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r69509\Downloads\"/>
    </mc:Choice>
  </mc:AlternateContent>
  <xr:revisionPtr revIDLastSave="0" documentId="13_ncr:1_{E7D84526-56D7-4DDE-8B74-966B32F08ECF}" xr6:coauthVersionLast="47" xr6:coauthVersionMax="47" xr10:uidLastSave="{00000000-0000-0000-0000-000000000000}"/>
  <bookViews>
    <workbookView xWindow="-108" yWindow="-108" windowWidth="23256" windowHeight="12456" tabRatio="690" activeTab="1" xr2:uid="{00000000-000D-0000-FFFF-FFFF00000000}"/>
  </bookViews>
  <sheets>
    <sheet name="Supplier Capacity" sheetId="1" r:id="rId1"/>
    <sheet name="Current Tools" sheetId="95" r:id="rId2"/>
    <sheet name="Source Forecast" sheetId="4" r:id="rId3"/>
    <sheet name="Open Orders" sheetId="215" r:id="rId4"/>
  </sheets>
  <definedNames>
    <definedName name="_xlnm._FilterDatabase" localSheetId="1" hidden="1">'Current Tools'!$A$1:$C$1</definedName>
    <definedName name="_xlnm._FilterDatabase" localSheetId="3" hidden="1">'Open Orders'!$A$1:$B$1</definedName>
    <definedName name="_xlnm._FilterDatabase" localSheetId="0" hidden="1">'Supplier Capacity'!$A$1:$K$99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30" i="1" l="1"/>
  <c r="E47" i="1"/>
  <c r="E32" i="1"/>
  <c r="E77" i="1"/>
  <c r="E73" i="1"/>
  <c r="E31" i="1"/>
  <c r="E76" i="1"/>
  <c r="E78" i="1"/>
  <c r="E60" i="1"/>
  <c r="E9" i="1"/>
  <c r="E68" i="1"/>
  <c r="E74" i="1"/>
  <c r="E63" i="1"/>
  <c r="E79" i="1"/>
  <c r="E7" i="1"/>
  <c r="E80" i="1"/>
  <c r="E64" i="1"/>
  <c r="E25" i="1"/>
  <c r="E81" i="1"/>
  <c r="E82" i="1"/>
  <c r="E83" i="1"/>
  <c r="E84" i="1"/>
  <c r="E65" i="1"/>
  <c r="E16" i="1"/>
  <c r="E67" i="1"/>
  <c r="E12" i="1"/>
  <c r="E18" i="1"/>
  <c r="E85" i="1"/>
  <c r="E56" i="1"/>
  <c r="E51" i="1"/>
  <c r="E37" i="1"/>
  <c r="E27" i="1"/>
  <c r="E3" i="1"/>
  <c r="E29" i="1"/>
  <c r="E86" i="1"/>
  <c r="E24" i="1"/>
  <c r="E26" i="1"/>
  <c r="E87" i="1"/>
  <c r="E88" i="1"/>
  <c r="E75" i="1"/>
  <c r="E89" i="1"/>
  <c r="E62" i="1"/>
  <c r="E61" i="1"/>
  <c r="E40" i="1"/>
  <c r="E21" i="1"/>
  <c r="E28" i="1"/>
  <c r="E53" i="1"/>
  <c r="E43" i="1"/>
  <c r="E44" i="1"/>
  <c r="E90" i="1"/>
  <c r="E69" i="1"/>
  <c r="E48" i="1"/>
  <c r="E58" i="1"/>
  <c r="E20" i="1"/>
  <c r="E11" i="1"/>
  <c r="E70" i="1"/>
  <c r="E19" i="1"/>
  <c r="E91" i="1"/>
  <c r="E92" i="1"/>
  <c r="E49" i="1"/>
  <c r="E33" i="1"/>
  <c r="E22" i="1"/>
  <c r="E93" i="1"/>
  <c r="E46" i="1"/>
  <c r="E13" i="1"/>
  <c r="E94" i="1"/>
  <c r="E14" i="1"/>
  <c r="E38" i="1"/>
  <c r="E95" i="1"/>
  <c r="E42" i="1"/>
  <c r="E4" i="1"/>
  <c r="E17" i="1"/>
  <c r="E10" i="1"/>
  <c r="E96" i="1"/>
  <c r="E23" i="1"/>
  <c r="E59" i="1"/>
  <c r="E57" i="1"/>
  <c r="E52" i="1"/>
  <c r="E97" i="1"/>
  <c r="E71" i="1"/>
  <c r="E39" i="1"/>
  <c r="E35" i="1"/>
  <c r="E98" i="1"/>
  <c r="E99" i="1"/>
  <c r="E45" i="1"/>
  <c r="E8" i="1"/>
  <c r="E41" i="1"/>
  <c r="E6" i="1"/>
  <c r="E5" i="1"/>
  <c r="E72" i="1"/>
  <c r="E100" i="1"/>
  <c r="E36" i="1"/>
  <c r="E55" i="1"/>
  <c r="E54" i="1"/>
  <c r="E34" i="1"/>
  <c r="E66" i="1"/>
  <c r="E15" i="1"/>
  <c r="E50" i="1"/>
  <c r="J2" i="1" l="1"/>
  <c r="J30" i="1" s="1"/>
  <c r="K2" i="1"/>
  <c r="H2" i="1"/>
  <c r="H30" i="1" s="1"/>
  <c r="I2" i="1"/>
  <c r="I30" i="1" s="1"/>
  <c r="F30" i="1"/>
  <c r="G2" i="1"/>
  <c r="G30" i="1" s="1"/>
  <c r="D1" i="1"/>
  <c r="K50" i="1" l="1"/>
  <c r="K30" i="1"/>
  <c r="I50" i="1"/>
  <c r="I47" i="1"/>
  <c r="I77" i="1"/>
  <c r="I31" i="1"/>
  <c r="I78" i="1"/>
  <c r="I9" i="1"/>
  <c r="I74" i="1"/>
  <c r="I79" i="1"/>
  <c r="I80" i="1"/>
  <c r="I25" i="1"/>
  <c r="I82" i="1"/>
  <c r="I84" i="1"/>
  <c r="I16" i="1"/>
  <c r="I12" i="1"/>
  <c r="I85" i="1"/>
  <c r="I51" i="1"/>
  <c r="I27" i="1"/>
  <c r="I29" i="1"/>
  <c r="I24" i="1"/>
  <c r="I87" i="1"/>
  <c r="I75" i="1"/>
  <c r="I62" i="1"/>
  <c r="I40" i="1"/>
  <c r="I28" i="1"/>
  <c r="I43" i="1"/>
  <c r="I90" i="1"/>
  <c r="I48" i="1"/>
  <c r="I20" i="1"/>
  <c r="I70" i="1"/>
  <c r="I91" i="1"/>
  <c r="I49" i="1"/>
  <c r="I22" i="1"/>
  <c r="I46" i="1"/>
  <c r="I94" i="1"/>
  <c r="I38" i="1"/>
  <c r="I42" i="1"/>
  <c r="I17" i="1"/>
  <c r="I96" i="1"/>
  <c r="I59" i="1"/>
  <c r="I52" i="1"/>
  <c r="I71" i="1"/>
  <c r="I35" i="1"/>
  <c r="I99" i="1"/>
  <c r="I8" i="1"/>
  <c r="I6" i="1"/>
  <c r="I72" i="1"/>
  <c r="I36" i="1"/>
  <c r="I54" i="1"/>
  <c r="I66" i="1"/>
  <c r="I32" i="1"/>
  <c r="I73" i="1"/>
  <c r="I76" i="1"/>
  <c r="I60" i="1"/>
  <c r="I68" i="1"/>
  <c r="I63" i="1"/>
  <c r="I7" i="1"/>
  <c r="I64" i="1"/>
  <c r="I81" i="1"/>
  <c r="I83" i="1"/>
  <c r="I65" i="1"/>
  <c r="I67" i="1"/>
  <c r="I18" i="1"/>
  <c r="I56" i="1"/>
  <c r="I37" i="1"/>
  <c r="I3" i="1"/>
  <c r="I86" i="1"/>
  <c r="I26" i="1"/>
  <c r="I88" i="1"/>
  <c r="I89" i="1"/>
  <c r="I61" i="1"/>
  <c r="I21" i="1"/>
  <c r="I53" i="1"/>
  <c r="I44" i="1"/>
  <c r="I69" i="1"/>
  <c r="I58" i="1"/>
  <c r="I11" i="1"/>
  <c r="I19" i="1"/>
  <c r="I92" i="1"/>
  <c r="I33" i="1"/>
  <c r="I93" i="1"/>
  <c r="I13" i="1"/>
  <c r="I14" i="1"/>
  <c r="I95" i="1"/>
  <c r="I4" i="1"/>
  <c r="I10" i="1"/>
  <c r="I23" i="1"/>
  <c r="I57" i="1"/>
  <c r="I97" i="1"/>
  <c r="I39" i="1"/>
  <c r="I98" i="1"/>
  <c r="I45" i="1"/>
  <c r="I41" i="1"/>
  <c r="I5" i="1"/>
  <c r="I100" i="1"/>
  <c r="I55" i="1"/>
  <c r="I34" i="1"/>
  <c r="I15" i="1"/>
  <c r="J50" i="1"/>
  <c r="J47" i="1"/>
  <c r="J77" i="1"/>
  <c r="J31" i="1"/>
  <c r="J78" i="1"/>
  <c r="J9" i="1"/>
  <c r="J74" i="1"/>
  <c r="J79" i="1"/>
  <c r="J80" i="1"/>
  <c r="J25" i="1"/>
  <c r="J82" i="1"/>
  <c r="J84" i="1"/>
  <c r="J16" i="1"/>
  <c r="J12" i="1"/>
  <c r="J85" i="1"/>
  <c r="J51" i="1"/>
  <c r="J27" i="1"/>
  <c r="J29" i="1"/>
  <c r="J24" i="1"/>
  <c r="J87" i="1"/>
  <c r="J75" i="1"/>
  <c r="J62" i="1"/>
  <c r="J40" i="1"/>
  <c r="J28" i="1"/>
  <c r="J43" i="1"/>
  <c r="J90" i="1"/>
  <c r="J48" i="1"/>
  <c r="J20" i="1"/>
  <c r="J70" i="1"/>
  <c r="J91" i="1"/>
  <c r="J49" i="1"/>
  <c r="J22" i="1"/>
  <c r="J46" i="1"/>
  <c r="J94" i="1"/>
  <c r="J38" i="1"/>
  <c r="J42" i="1"/>
  <c r="J17" i="1"/>
  <c r="J96" i="1"/>
  <c r="J59" i="1"/>
  <c r="J52" i="1"/>
  <c r="J71" i="1"/>
  <c r="J35" i="1"/>
  <c r="J99" i="1"/>
  <c r="J8" i="1"/>
  <c r="J6" i="1"/>
  <c r="J72" i="1"/>
  <c r="J36" i="1"/>
  <c r="J54" i="1"/>
  <c r="J66" i="1"/>
  <c r="J32" i="1"/>
  <c r="J73" i="1"/>
  <c r="J76" i="1"/>
  <c r="J60" i="1"/>
  <c r="J68" i="1"/>
  <c r="J63" i="1"/>
  <c r="J7" i="1"/>
  <c r="J64" i="1"/>
  <c r="J81" i="1"/>
  <c r="J83" i="1"/>
  <c r="J65" i="1"/>
  <c r="J67" i="1"/>
  <c r="J18" i="1"/>
  <c r="J56" i="1"/>
  <c r="J37" i="1"/>
  <c r="J3" i="1"/>
  <c r="J86" i="1"/>
  <c r="J26" i="1"/>
  <c r="J88" i="1"/>
  <c r="J89" i="1"/>
  <c r="J61" i="1"/>
  <c r="J21" i="1"/>
  <c r="J53" i="1"/>
  <c r="J44" i="1"/>
  <c r="J69" i="1"/>
  <c r="J58" i="1"/>
  <c r="J11" i="1"/>
  <c r="J19" i="1"/>
  <c r="J92" i="1"/>
  <c r="J33" i="1"/>
  <c r="J93" i="1"/>
  <c r="J13" i="1"/>
  <c r="J14" i="1"/>
  <c r="J95" i="1"/>
  <c r="J4" i="1"/>
  <c r="J10" i="1"/>
  <c r="J23" i="1"/>
  <c r="J57" i="1"/>
  <c r="J97" i="1"/>
  <c r="J39" i="1"/>
  <c r="J98" i="1"/>
  <c r="J45" i="1"/>
  <c r="J41" i="1"/>
  <c r="J5" i="1"/>
  <c r="J100" i="1"/>
  <c r="J55" i="1"/>
  <c r="J34" i="1"/>
  <c r="J15" i="1"/>
  <c r="F50" i="1"/>
  <c r="F47" i="1"/>
  <c r="F77" i="1"/>
  <c r="F31" i="1"/>
  <c r="F78" i="1"/>
  <c r="F9" i="1"/>
  <c r="F74" i="1"/>
  <c r="F79" i="1"/>
  <c r="F80" i="1"/>
  <c r="F25" i="1"/>
  <c r="F82" i="1"/>
  <c r="F84" i="1"/>
  <c r="F16" i="1"/>
  <c r="F12" i="1"/>
  <c r="F85" i="1"/>
  <c r="F51" i="1"/>
  <c r="F27" i="1"/>
  <c r="F29" i="1"/>
  <c r="F24" i="1"/>
  <c r="F87" i="1"/>
  <c r="F75" i="1"/>
  <c r="F62" i="1"/>
  <c r="F40" i="1"/>
  <c r="F28" i="1"/>
  <c r="F43" i="1"/>
  <c r="F90" i="1"/>
  <c r="F48" i="1"/>
  <c r="F20" i="1"/>
  <c r="F70" i="1"/>
  <c r="F91" i="1"/>
  <c r="F49" i="1"/>
  <c r="F22" i="1"/>
  <c r="F46" i="1"/>
  <c r="F94" i="1"/>
  <c r="F38" i="1"/>
  <c r="F42" i="1"/>
  <c r="F17" i="1"/>
  <c r="F96" i="1"/>
  <c r="F59" i="1"/>
  <c r="F52" i="1"/>
  <c r="F71" i="1"/>
  <c r="F35" i="1"/>
  <c r="F99" i="1"/>
  <c r="F8" i="1"/>
  <c r="F6" i="1"/>
  <c r="F72" i="1"/>
  <c r="F36" i="1"/>
  <c r="F54" i="1"/>
  <c r="F66" i="1"/>
  <c r="F83" i="1"/>
  <c r="F88" i="1"/>
  <c r="F69" i="1"/>
  <c r="F92" i="1"/>
  <c r="F4" i="1"/>
  <c r="F97" i="1"/>
  <c r="F41" i="1"/>
  <c r="F15" i="1"/>
  <c r="F81" i="1"/>
  <c r="F3" i="1"/>
  <c r="F61" i="1"/>
  <c r="F44" i="1"/>
  <c r="F19" i="1"/>
  <c r="F33" i="1"/>
  <c r="F14" i="1"/>
  <c r="F23" i="1"/>
  <c r="F98" i="1"/>
  <c r="F5" i="1"/>
  <c r="F34" i="1"/>
  <c r="F7" i="1"/>
  <c r="F26" i="1"/>
  <c r="F53" i="1"/>
  <c r="F11" i="1"/>
  <c r="F93" i="1"/>
  <c r="F95" i="1"/>
  <c r="F57" i="1"/>
  <c r="F45" i="1"/>
  <c r="F55" i="1"/>
  <c r="F32" i="1"/>
  <c r="F73" i="1"/>
  <c r="F76" i="1"/>
  <c r="F60" i="1"/>
  <c r="F68" i="1"/>
  <c r="F63" i="1"/>
  <c r="F64" i="1"/>
  <c r="F65" i="1"/>
  <c r="F67" i="1"/>
  <c r="F18" i="1"/>
  <c r="F56" i="1"/>
  <c r="F37" i="1"/>
  <c r="F86" i="1"/>
  <c r="F89" i="1"/>
  <c r="F21" i="1"/>
  <c r="F58" i="1"/>
  <c r="F13" i="1"/>
  <c r="F10" i="1"/>
  <c r="F39" i="1"/>
  <c r="F100" i="1"/>
  <c r="H50" i="1"/>
  <c r="H47" i="1"/>
  <c r="H77" i="1"/>
  <c r="H31" i="1"/>
  <c r="H78" i="1"/>
  <c r="H9" i="1"/>
  <c r="H74" i="1"/>
  <c r="H79" i="1"/>
  <c r="H80" i="1"/>
  <c r="H25" i="1"/>
  <c r="H82" i="1"/>
  <c r="H84" i="1"/>
  <c r="H16" i="1"/>
  <c r="H12" i="1"/>
  <c r="H85" i="1"/>
  <c r="H51" i="1"/>
  <c r="H27" i="1"/>
  <c r="H29" i="1"/>
  <c r="H24" i="1"/>
  <c r="H87" i="1"/>
  <c r="H75" i="1"/>
  <c r="H62" i="1"/>
  <c r="H40" i="1"/>
  <c r="H28" i="1"/>
  <c r="H43" i="1"/>
  <c r="H90" i="1"/>
  <c r="H48" i="1"/>
  <c r="H20" i="1"/>
  <c r="H70" i="1"/>
  <c r="H91" i="1"/>
  <c r="H49" i="1"/>
  <c r="H22" i="1"/>
  <c r="H46" i="1"/>
  <c r="H94" i="1"/>
  <c r="H38" i="1"/>
  <c r="H42" i="1"/>
  <c r="H17" i="1"/>
  <c r="H96" i="1"/>
  <c r="H59" i="1"/>
  <c r="H52" i="1"/>
  <c r="H71" i="1"/>
  <c r="H35" i="1"/>
  <c r="H99" i="1"/>
  <c r="H8" i="1"/>
  <c r="H6" i="1"/>
  <c r="H72" i="1"/>
  <c r="H36" i="1"/>
  <c r="H54" i="1"/>
  <c r="H55" i="1"/>
  <c r="H98" i="1"/>
  <c r="H100" i="1"/>
  <c r="H39" i="1"/>
  <c r="H66" i="1"/>
  <c r="H45" i="1"/>
  <c r="H34" i="1"/>
  <c r="H41" i="1"/>
  <c r="H15" i="1"/>
  <c r="H32" i="1"/>
  <c r="H73" i="1"/>
  <c r="H76" i="1"/>
  <c r="H60" i="1"/>
  <c r="H68" i="1"/>
  <c r="H63" i="1"/>
  <c r="H7" i="1"/>
  <c r="H64" i="1"/>
  <c r="H81" i="1"/>
  <c r="H83" i="1"/>
  <c r="H65" i="1"/>
  <c r="H67" i="1"/>
  <c r="H18" i="1"/>
  <c r="H56" i="1"/>
  <c r="H37" i="1"/>
  <c r="H3" i="1"/>
  <c r="H86" i="1"/>
  <c r="H26" i="1"/>
  <c r="H88" i="1"/>
  <c r="H89" i="1"/>
  <c r="H61" i="1"/>
  <c r="H21" i="1"/>
  <c r="H53" i="1"/>
  <c r="H44" i="1"/>
  <c r="H69" i="1"/>
  <c r="H58" i="1"/>
  <c r="H11" i="1"/>
  <c r="H19" i="1"/>
  <c r="H92" i="1"/>
  <c r="H33" i="1"/>
  <c r="H93" i="1"/>
  <c r="H13" i="1"/>
  <c r="H14" i="1"/>
  <c r="H95" i="1"/>
  <c r="H4" i="1"/>
  <c r="H10" i="1"/>
  <c r="H23" i="1"/>
  <c r="H57" i="1"/>
  <c r="H97" i="1"/>
  <c r="H5" i="1"/>
  <c r="K23" i="1"/>
  <c r="K55" i="1"/>
  <c r="K66" i="1"/>
  <c r="K57" i="1"/>
  <c r="K34" i="1"/>
  <c r="K47" i="1"/>
  <c r="K77" i="1"/>
  <c r="K31" i="1"/>
  <c r="K78" i="1"/>
  <c r="K9" i="1"/>
  <c r="K74" i="1"/>
  <c r="K79" i="1"/>
  <c r="K80" i="1"/>
  <c r="K25" i="1"/>
  <c r="K82" i="1"/>
  <c r="K84" i="1"/>
  <c r="K16" i="1"/>
  <c r="K12" i="1"/>
  <c r="K85" i="1"/>
  <c r="K51" i="1"/>
  <c r="K27" i="1"/>
  <c r="K29" i="1"/>
  <c r="K24" i="1"/>
  <c r="K87" i="1"/>
  <c r="K75" i="1"/>
  <c r="K62" i="1"/>
  <c r="K40" i="1"/>
  <c r="K28" i="1"/>
  <c r="K43" i="1"/>
  <c r="K90" i="1"/>
  <c r="K48" i="1"/>
  <c r="K20" i="1"/>
  <c r="K70" i="1"/>
  <c r="K91" i="1"/>
  <c r="K49" i="1"/>
  <c r="K22" i="1"/>
  <c r="K46" i="1"/>
  <c r="K94" i="1"/>
  <c r="K38" i="1"/>
  <c r="K42" i="1"/>
  <c r="K17" i="1"/>
  <c r="K96" i="1"/>
  <c r="K59" i="1"/>
  <c r="K52" i="1"/>
  <c r="K71" i="1"/>
  <c r="K35" i="1"/>
  <c r="K99" i="1"/>
  <c r="K8" i="1"/>
  <c r="K6" i="1"/>
  <c r="K72" i="1"/>
  <c r="K36" i="1"/>
  <c r="K54" i="1"/>
  <c r="K45" i="1"/>
  <c r="K39" i="1"/>
  <c r="K5" i="1"/>
  <c r="K41" i="1"/>
  <c r="K73" i="1"/>
  <c r="K60" i="1"/>
  <c r="K63" i="1"/>
  <c r="K7" i="1"/>
  <c r="K81" i="1"/>
  <c r="K65" i="1"/>
  <c r="K67" i="1"/>
  <c r="K56" i="1"/>
  <c r="K3" i="1"/>
  <c r="K26" i="1"/>
  <c r="K89" i="1"/>
  <c r="K21" i="1"/>
  <c r="K44" i="1"/>
  <c r="K58" i="1"/>
  <c r="K19" i="1"/>
  <c r="K33" i="1"/>
  <c r="K14" i="1"/>
  <c r="K10" i="1"/>
  <c r="K98" i="1"/>
  <c r="K15" i="1"/>
  <c r="K32" i="1"/>
  <c r="K76" i="1"/>
  <c r="K68" i="1"/>
  <c r="K64" i="1"/>
  <c r="K83" i="1"/>
  <c r="K18" i="1"/>
  <c r="K37" i="1"/>
  <c r="K86" i="1"/>
  <c r="K88" i="1"/>
  <c r="K61" i="1"/>
  <c r="K53" i="1"/>
  <c r="K69" i="1"/>
  <c r="K11" i="1"/>
  <c r="K92" i="1"/>
  <c r="K93" i="1"/>
  <c r="K13" i="1"/>
  <c r="K95" i="1"/>
  <c r="K4" i="1"/>
  <c r="K97" i="1"/>
  <c r="K100" i="1"/>
  <c r="G50" i="1"/>
  <c r="G47" i="1"/>
  <c r="G77" i="1"/>
  <c r="G31" i="1"/>
  <c r="G78" i="1"/>
  <c r="G9" i="1"/>
  <c r="G74" i="1"/>
  <c r="G79" i="1"/>
  <c r="G80" i="1"/>
  <c r="G25" i="1"/>
  <c r="G82" i="1"/>
  <c r="G84" i="1"/>
  <c r="G16" i="1"/>
  <c r="G12" i="1"/>
  <c r="G85" i="1"/>
  <c r="G51" i="1"/>
  <c r="G27" i="1"/>
  <c r="G29" i="1"/>
  <c r="G24" i="1"/>
  <c r="G87" i="1"/>
  <c r="G75" i="1"/>
  <c r="G62" i="1"/>
  <c r="G40" i="1"/>
  <c r="G28" i="1"/>
  <c r="G43" i="1"/>
  <c r="G90" i="1"/>
  <c r="G48" i="1"/>
  <c r="G20" i="1"/>
  <c r="G70" i="1"/>
  <c r="G91" i="1"/>
  <c r="G49" i="1"/>
  <c r="G22" i="1"/>
  <c r="G46" i="1"/>
  <c r="G94" i="1"/>
  <c r="G38" i="1"/>
  <c r="G42" i="1"/>
  <c r="G17" i="1"/>
  <c r="G96" i="1"/>
  <c r="G59" i="1"/>
  <c r="G52" i="1"/>
  <c r="G71" i="1"/>
  <c r="G35" i="1"/>
  <c r="G99" i="1"/>
  <c r="G8" i="1"/>
  <c r="G6" i="1"/>
  <c r="G72" i="1"/>
  <c r="G36" i="1"/>
  <c r="G54" i="1"/>
  <c r="G92" i="1"/>
  <c r="G10" i="1"/>
  <c r="G33" i="1"/>
  <c r="G97" i="1"/>
  <c r="G55" i="1"/>
  <c r="G11" i="1"/>
  <c r="G14" i="1"/>
  <c r="G57" i="1"/>
  <c r="G45" i="1"/>
  <c r="G34" i="1"/>
  <c r="G93" i="1"/>
  <c r="G4" i="1"/>
  <c r="G98" i="1"/>
  <c r="G5" i="1"/>
  <c r="G15" i="1"/>
  <c r="G32" i="1"/>
  <c r="G73" i="1"/>
  <c r="G76" i="1"/>
  <c r="G60" i="1"/>
  <c r="G68" i="1"/>
  <c r="G63" i="1"/>
  <c r="G7" i="1"/>
  <c r="G64" i="1"/>
  <c r="G81" i="1"/>
  <c r="G83" i="1"/>
  <c r="G65" i="1"/>
  <c r="G67" i="1"/>
  <c r="G18" i="1"/>
  <c r="G56" i="1"/>
  <c r="G37" i="1"/>
  <c r="G3" i="1"/>
  <c r="G86" i="1"/>
  <c r="G26" i="1"/>
  <c r="G88" i="1"/>
  <c r="G89" i="1"/>
  <c r="G61" i="1"/>
  <c r="G21" i="1"/>
  <c r="G53" i="1"/>
  <c r="G44" i="1"/>
  <c r="G69" i="1"/>
  <c r="G58" i="1"/>
  <c r="G19" i="1"/>
  <c r="G13" i="1"/>
  <c r="G95" i="1"/>
  <c r="G23" i="1"/>
  <c r="G39" i="1"/>
  <c r="G41" i="1"/>
  <c r="G100" i="1"/>
  <c r="G66" i="1"/>
  <c r="W5" i="4"/>
  <c r="AA5" i="4"/>
  <c r="AD5" i="4"/>
  <c r="Y5" i="4"/>
  <c r="Z5" i="4"/>
  <c r="AC5" i="4"/>
  <c r="AB5" i="4"/>
  <c r="V5" i="4"/>
  <c r="AE5" i="4"/>
  <c r="X5" i="4"/>
</calcChain>
</file>

<file path=xl/sharedStrings.xml><?xml version="1.0" encoding="utf-8"?>
<sst xmlns="http://schemas.openxmlformats.org/spreadsheetml/2006/main" count="360" uniqueCount="130">
  <si>
    <t>QUALITY ENGINEERING SERVICES INC</t>
  </si>
  <si>
    <t>NORTH HARTLAND TOOL CORP</t>
  </si>
  <si>
    <t>BOLDUC'S MACHINE WORKS INC</t>
  </si>
  <si>
    <t>E &amp; S GAGE INC</t>
  </si>
  <si>
    <t>ADVANCE MFG CO INC</t>
  </si>
  <si>
    <t>MWM SERVICES INC</t>
  </si>
  <si>
    <t>PTE PRECISION MACHINING</t>
  </si>
  <si>
    <t>HIGHLAND MANUFACTURING</t>
  </si>
  <si>
    <t>ENCUR INC</t>
  </si>
  <si>
    <t>VICTOR TOOL CO</t>
  </si>
  <si>
    <t>WESTBROOK PRODUCTS LLC</t>
  </si>
  <si>
    <t>HABCO INDUSTRIES LLC</t>
  </si>
  <si>
    <t>PEERLESS TOOL &amp; MACHINE CO INC</t>
  </si>
  <si>
    <t>WEST HARTFORD TOOL &amp; DIE CO INC</t>
  </si>
  <si>
    <t>DEDIENNE AEROSPACE</t>
  </si>
  <si>
    <t>KNIGHT MACHINE AND TOOL CO INC</t>
  </si>
  <si>
    <t># of Open Orders</t>
  </si>
  <si>
    <t>AEROSPACE BALANCING CO. INC</t>
  </si>
  <si>
    <t>ARROW DIVERSIFIED TOOLING INC</t>
  </si>
  <si>
    <t>BRITT AERO</t>
  </si>
  <si>
    <t>ELY TOOL INC</t>
  </si>
  <si>
    <t>GULF MANUFACTURING INC</t>
  </si>
  <si>
    <t>HP CONSULTING SERVICES LTD</t>
  </si>
  <si>
    <t>HYDRATIGHT SWEENEY PRODUCTS CORP</t>
  </si>
  <si>
    <t>HYDRO SYSTEMS KG</t>
  </si>
  <si>
    <t>MEGGITT (ERLANGER), LLC</t>
  </si>
  <si>
    <t>MTU AERO ENGINES AG</t>
  </si>
  <si>
    <t>PRATT &amp; WHITNEY RZESZOW S.A.</t>
  </si>
  <si>
    <t>TARGET MARKETING ASSOC INC</t>
  </si>
  <si>
    <t>UNITED INDUSTRIAL TEXTILE PRODUCTS</t>
  </si>
  <si>
    <t>WALKERPACK LTD</t>
  </si>
  <si>
    <t>UNIVERSAL PLASTICS CORP</t>
  </si>
  <si>
    <t>MILLER TOOL AND DIE</t>
  </si>
  <si>
    <t>FRASAL TOOL CO., INC.</t>
  </si>
  <si>
    <t>Supplier Report</t>
  </si>
  <si>
    <t>B &amp; F MACHINE CO., INC</t>
  </si>
  <si>
    <t>SCOTT ELECTROKRAFTS INC</t>
  </si>
  <si>
    <t>Mar</t>
  </si>
  <si>
    <t>Apr</t>
  </si>
  <si>
    <t>May</t>
  </si>
  <si>
    <t>INTERTEST INC</t>
  </si>
  <si>
    <t>NEXTGEN  BALANCING TECHNOLOGIES LLC</t>
  </si>
  <si>
    <t>SIROIS TOOL CO., INC</t>
  </si>
  <si>
    <t>Jun</t>
  </si>
  <si>
    <t>13 Month Rolling OTD%</t>
  </si>
  <si>
    <t>Jul</t>
  </si>
  <si>
    <t>Aug</t>
  </si>
  <si>
    <t>Sum of Total</t>
  </si>
  <si>
    <t>Column Labels</t>
  </si>
  <si>
    <t>Grand Total</t>
  </si>
  <si>
    <t>Oct</t>
  </si>
  <si>
    <t>Feb</t>
  </si>
  <si>
    <t>Sep</t>
  </si>
  <si>
    <t>Vendor</t>
  </si>
  <si>
    <t>COLLINS AEROSPACE - WINDSOR LOCKS</t>
  </si>
  <si>
    <t>RASAKTI INC</t>
  </si>
  <si>
    <t>PALL AEROPOWER CORPORATION</t>
  </si>
  <si>
    <t>Date</t>
  </si>
  <si>
    <t>Total</t>
  </si>
  <si>
    <t>Nov</t>
  </si>
  <si>
    <t>SKILL-METRIC MACHINE &amp; TOOL</t>
  </si>
  <si>
    <t>ATLANTIC PRECISION</t>
  </si>
  <si>
    <t>BOCRA INDUSTRIES INC</t>
  </si>
  <si>
    <t>C V TOOL CO INC</t>
  </si>
  <si>
    <t>CAPACITEC INC</t>
  </si>
  <si>
    <t>COHAGAN ENGINEERING INC</t>
  </si>
  <si>
    <t>D &amp; M TOOL CO</t>
  </si>
  <si>
    <t>EDAC TECHNOLOGIES LLC</t>
  </si>
  <si>
    <t>FLEXIBLE LIFELINE SYSTEMS INC</t>
  </si>
  <si>
    <t>GLEASON WORKS</t>
  </si>
  <si>
    <t>KING AIRLINE TOOLING</t>
  </si>
  <si>
    <t>KUHN TOOL &amp; DIE</t>
  </si>
  <si>
    <t>MACHIDA, INC.</t>
  </si>
  <si>
    <t>MILLRITE MACHINE INC</t>
  </si>
  <si>
    <t>NEW DESIGN ENGINEERING</t>
  </si>
  <si>
    <t>OLYMPUS AMERICA INC</t>
  </si>
  <si>
    <t>PERFECT POINT EDM CORPORATION</t>
  </si>
  <si>
    <t>POSITROL TOOL CO</t>
  </si>
  <si>
    <t>RENO MACHINE CO INC</t>
  </si>
  <si>
    <t>SERMATI</t>
  </si>
  <si>
    <t>TUCKER INDUCTION SYSTEMS</t>
  </si>
  <si>
    <t>GLASTONBURY SOUTHERN GAGE</t>
  </si>
  <si>
    <t>AIREX RUBBER PRODUCTS CORP</t>
  </si>
  <si>
    <t>ANMARK, LLC</t>
  </si>
  <si>
    <t>CHESANING MANUFACTURING CO., INC.</t>
  </si>
  <si>
    <t>MILLER TOOL &amp; DIE CO</t>
  </si>
  <si>
    <t>ADVANCED SOLUTIONS AND</t>
  </si>
  <si>
    <t>RHINESTAHL CTS</t>
  </si>
  <si>
    <t>JAMES TOOL MACHINE &amp; ENGINEERING,</t>
  </si>
  <si>
    <t>PSI MANUFACTURING OPERATIONS LLC</t>
  </si>
  <si>
    <t>SPACE ELECTRONICS, LLC</t>
  </si>
  <si>
    <t>GRAHAM TOOL &amp; MACHINE, LLC</t>
  </si>
  <si>
    <t>GULF TOOL CORPORATION</t>
  </si>
  <si>
    <t>ACR MACHINE, INC.</t>
  </si>
  <si>
    <t>SHIELD TECHNOLOGIES CORPORATION</t>
  </si>
  <si>
    <t>HYDRAULICS TECHNOLOGY INC</t>
  </si>
  <si>
    <t>CONTAINER RESEARCH CORPORATION</t>
  </si>
  <si>
    <t>CAMBRIDGE SPECIALTY CO INC</t>
  </si>
  <si>
    <t>ADVANCED GROUND SYSTEMS ENG</t>
  </si>
  <si>
    <t>FUTURA DESIGN SERVICE INC</t>
  </si>
  <si>
    <t>BRIMATCO CORP</t>
  </si>
  <si>
    <t>RICHARD WOLF GMBH</t>
  </si>
  <si>
    <t>Dec</t>
  </si>
  <si>
    <t>HYDRO USA CO.</t>
  </si>
  <si>
    <t>BAUER INC</t>
  </si>
  <si>
    <t>2024</t>
  </si>
  <si>
    <t>2024 Total</t>
  </si>
  <si>
    <t>SNAP-ON INDUSTRIAL</t>
  </si>
  <si>
    <t>BLOOMY CONTROLS INC</t>
  </si>
  <si>
    <t>Total Orders to Ship In:</t>
  </si>
  <si>
    <t>ADVANCED TORQUE PRODUCTS LLC</t>
  </si>
  <si>
    <t>TAYLOR HOBSON INC.</t>
  </si>
  <si>
    <t>CYIENT DEFENSE SERVICES INC</t>
  </si>
  <si>
    <t>SKILLCRAFT MACHINE TOOL COMPANY</t>
  </si>
  <si>
    <t>PRECISION GRINDING SOLUTIONS, LLC</t>
  </si>
  <si>
    <t>Supplier</t>
  </si>
  <si>
    <t>Count of Open Orders</t>
  </si>
  <si>
    <t>Month Counter</t>
  </si>
  <si>
    <t>DORSEY METROLOGY INT'L</t>
  </si>
  <si>
    <t>GE INSPECTION TECHNOLOGIES LP</t>
  </si>
  <si>
    <t>KENT GAGE &amp; TOOL CO. INC.</t>
  </si>
  <si>
    <t>MEYER TOOL INC</t>
  </si>
  <si>
    <t>PITH PRODUCTS</t>
  </si>
  <si>
    <t>THE RUBBERHOUSE, LLC</t>
  </si>
  <si>
    <t>2025 OTD%</t>
  </si>
  <si>
    <t>2025</t>
  </si>
  <si>
    <t>2025 Total</t>
  </si>
  <si>
    <t>Jan</t>
  </si>
  <si>
    <t>B &amp; F MACHINE CO., INC.</t>
  </si>
  <si>
    <t>NO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</si>
</sst>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mm"/>
  </numFmts>
  <fonts count="27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4" fillId="17" borderId="20" applyNumberFormat="0" applyFont="0" applyAlignment="0" applyProtection="0"/>
    <xf numFmtId="0" fontId="8" fillId="0" borderId="13" applyNumberFormat="0" applyFill="0" applyAlignment="0" applyProtection="0"/>
    <xf numFmtId="0" fontId="9" fillId="0" borderId="14" applyNumberFormat="0" applyFill="0" applyAlignment="0" applyProtection="0"/>
    <xf numFmtId="0" fontId="10" fillId="0" borderId="15" applyNumberFormat="0" applyFill="0" applyAlignment="0" applyProtection="0"/>
    <xf numFmtId="0" fontId="10" fillId="0" borderId="0" applyNumberFormat="0" applyFill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16" applyNumberFormat="0" applyAlignment="0" applyProtection="0"/>
    <xf numFmtId="0" fontId="15" fillId="15" borderId="17" applyNumberFormat="0" applyAlignment="0" applyProtection="0"/>
    <xf numFmtId="0" fontId="16" fillId="15" borderId="16" applyNumberFormat="0" applyAlignment="0" applyProtection="0"/>
    <xf numFmtId="0" fontId="17" fillId="0" borderId="18" applyNumberFormat="0" applyFill="0" applyAlignment="0" applyProtection="0"/>
    <xf numFmtId="0" fontId="7" fillId="16" borderId="19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6" fillId="41" borderId="0" applyNumberFormat="0" applyBorder="0" applyAlignment="0" applyProtection="0"/>
    <xf numFmtId="0" fontId="1" fillId="0" borderId="0"/>
  </cellStyleXfs>
  <cellXfs count="46">
    <xf numFmtId="0" fontId="0" fillId="0" borderId="0" xfId="0"/>
    <xf numFmtId="0" fontId="0" fillId="0" borderId="0" xfId="0" applyAlignment="1">
      <alignment textRotation="45"/>
    </xf>
    <xf numFmtId="14" fontId="3" fillId="7" borderId="0" xfId="0" applyNumberFormat="1" applyFont="1" applyFill="1"/>
    <xf numFmtId="14" fontId="3" fillId="7" borderId="0" xfId="0" applyNumberFormat="1" applyFont="1" applyFill="1" applyAlignment="1">
      <alignment textRotation="45"/>
    </xf>
    <xf numFmtId="14" fontId="0" fillId="0" borderId="0" xfId="0" applyNumberFormat="1"/>
    <xf numFmtId="0" fontId="3" fillId="8" borderId="1" xfId="0" applyFont="1" applyFill="1" applyBorder="1"/>
    <xf numFmtId="0" fontId="0" fillId="9" borderId="0" xfId="0" applyFill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pivotButton="1"/>
    <xf numFmtId="0" fontId="22" fillId="0" borderId="0" xfId="0" applyFont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0" fillId="4" borderId="10" xfId="0" applyFill="1" applyBorder="1"/>
    <xf numFmtId="0" fontId="0" fillId="4" borderId="5" xfId="0" applyFill="1" applyBorder="1"/>
    <xf numFmtId="0" fontId="0" fillId="4" borderId="11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0" xfId="0" applyFill="1"/>
    <xf numFmtId="0" fontId="0" fillId="10" borderId="9" xfId="0" applyFill="1" applyBorder="1"/>
    <xf numFmtId="0" fontId="0" fillId="10" borderId="12" xfId="0" applyFill="1" applyBorder="1"/>
    <xf numFmtId="0" fontId="0" fillId="10" borderId="6" xfId="0" applyFill="1" applyBorder="1"/>
    <xf numFmtId="0" fontId="3" fillId="4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42" borderId="25" xfId="0" applyFont="1" applyFill="1" applyBorder="1" applyAlignment="1">
      <alignment horizontal="center" vertical="center" wrapText="1"/>
    </xf>
    <xf numFmtId="0" fontId="22" fillId="42" borderId="26" xfId="0" applyFont="1" applyFill="1" applyBorder="1" applyAlignment="1">
      <alignment horizontal="center" vertical="center" wrapText="1"/>
    </xf>
    <xf numFmtId="0" fontId="0" fillId="0" borderId="1" xfId="0" applyBorder="1"/>
    <xf numFmtId="0" fontId="3" fillId="43" borderId="1" xfId="0" applyFont="1" applyFill="1" applyBorder="1"/>
    <xf numFmtId="14" fontId="3" fillId="43" borderId="1" xfId="0" applyNumberFormat="1" applyFont="1" applyFill="1" applyBorder="1"/>
    <xf numFmtId="165" fontId="21" fillId="6" borderId="5" xfId="0" applyNumberFormat="1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/>
    </xf>
    <xf numFmtId="14" fontId="0" fillId="0" borderId="1" xfId="0" applyNumberFormat="1" applyBorder="1"/>
    <xf numFmtId="0" fontId="21" fillId="5" borderId="9" xfId="0" applyFont="1" applyFill="1" applyBorder="1" applyAlignment="1">
      <alignment horizontal="center" vertical="center"/>
    </xf>
    <xf numFmtId="0" fontId="21" fillId="5" borderId="12" xfId="0" applyFont="1" applyFill="1" applyBorder="1" applyAlignment="1">
      <alignment horizontal="center" vertical="center"/>
    </xf>
    <xf numFmtId="0" fontId="21" fillId="5" borderId="24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20" fillId="2" borderId="22" xfId="0" applyFont="1" applyFill="1" applyBorder="1" applyAlignment="1">
      <alignment horizontal="center" vertical="center" wrapText="1"/>
    </xf>
    <xf numFmtId="0" fontId="20" fillId="2" borderId="23" xfId="0" applyFont="1" applyFill="1" applyBorder="1" applyAlignment="1">
      <alignment horizontal="center" vertical="center" wrapText="1"/>
    </xf>
  </cellXfs>
  <cellStyles count="44">
    <cellStyle name="20% - Accent1 2" xfId="20" xr:uid="{00000000-0005-0000-0000-000000000000}"/>
    <cellStyle name="20% - Accent2 2" xfId="24" xr:uid="{00000000-0005-0000-0000-000001000000}"/>
    <cellStyle name="20% - Accent3 2" xfId="28" xr:uid="{00000000-0005-0000-0000-000002000000}"/>
    <cellStyle name="20% - Accent4 2" xfId="32" xr:uid="{00000000-0005-0000-0000-000003000000}"/>
    <cellStyle name="20% - Accent5 2" xfId="36" xr:uid="{00000000-0005-0000-0000-000004000000}"/>
    <cellStyle name="20% - Accent6 2" xfId="40" xr:uid="{00000000-0005-0000-0000-000005000000}"/>
    <cellStyle name="40% - Accent1 2" xfId="21" xr:uid="{00000000-0005-0000-0000-000006000000}"/>
    <cellStyle name="40% - Accent2 2" xfId="25" xr:uid="{00000000-0005-0000-0000-000007000000}"/>
    <cellStyle name="40% - Accent3 2" xfId="29" xr:uid="{00000000-0005-0000-0000-000008000000}"/>
    <cellStyle name="40% - Accent4 2" xfId="33" xr:uid="{00000000-0005-0000-0000-000009000000}"/>
    <cellStyle name="40% - Accent5 2" xfId="37" xr:uid="{00000000-0005-0000-0000-00000A000000}"/>
    <cellStyle name="40% - Accent6 2" xfId="41" xr:uid="{00000000-0005-0000-0000-00000B000000}"/>
    <cellStyle name="60% - Accent1 2" xfId="22" xr:uid="{00000000-0005-0000-0000-00000C000000}"/>
    <cellStyle name="60% - Accent2 2" xfId="26" xr:uid="{00000000-0005-0000-0000-00000D000000}"/>
    <cellStyle name="60% - Accent3 2" xfId="30" xr:uid="{00000000-0005-0000-0000-00000E000000}"/>
    <cellStyle name="60% - Accent4 2" xfId="34" xr:uid="{00000000-0005-0000-0000-00000F000000}"/>
    <cellStyle name="60% - Accent5 2" xfId="38" xr:uid="{00000000-0005-0000-0000-000010000000}"/>
    <cellStyle name="60% - Accent6 2" xfId="42" xr:uid="{00000000-0005-0000-0000-000011000000}"/>
    <cellStyle name="Accent1 2" xfId="19" xr:uid="{00000000-0005-0000-0000-000012000000}"/>
    <cellStyle name="Accent2 2" xfId="23" xr:uid="{00000000-0005-0000-0000-000013000000}"/>
    <cellStyle name="Accent3 2" xfId="27" xr:uid="{00000000-0005-0000-0000-000014000000}"/>
    <cellStyle name="Accent4 2" xfId="31" xr:uid="{00000000-0005-0000-0000-000015000000}"/>
    <cellStyle name="Accent5 2" xfId="35" xr:uid="{00000000-0005-0000-0000-000016000000}"/>
    <cellStyle name="Accent6 2" xfId="39" xr:uid="{00000000-0005-0000-0000-000017000000}"/>
    <cellStyle name="Bad 2" xfId="9" xr:uid="{00000000-0005-0000-0000-000018000000}"/>
    <cellStyle name="Calculation 2" xfId="13" xr:uid="{00000000-0005-0000-0000-000019000000}"/>
    <cellStyle name="Check Cell 2" xfId="15" xr:uid="{00000000-0005-0000-0000-00001A000000}"/>
    <cellStyle name="Explanatory Text 2" xfId="17" xr:uid="{00000000-0005-0000-0000-00001B000000}"/>
    <cellStyle name="Good 2" xfId="8" xr:uid="{00000000-0005-0000-0000-00001C000000}"/>
    <cellStyle name="Heading 1 2" xfId="4" xr:uid="{00000000-0005-0000-0000-00001D000000}"/>
    <cellStyle name="Heading 2 2" xfId="5" xr:uid="{00000000-0005-0000-0000-00001E000000}"/>
    <cellStyle name="Heading 3 2" xfId="6" xr:uid="{00000000-0005-0000-0000-00001F000000}"/>
    <cellStyle name="Heading 4 2" xfId="7" xr:uid="{00000000-0005-0000-0000-000020000000}"/>
    <cellStyle name="Input 2" xfId="11" xr:uid="{00000000-0005-0000-0000-000021000000}"/>
    <cellStyle name="Linked Cell 2" xfId="14" xr:uid="{00000000-0005-0000-0000-000022000000}"/>
    <cellStyle name="Neutral 2" xfId="10" xr:uid="{00000000-0005-0000-0000-000023000000}"/>
    <cellStyle name="Normal" xfId="0" builtinId="0"/>
    <cellStyle name="Normal 2" xfId="1" xr:uid="{00000000-0005-0000-0000-000025000000}"/>
    <cellStyle name="Normal 2 2" xfId="43" xr:uid="{00000000-0005-0000-0000-000025000000}"/>
    <cellStyle name="Note" xfId="3" builtinId="10" customBuiltin="1"/>
    <cellStyle name="Output 2" xfId="12" xr:uid="{00000000-0005-0000-0000-000027000000}"/>
    <cellStyle name="Title" xfId="2" builtinId="15" customBuiltin="1"/>
    <cellStyle name="Total 2" xfId="18" xr:uid="{00000000-0005-0000-0000-000029000000}"/>
    <cellStyle name="Warning Text 2" xfId="16" xr:uid="{00000000-0005-0000-0000-00002A000000}"/>
  </cellStyles>
  <dxfs count="20"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77111117893"/>
        </patternFill>
      </fill>
    </dxf>
    <dxf>
      <fill>
        <patternFill>
          <bgColor theme="1" tint="0.34998626667073579"/>
        </patternFill>
      </fill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textRotation="45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'Source Forecast'!$S$5</c:f>
              <c:strCache>
                <c:ptCount val="1"/>
              </c:strCache>
            </c:strRef>
          </c:tx>
          <c:invertIfNegative val="0"/>
          <c:cat>
            <c:strRef>
              <c:f>'Source Forecast'!$V$4:$AB$4</c:f>
              <c:strCache>
                <c:ptCount val="7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</c:strCache>
            </c:strRef>
          </c:cat>
          <c:val>
            <c:numRef>
              <c:f>'Source Forecast'!$V$5:$AB$5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2-45FB-BD29-DD8C702D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33024"/>
        <c:axId val="89207552"/>
      </c:barChart>
      <c:catAx>
        <c:axId val="7043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Due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07552"/>
        <c:crosses val="autoZero"/>
        <c:auto val="1"/>
        <c:lblAlgn val="ctr"/>
        <c:lblOffset val="100"/>
        <c:noMultiLvlLbl val="0"/>
      </c:catAx>
      <c:valAx>
        <c:axId val="892075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# of Tools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3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276225</xdr:colOff>
      <xdr:row>6</xdr:row>
      <xdr:rowOff>76200</xdr:rowOff>
    </xdr:from>
    <xdr:to>
      <xdr:col>33</xdr:col>
      <xdr:colOff>561974</xdr:colOff>
      <xdr:row>27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ala, Arella                            Cyient Inc" refreshedDate="45461.603303240743" createdVersion="6" refreshedVersion="6" minRefreshableVersion="3" recordCount="892" xr:uid="{1D8BDA74-1C94-49D0-B339-10832571D578}">
  <cacheSource type="worksheet">
    <worksheetSource ref="A1:C1" sheet="Current Tools"/>
  </cacheSource>
  <cacheFields count="4">
    <cacheField name="Vendor" numFmtId="0">
      <sharedItems count="46">
        <s v="WESTBROOK PRODUCTS LLC"/>
        <s v="HP CONSULTING SERVICES LTD"/>
        <s v="SKILLCRAFT MACHINE TOOL COMPANY"/>
        <s v="HIGHLAND MANUFACTURING"/>
        <s v="MWM SERVICES INC"/>
        <s v="HYDRO SYSTEMS KG"/>
        <s v="RICHARD WOLF GMBH"/>
        <s v="UNITED INDUSTRIAL TEXTILE PRODUCTS"/>
        <s v="DEDIENNE AEROSPACE"/>
        <s v="ENCUR INC"/>
        <s v="NORTH HARTLAND TOOL CORP"/>
        <s v="ARROW DIVERSIFIED TOOLING INC"/>
        <s v="NEXTGEN  BALANCING TECHNOLOGIES LLC"/>
        <s v="RASAKTI INC"/>
        <s v="HYDRO USA CO."/>
        <s v="TAYLOR HOBSON INC."/>
        <s v="QUALITY ENGINEERING SERVICES INC"/>
        <s v="SNAP-ON INDUSTRIAL"/>
        <s v="ADVANCED GROUND SYSTEMS ENG"/>
        <s v="BRITT AERO"/>
        <s v="KNIGHT MACHINE AND TOOL CO INC"/>
        <s v="E &amp; S GAGE INC"/>
        <s v="MEGGITT (ERLANGER), LLC"/>
        <s v="FRASAL TOOL CO., INC."/>
        <s v="PRECISION GRINDING SOLUTIONS, LLC"/>
        <s v="PEERLESS TOOL &amp; MACHINE CO INC"/>
        <s v="SIROIS TOOL CO., INC"/>
        <s v="UNIVERSAL PLASTICS CORP"/>
        <s v="ELY TOOL INC"/>
        <s v="ADVANCED TORQUE PRODUCTS LLC"/>
        <s v="WALKERPACK LTD"/>
        <s v="HABCO INDUSTRIES LLC"/>
        <s v="HYDRATIGHT SWEENEY PRODUCTS CORP"/>
        <s v="WEST HARTFORD TOOL &amp; DIE CO INC"/>
        <s v="PTE PRECISION MACHINING"/>
        <s v="PRATT &amp; WHITNEY RZESZOW S.A."/>
        <s v="CYIENT DEFENSE SERVICES INC"/>
        <s v="PALL AEROPOWER CORPORATION"/>
        <s v="BLOOMY CONTROLS INC"/>
        <s v="BAUER INC"/>
        <s v="MTU AERO ENGINES AG"/>
        <s v="GULF MANUFACTURING INC"/>
        <s v="AIREX RUBBER PRODUCTS CORP"/>
        <s v="BOLDUC'S MACHINE WORKS INC"/>
        <s v="B &amp; F MACHINE CO., INC"/>
        <s v="COLLINS AEROSPACE - WINDSOR LOCKS"/>
      </sharedItems>
    </cacheField>
    <cacheField name="Date" numFmtId="14">
      <sharedItems containsSemiMixedTypes="0" containsNonDate="0" containsDate="1" containsString="0" minDate="2023-06-01T00:00:00" maxDate="2025-04-19T00:00:00" count="159">
        <d v="2024-06-30T00:00:00"/>
        <d v="2023-06-01T00:00:00"/>
        <d v="2023-08-01T00:00:00"/>
        <d v="2023-12-01T00:00:00"/>
        <d v="2024-06-21T00:00:00"/>
        <d v="2024-06-28T00:00:00"/>
        <d v="2024-04-26T00:00:00"/>
        <d v="2025-04-04T00:00:00"/>
        <d v="2024-04-10T00:00:00"/>
        <d v="2024-08-31T00:00:00"/>
        <d v="2024-04-19T00:00:00"/>
        <d v="2024-08-30T00:00:00"/>
        <d v="2024-06-14T00:00:00"/>
        <d v="2024-05-15T00:00:00"/>
        <d v="2024-06-20T00:00:00"/>
        <d v="2024-05-24T00:00:00"/>
        <d v="2024-05-28T00:00:00"/>
        <d v="2024-08-19T00:00:00"/>
        <d v="2024-06-07T00:00:00"/>
        <d v="2024-07-14T00:00:00"/>
        <d v="2024-06-10T00:00:00"/>
        <d v="2024-06-11T00:00:00"/>
        <d v="2024-07-26T00:00:00"/>
        <d v="2024-06-12T00:00:00"/>
        <d v="2024-06-13T00:00:00"/>
        <d v="2024-06-18T00:00:00"/>
        <d v="2024-06-19T00:00:00"/>
        <d v="2024-06-24T00:00:00"/>
        <d v="2024-06-27T00:00:00"/>
        <d v="2024-06-25T00:00:00"/>
        <d v="2024-08-16T00:00:00"/>
        <d v="2024-06-26T00:00:00"/>
        <d v="2024-07-01T00:00:00"/>
        <d v="2024-07-02T00:00:00"/>
        <d v="2024-07-03T00:00:00"/>
        <d v="2024-07-04T00:00:00"/>
        <d v="2024-07-05T00:00:00"/>
        <d v="2024-06-29T00:00:00"/>
        <d v="2024-07-08T00:00:00"/>
        <d v="2024-07-09T00:00:00"/>
        <d v="2024-07-10T00:00:00"/>
        <d v="2024-07-11T00:00:00"/>
        <d v="2024-07-12T00:00:00"/>
        <d v="2024-07-13T00:00:00"/>
        <d v="2024-07-15T00:00:00"/>
        <d v="2024-07-16T00:00:00"/>
        <d v="2024-07-17T00:00:00"/>
        <d v="2024-07-18T00:00:00"/>
        <d v="2024-07-19T00:00:00"/>
        <d v="2024-07-31T00:00:00"/>
        <d v="2024-07-21T00:00:00"/>
        <d v="2024-07-22T00:00:00"/>
        <d v="2024-07-23T00:00:00"/>
        <d v="2024-07-24T00:00:00"/>
        <d v="2024-07-25T00:00:00"/>
        <d v="2024-07-29T00:00:00"/>
        <d v="2024-07-30T00:00:00"/>
        <d v="2024-08-01T00:00:00"/>
        <d v="2024-08-02T00:00:00"/>
        <d v="2024-08-05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5T00:00:00"/>
        <d v="2024-08-17T00:00:00"/>
        <d v="2024-08-11T00:00:00"/>
        <d v="2024-08-20T00:00:00"/>
        <d v="2024-08-21T00:00:00"/>
        <d v="2024-08-22T00:00:00"/>
        <d v="2024-08-23T00:00:00"/>
        <d v="2024-08-26T00:00:00"/>
        <d v="2024-08-27T00:00:00"/>
        <d v="2024-08-28T00:00:00"/>
        <d v="2024-08-29T00:00:00"/>
        <d v="2024-09-02T00:00:00"/>
        <d v="2024-09-03T00:00:00"/>
        <d v="2024-09-04T00:00:00"/>
        <d v="2024-09-05T00:00:00"/>
        <d v="2024-09-06T00:00:00"/>
        <d v="2024-09-09T00:00:00"/>
        <d v="2024-09-11T00:00:00"/>
        <d v="2024-09-12T00:00:00"/>
        <d v="2024-09-13T00:00:00"/>
        <d v="2024-09-14T00:00:00"/>
        <d v="2024-09-16T00:00:00"/>
        <d v="2024-09-17T00:00:00"/>
        <d v="2024-09-18T00:00:00"/>
        <d v="2024-09-19T00:00:00"/>
        <d v="2024-09-20T00:00:00"/>
        <d v="2024-09-23T00:00:00"/>
        <d v="2024-09-24T00:00:00"/>
        <d v="2024-09-25T00:00:00"/>
        <d v="2024-09-26T00:00:00"/>
        <d v="2024-09-27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3T00:00:00"/>
        <d v="2024-10-14T00:00:00"/>
        <d v="2024-10-15T00:00:00"/>
        <d v="2024-10-16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1-01T00:00:00"/>
        <d v="2024-11-04T00:00:00"/>
        <d v="2024-11-05T00:00:00"/>
        <d v="2024-11-06T00:00:00"/>
        <d v="2024-11-11T00:00:00"/>
        <d v="2024-11-12T00:00:00"/>
        <d v="2024-11-13T00:00:00"/>
        <d v="2024-11-15T00:00:00"/>
        <d v="2024-11-18T00:00:00"/>
        <d v="2024-11-19T00:00:00"/>
        <d v="2024-11-22T00:00:00"/>
        <d v="2024-11-25T00:00:00"/>
        <d v="2024-11-26T00:00:00"/>
        <d v="2024-11-27T00:00:00"/>
        <d v="2024-11-28T00:00:00"/>
        <d v="2024-11-29T00:00:00"/>
        <d v="2024-11-30T00:00:00"/>
        <d v="2024-12-02T00:00:00"/>
        <d v="2024-12-03T00:00:00"/>
        <d v="2024-12-04T00:00:00"/>
        <d v="2024-12-13T00:00:00"/>
        <d v="2024-12-18T00:00:00"/>
        <d v="2024-12-20T00:00:00"/>
        <d v="2024-12-24T00:00:00"/>
        <d v="2024-12-30T00:00:00"/>
        <d v="2024-12-31T00:00:00"/>
        <d v="2025-01-02T00:00:00"/>
        <d v="2025-01-03T00:00:00"/>
        <d v="2025-01-10T00:00:00"/>
        <d v="2025-01-15T00:00:00"/>
        <d v="2025-01-27T00:00:00"/>
        <d v="2025-02-07T00:00:00"/>
        <d v="2025-02-14T00:00:00"/>
        <d v="2025-02-17T00:00:00"/>
        <d v="2025-03-05T00:00:00"/>
        <d v="2025-04-01T00:00:00"/>
        <d v="2025-04-18T00:00:00"/>
      </sharedItems>
      <fieldGroup par="3" base="1">
        <rangePr autoStart="0" groupBy="months" startDate="2022-01-01T00:00:00" endDate="2025-04-19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9/2025"/>
        </groupItems>
      </fieldGroup>
    </cacheField>
    <cacheField name="Total" numFmtId="0">
      <sharedItems containsSemiMixedTypes="0" containsString="0" containsNumber="1" containsInteger="1" minValue="1" maxValue="1"/>
    </cacheField>
    <cacheField name="Years" numFmtId="0" databaseField="0">
      <fieldGroup base="1">
        <rangePr autoStart="0" groupBy="years" startDate="2022-01-01T00:00:00" endDate="2025-04-19T00:00:00"/>
        <groupItems count="6">
          <s v="&lt;1/1/2022"/>
          <s v="2022"/>
          <s v="2023"/>
          <s v="2024"/>
          <s v="2025"/>
          <s v="&gt;4/1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x v="0"/>
    <x v="0"/>
    <n v="1"/>
  </r>
  <r>
    <x v="1"/>
    <x v="1"/>
    <n v="1"/>
  </r>
  <r>
    <x v="2"/>
    <x v="2"/>
    <n v="1"/>
  </r>
  <r>
    <x v="3"/>
    <x v="3"/>
    <n v="1"/>
  </r>
  <r>
    <x v="4"/>
    <x v="4"/>
    <n v="1"/>
  </r>
  <r>
    <x v="5"/>
    <x v="5"/>
    <n v="1"/>
  </r>
  <r>
    <x v="5"/>
    <x v="6"/>
    <n v="1"/>
  </r>
  <r>
    <x v="6"/>
    <x v="7"/>
    <n v="1"/>
  </r>
  <r>
    <x v="7"/>
    <x v="8"/>
    <n v="1"/>
  </r>
  <r>
    <x v="8"/>
    <x v="9"/>
    <n v="1"/>
  </r>
  <r>
    <x v="8"/>
    <x v="9"/>
    <n v="1"/>
  </r>
  <r>
    <x v="9"/>
    <x v="10"/>
    <n v="1"/>
  </r>
  <r>
    <x v="10"/>
    <x v="11"/>
    <n v="1"/>
  </r>
  <r>
    <x v="5"/>
    <x v="5"/>
    <n v="1"/>
  </r>
  <r>
    <x v="5"/>
    <x v="5"/>
    <n v="1"/>
  </r>
  <r>
    <x v="4"/>
    <x v="12"/>
    <n v="1"/>
  </r>
  <r>
    <x v="5"/>
    <x v="13"/>
    <n v="1"/>
  </r>
  <r>
    <x v="11"/>
    <x v="14"/>
    <n v="1"/>
  </r>
  <r>
    <x v="10"/>
    <x v="5"/>
    <n v="1"/>
  </r>
  <r>
    <x v="12"/>
    <x v="14"/>
    <n v="1"/>
  </r>
  <r>
    <x v="13"/>
    <x v="12"/>
    <n v="1"/>
  </r>
  <r>
    <x v="5"/>
    <x v="5"/>
    <n v="1"/>
  </r>
  <r>
    <x v="14"/>
    <x v="15"/>
    <n v="1"/>
  </r>
  <r>
    <x v="15"/>
    <x v="15"/>
    <n v="1"/>
  </r>
  <r>
    <x v="5"/>
    <x v="16"/>
    <n v="1"/>
  </r>
  <r>
    <x v="16"/>
    <x v="4"/>
    <n v="1"/>
  </r>
  <r>
    <x v="17"/>
    <x v="17"/>
    <n v="1"/>
  </r>
  <r>
    <x v="8"/>
    <x v="9"/>
    <n v="1"/>
  </r>
  <r>
    <x v="13"/>
    <x v="18"/>
    <n v="1"/>
  </r>
  <r>
    <x v="13"/>
    <x v="18"/>
    <n v="1"/>
  </r>
  <r>
    <x v="13"/>
    <x v="18"/>
    <n v="1"/>
  </r>
  <r>
    <x v="11"/>
    <x v="0"/>
    <n v="1"/>
  </r>
  <r>
    <x v="5"/>
    <x v="18"/>
    <n v="1"/>
  </r>
  <r>
    <x v="2"/>
    <x v="19"/>
    <n v="1"/>
  </r>
  <r>
    <x v="18"/>
    <x v="20"/>
    <n v="1"/>
  </r>
  <r>
    <x v="5"/>
    <x v="21"/>
    <n v="1"/>
  </r>
  <r>
    <x v="5"/>
    <x v="21"/>
    <n v="1"/>
  </r>
  <r>
    <x v="5"/>
    <x v="22"/>
    <n v="1"/>
  </r>
  <r>
    <x v="5"/>
    <x v="21"/>
    <n v="1"/>
  </r>
  <r>
    <x v="5"/>
    <x v="23"/>
    <n v="1"/>
  </r>
  <r>
    <x v="5"/>
    <x v="24"/>
    <n v="1"/>
  </r>
  <r>
    <x v="5"/>
    <x v="24"/>
    <n v="1"/>
  </r>
  <r>
    <x v="5"/>
    <x v="24"/>
    <n v="1"/>
  </r>
  <r>
    <x v="7"/>
    <x v="12"/>
    <n v="1"/>
  </r>
  <r>
    <x v="5"/>
    <x v="12"/>
    <n v="1"/>
  </r>
  <r>
    <x v="2"/>
    <x v="12"/>
    <n v="1"/>
  </r>
  <r>
    <x v="5"/>
    <x v="12"/>
    <n v="1"/>
  </r>
  <r>
    <x v="2"/>
    <x v="12"/>
    <n v="1"/>
  </r>
  <r>
    <x v="5"/>
    <x v="25"/>
    <n v="1"/>
  </r>
  <r>
    <x v="16"/>
    <x v="25"/>
    <n v="1"/>
  </r>
  <r>
    <x v="4"/>
    <x v="25"/>
    <n v="1"/>
  </r>
  <r>
    <x v="4"/>
    <x v="26"/>
    <n v="1"/>
  </r>
  <r>
    <x v="5"/>
    <x v="26"/>
    <n v="1"/>
  </r>
  <r>
    <x v="11"/>
    <x v="26"/>
    <n v="1"/>
  </r>
  <r>
    <x v="5"/>
    <x v="26"/>
    <n v="1"/>
  </r>
  <r>
    <x v="19"/>
    <x v="26"/>
    <n v="1"/>
  </r>
  <r>
    <x v="20"/>
    <x v="4"/>
    <n v="1"/>
  </r>
  <r>
    <x v="5"/>
    <x v="4"/>
    <n v="1"/>
  </r>
  <r>
    <x v="5"/>
    <x v="4"/>
    <n v="1"/>
  </r>
  <r>
    <x v="5"/>
    <x v="4"/>
    <n v="1"/>
  </r>
  <r>
    <x v="2"/>
    <x v="4"/>
    <n v="1"/>
  </r>
  <r>
    <x v="2"/>
    <x v="4"/>
    <n v="1"/>
  </r>
  <r>
    <x v="2"/>
    <x v="4"/>
    <n v="1"/>
  </r>
  <r>
    <x v="21"/>
    <x v="27"/>
    <n v="1"/>
  </r>
  <r>
    <x v="21"/>
    <x v="27"/>
    <n v="1"/>
  </r>
  <r>
    <x v="21"/>
    <x v="27"/>
    <n v="1"/>
  </r>
  <r>
    <x v="21"/>
    <x v="27"/>
    <n v="1"/>
  </r>
  <r>
    <x v="22"/>
    <x v="28"/>
    <n v="1"/>
  </r>
  <r>
    <x v="22"/>
    <x v="28"/>
    <n v="1"/>
  </r>
  <r>
    <x v="23"/>
    <x v="27"/>
    <n v="1"/>
  </r>
  <r>
    <x v="18"/>
    <x v="27"/>
    <n v="1"/>
  </r>
  <r>
    <x v="24"/>
    <x v="27"/>
    <n v="1"/>
  </r>
  <r>
    <x v="24"/>
    <x v="27"/>
    <n v="1"/>
  </r>
  <r>
    <x v="16"/>
    <x v="27"/>
    <n v="1"/>
  </r>
  <r>
    <x v="2"/>
    <x v="29"/>
    <n v="1"/>
  </r>
  <r>
    <x v="16"/>
    <x v="29"/>
    <n v="1"/>
  </r>
  <r>
    <x v="5"/>
    <x v="30"/>
    <n v="1"/>
  </r>
  <r>
    <x v="2"/>
    <x v="31"/>
    <n v="1"/>
  </r>
  <r>
    <x v="0"/>
    <x v="31"/>
    <n v="1"/>
  </r>
  <r>
    <x v="16"/>
    <x v="31"/>
    <n v="1"/>
  </r>
  <r>
    <x v="25"/>
    <x v="28"/>
    <n v="1"/>
  </r>
  <r>
    <x v="26"/>
    <x v="28"/>
    <n v="1"/>
  </r>
  <r>
    <x v="20"/>
    <x v="28"/>
    <n v="1"/>
  </r>
  <r>
    <x v="23"/>
    <x v="28"/>
    <n v="1"/>
  </r>
  <r>
    <x v="27"/>
    <x v="28"/>
    <n v="1"/>
  </r>
  <r>
    <x v="27"/>
    <x v="28"/>
    <n v="1"/>
  </r>
  <r>
    <x v="27"/>
    <x v="28"/>
    <n v="1"/>
  </r>
  <r>
    <x v="4"/>
    <x v="28"/>
    <n v="1"/>
  </r>
  <r>
    <x v="5"/>
    <x v="5"/>
    <n v="1"/>
  </r>
  <r>
    <x v="27"/>
    <x v="5"/>
    <n v="1"/>
  </r>
  <r>
    <x v="18"/>
    <x v="5"/>
    <n v="1"/>
  </r>
  <r>
    <x v="26"/>
    <x v="5"/>
    <n v="1"/>
  </r>
  <r>
    <x v="2"/>
    <x v="5"/>
    <n v="1"/>
  </r>
  <r>
    <x v="2"/>
    <x v="5"/>
    <n v="1"/>
  </r>
  <r>
    <x v="9"/>
    <x v="22"/>
    <n v="1"/>
  </r>
  <r>
    <x v="2"/>
    <x v="5"/>
    <n v="1"/>
  </r>
  <r>
    <x v="2"/>
    <x v="5"/>
    <n v="1"/>
  </r>
  <r>
    <x v="22"/>
    <x v="5"/>
    <n v="1"/>
  </r>
  <r>
    <x v="28"/>
    <x v="5"/>
    <n v="1"/>
  </r>
  <r>
    <x v="10"/>
    <x v="5"/>
    <n v="1"/>
  </r>
  <r>
    <x v="2"/>
    <x v="5"/>
    <n v="1"/>
  </r>
  <r>
    <x v="8"/>
    <x v="0"/>
    <n v="1"/>
  </r>
  <r>
    <x v="10"/>
    <x v="0"/>
    <n v="1"/>
  </r>
  <r>
    <x v="2"/>
    <x v="32"/>
    <n v="1"/>
  </r>
  <r>
    <x v="27"/>
    <x v="32"/>
    <n v="1"/>
  </r>
  <r>
    <x v="27"/>
    <x v="32"/>
    <n v="1"/>
  </r>
  <r>
    <x v="27"/>
    <x v="32"/>
    <n v="1"/>
  </r>
  <r>
    <x v="27"/>
    <x v="32"/>
    <n v="1"/>
  </r>
  <r>
    <x v="27"/>
    <x v="32"/>
    <n v="1"/>
  </r>
  <r>
    <x v="27"/>
    <x v="32"/>
    <n v="1"/>
  </r>
  <r>
    <x v="27"/>
    <x v="32"/>
    <n v="1"/>
  </r>
  <r>
    <x v="27"/>
    <x v="32"/>
    <n v="1"/>
  </r>
  <r>
    <x v="27"/>
    <x v="32"/>
    <n v="1"/>
  </r>
  <r>
    <x v="2"/>
    <x v="32"/>
    <n v="1"/>
  </r>
  <r>
    <x v="2"/>
    <x v="32"/>
    <n v="1"/>
  </r>
  <r>
    <x v="7"/>
    <x v="32"/>
    <n v="1"/>
  </r>
  <r>
    <x v="21"/>
    <x v="32"/>
    <n v="1"/>
  </r>
  <r>
    <x v="20"/>
    <x v="32"/>
    <n v="1"/>
  </r>
  <r>
    <x v="20"/>
    <x v="32"/>
    <n v="1"/>
  </r>
  <r>
    <x v="1"/>
    <x v="33"/>
    <n v="1"/>
  </r>
  <r>
    <x v="1"/>
    <x v="33"/>
    <n v="1"/>
  </r>
  <r>
    <x v="1"/>
    <x v="33"/>
    <n v="1"/>
  </r>
  <r>
    <x v="29"/>
    <x v="33"/>
    <n v="1"/>
  </r>
  <r>
    <x v="2"/>
    <x v="33"/>
    <n v="1"/>
  </r>
  <r>
    <x v="21"/>
    <x v="33"/>
    <n v="1"/>
  </r>
  <r>
    <x v="7"/>
    <x v="33"/>
    <n v="1"/>
  </r>
  <r>
    <x v="7"/>
    <x v="33"/>
    <n v="1"/>
  </r>
  <r>
    <x v="7"/>
    <x v="33"/>
    <n v="1"/>
  </r>
  <r>
    <x v="7"/>
    <x v="33"/>
    <n v="1"/>
  </r>
  <r>
    <x v="5"/>
    <x v="34"/>
    <n v="1"/>
  </r>
  <r>
    <x v="19"/>
    <x v="29"/>
    <n v="1"/>
  </r>
  <r>
    <x v="2"/>
    <x v="34"/>
    <n v="1"/>
  </r>
  <r>
    <x v="22"/>
    <x v="35"/>
    <n v="1"/>
  </r>
  <r>
    <x v="5"/>
    <x v="36"/>
    <n v="1"/>
  </r>
  <r>
    <x v="23"/>
    <x v="36"/>
    <n v="1"/>
  </r>
  <r>
    <x v="23"/>
    <x v="36"/>
    <n v="1"/>
  </r>
  <r>
    <x v="30"/>
    <x v="36"/>
    <n v="1"/>
  </r>
  <r>
    <x v="30"/>
    <x v="36"/>
    <n v="1"/>
  </r>
  <r>
    <x v="30"/>
    <x v="36"/>
    <n v="1"/>
  </r>
  <r>
    <x v="30"/>
    <x v="36"/>
    <n v="1"/>
  </r>
  <r>
    <x v="30"/>
    <x v="36"/>
    <n v="1"/>
  </r>
  <r>
    <x v="30"/>
    <x v="36"/>
    <n v="1"/>
  </r>
  <r>
    <x v="30"/>
    <x v="36"/>
    <n v="1"/>
  </r>
  <r>
    <x v="30"/>
    <x v="36"/>
    <n v="1"/>
  </r>
  <r>
    <x v="7"/>
    <x v="36"/>
    <n v="1"/>
  </r>
  <r>
    <x v="10"/>
    <x v="36"/>
    <n v="1"/>
  </r>
  <r>
    <x v="5"/>
    <x v="37"/>
    <n v="1"/>
  </r>
  <r>
    <x v="18"/>
    <x v="38"/>
    <n v="1"/>
  </r>
  <r>
    <x v="5"/>
    <x v="38"/>
    <n v="1"/>
  </r>
  <r>
    <x v="31"/>
    <x v="38"/>
    <n v="1"/>
  </r>
  <r>
    <x v="31"/>
    <x v="38"/>
    <n v="1"/>
  </r>
  <r>
    <x v="16"/>
    <x v="38"/>
    <n v="1"/>
  </r>
  <r>
    <x v="32"/>
    <x v="38"/>
    <n v="1"/>
  </r>
  <r>
    <x v="5"/>
    <x v="31"/>
    <n v="1"/>
  </r>
  <r>
    <x v="2"/>
    <x v="39"/>
    <n v="1"/>
  </r>
  <r>
    <x v="7"/>
    <x v="39"/>
    <n v="1"/>
  </r>
  <r>
    <x v="7"/>
    <x v="39"/>
    <n v="1"/>
  </r>
  <r>
    <x v="24"/>
    <x v="39"/>
    <n v="1"/>
  </r>
  <r>
    <x v="24"/>
    <x v="39"/>
    <n v="1"/>
  </r>
  <r>
    <x v="9"/>
    <x v="40"/>
    <n v="1"/>
  </r>
  <r>
    <x v="4"/>
    <x v="40"/>
    <n v="1"/>
  </r>
  <r>
    <x v="4"/>
    <x v="40"/>
    <n v="1"/>
  </r>
  <r>
    <x v="4"/>
    <x v="40"/>
    <n v="1"/>
  </r>
  <r>
    <x v="4"/>
    <x v="40"/>
    <n v="1"/>
  </r>
  <r>
    <x v="5"/>
    <x v="41"/>
    <n v="1"/>
  </r>
  <r>
    <x v="5"/>
    <x v="41"/>
    <n v="1"/>
  </r>
  <r>
    <x v="21"/>
    <x v="41"/>
    <n v="1"/>
  </r>
  <r>
    <x v="5"/>
    <x v="41"/>
    <n v="1"/>
  </r>
  <r>
    <x v="5"/>
    <x v="41"/>
    <n v="1"/>
  </r>
  <r>
    <x v="27"/>
    <x v="41"/>
    <n v="1"/>
  </r>
  <r>
    <x v="7"/>
    <x v="41"/>
    <n v="1"/>
  </r>
  <r>
    <x v="18"/>
    <x v="42"/>
    <n v="1"/>
  </r>
  <r>
    <x v="5"/>
    <x v="42"/>
    <n v="1"/>
  </r>
  <r>
    <x v="31"/>
    <x v="42"/>
    <n v="1"/>
  </r>
  <r>
    <x v="29"/>
    <x v="42"/>
    <n v="1"/>
  </r>
  <r>
    <x v="29"/>
    <x v="42"/>
    <n v="1"/>
  </r>
  <r>
    <x v="19"/>
    <x v="42"/>
    <n v="1"/>
  </r>
  <r>
    <x v="19"/>
    <x v="4"/>
    <n v="1"/>
  </r>
  <r>
    <x v="2"/>
    <x v="42"/>
    <n v="1"/>
  </r>
  <r>
    <x v="2"/>
    <x v="42"/>
    <n v="1"/>
  </r>
  <r>
    <x v="2"/>
    <x v="42"/>
    <n v="1"/>
  </r>
  <r>
    <x v="2"/>
    <x v="42"/>
    <n v="1"/>
  </r>
  <r>
    <x v="2"/>
    <x v="42"/>
    <n v="1"/>
  </r>
  <r>
    <x v="2"/>
    <x v="42"/>
    <n v="1"/>
  </r>
  <r>
    <x v="2"/>
    <x v="42"/>
    <n v="1"/>
  </r>
  <r>
    <x v="4"/>
    <x v="43"/>
    <n v="1"/>
  </r>
  <r>
    <x v="23"/>
    <x v="44"/>
    <n v="1"/>
  </r>
  <r>
    <x v="4"/>
    <x v="44"/>
    <n v="1"/>
  </r>
  <r>
    <x v="2"/>
    <x v="44"/>
    <n v="1"/>
  </r>
  <r>
    <x v="27"/>
    <x v="44"/>
    <n v="1"/>
  </r>
  <r>
    <x v="27"/>
    <x v="44"/>
    <n v="1"/>
  </r>
  <r>
    <x v="2"/>
    <x v="44"/>
    <n v="1"/>
  </r>
  <r>
    <x v="2"/>
    <x v="44"/>
    <n v="1"/>
  </r>
  <r>
    <x v="2"/>
    <x v="44"/>
    <n v="1"/>
  </r>
  <r>
    <x v="5"/>
    <x v="44"/>
    <n v="1"/>
  </r>
  <r>
    <x v="9"/>
    <x v="31"/>
    <n v="1"/>
  </r>
  <r>
    <x v="13"/>
    <x v="44"/>
    <n v="1"/>
  </r>
  <r>
    <x v="2"/>
    <x v="44"/>
    <n v="1"/>
  </r>
  <r>
    <x v="2"/>
    <x v="44"/>
    <n v="1"/>
  </r>
  <r>
    <x v="33"/>
    <x v="44"/>
    <n v="1"/>
  </r>
  <r>
    <x v="25"/>
    <x v="45"/>
    <n v="1"/>
  </r>
  <r>
    <x v="7"/>
    <x v="45"/>
    <n v="1"/>
  </r>
  <r>
    <x v="7"/>
    <x v="45"/>
    <n v="1"/>
  </r>
  <r>
    <x v="7"/>
    <x v="45"/>
    <n v="1"/>
  </r>
  <r>
    <x v="7"/>
    <x v="45"/>
    <n v="1"/>
  </r>
  <r>
    <x v="7"/>
    <x v="45"/>
    <n v="1"/>
  </r>
  <r>
    <x v="7"/>
    <x v="45"/>
    <n v="1"/>
  </r>
  <r>
    <x v="5"/>
    <x v="46"/>
    <n v="1"/>
  </r>
  <r>
    <x v="5"/>
    <x v="46"/>
    <n v="1"/>
  </r>
  <r>
    <x v="24"/>
    <x v="46"/>
    <n v="1"/>
  </r>
  <r>
    <x v="24"/>
    <x v="46"/>
    <n v="1"/>
  </r>
  <r>
    <x v="28"/>
    <x v="47"/>
    <n v="1"/>
  </r>
  <r>
    <x v="28"/>
    <x v="47"/>
    <n v="1"/>
  </r>
  <r>
    <x v="21"/>
    <x v="47"/>
    <n v="1"/>
  </r>
  <r>
    <x v="16"/>
    <x v="47"/>
    <n v="1"/>
  </r>
  <r>
    <x v="20"/>
    <x v="48"/>
    <n v="1"/>
  </r>
  <r>
    <x v="20"/>
    <x v="48"/>
    <n v="1"/>
  </r>
  <r>
    <x v="10"/>
    <x v="48"/>
    <n v="1"/>
  </r>
  <r>
    <x v="10"/>
    <x v="48"/>
    <n v="1"/>
  </r>
  <r>
    <x v="10"/>
    <x v="48"/>
    <n v="1"/>
  </r>
  <r>
    <x v="10"/>
    <x v="48"/>
    <n v="1"/>
  </r>
  <r>
    <x v="10"/>
    <x v="48"/>
    <n v="1"/>
  </r>
  <r>
    <x v="10"/>
    <x v="48"/>
    <n v="1"/>
  </r>
  <r>
    <x v="10"/>
    <x v="48"/>
    <n v="1"/>
  </r>
  <r>
    <x v="10"/>
    <x v="48"/>
    <n v="1"/>
  </r>
  <r>
    <x v="10"/>
    <x v="48"/>
    <n v="1"/>
  </r>
  <r>
    <x v="10"/>
    <x v="48"/>
    <n v="1"/>
  </r>
  <r>
    <x v="10"/>
    <x v="48"/>
    <n v="1"/>
  </r>
  <r>
    <x v="10"/>
    <x v="48"/>
    <n v="1"/>
  </r>
  <r>
    <x v="10"/>
    <x v="48"/>
    <n v="1"/>
  </r>
  <r>
    <x v="10"/>
    <x v="48"/>
    <n v="1"/>
  </r>
  <r>
    <x v="10"/>
    <x v="48"/>
    <n v="1"/>
  </r>
  <r>
    <x v="10"/>
    <x v="48"/>
    <n v="1"/>
  </r>
  <r>
    <x v="9"/>
    <x v="49"/>
    <n v="1"/>
  </r>
  <r>
    <x v="5"/>
    <x v="48"/>
    <n v="1"/>
  </r>
  <r>
    <x v="28"/>
    <x v="48"/>
    <n v="1"/>
  </r>
  <r>
    <x v="2"/>
    <x v="48"/>
    <n v="1"/>
  </r>
  <r>
    <x v="2"/>
    <x v="48"/>
    <n v="1"/>
  </r>
  <r>
    <x v="21"/>
    <x v="48"/>
    <n v="1"/>
  </r>
  <r>
    <x v="23"/>
    <x v="50"/>
    <n v="1"/>
  </r>
  <r>
    <x v="5"/>
    <x v="51"/>
    <n v="1"/>
  </r>
  <r>
    <x v="2"/>
    <x v="51"/>
    <n v="1"/>
  </r>
  <r>
    <x v="20"/>
    <x v="52"/>
    <n v="1"/>
  </r>
  <r>
    <x v="23"/>
    <x v="52"/>
    <n v="1"/>
  </r>
  <r>
    <x v="16"/>
    <x v="52"/>
    <n v="1"/>
  </r>
  <r>
    <x v="16"/>
    <x v="52"/>
    <n v="1"/>
  </r>
  <r>
    <x v="7"/>
    <x v="52"/>
    <n v="1"/>
  </r>
  <r>
    <x v="7"/>
    <x v="52"/>
    <n v="1"/>
  </r>
  <r>
    <x v="9"/>
    <x v="5"/>
    <n v="1"/>
  </r>
  <r>
    <x v="4"/>
    <x v="53"/>
    <n v="1"/>
  </r>
  <r>
    <x v="4"/>
    <x v="53"/>
    <n v="1"/>
  </r>
  <r>
    <x v="4"/>
    <x v="53"/>
    <n v="1"/>
  </r>
  <r>
    <x v="4"/>
    <x v="53"/>
    <n v="1"/>
  </r>
  <r>
    <x v="4"/>
    <x v="53"/>
    <n v="1"/>
  </r>
  <r>
    <x v="27"/>
    <x v="53"/>
    <n v="1"/>
  </r>
  <r>
    <x v="27"/>
    <x v="53"/>
    <n v="1"/>
  </r>
  <r>
    <x v="27"/>
    <x v="53"/>
    <n v="1"/>
  </r>
  <r>
    <x v="27"/>
    <x v="53"/>
    <n v="1"/>
  </r>
  <r>
    <x v="27"/>
    <x v="53"/>
    <n v="1"/>
  </r>
  <r>
    <x v="27"/>
    <x v="53"/>
    <n v="1"/>
  </r>
  <r>
    <x v="7"/>
    <x v="54"/>
    <n v="1"/>
  </r>
  <r>
    <x v="7"/>
    <x v="54"/>
    <n v="1"/>
  </r>
  <r>
    <x v="7"/>
    <x v="54"/>
    <n v="1"/>
  </r>
  <r>
    <x v="7"/>
    <x v="54"/>
    <n v="1"/>
  </r>
  <r>
    <x v="29"/>
    <x v="54"/>
    <n v="1"/>
  </r>
  <r>
    <x v="29"/>
    <x v="54"/>
    <n v="1"/>
  </r>
  <r>
    <x v="23"/>
    <x v="54"/>
    <n v="1"/>
  </r>
  <r>
    <x v="23"/>
    <x v="54"/>
    <n v="1"/>
  </r>
  <r>
    <x v="10"/>
    <x v="54"/>
    <n v="1"/>
  </r>
  <r>
    <x v="21"/>
    <x v="54"/>
    <n v="1"/>
  </r>
  <r>
    <x v="27"/>
    <x v="54"/>
    <n v="1"/>
  </r>
  <r>
    <x v="27"/>
    <x v="54"/>
    <n v="1"/>
  </r>
  <r>
    <x v="27"/>
    <x v="54"/>
    <n v="1"/>
  </r>
  <r>
    <x v="27"/>
    <x v="54"/>
    <n v="1"/>
  </r>
  <r>
    <x v="27"/>
    <x v="54"/>
    <n v="1"/>
  </r>
  <r>
    <x v="27"/>
    <x v="54"/>
    <n v="1"/>
  </r>
  <r>
    <x v="27"/>
    <x v="54"/>
    <n v="1"/>
  </r>
  <r>
    <x v="25"/>
    <x v="5"/>
    <n v="1"/>
  </r>
  <r>
    <x v="2"/>
    <x v="22"/>
    <n v="1"/>
  </r>
  <r>
    <x v="2"/>
    <x v="22"/>
    <n v="1"/>
  </r>
  <r>
    <x v="28"/>
    <x v="22"/>
    <n v="1"/>
  </r>
  <r>
    <x v="9"/>
    <x v="22"/>
    <n v="1"/>
  </r>
  <r>
    <x v="4"/>
    <x v="22"/>
    <n v="1"/>
  </r>
  <r>
    <x v="29"/>
    <x v="22"/>
    <n v="1"/>
  </r>
  <r>
    <x v="10"/>
    <x v="22"/>
    <n v="1"/>
  </r>
  <r>
    <x v="21"/>
    <x v="22"/>
    <n v="1"/>
  </r>
  <r>
    <x v="21"/>
    <x v="22"/>
    <n v="1"/>
  </r>
  <r>
    <x v="34"/>
    <x v="22"/>
    <n v="1"/>
  </r>
  <r>
    <x v="21"/>
    <x v="22"/>
    <n v="1"/>
  </r>
  <r>
    <x v="21"/>
    <x v="22"/>
    <n v="1"/>
  </r>
  <r>
    <x v="7"/>
    <x v="22"/>
    <n v="1"/>
  </r>
  <r>
    <x v="2"/>
    <x v="55"/>
    <n v="1"/>
  </r>
  <r>
    <x v="2"/>
    <x v="55"/>
    <n v="1"/>
  </r>
  <r>
    <x v="2"/>
    <x v="55"/>
    <n v="1"/>
  </r>
  <r>
    <x v="18"/>
    <x v="56"/>
    <n v="1"/>
  </r>
  <r>
    <x v="2"/>
    <x v="56"/>
    <n v="1"/>
  </r>
  <r>
    <x v="10"/>
    <x v="56"/>
    <n v="1"/>
  </r>
  <r>
    <x v="27"/>
    <x v="56"/>
    <n v="1"/>
  </r>
  <r>
    <x v="27"/>
    <x v="56"/>
    <n v="1"/>
  </r>
  <r>
    <x v="27"/>
    <x v="56"/>
    <n v="1"/>
  </r>
  <r>
    <x v="27"/>
    <x v="56"/>
    <n v="1"/>
  </r>
  <r>
    <x v="27"/>
    <x v="56"/>
    <n v="1"/>
  </r>
  <r>
    <x v="2"/>
    <x v="56"/>
    <n v="1"/>
  </r>
  <r>
    <x v="24"/>
    <x v="49"/>
    <n v="1"/>
  </r>
  <r>
    <x v="25"/>
    <x v="49"/>
    <n v="1"/>
  </r>
  <r>
    <x v="21"/>
    <x v="57"/>
    <n v="1"/>
  </r>
  <r>
    <x v="22"/>
    <x v="57"/>
    <n v="1"/>
  </r>
  <r>
    <x v="28"/>
    <x v="57"/>
    <n v="1"/>
  </r>
  <r>
    <x v="3"/>
    <x v="57"/>
    <n v="1"/>
  </r>
  <r>
    <x v="7"/>
    <x v="57"/>
    <n v="1"/>
  </r>
  <r>
    <x v="27"/>
    <x v="58"/>
    <n v="1"/>
  </r>
  <r>
    <x v="28"/>
    <x v="58"/>
    <n v="1"/>
  </r>
  <r>
    <x v="21"/>
    <x v="58"/>
    <n v="1"/>
  </r>
  <r>
    <x v="18"/>
    <x v="59"/>
    <n v="1"/>
  </r>
  <r>
    <x v="4"/>
    <x v="59"/>
    <n v="1"/>
  </r>
  <r>
    <x v="2"/>
    <x v="59"/>
    <n v="1"/>
  </r>
  <r>
    <x v="2"/>
    <x v="59"/>
    <n v="1"/>
  </r>
  <r>
    <x v="16"/>
    <x v="59"/>
    <n v="1"/>
  </r>
  <r>
    <x v="16"/>
    <x v="59"/>
    <n v="1"/>
  </r>
  <r>
    <x v="1"/>
    <x v="59"/>
    <n v="1"/>
  </r>
  <r>
    <x v="35"/>
    <x v="59"/>
    <n v="1"/>
  </r>
  <r>
    <x v="10"/>
    <x v="59"/>
    <n v="1"/>
  </r>
  <r>
    <x v="2"/>
    <x v="59"/>
    <n v="1"/>
  </r>
  <r>
    <x v="32"/>
    <x v="59"/>
    <n v="1"/>
  </r>
  <r>
    <x v="7"/>
    <x v="59"/>
    <n v="1"/>
  </r>
  <r>
    <x v="7"/>
    <x v="59"/>
    <n v="1"/>
  </r>
  <r>
    <x v="28"/>
    <x v="59"/>
    <n v="1"/>
  </r>
  <r>
    <x v="2"/>
    <x v="59"/>
    <n v="1"/>
  </r>
  <r>
    <x v="2"/>
    <x v="59"/>
    <n v="1"/>
  </r>
  <r>
    <x v="32"/>
    <x v="59"/>
    <n v="1"/>
  </r>
  <r>
    <x v="21"/>
    <x v="59"/>
    <n v="1"/>
  </r>
  <r>
    <x v="21"/>
    <x v="60"/>
    <n v="1"/>
  </r>
  <r>
    <x v="23"/>
    <x v="60"/>
    <n v="1"/>
  </r>
  <r>
    <x v="23"/>
    <x v="60"/>
    <n v="1"/>
  </r>
  <r>
    <x v="27"/>
    <x v="60"/>
    <n v="1"/>
  </r>
  <r>
    <x v="7"/>
    <x v="60"/>
    <n v="1"/>
  </r>
  <r>
    <x v="7"/>
    <x v="60"/>
    <n v="1"/>
  </r>
  <r>
    <x v="7"/>
    <x v="60"/>
    <n v="1"/>
  </r>
  <r>
    <x v="4"/>
    <x v="61"/>
    <n v="1"/>
  </r>
  <r>
    <x v="4"/>
    <x v="61"/>
    <n v="1"/>
  </r>
  <r>
    <x v="11"/>
    <x v="61"/>
    <n v="1"/>
  </r>
  <r>
    <x v="10"/>
    <x v="46"/>
    <n v="1"/>
  </r>
  <r>
    <x v="5"/>
    <x v="61"/>
    <n v="1"/>
  </r>
  <r>
    <x v="5"/>
    <x v="62"/>
    <n v="1"/>
  </r>
  <r>
    <x v="23"/>
    <x v="62"/>
    <n v="1"/>
  </r>
  <r>
    <x v="23"/>
    <x v="62"/>
    <n v="1"/>
  </r>
  <r>
    <x v="23"/>
    <x v="62"/>
    <n v="1"/>
  </r>
  <r>
    <x v="23"/>
    <x v="62"/>
    <n v="1"/>
  </r>
  <r>
    <x v="23"/>
    <x v="62"/>
    <n v="1"/>
  </r>
  <r>
    <x v="23"/>
    <x v="62"/>
    <n v="1"/>
  </r>
  <r>
    <x v="23"/>
    <x v="62"/>
    <n v="1"/>
  </r>
  <r>
    <x v="23"/>
    <x v="62"/>
    <n v="1"/>
  </r>
  <r>
    <x v="27"/>
    <x v="62"/>
    <n v="1"/>
  </r>
  <r>
    <x v="36"/>
    <x v="62"/>
    <n v="1"/>
  </r>
  <r>
    <x v="5"/>
    <x v="62"/>
    <n v="1"/>
  </r>
  <r>
    <x v="27"/>
    <x v="62"/>
    <n v="1"/>
  </r>
  <r>
    <x v="5"/>
    <x v="63"/>
    <n v="1"/>
  </r>
  <r>
    <x v="0"/>
    <x v="63"/>
    <n v="1"/>
  </r>
  <r>
    <x v="23"/>
    <x v="63"/>
    <n v="1"/>
  </r>
  <r>
    <x v="27"/>
    <x v="63"/>
    <n v="1"/>
  </r>
  <r>
    <x v="27"/>
    <x v="63"/>
    <n v="1"/>
  </r>
  <r>
    <x v="27"/>
    <x v="63"/>
    <n v="1"/>
  </r>
  <r>
    <x v="27"/>
    <x v="63"/>
    <n v="1"/>
  </r>
  <r>
    <x v="27"/>
    <x v="63"/>
    <n v="1"/>
  </r>
  <r>
    <x v="27"/>
    <x v="63"/>
    <n v="1"/>
  </r>
  <r>
    <x v="27"/>
    <x v="63"/>
    <n v="1"/>
  </r>
  <r>
    <x v="27"/>
    <x v="63"/>
    <n v="1"/>
  </r>
  <r>
    <x v="27"/>
    <x v="63"/>
    <n v="1"/>
  </r>
  <r>
    <x v="27"/>
    <x v="63"/>
    <n v="1"/>
  </r>
  <r>
    <x v="1"/>
    <x v="63"/>
    <n v="1"/>
  </r>
  <r>
    <x v="1"/>
    <x v="63"/>
    <n v="1"/>
  </r>
  <r>
    <x v="1"/>
    <x v="63"/>
    <n v="1"/>
  </r>
  <r>
    <x v="1"/>
    <x v="63"/>
    <n v="1"/>
  </r>
  <r>
    <x v="30"/>
    <x v="63"/>
    <n v="1"/>
  </r>
  <r>
    <x v="2"/>
    <x v="63"/>
    <n v="1"/>
  </r>
  <r>
    <x v="21"/>
    <x v="63"/>
    <n v="1"/>
  </r>
  <r>
    <x v="5"/>
    <x v="63"/>
    <n v="1"/>
  </r>
  <r>
    <x v="23"/>
    <x v="63"/>
    <n v="1"/>
  </r>
  <r>
    <x v="10"/>
    <x v="63"/>
    <n v="1"/>
  </r>
  <r>
    <x v="37"/>
    <x v="63"/>
    <n v="1"/>
  </r>
  <r>
    <x v="38"/>
    <x v="63"/>
    <n v="1"/>
  </r>
  <r>
    <x v="7"/>
    <x v="63"/>
    <n v="1"/>
  </r>
  <r>
    <x v="23"/>
    <x v="64"/>
    <n v="1"/>
  </r>
  <r>
    <x v="18"/>
    <x v="64"/>
    <n v="1"/>
  </r>
  <r>
    <x v="4"/>
    <x v="64"/>
    <n v="1"/>
  </r>
  <r>
    <x v="20"/>
    <x v="64"/>
    <n v="1"/>
  </r>
  <r>
    <x v="2"/>
    <x v="64"/>
    <n v="1"/>
  </r>
  <r>
    <x v="2"/>
    <x v="64"/>
    <n v="1"/>
  </r>
  <r>
    <x v="23"/>
    <x v="64"/>
    <n v="1"/>
  </r>
  <r>
    <x v="23"/>
    <x v="64"/>
    <n v="1"/>
  </r>
  <r>
    <x v="23"/>
    <x v="64"/>
    <n v="1"/>
  </r>
  <r>
    <x v="10"/>
    <x v="64"/>
    <n v="1"/>
  </r>
  <r>
    <x v="10"/>
    <x v="65"/>
    <n v="1"/>
  </r>
  <r>
    <x v="3"/>
    <x v="65"/>
    <n v="1"/>
  </r>
  <r>
    <x v="23"/>
    <x v="65"/>
    <n v="1"/>
  </r>
  <r>
    <x v="30"/>
    <x v="66"/>
    <n v="1"/>
  </r>
  <r>
    <x v="33"/>
    <x v="66"/>
    <n v="1"/>
  </r>
  <r>
    <x v="5"/>
    <x v="66"/>
    <n v="1"/>
  </r>
  <r>
    <x v="9"/>
    <x v="66"/>
    <n v="1"/>
  </r>
  <r>
    <x v="9"/>
    <x v="66"/>
    <n v="1"/>
  </r>
  <r>
    <x v="9"/>
    <x v="66"/>
    <n v="1"/>
  </r>
  <r>
    <x v="9"/>
    <x v="66"/>
    <n v="1"/>
  </r>
  <r>
    <x v="9"/>
    <x v="66"/>
    <n v="1"/>
  </r>
  <r>
    <x v="9"/>
    <x v="66"/>
    <n v="1"/>
  </r>
  <r>
    <x v="9"/>
    <x v="66"/>
    <n v="1"/>
  </r>
  <r>
    <x v="9"/>
    <x v="66"/>
    <n v="1"/>
  </r>
  <r>
    <x v="9"/>
    <x v="66"/>
    <n v="1"/>
  </r>
  <r>
    <x v="13"/>
    <x v="66"/>
    <n v="1"/>
  </r>
  <r>
    <x v="2"/>
    <x v="66"/>
    <n v="1"/>
  </r>
  <r>
    <x v="2"/>
    <x v="66"/>
    <n v="1"/>
  </r>
  <r>
    <x v="7"/>
    <x v="66"/>
    <n v="1"/>
  </r>
  <r>
    <x v="7"/>
    <x v="66"/>
    <n v="1"/>
  </r>
  <r>
    <x v="7"/>
    <x v="66"/>
    <n v="1"/>
  </r>
  <r>
    <x v="7"/>
    <x v="66"/>
    <n v="1"/>
  </r>
  <r>
    <x v="7"/>
    <x v="66"/>
    <n v="1"/>
  </r>
  <r>
    <x v="27"/>
    <x v="67"/>
    <n v="1"/>
  </r>
  <r>
    <x v="27"/>
    <x v="67"/>
    <n v="1"/>
  </r>
  <r>
    <x v="16"/>
    <x v="67"/>
    <n v="1"/>
  </r>
  <r>
    <x v="2"/>
    <x v="67"/>
    <n v="1"/>
  </r>
  <r>
    <x v="24"/>
    <x v="67"/>
    <n v="1"/>
  </r>
  <r>
    <x v="24"/>
    <x v="67"/>
    <n v="1"/>
  </r>
  <r>
    <x v="7"/>
    <x v="67"/>
    <n v="1"/>
  </r>
  <r>
    <x v="7"/>
    <x v="67"/>
    <n v="1"/>
  </r>
  <r>
    <x v="18"/>
    <x v="30"/>
    <n v="1"/>
  </r>
  <r>
    <x v="25"/>
    <x v="30"/>
    <n v="1"/>
  </r>
  <r>
    <x v="20"/>
    <x v="30"/>
    <n v="1"/>
  </r>
  <r>
    <x v="7"/>
    <x v="30"/>
    <n v="1"/>
  </r>
  <r>
    <x v="7"/>
    <x v="30"/>
    <n v="1"/>
  </r>
  <r>
    <x v="27"/>
    <x v="30"/>
    <n v="1"/>
  </r>
  <r>
    <x v="27"/>
    <x v="30"/>
    <n v="1"/>
  </r>
  <r>
    <x v="27"/>
    <x v="30"/>
    <n v="1"/>
  </r>
  <r>
    <x v="27"/>
    <x v="30"/>
    <n v="1"/>
  </r>
  <r>
    <x v="27"/>
    <x v="30"/>
    <n v="1"/>
  </r>
  <r>
    <x v="27"/>
    <x v="30"/>
    <n v="1"/>
  </r>
  <r>
    <x v="7"/>
    <x v="30"/>
    <n v="1"/>
  </r>
  <r>
    <x v="7"/>
    <x v="30"/>
    <n v="1"/>
  </r>
  <r>
    <x v="4"/>
    <x v="68"/>
    <n v="1"/>
  </r>
  <r>
    <x v="26"/>
    <x v="17"/>
    <n v="1"/>
  </r>
  <r>
    <x v="2"/>
    <x v="17"/>
    <n v="1"/>
  </r>
  <r>
    <x v="27"/>
    <x v="17"/>
    <n v="1"/>
  </r>
  <r>
    <x v="27"/>
    <x v="17"/>
    <n v="1"/>
  </r>
  <r>
    <x v="27"/>
    <x v="17"/>
    <n v="1"/>
  </r>
  <r>
    <x v="27"/>
    <x v="17"/>
    <n v="1"/>
  </r>
  <r>
    <x v="27"/>
    <x v="17"/>
    <n v="1"/>
  </r>
  <r>
    <x v="27"/>
    <x v="17"/>
    <n v="1"/>
  </r>
  <r>
    <x v="27"/>
    <x v="17"/>
    <n v="1"/>
  </r>
  <r>
    <x v="27"/>
    <x v="17"/>
    <n v="1"/>
  </r>
  <r>
    <x v="27"/>
    <x v="17"/>
    <n v="1"/>
  </r>
  <r>
    <x v="16"/>
    <x v="17"/>
    <n v="1"/>
  </r>
  <r>
    <x v="10"/>
    <x v="17"/>
    <n v="1"/>
  </r>
  <r>
    <x v="7"/>
    <x v="17"/>
    <n v="1"/>
  </r>
  <r>
    <x v="7"/>
    <x v="17"/>
    <n v="1"/>
  </r>
  <r>
    <x v="7"/>
    <x v="17"/>
    <n v="1"/>
  </r>
  <r>
    <x v="7"/>
    <x v="17"/>
    <n v="1"/>
  </r>
  <r>
    <x v="27"/>
    <x v="17"/>
    <n v="1"/>
  </r>
  <r>
    <x v="27"/>
    <x v="17"/>
    <n v="1"/>
  </r>
  <r>
    <x v="27"/>
    <x v="17"/>
    <n v="1"/>
  </r>
  <r>
    <x v="27"/>
    <x v="17"/>
    <n v="1"/>
  </r>
  <r>
    <x v="27"/>
    <x v="17"/>
    <n v="1"/>
  </r>
  <r>
    <x v="27"/>
    <x v="17"/>
    <n v="1"/>
  </r>
  <r>
    <x v="27"/>
    <x v="17"/>
    <n v="1"/>
  </r>
  <r>
    <x v="27"/>
    <x v="17"/>
    <n v="1"/>
  </r>
  <r>
    <x v="11"/>
    <x v="17"/>
    <n v="1"/>
  </r>
  <r>
    <x v="21"/>
    <x v="69"/>
    <n v="1"/>
  </r>
  <r>
    <x v="7"/>
    <x v="17"/>
    <n v="1"/>
  </r>
  <r>
    <x v="7"/>
    <x v="17"/>
    <n v="1"/>
  </r>
  <r>
    <x v="7"/>
    <x v="17"/>
    <n v="1"/>
  </r>
  <r>
    <x v="27"/>
    <x v="70"/>
    <n v="1"/>
  </r>
  <r>
    <x v="27"/>
    <x v="70"/>
    <n v="1"/>
  </r>
  <r>
    <x v="27"/>
    <x v="70"/>
    <n v="1"/>
  </r>
  <r>
    <x v="27"/>
    <x v="70"/>
    <n v="1"/>
  </r>
  <r>
    <x v="27"/>
    <x v="70"/>
    <n v="1"/>
  </r>
  <r>
    <x v="27"/>
    <x v="70"/>
    <n v="1"/>
  </r>
  <r>
    <x v="27"/>
    <x v="70"/>
    <n v="1"/>
  </r>
  <r>
    <x v="27"/>
    <x v="70"/>
    <n v="1"/>
  </r>
  <r>
    <x v="27"/>
    <x v="70"/>
    <n v="1"/>
  </r>
  <r>
    <x v="27"/>
    <x v="70"/>
    <n v="1"/>
  </r>
  <r>
    <x v="27"/>
    <x v="70"/>
    <n v="1"/>
  </r>
  <r>
    <x v="27"/>
    <x v="70"/>
    <n v="1"/>
  </r>
  <r>
    <x v="27"/>
    <x v="70"/>
    <n v="1"/>
  </r>
  <r>
    <x v="4"/>
    <x v="70"/>
    <n v="1"/>
  </r>
  <r>
    <x v="4"/>
    <x v="70"/>
    <n v="1"/>
  </r>
  <r>
    <x v="7"/>
    <x v="70"/>
    <n v="1"/>
  </r>
  <r>
    <x v="20"/>
    <x v="71"/>
    <n v="1"/>
  </r>
  <r>
    <x v="20"/>
    <x v="71"/>
    <n v="1"/>
  </r>
  <r>
    <x v="9"/>
    <x v="71"/>
    <n v="1"/>
  </r>
  <r>
    <x v="5"/>
    <x v="71"/>
    <n v="1"/>
  </r>
  <r>
    <x v="28"/>
    <x v="71"/>
    <n v="1"/>
  </r>
  <r>
    <x v="4"/>
    <x v="71"/>
    <n v="1"/>
  </r>
  <r>
    <x v="27"/>
    <x v="72"/>
    <n v="1"/>
  </r>
  <r>
    <x v="23"/>
    <x v="72"/>
    <n v="1"/>
  </r>
  <r>
    <x v="2"/>
    <x v="72"/>
    <n v="1"/>
  </r>
  <r>
    <x v="2"/>
    <x v="73"/>
    <n v="1"/>
  </r>
  <r>
    <x v="21"/>
    <x v="73"/>
    <n v="1"/>
  </r>
  <r>
    <x v="7"/>
    <x v="73"/>
    <n v="1"/>
  </r>
  <r>
    <x v="23"/>
    <x v="73"/>
    <n v="1"/>
  </r>
  <r>
    <x v="29"/>
    <x v="73"/>
    <n v="1"/>
  </r>
  <r>
    <x v="29"/>
    <x v="73"/>
    <n v="1"/>
  </r>
  <r>
    <x v="10"/>
    <x v="73"/>
    <n v="1"/>
  </r>
  <r>
    <x v="2"/>
    <x v="73"/>
    <n v="1"/>
  </r>
  <r>
    <x v="2"/>
    <x v="73"/>
    <n v="1"/>
  </r>
  <r>
    <x v="31"/>
    <x v="73"/>
    <n v="1"/>
  </r>
  <r>
    <x v="4"/>
    <x v="74"/>
    <n v="1"/>
  </r>
  <r>
    <x v="4"/>
    <x v="74"/>
    <n v="1"/>
  </r>
  <r>
    <x v="4"/>
    <x v="74"/>
    <n v="1"/>
  </r>
  <r>
    <x v="4"/>
    <x v="74"/>
    <n v="1"/>
  </r>
  <r>
    <x v="21"/>
    <x v="74"/>
    <n v="1"/>
  </r>
  <r>
    <x v="16"/>
    <x v="74"/>
    <n v="1"/>
  </r>
  <r>
    <x v="16"/>
    <x v="74"/>
    <n v="1"/>
  </r>
  <r>
    <x v="10"/>
    <x v="74"/>
    <n v="1"/>
  </r>
  <r>
    <x v="2"/>
    <x v="74"/>
    <n v="1"/>
  </r>
  <r>
    <x v="2"/>
    <x v="74"/>
    <n v="1"/>
  </r>
  <r>
    <x v="2"/>
    <x v="74"/>
    <n v="1"/>
  </r>
  <r>
    <x v="23"/>
    <x v="74"/>
    <n v="1"/>
  </r>
  <r>
    <x v="23"/>
    <x v="74"/>
    <n v="1"/>
  </r>
  <r>
    <x v="23"/>
    <x v="74"/>
    <n v="1"/>
  </r>
  <r>
    <x v="23"/>
    <x v="74"/>
    <n v="1"/>
  </r>
  <r>
    <x v="23"/>
    <x v="74"/>
    <n v="1"/>
  </r>
  <r>
    <x v="23"/>
    <x v="74"/>
    <n v="1"/>
  </r>
  <r>
    <x v="21"/>
    <x v="74"/>
    <n v="1"/>
  </r>
  <r>
    <x v="7"/>
    <x v="74"/>
    <n v="1"/>
  </r>
  <r>
    <x v="7"/>
    <x v="74"/>
    <n v="1"/>
  </r>
  <r>
    <x v="5"/>
    <x v="75"/>
    <n v="1"/>
  </r>
  <r>
    <x v="5"/>
    <x v="75"/>
    <n v="1"/>
  </r>
  <r>
    <x v="10"/>
    <x v="75"/>
    <n v="1"/>
  </r>
  <r>
    <x v="10"/>
    <x v="75"/>
    <n v="1"/>
  </r>
  <r>
    <x v="2"/>
    <x v="75"/>
    <n v="1"/>
  </r>
  <r>
    <x v="39"/>
    <x v="75"/>
    <n v="1"/>
  </r>
  <r>
    <x v="40"/>
    <x v="76"/>
    <n v="1"/>
  </r>
  <r>
    <x v="2"/>
    <x v="76"/>
    <n v="1"/>
  </r>
  <r>
    <x v="41"/>
    <x v="77"/>
    <n v="1"/>
  </r>
  <r>
    <x v="2"/>
    <x v="77"/>
    <n v="1"/>
  </r>
  <r>
    <x v="21"/>
    <x v="77"/>
    <n v="1"/>
  </r>
  <r>
    <x v="5"/>
    <x v="11"/>
    <n v="1"/>
  </r>
  <r>
    <x v="5"/>
    <x v="11"/>
    <n v="1"/>
  </r>
  <r>
    <x v="18"/>
    <x v="11"/>
    <n v="1"/>
  </r>
  <r>
    <x v="18"/>
    <x v="11"/>
    <n v="1"/>
  </r>
  <r>
    <x v="18"/>
    <x v="11"/>
    <n v="1"/>
  </r>
  <r>
    <x v="4"/>
    <x v="11"/>
    <n v="1"/>
  </r>
  <r>
    <x v="4"/>
    <x v="11"/>
    <n v="1"/>
  </r>
  <r>
    <x v="7"/>
    <x v="11"/>
    <n v="1"/>
  </r>
  <r>
    <x v="7"/>
    <x v="11"/>
    <n v="1"/>
  </r>
  <r>
    <x v="1"/>
    <x v="11"/>
    <n v="1"/>
  </r>
  <r>
    <x v="10"/>
    <x v="11"/>
    <n v="1"/>
  </r>
  <r>
    <x v="7"/>
    <x v="11"/>
    <n v="1"/>
  </r>
  <r>
    <x v="7"/>
    <x v="11"/>
    <n v="1"/>
  </r>
  <r>
    <x v="7"/>
    <x v="11"/>
    <n v="1"/>
  </r>
  <r>
    <x v="7"/>
    <x v="11"/>
    <n v="1"/>
  </r>
  <r>
    <x v="7"/>
    <x v="11"/>
    <n v="1"/>
  </r>
  <r>
    <x v="7"/>
    <x v="11"/>
    <n v="1"/>
  </r>
  <r>
    <x v="7"/>
    <x v="11"/>
    <n v="1"/>
  </r>
  <r>
    <x v="23"/>
    <x v="11"/>
    <n v="1"/>
  </r>
  <r>
    <x v="23"/>
    <x v="11"/>
    <n v="1"/>
  </r>
  <r>
    <x v="7"/>
    <x v="9"/>
    <n v="1"/>
  </r>
  <r>
    <x v="27"/>
    <x v="78"/>
    <n v="1"/>
  </r>
  <r>
    <x v="27"/>
    <x v="78"/>
    <n v="1"/>
  </r>
  <r>
    <x v="13"/>
    <x v="78"/>
    <n v="1"/>
  </r>
  <r>
    <x v="13"/>
    <x v="78"/>
    <n v="1"/>
  </r>
  <r>
    <x v="13"/>
    <x v="78"/>
    <n v="1"/>
  </r>
  <r>
    <x v="13"/>
    <x v="78"/>
    <n v="1"/>
  </r>
  <r>
    <x v="2"/>
    <x v="78"/>
    <n v="1"/>
  </r>
  <r>
    <x v="10"/>
    <x v="79"/>
    <n v="1"/>
  </r>
  <r>
    <x v="10"/>
    <x v="79"/>
    <n v="1"/>
  </r>
  <r>
    <x v="7"/>
    <x v="79"/>
    <n v="1"/>
  </r>
  <r>
    <x v="35"/>
    <x v="80"/>
    <n v="1"/>
  </r>
  <r>
    <x v="20"/>
    <x v="80"/>
    <n v="1"/>
  </r>
  <r>
    <x v="1"/>
    <x v="80"/>
    <n v="1"/>
  </r>
  <r>
    <x v="10"/>
    <x v="80"/>
    <n v="1"/>
  </r>
  <r>
    <x v="0"/>
    <x v="80"/>
    <n v="1"/>
  </r>
  <r>
    <x v="23"/>
    <x v="80"/>
    <n v="1"/>
  </r>
  <r>
    <x v="42"/>
    <x v="80"/>
    <n v="1"/>
  </r>
  <r>
    <x v="5"/>
    <x v="81"/>
    <n v="1"/>
  </r>
  <r>
    <x v="8"/>
    <x v="81"/>
    <n v="1"/>
  </r>
  <r>
    <x v="23"/>
    <x v="81"/>
    <n v="1"/>
  </r>
  <r>
    <x v="1"/>
    <x v="81"/>
    <n v="1"/>
  </r>
  <r>
    <x v="18"/>
    <x v="82"/>
    <n v="1"/>
  </r>
  <r>
    <x v="20"/>
    <x v="82"/>
    <n v="1"/>
  </r>
  <r>
    <x v="7"/>
    <x v="82"/>
    <n v="1"/>
  </r>
  <r>
    <x v="0"/>
    <x v="82"/>
    <n v="1"/>
  </r>
  <r>
    <x v="23"/>
    <x v="82"/>
    <n v="1"/>
  </r>
  <r>
    <x v="36"/>
    <x v="82"/>
    <n v="1"/>
  </r>
  <r>
    <x v="10"/>
    <x v="82"/>
    <n v="1"/>
  </r>
  <r>
    <x v="21"/>
    <x v="82"/>
    <n v="1"/>
  </r>
  <r>
    <x v="21"/>
    <x v="82"/>
    <n v="1"/>
  </r>
  <r>
    <x v="10"/>
    <x v="82"/>
    <n v="1"/>
  </r>
  <r>
    <x v="23"/>
    <x v="83"/>
    <n v="1"/>
  </r>
  <r>
    <x v="2"/>
    <x v="83"/>
    <n v="1"/>
  </r>
  <r>
    <x v="5"/>
    <x v="83"/>
    <n v="1"/>
  </r>
  <r>
    <x v="5"/>
    <x v="58"/>
    <n v="1"/>
  </r>
  <r>
    <x v="5"/>
    <x v="58"/>
    <n v="1"/>
  </r>
  <r>
    <x v="5"/>
    <x v="58"/>
    <n v="1"/>
  </r>
  <r>
    <x v="23"/>
    <x v="83"/>
    <n v="1"/>
  </r>
  <r>
    <x v="21"/>
    <x v="83"/>
    <n v="1"/>
  </r>
  <r>
    <x v="5"/>
    <x v="84"/>
    <n v="1"/>
  </r>
  <r>
    <x v="5"/>
    <x v="84"/>
    <n v="1"/>
  </r>
  <r>
    <x v="43"/>
    <x v="85"/>
    <n v="1"/>
  </r>
  <r>
    <x v="21"/>
    <x v="85"/>
    <n v="1"/>
  </r>
  <r>
    <x v="21"/>
    <x v="85"/>
    <n v="1"/>
  </r>
  <r>
    <x v="7"/>
    <x v="85"/>
    <n v="1"/>
  </r>
  <r>
    <x v="5"/>
    <x v="86"/>
    <n v="1"/>
  </r>
  <r>
    <x v="5"/>
    <x v="86"/>
    <n v="1"/>
  </r>
  <r>
    <x v="27"/>
    <x v="86"/>
    <n v="1"/>
  </r>
  <r>
    <x v="10"/>
    <x v="86"/>
    <n v="1"/>
  </r>
  <r>
    <x v="21"/>
    <x v="86"/>
    <n v="1"/>
  </r>
  <r>
    <x v="7"/>
    <x v="86"/>
    <n v="1"/>
  </r>
  <r>
    <x v="5"/>
    <x v="86"/>
    <n v="1"/>
  </r>
  <r>
    <x v="5"/>
    <x v="86"/>
    <n v="1"/>
  </r>
  <r>
    <x v="5"/>
    <x v="86"/>
    <n v="1"/>
  </r>
  <r>
    <x v="5"/>
    <x v="86"/>
    <n v="1"/>
  </r>
  <r>
    <x v="7"/>
    <x v="86"/>
    <n v="1"/>
  </r>
  <r>
    <x v="7"/>
    <x v="86"/>
    <n v="1"/>
  </r>
  <r>
    <x v="7"/>
    <x v="86"/>
    <n v="1"/>
  </r>
  <r>
    <x v="10"/>
    <x v="86"/>
    <n v="1"/>
  </r>
  <r>
    <x v="7"/>
    <x v="87"/>
    <n v="1"/>
  </r>
  <r>
    <x v="7"/>
    <x v="87"/>
    <n v="1"/>
  </r>
  <r>
    <x v="2"/>
    <x v="88"/>
    <n v="1"/>
  </r>
  <r>
    <x v="2"/>
    <x v="88"/>
    <n v="1"/>
  </r>
  <r>
    <x v="13"/>
    <x v="88"/>
    <n v="1"/>
  </r>
  <r>
    <x v="10"/>
    <x v="88"/>
    <n v="1"/>
  </r>
  <r>
    <x v="10"/>
    <x v="88"/>
    <n v="1"/>
  </r>
  <r>
    <x v="10"/>
    <x v="88"/>
    <n v="1"/>
  </r>
  <r>
    <x v="5"/>
    <x v="88"/>
    <n v="1"/>
  </r>
  <r>
    <x v="3"/>
    <x v="88"/>
    <n v="1"/>
  </r>
  <r>
    <x v="36"/>
    <x v="88"/>
    <n v="1"/>
  </r>
  <r>
    <x v="10"/>
    <x v="88"/>
    <n v="1"/>
  </r>
  <r>
    <x v="7"/>
    <x v="88"/>
    <n v="1"/>
  </r>
  <r>
    <x v="5"/>
    <x v="89"/>
    <n v="1"/>
  </r>
  <r>
    <x v="23"/>
    <x v="89"/>
    <n v="1"/>
  </r>
  <r>
    <x v="23"/>
    <x v="69"/>
    <n v="1"/>
  </r>
  <r>
    <x v="23"/>
    <x v="69"/>
    <n v="1"/>
  </r>
  <r>
    <x v="20"/>
    <x v="89"/>
    <n v="1"/>
  </r>
  <r>
    <x v="7"/>
    <x v="89"/>
    <n v="1"/>
  </r>
  <r>
    <x v="11"/>
    <x v="90"/>
    <n v="1"/>
  </r>
  <r>
    <x v="44"/>
    <x v="90"/>
    <n v="1"/>
  </r>
  <r>
    <x v="5"/>
    <x v="90"/>
    <n v="1"/>
  </r>
  <r>
    <x v="23"/>
    <x v="90"/>
    <n v="1"/>
  </r>
  <r>
    <x v="23"/>
    <x v="90"/>
    <n v="1"/>
  </r>
  <r>
    <x v="23"/>
    <x v="91"/>
    <n v="1"/>
  </r>
  <r>
    <x v="2"/>
    <x v="91"/>
    <n v="1"/>
  </r>
  <r>
    <x v="7"/>
    <x v="91"/>
    <n v="1"/>
  </r>
  <r>
    <x v="18"/>
    <x v="92"/>
    <n v="1"/>
  </r>
  <r>
    <x v="20"/>
    <x v="92"/>
    <n v="1"/>
  </r>
  <r>
    <x v="10"/>
    <x v="92"/>
    <n v="1"/>
  </r>
  <r>
    <x v="10"/>
    <x v="92"/>
    <n v="1"/>
  </r>
  <r>
    <x v="2"/>
    <x v="92"/>
    <n v="1"/>
  </r>
  <r>
    <x v="2"/>
    <x v="92"/>
    <n v="1"/>
  </r>
  <r>
    <x v="2"/>
    <x v="92"/>
    <n v="1"/>
  </r>
  <r>
    <x v="7"/>
    <x v="92"/>
    <n v="1"/>
  </r>
  <r>
    <x v="0"/>
    <x v="92"/>
    <n v="1"/>
  </r>
  <r>
    <x v="23"/>
    <x v="92"/>
    <n v="1"/>
  </r>
  <r>
    <x v="3"/>
    <x v="92"/>
    <n v="1"/>
  </r>
  <r>
    <x v="3"/>
    <x v="92"/>
    <n v="1"/>
  </r>
  <r>
    <x v="3"/>
    <x v="92"/>
    <n v="1"/>
  </r>
  <r>
    <x v="3"/>
    <x v="92"/>
    <n v="1"/>
  </r>
  <r>
    <x v="10"/>
    <x v="92"/>
    <n v="1"/>
  </r>
  <r>
    <x v="10"/>
    <x v="92"/>
    <n v="1"/>
  </r>
  <r>
    <x v="21"/>
    <x v="92"/>
    <n v="1"/>
  </r>
  <r>
    <x v="23"/>
    <x v="92"/>
    <n v="1"/>
  </r>
  <r>
    <x v="44"/>
    <x v="92"/>
    <n v="1"/>
  </r>
  <r>
    <x v="10"/>
    <x v="92"/>
    <n v="1"/>
  </r>
  <r>
    <x v="9"/>
    <x v="93"/>
    <n v="1"/>
  </r>
  <r>
    <x v="2"/>
    <x v="93"/>
    <n v="1"/>
  </r>
  <r>
    <x v="2"/>
    <x v="93"/>
    <n v="1"/>
  </r>
  <r>
    <x v="10"/>
    <x v="93"/>
    <n v="1"/>
  </r>
  <r>
    <x v="2"/>
    <x v="93"/>
    <n v="1"/>
  </r>
  <r>
    <x v="7"/>
    <x v="93"/>
    <n v="1"/>
  </r>
  <r>
    <x v="7"/>
    <x v="93"/>
    <n v="1"/>
  </r>
  <r>
    <x v="7"/>
    <x v="93"/>
    <n v="1"/>
  </r>
  <r>
    <x v="5"/>
    <x v="64"/>
    <n v="1"/>
  </r>
  <r>
    <x v="23"/>
    <x v="93"/>
    <n v="1"/>
  </r>
  <r>
    <x v="2"/>
    <x v="93"/>
    <n v="1"/>
  </r>
  <r>
    <x v="2"/>
    <x v="93"/>
    <n v="1"/>
  </r>
  <r>
    <x v="7"/>
    <x v="93"/>
    <n v="1"/>
  </r>
  <r>
    <x v="7"/>
    <x v="94"/>
    <n v="1"/>
  </r>
  <r>
    <x v="7"/>
    <x v="94"/>
    <n v="1"/>
  </r>
  <r>
    <x v="23"/>
    <x v="95"/>
    <n v="1"/>
  </r>
  <r>
    <x v="5"/>
    <x v="84"/>
    <n v="1"/>
  </r>
  <r>
    <x v="5"/>
    <x v="95"/>
    <n v="1"/>
  </r>
  <r>
    <x v="5"/>
    <x v="63"/>
    <n v="1"/>
  </r>
  <r>
    <x v="5"/>
    <x v="95"/>
    <n v="1"/>
  </r>
  <r>
    <x v="44"/>
    <x v="95"/>
    <n v="1"/>
  </r>
  <r>
    <x v="5"/>
    <x v="96"/>
    <n v="1"/>
  </r>
  <r>
    <x v="5"/>
    <x v="96"/>
    <n v="1"/>
  </r>
  <r>
    <x v="5"/>
    <x v="96"/>
    <n v="1"/>
  </r>
  <r>
    <x v="5"/>
    <x v="96"/>
    <n v="1"/>
  </r>
  <r>
    <x v="5"/>
    <x v="96"/>
    <n v="1"/>
  </r>
  <r>
    <x v="5"/>
    <x v="96"/>
    <n v="1"/>
  </r>
  <r>
    <x v="20"/>
    <x v="96"/>
    <n v="1"/>
  </r>
  <r>
    <x v="7"/>
    <x v="96"/>
    <n v="1"/>
  </r>
  <r>
    <x v="7"/>
    <x v="96"/>
    <n v="1"/>
  </r>
  <r>
    <x v="5"/>
    <x v="97"/>
    <n v="1"/>
  </r>
  <r>
    <x v="0"/>
    <x v="97"/>
    <n v="1"/>
  </r>
  <r>
    <x v="23"/>
    <x v="97"/>
    <n v="1"/>
  </r>
  <r>
    <x v="18"/>
    <x v="97"/>
    <n v="1"/>
  </r>
  <r>
    <x v="20"/>
    <x v="97"/>
    <n v="1"/>
  </r>
  <r>
    <x v="2"/>
    <x v="97"/>
    <n v="1"/>
  </r>
  <r>
    <x v="21"/>
    <x v="97"/>
    <n v="1"/>
  </r>
  <r>
    <x v="5"/>
    <x v="97"/>
    <n v="1"/>
  </r>
  <r>
    <x v="5"/>
    <x v="97"/>
    <n v="1"/>
  </r>
  <r>
    <x v="5"/>
    <x v="97"/>
    <n v="1"/>
  </r>
  <r>
    <x v="5"/>
    <x v="97"/>
    <n v="1"/>
  </r>
  <r>
    <x v="10"/>
    <x v="98"/>
    <n v="1"/>
  </r>
  <r>
    <x v="2"/>
    <x v="98"/>
    <n v="1"/>
  </r>
  <r>
    <x v="2"/>
    <x v="98"/>
    <n v="1"/>
  </r>
  <r>
    <x v="2"/>
    <x v="98"/>
    <n v="1"/>
  </r>
  <r>
    <x v="2"/>
    <x v="98"/>
    <n v="1"/>
  </r>
  <r>
    <x v="2"/>
    <x v="98"/>
    <n v="1"/>
  </r>
  <r>
    <x v="2"/>
    <x v="98"/>
    <n v="1"/>
  </r>
  <r>
    <x v="10"/>
    <x v="99"/>
    <n v="1"/>
  </r>
  <r>
    <x v="21"/>
    <x v="99"/>
    <n v="1"/>
  </r>
  <r>
    <x v="23"/>
    <x v="100"/>
    <n v="1"/>
  </r>
  <r>
    <x v="20"/>
    <x v="100"/>
    <n v="1"/>
  </r>
  <r>
    <x v="10"/>
    <x v="100"/>
    <n v="1"/>
  </r>
  <r>
    <x v="5"/>
    <x v="101"/>
    <n v="1"/>
  </r>
  <r>
    <x v="10"/>
    <x v="101"/>
    <n v="1"/>
  </r>
  <r>
    <x v="5"/>
    <x v="102"/>
    <n v="1"/>
  </r>
  <r>
    <x v="4"/>
    <x v="102"/>
    <n v="1"/>
  </r>
  <r>
    <x v="10"/>
    <x v="102"/>
    <n v="1"/>
  </r>
  <r>
    <x v="24"/>
    <x v="102"/>
    <n v="1"/>
  </r>
  <r>
    <x v="5"/>
    <x v="102"/>
    <n v="1"/>
  </r>
  <r>
    <x v="5"/>
    <x v="102"/>
    <n v="1"/>
  </r>
  <r>
    <x v="10"/>
    <x v="102"/>
    <n v="1"/>
  </r>
  <r>
    <x v="10"/>
    <x v="102"/>
    <n v="1"/>
  </r>
  <r>
    <x v="10"/>
    <x v="102"/>
    <n v="1"/>
  </r>
  <r>
    <x v="10"/>
    <x v="102"/>
    <n v="1"/>
  </r>
  <r>
    <x v="21"/>
    <x v="102"/>
    <n v="1"/>
  </r>
  <r>
    <x v="21"/>
    <x v="102"/>
    <n v="1"/>
  </r>
  <r>
    <x v="5"/>
    <x v="102"/>
    <n v="1"/>
  </r>
  <r>
    <x v="23"/>
    <x v="102"/>
    <n v="1"/>
  </r>
  <r>
    <x v="23"/>
    <x v="102"/>
    <n v="1"/>
  </r>
  <r>
    <x v="45"/>
    <x v="102"/>
    <n v="1"/>
  </r>
  <r>
    <x v="13"/>
    <x v="102"/>
    <n v="1"/>
  </r>
  <r>
    <x v="2"/>
    <x v="103"/>
    <n v="1"/>
  </r>
  <r>
    <x v="2"/>
    <x v="103"/>
    <n v="1"/>
  </r>
  <r>
    <x v="2"/>
    <x v="103"/>
    <n v="1"/>
  </r>
  <r>
    <x v="2"/>
    <x v="103"/>
    <n v="1"/>
  </r>
  <r>
    <x v="23"/>
    <x v="103"/>
    <n v="1"/>
  </r>
  <r>
    <x v="23"/>
    <x v="104"/>
    <n v="1"/>
  </r>
  <r>
    <x v="13"/>
    <x v="105"/>
    <n v="1"/>
  </r>
  <r>
    <x v="13"/>
    <x v="105"/>
    <n v="1"/>
  </r>
  <r>
    <x v="13"/>
    <x v="105"/>
    <n v="1"/>
  </r>
  <r>
    <x v="31"/>
    <x v="105"/>
    <n v="1"/>
  </r>
  <r>
    <x v="5"/>
    <x v="106"/>
    <n v="1"/>
  </r>
  <r>
    <x v="23"/>
    <x v="106"/>
    <n v="1"/>
  </r>
  <r>
    <x v="23"/>
    <x v="106"/>
    <n v="1"/>
  </r>
  <r>
    <x v="11"/>
    <x v="106"/>
    <n v="1"/>
  </r>
  <r>
    <x v="2"/>
    <x v="106"/>
    <n v="1"/>
  </r>
  <r>
    <x v="23"/>
    <x v="107"/>
    <n v="1"/>
  </r>
  <r>
    <x v="18"/>
    <x v="107"/>
    <n v="1"/>
  </r>
  <r>
    <x v="11"/>
    <x v="107"/>
    <n v="1"/>
  </r>
  <r>
    <x v="11"/>
    <x v="107"/>
    <n v="1"/>
  </r>
  <r>
    <x v="10"/>
    <x v="107"/>
    <n v="1"/>
  </r>
  <r>
    <x v="7"/>
    <x v="108"/>
    <n v="1"/>
  </r>
  <r>
    <x v="7"/>
    <x v="57"/>
    <n v="1"/>
  </r>
  <r>
    <x v="23"/>
    <x v="109"/>
    <n v="1"/>
  </r>
  <r>
    <x v="37"/>
    <x v="109"/>
    <n v="1"/>
  </r>
  <r>
    <x v="37"/>
    <x v="109"/>
    <n v="1"/>
  </r>
  <r>
    <x v="37"/>
    <x v="109"/>
    <n v="1"/>
  </r>
  <r>
    <x v="37"/>
    <x v="109"/>
    <n v="1"/>
  </r>
  <r>
    <x v="37"/>
    <x v="109"/>
    <n v="1"/>
  </r>
  <r>
    <x v="37"/>
    <x v="109"/>
    <n v="1"/>
  </r>
  <r>
    <x v="10"/>
    <x v="110"/>
    <n v="1"/>
  </r>
  <r>
    <x v="23"/>
    <x v="110"/>
    <n v="1"/>
  </r>
  <r>
    <x v="40"/>
    <x v="111"/>
    <n v="1"/>
  </r>
  <r>
    <x v="44"/>
    <x v="112"/>
    <n v="1"/>
  </r>
  <r>
    <x v="10"/>
    <x v="112"/>
    <n v="1"/>
  </r>
  <r>
    <x v="5"/>
    <x v="112"/>
    <n v="1"/>
  </r>
  <r>
    <x v="9"/>
    <x v="112"/>
    <n v="1"/>
  </r>
  <r>
    <x v="10"/>
    <x v="112"/>
    <n v="1"/>
  </r>
  <r>
    <x v="10"/>
    <x v="112"/>
    <n v="1"/>
  </r>
  <r>
    <x v="10"/>
    <x v="112"/>
    <n v="1"/>
  </r>
  <r>
    <x v="10"/>
    <x v="112"/>
    <n v="1"/>
  </r>
  <r>
    <x v="18"/>
    <x v="113"/>
    <n v="1"/>
  </r>
  <r>
    <x v="5"/>
    <x v="113"/>
    <n v="1"/>
  </r>
  <r>
    <x v="13"/>
    <x v="113"/>
    <n v="1"/>
  </r>
  <r>
    <x v="13"/>
    <x v="113"/>
    <n v="1"/>
  </r>
  <r>
    <x v="21"/>
    <x v="114"/>
    <n v="1"/>
  </r>
  <r>
    <x v="21"/>
    <x v="114"/>
    <n v="1"/>
  </r>
  <r>
    <x v="5"/>
    <x v="115"/>
    <n v="1"/>
  </r>
  <r>
    <x v="5"/>
    <x v="116"/>
    <n v="1"/>
  </r>
  <r>
    <x v="5"/>
    <x v="117"/>
    <n v="1"/>
  </r>
  <r>
    <x v="5"/>
    <x v="117"/>
    <n v="1"/>
  </r>
  <r>
    <x v="5"/>
    <x v="118"/>
    <n v="1"/>
  </r>
  <r>
    <x v="10"/>
    <x v="118"/>
    <n v="1"/>
  </r>
  <r>
    <x v="5"/>
    <x v="119"/>
    <n v="1"/>
  </r>
  <r>
    <x v="1"/>
    <x v="119"/>
    <n v="1"/>
  </r>
  <r>
    <x v="13"/>
    <x v="119"/>
    <n v="1"/>
  </r>
  <r>
    <x v="13"/>
    <x v="119"/>
    <n v="1"/>
  </r>
  <r>
    <x v="13"/>
    <x v="119"/>
    <n v="1"/>
  </r>
  <r>
    <x v="10"/>
    <x v="119"/>
    <n v="1"/>
  </r>
  <r>
    <x v="37"/>
    <x v="119"/>
    <n v="1"/>
  </r>
  <r>
    <x v="18"/>
    <x v="120"/>
    <n v="1"/>
  </r>
  <r>
    <x v="5"/>
    <x v="120"/>
    <n v="1"/>
  </r>
  <r>
    <x v="5"/>
    <x v="121"/>
    <n v="1"/>
  </r>
  <r>
    <x v="5"/>
    <x v="121"/>
    <n v="1"/>
  </r>
  <r>
    <x v="5"/>
    <x v="121"/>
    <n v="1"/>
  </r>
  <r>
    <x v="5"/>
    <x v="121"/>
    <n v="1"/>
  </r>
  <r>
    <x v="10"/>
    <x v="121"/>
    <n v="1"/>
  </r>
  <r>
    <x v="44"/>
    <x v="121"/>
    <n v="1"/>
  </r>
  <r>
    <x v="1"/>
    <x v="121"/>
    <n v="1"/>
  </r>
  <r>
    <x v="28"/>
    <x v="122"/>
    <n v="1"/>
  </r>
  <r>
    <x v="10"/>
    <x v="122"/>
    <n v="1"/>
  </r>
  <r>
    <x v="10"/>
    <x v="122"/>
    <n v="1"/>
  </r>
  <r>
    <x v="10"/>
    <x v="122"/>
    <n v="1"/>
  </r>
  <r>
    <x v="10"/>
    <x v="122"/>
    <n v="1"/>
  </r>
  <r>
    <x v="10"/>
    <x v="122"/>
    <n v="1"/>
  </r>
  <r>
    <x v="5"/>
    <x v="123"/>
    <n v="1"/>
  </r>
  <r>
    <x v="5"/>
    <x v="123"/>
    <n v="1"/>
  </r>
  <r>
    <x v="10"/>
    <x v="123"/>
    <n v="1"/>
  </r>
  <r>
    <x v="10"/>
    <x v="123"/>
    <n v="1"/>
  </r>
  <r>
    <x v="10"/>
    <x v="123"/>
    <n v="1"/>
  </r>
  <r>
    <x v="45"/>
    <x v="123"/>
    <n v="1"/>
  </r>
  <r>
    <x v="45"/>
    <x v="123"/>
    <n v="1"/>
  </r>
  <r>
    <x v="13"/>
    <x v="123"/>
    <n v="1"/>
  </r>
  <r>
    <x v="13"/>
    <x v="123"/>
    <n v="1"/>
  </r>
  <r>
    <x v="13"/>
    <x v="123"/>
    <n v="1"/>
  </r>
  <r>
    <x v="13"/>
    <x v="123"/>
    <n v="1"/>
  </r>
  <r>
    <x v="13"/>
    <x v="123"/>
    <n v="1"/>
  </r>
  <r>
    <x v="5"/>
    <x v="124"/>
    <n v="1"/>
  </r>
  <r>
    <x v="5"/>
    <x v="124"/>
    <n v="1"/>
  </r>
  <r>
    <x v="45"/>
    <x v="124"/>
    <n v="1"/>
  </r>
  <r>
    <x v="10"/>
    <x v="125"/>
    <n v="1"/>
  </r>
  <r>
    <x v="5"/>
    <x v="126"/>
    <n v="1"/>
  </r>
  <r>
    <x v="13"/>
    <x v="126"/>
    <n v="1"/>
  </r>
  <r>
    <x v="13"/>
    <x v="127"/>
    <n v="1"/>
  </r>
  <r>
    <x v="13"/>
    <x v="127"/>
    <n v="1"/>
  </r>
  <r>
    <x v="7"/>
    <x v="128"/>
    <n v="1"/>
  </r>
  <r>
    <x v="5"/>
    <x v="128"/>
    <n v="1"/>
  </r>
  <r>
    <x v="10"/>
    <x v="128"/>
    <n v="1"/>
  </r>
  <r>
    <x v="18"/>
    <x v="129"/>
    <n v="1"/>
  </r>
  <r>
    <x v="10"/>
    <x v="129"/>
    <n v="1"/>
  </r>
  <r>
    <x v="10"/>
    <x v="129"/>
    <n v="1"/>
  </r>
  <r>
    <x v="10"/>
    <x v="129"/>
    <n v="1"/>
  </r>
  <r>
    <x v="5"/>
    <x v="130"/>
    <n v="1"/>
  </r>
  <r>
    <x v="13"/>
    <x v="130"/>
    <n v="1"/>
  </r>
  <r>
    <x v="10"/>
    <x v="130"/>
    <n v="1"/>
  </r>
  <r>
    <x v="5"/>
    <x v="131"/>
    <n v="1"/>
  </r>
  <r>
    <x v="5"/>
    <x v="131"/>
    <n v="1"/>
  </r>
  <r>
    <x v="5"/>
    <x v="131"/>
    <n v="1"/>
  </r>
  <r>
    <x v="13"/>
    <x v="131"/>
    <n v="1"/>
  </r>
  <r>
    <x v="18"/>
    <x v="132"/>
    <n v="1"/>
  </r>
  <r>
    <x v="10"/>
    <x v="132"/>
    <n v="1"/>
  </r>
  <r>
    <x v="5"/>
    <x v="133"/>
    <n v="1"/>
  </r>
  <r>
    <x v="40"/>
    <x v="133"/>
    <n v="1"/>
  </r>
  <r>
    <x v="10"/>
    <x v="133"/>
    <n v="1"/>
  </r>
  <r>
    <x v="10"/>
    <x v="134"/>
    <n v="1"/>
  </r>
  <r>
    <x v="10"/>
    <x v="135"/>
    <n v="1"/>
  </r>
  <r>
    <x v="44"/>
    <x v="136"/>
    <n v="1"/>
  </r>
  <r>
    <x v="5"/>
    <x v="137"/>
    <n v="1"/>
  </r>
  <r>
    <x v="18"/>
    <x v="138"/>
    <n v="1"/>
  </r>
  <r>
    <x v="5"/>
    <x v="139"/>
    <n v="1"/>
  </r>
  <r>
    <x v="5"/>
    <x v="139"/>
    <n v="1"/>
  </r>
  <r>
    <x v="10"/>
    <x v="139"/>
    <n v="1"/>
  </r>
  <r>
    <x v="10"/>
    <x v="139"/>
    <n v="1"/>
  </r>
  <r>
    <x v="5"/>
    <x v="140"/>
    <n v="1"/>
  </r>
  <r>
    <x v="5"/>
    <x v="140"/>
    <n v="1"/>
  </r>
  <r>
    <x v="10"/>
    <x v="141"/>
    <n v="1"/>
  </r>
  <r>
    <x v="31"/>
    <x v="141"/>
    <n v="1"/>
  </r>
  <r>
    <x v="39"/>
    <x v="32"/>
    <n v="1"/>
  </r>
  <r>
    <x v="18"/>
    <x v="142"/>
    <n v="1"/>
  </r>
  <r>
    <x v="18"/>
    <x v="142"/>
    <n v="1"/>
  </r>
  <r>
    <x v="10"/>
    <x v="142"/>
    <n v="1"/>
  </r>
  <r>
    <x v="7"/>
    <x v="142"/>
    <n v="1"/>
  </r>
  <r>
    <x v="25"/>
    <x v="143"/>
    <n v="1"/>
  </r>
  <r>
    <x v="18"/>
    <x v="144"/>
    <n v="1"/>
  </r>
  <r>
    <x v="18"/>
    <x v="144"/>
    <n v="1"/>
  </r>
  <r>
    <x v="10"/>
    <x v="144"/>
    <n v="1"/>
  </r>
  <r>
    <x v="10"/>
    <x v="144"/>
    <n v="1"/>
  </r>
  <r>
    <x v="5"/>
    <x v="144"/>
    <n v="1"/>
  </r>
  <r>
    <x v="10"/>
    <x v="145"/>
    <n v="1"/>
  </r>
  <r>
    <x v="18"/>
    <x v="146"/>
    <n v="1"/>
  </r>
  <r>
    <x v="18"/>
    <x v="146"/>
    <n v="1"/>
  </r>
  <r>
    <x v="5"/>
    <x v="146"/>
    <n v="1"/>
  </r>
  <r>
    <x v="5"/>
    <x v="146"/>
    <n v="1"/>
  </r>
  <r>
    <x v="11"/>
    <x v="146"/>
    <n v="1"/>
  </r>
  <r>
    <x v="11"/>
    <x v="146"/>
    <n v="1"/>
  </r>
  <r>
    <x v="6"/>
    <x v="147"/>
    <n v="1"/>
  </r>
  <r>
    <x v="5"/>
    <x v="148"/>
    <n v="1"/>
  </r>
  <r>
    <x v="11"/>
    <x v="149"/>
    <n v="1"/>
  </r>
  <r>
    <x v="11"/>
    <x v="149"/>
    <n v="1"/>
  </r>
  <r>
    <x v="10"/>
    <x v="150"/>
    <n v="1"/>
  </r>
  <r>
    <x v="5"/>
    <x v="150"/>
    <n v="1"/>
  </r>
  <r>
    <x v="10"/>
    <x v="151"/>
    <n v="1"/>
  </r>
  <r>
    <x v="10"/>
    <x v="152"/>
    <n v="1"/>
  </r>
  <r>
    <x v="10"/>
    <x v="153"/>
    <n v="1"/>
  </r>
  <r>
    <x v="5"/>
    <x v="154"/>
    <n v="1"/>
  </r>
  <r>
    <x v="10"/>
    <x v="155"/>
    <n v="1"/>
  </r>
  <r>
    <x v="19"/>
    <x v="156"/>
    <n v="1"/>
  </r>
  <r>
    <x v="19"/>
    <x v="156"/>
    <n v="1"/>
  </r>
  <r>
    <x v="19"/>
    <x v="80"/>
    <n v="1"/>
  </r>
  <r>
    <x v="6"/>
    <x v="157"/>
    <n v="1"/>
  </r>
  <r>
    <x v="39"/>
    <x v="15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3DDBC-5273-4D96-AD7F-98BAB3099FB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 rowHeaderCaption="Vendor">
  <location ref="A3:Q52" firstHeaderRow="1" firstDataRow="3" firstDataCol="1"/>
  <pivotFields count="4">
    <pivotField axis="axisRow" showAll="0" sortType="ascending">
      <items count="47">
        <item x="18"/>
        <item x="29"/>
        <item x="42"/>
        <item x="11"/>
        <item x="44"/>
        <item x="39"/>
        <item x="38"/>
        <item x="43"/>
        <item x="19"/>
        <item x="45"/>
        <item x="36"/>
        <item x="8"/>
        <item x="21"/>
        <item x="28"/>
        <item x="9"/>
        <item x="23"/>
        <item x="41"/>
        <item x="31"/>
        <item x="3"/>
        <item x="1"/>
        <item x="32"/>
        <item x="5"/>
        <item x="14"/>
        <item x="20"/>
        <item x="22"/>
        <item x="40"/>
        <item x="4"/>
        <item x="12"/>
        <item x="10"/>
        <item x="37"/>
        <item x="25"/>
        <item x="35"/>
        <item x="24"/>
        <item x="34"/>
        <item x="16"/>
        <item x="13"/>
        <item x="6"/>
        <item x="26"/>
        <item x="2"/>
        <item x="17"/>
        <item x="15"/>
        <item x="7"/>
        <item x="27"/>
        <item x="30"/>
        <item x="33"/>
        <item x="0"/>
        <item t="default"/>
      </items>
    </pivotField>
    <pivotField axis="axisCol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dataField="1" showAll="0" defaultSubtotal="0"/>
    <pivotField axis="axisCol" showAll="0">
      <items count="7">
        <item h="1" x="0"/>
        <item h="1" x="1"/>
        <item h="1" x="2"/>
        <item x="3"/>
        <item x="4"/>
        <item h="1" x="5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2">
    <field x="3"/>
    <field x="1"/>
  </colFields>
  <colItems count="16">
    <i>
      <x v="3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dataFields count="1">
    <dataField name="Sum of Total" fld="2" baseField="0" baseItem="0"/>
  </dataFields>
  <formats count="14">
    <format dxfId="19">
      <pivotArea dataOnly="0" labelOnly="1" grandCol="1" outline="0" fieldPosition="0"/>
    </format>
    <format dxfId="18">
      <pivotArea field="0" grandCol="1" collapsedLevelsAreSubtotals="1" axis="axisRow" fieldPosition="0">
        <references count="1">
          <reference field="0" count="0"/>
        </references>
      </pivotArea>
    </format>
    <format dxfId="17">
      <pivotArea grandRow="1" grandCol="1" outline="0" collapsedLevelsAreSubtotals="1" fieldPosition="0"/>
    </format>
    <format dxfId="16">
      <pivotArea field="0" grandCol="1" collapsedLevelsAreSubtotals="1" axis="axisRow" fieldPosition="0">
        <references count="1">
          <reference field="0" count="0"/>
        </references>
      </pivotArea>
    </format>
    <format dxfId="15">
      <pivotArea outline="0" collapsedLevelsAreSubtotals="1" fieldPosition="0"/>
    </format>
    <format dxfId="14">
      <pivotArea dataOnly="0" labelOnly="1" grandRow="1" outline="0" fieldPosition="0"/>
    </format>
    <format dxfId="13">
      <pivotArea dataOnly="0" labelOnly="1" grandRow="1" outline="0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grandCol="1" outline="0" collapsedLevelsAreSubtotals="1" fieldPosition="0"/>
    </format>
    <format dxfId="9">
      <pivotArea outline="0" collapsedLevelsAreSubtotals="1" fieldPosition="0"/>
    </format>
    <format dxfId="8">
      <pivotArea grandRow="1" outline="0" collapsedLevelsAreSubtotals="1" fieldPosition="0"/>
    </format>
    <format dxfId="7">
      <pivotArea grandRow="1" outline="0" collapsedLevelsAreSubtotals="1" fieldPosition="0"/>
    </format>
    <format dxfId="6">
      <pivotArea dataOnly="0" labelOnly="1" fieldPosition="0">
        <references count="1">
          <reference field="0" count="0"/>
        </references>
      </pivotArea>
    </format>
  </formats>
  <pivotTableStyleInfo name="PivotStyleMedium13" showRowHeaders="0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00"/>
  <sheetViews>
    <sheetView zoomScaleNormal="100" workbookViewId="0">
      <pane ySplit="2" topLeftCell="A3" activePane="bottomLeft" state="frozen"/>
      <selection pane="bottomLeft" sqref="A1:A2"/>
    </sheetView>
  </sheetViews>
  <sheetFormatPr defaultColWidth="9" defaultRowHeight="14.4" x14ac:dyDescent="0.25"/>
  <cols>
    <col min="1" max="1" width="36.19921875" style="15" bestFit="1" customWidth="1"/>
    <col min="2" max="2" width="13.59765625" style="16" bestFit="1" customWidth="1"/>
    <col min="3" max="3" width="13.69921875" style="16" customWidth="1"/>
    <col min="4" max="4" width="13.59765625" style="16" bestFit="1" customWidth="1"/>
    <col min="5" max="5" width="19.5" style="16" customWidth="1"/>
    <col min="6" max="7" width="5.09765625" style="15" customWidth="1"/>
    <col min="8" max="8" width="5.19921875" style="17" customWidth="1"/>
    <col min="9" max="9" width="4.296875" style="9" bestFit="1" customWidth="1"/>
    <col min="10" max="10" width="4.69921875" style="9" bestFit="1" customWidth="1"/>
    <col min="11" max="11" width="4.296875" style="9" bestFit="1" customWidth="1"/>
    <col min="12" max="16384" width="9" style="9"/>
  </cols>
  <sheetData>
    <row r="1" spans="1:13" ht="35.25" customHeight="1" thickBot="1" x14ac:dyDescent="0.3">
      <c r="A1" s="40" t="s">
        <v>34</v>
      </c>
      <c r="B1" s="42" t="s">
        <v>44</v>
      </c>
      <c r="C1" s="42" t="s">
        <v>124</v>
      </c>
      <c r="D1" s="42" t="str">
        <f ca="1">TEXT(DATE(YEAR(TODAY()),$M$1,1),"mmmm")&amp; " OTD%"</f>
        <v>July OTD%</v>
      </c>
      <c r="E1" s="44" t="s">
        <v>16</v>
      </c>
      <c r="F1" s="37" t="s">
        <v>109</v>
      </c>
      <c r="G1" s="38"/>
      <c r="H1" s="38"/>
      <c r="I1" s="38"/>
      <c r="J1" s="38"/>
      <c r="K1" s="39"/>
      <c r="L1" s="29" t="s">
        <v>117</v>
      </c>
      <c r="M1" s="30">
        <v>7</v>
      </c>
    </row>
    <row r="2" spans="1:13" ht="16.5" customHeight="1" x14ac:dyDescent="0.25">
      <c r="A2" s="41"/>
      <c r="B2" s="43"/>
      <c r="C2" s="43"/>
      <c r="D2" s="43"/>
      <c r="E2" s="45"/>
      <c r="F2" s="34">
        <f ca="1">DATE(YEAR(TODAY()),M1,1)</f>
        <v>45839</v>
      </c>
      <c r="G2" s="34">
        <f ca="1">DATE(YEAR(TODAY()),M1+1,1)</f>
        <v>45870</v>
      </c>
      <c r="H2" s="34">
        <f ca="1">DATE(YEAR(TODAY()),M1+2,1)</f>
        <v>45901</v>
      </c>
      <c r="I2" s="34">
        <f ca="1">DATE(YEAR(TODAY()),M1+3,1)</f>
        <v>45931</v>
      </c>
      <c r="J2" s="34">
        <f ca="1">DATE(YEAR(TODAY()),M1+4,1)</f>
        <v>45962</v>
      </c>
      <c r="K2" s="34">
        <f ca="1">DATE(YEAR(TODAY()),M1+5,1)</f>
        <v>45992</v>
      </c>
    </row>
    <row r="3" spans="1:13" s="14" customFormat="1" ht="15.6" x14ac:dyDescent="0.25">
      <c r="A3" s="10" t="s">
        <v>1</v>
      </c>
      <c r="B3" s="11">
        <v>0.98622273249138925</v>
      </c>
      <c r="C3" s="11">
        <v>0.98073217726396922</v>
      </c>
      <c r="D3" s="11">
        <v>0.97101449275362317</v>
      </c>
      <c r="E3" s="12" t="e">
        <f>VLOOKUP(A3,'Open Orders'!A:B,2,0)</f>
        <v>#N/A</v>
      </c>
      <c r="F3" s="13">
        <f ca="1">SUMIFS('Current Tools'!$C:$C,'Current Tools'!$A:$A,$A3,'Current Tools'!$B:$B,"&gt;=" &amp; F$2,'Current Tools'!$B:$B,"&lt;=" &amp; EOMONTH(F$2,0))</f>
        <v>0</v>
      </c>
      <c r="G3" s="13">
        <f ca="1">SUMIFS('Current Tools'!$C:$C,'Current Tools'!$A:$A,$A3,'Current Tools'!$B:$B,"&gt;=" &amp; G$2,'Current Tools'!$B:$B,"&lt;=" &amp; EOMONTH(G$2,0))</f>
        <v>0</v>
      </c>
      <c r="H3" s="13">
        <f ca="1">SUMIFS('Current Tools'!$C:$C,'Current Tools'!$A:$A,$A3,'Current Tools'!$B:$B,"&gt;=" &amp; H$2,'Current Tools'!$B:$B,"&lt;=" &amp; EOMONTH(H$2,0))</f>
        <v>0</v>
      </c>
      <c r="I3" s="13">
        <f ca="1">SUMIFS('Current Tools'!$C:$C,'Current Tools'!$A:$A,$A3,'Current Tools'!$B:$B,"&gt;=" &amp; I$2,'Current Tools'!$B:$B,"&lt;=" &amp; EOMONTH(I$2,0))</f>
        <v>0</v>
      </c>
      <c r="J3" s="13">
        <f ca="1">SUMIFS('Current Tools'!$C:$C,'Current Tools'!$A:$A,$A3,'Current Tools'!$B:$B,"&gt;=" &amp; J$2,'Current Tools'!$B:$B,"&lt;=" &amp; EOMONTH(J$2,0))</f>
        <v>0</v>
      </c>
      <c r="K3" s="13">
        <f ca="1">SUMIFS('Current Tools'!$C:$C,'Current Tools'!$A:$A,$A3,'Current Tools'!$B:$B,"&gt;=" &amp; K$2,'Current Tools'!$B:$B,"&lt;=" &amp; EOMONTH(K$2,0))</f>
        <v>0</v>
      </c>
    </row>
    <row r="4" spans="1:13" s="14" customFormat="1" ht="15.6" x14ac:dyDescent="0.25">
      <c r="A4" s="10" t="s">
        <v>113</v>
      </c>
      <c r="B4" s="11">
        <v>0.83291139240506329</v>
      </c>
      <c r="C4" s="11">
        <v>0.85514018691588789</v>
      </c>
      <c r="D4" s="11">
        <v>0.71794871794871795</v>
      </c>
      <c r="E4" s="12" t="e">
        <f>VLOOKUP(A4,'Open Orders'!A:B,2,0)</f>
        <v>#N/A</v>
      </c>
      <c r="F4" s="13">
        <f ca="1">SUMIFS('Current Tools'!$C:$C,'Current Tools'!$A:$A,$A4,'Current Tools'!$B:$B,"&gt;=" &amp; F$2,'Current Tools'!$B:$B,"&lt;=" &amp; EOMONTH(F$2,0))</f>
        <v>0</v>
      </c>
      <c r="G4" s="13">
        <f ca="1">SUMIFS('Current Tools'!$C:$C,'Current Tools'!$A:$A,$A4,'Current Tools'!$B:$B,"&gt;=" &amp; G$2,'Current Tools'!$B:$B,"&lt;=" &amp; EOMONTH(G$2,0))</f>
        <v>0</v>
      </c>
      <c r="H4" s="13">
        <f ca="1">SUMIFS('Current Tools'!$C:$C,'Current Tools'!$A:$A,$A4,'Current Tools'!$B:$B,"&gt;=" &amp; H$2,'Current Tools'!$B:$B,"&lt;=" &amp; EOMONTH(H$2,0))</f>
        <v>0</v>
      </c>
      <c r="I4" s="13">
        <f ca="1">SUMIFS('Current Tools'!$C:$C,'Current Tools'!$A:$A,$A4,'Current Tools'!$B:$B,"&gt;=" &amp; I$2,'Current Tools'!$B:$B,"&lt;=" &amp; EOMONTH(I$2,0))</f>
        <v>0</v>
      </c>
      <c r="J4" s="13">
        <f ca="1">SUMIFS('Current Tools'!$C:$C,'Current Tools'!$A:$A,$A4,'Current Tools'!$B:$B,"&gt;=" &amp; J$2,'Current Tools'!$B:$B,"&lt;=" &amp; EOMONTH(J$2,0))</f>
        <v>0</v>
      </c>
      <c r="K4" s="13">
        <f ca="1">SUMIFS('Current Tools'!$C:$C,'Current Tools'!$A:$A,$A4,'Current Tools'!$B:$B,"&gt;=" &amp; K$2,'Current Tools'!$B:$B,"&lt;=" &amp; EOMONTH(K$2,0))</f>
        <v>0</v>
      </c>
    </row>
    <row r="5" spans="1:13" s="14" customFormat="1" ht="15.6" x14ac:dyDescent="0.25">
      <c r="A5" s="10" t="s">
        <v>24</v>
      </c>
      <c r="B5" s="11">
        <v>0.88064516129032255</v>
      </c>
      <c r="C5" s="11">
        <v>0.90476190476190477</v>
      </c>
      <c r="D5" s="11">
        <v>0.94117647058823528</v>
      </c>
      <c r="E5" s="12" t="e">
        <f>VLOOKUP(A5,'Open Orders'!A:B,2,0)</f>
        <v>#N/A</v>
      </c>
      <c r="F5" s="13">
        <f ca="1">SUMIFS('Current Tools'!$C:$C,'Current Tools'!$A:$A,$A5,'Current Tools'!$B:$B,"&gt;=" &amp; F$2,'Current Tools'!$B:$B,"&lt;=" &amp; EOMONTH(F$2,0))</f>
        <v>0</v>
      </c>
      <c r="G5" s="13">
        <f ca="1">SUMIFS('Current Tools'!$C:$C,'Current Tools'!$A:$A,$A5,'Current Tools'!$B:$B,"&gt;=" &amp; G$2,'Current Tools'!$B:$B,"&lt;=" &amp; EOMONTH(G$2,0))</f>
        <v>0</v>
      </c>
      <c r="H5" s="13">
        <f ca="1">SUMIFS('Current Tools'!$C:$C,'Current Tools'!$A:$A,$A5,'Current Tools'!$B:$B,"&gt;=" &amp; H$2,'Current Tools'!$B:$B,"&lt;=" &amp; EOMONTH(H$2,0))</f>
        <v>0</v>
      </c>
      <c r="I5" s="13">
        <f ca="1">SUMIFS('Current Tools'!$C:$C,'Current Tools'!$A:$A,$A5,'Current Tools'!$B:$B,"&gt;=" &amp; I$2,'Current Tools'!$B:$B,"&lt;=" &amp; EOMONTH(I$2,0))</f>
        <v>0</v>
      </c>
      <c r="J5" s="13">
        <f ca="1">SUMIFS('Current Tools'!$C:$C,'Current Tools'!$A:$A,$A5,'Current Tools'!$B:$B,"&gt;=" &amp; J$2,'Current Tools'!$B:$B,"&lt;=" &amp; EOMONTH(J$2,0))</f>
        <v>0</v>
      </c>
      <c r="K5" s="13">
        <f ca="1">SUMIFS('Current Tools'!$C:$C,'Current Tools'!$A:$A,$A5,'Current Tools'!$B:$B,"&gt;=" &amp; K$2,'Current Tools'!$B:$B,"&lt;=" &amp; EOMONTH(K$2,0))</f>
        <v>0</v>
      </c>
    </row>
    <row r="6" spans="1:13" s="14" customFormat="1" ht="15.6" x14ac:dyDescent="0.25">
      <c r="A6" s="10" t="s">
        <v>31</v>
      </c>
      <c r="B6" s="11">
        <v>0.99570200573065903</v>
      </c>
      <c r="C6" s="11">
        <v>0.99336283185840712</v>
      </c>
      <c r="D6" s="11">
        <v>1</v>
      </c>
      <c r="E6" s="12" t="e">
        <f>VLOOKUP(A6,'Open Orders'!A:B,2,0)</f>
        <v>#N/A</v>
      </c>
      <c r="F6" s="13">
        <f ca="1">SUMIFS('Current Tools'!$C:$C,'Current Tools'!$A:$A,$A6,'Current Tools'!$B:$B,"&gt;=" &amp; F$2,'Current Tools'!$B:$B,"&lt;=" &amp; EOMONTH(F$2,0))</f>
        <v>0</v>
      </c>
      <c r="G6" s="13">
        <f ca="1">SUMIFS('Current Tools'!$C:$C,'Current Tools'!$A:$A,$A6,'Current Tools'!$B:$B,"&gt;=" &amp; G$2,'Current Tools'!$B:$B,"&lt;=" &amp; EOMONTH(G$2,0))</f>
        <v>0</v>
      </c>
      <c r="H6" s="13">
        <f ca="1">SUMIFS('Current Tools'!$C:$C,'Current Tools'!$A:$A,$A6,'Current Tools'!$B:$B,"&gt;=" &amp; H$2,'Current Tools'!$B:$B,"&lt;=" &amp; EOMONTH(H$2,0))</f>
        <v>0</v>
      </c>
      <c r="I6" s="13">
        <f ca="1">SUMIFS('Current Tools'!$C:$C,'Current Tools'!$A:$A,$A6,'Current Tools'!$B:$B,"&gt;=" &amp; I$2,'Current Tools'!$B:$B,"&lt;=" &amp; EOMONTH(I$2,0))</f>
        <v>0</v>
      </c>
      <c r="J6" s="13">
        <f ca="1">SUMIFS('Current Tools'!$C:$C,'Current Tools'!$A:$A,$A6,'Current Tools'!$B:$B,"&gt;=" &amp; J$2,'Current Tools'!$B:$B,"&lt;=" &amp; EOMONTH(J$2,0))</f>
        <v>0</v>
      </c>
      <c r="K6" s="13">
        <f ca="1">SUMIFS('Current Tools'!$C:$C,'Current Tools'!$A:$A,$A6,'Current Tools'!$B:$B,"&gt;=" &amp; K$2,'Current Tools'!$B:$B,"&lt;=" &amp; EOMONTH(K$2,0))</f>
        <v>0</v>
      </c>
    </row>
    <row r="7" spans="1:13" s="14" customFormat="1" ht="15.6" x14ac:dyDescent="0.25">
      <c r="A7" s="10" t="s">
        <v>3</v>
      </c>
      <c r="B7" s="11">
        <v>0.86559139784946237</v>
      </c>
      <c r="C7" s="11">
        <v>0.8571428571428571</v>
      </c>
      <c r="D7" s="11">
        <v>0.4</v>
      </c>
      <c r="E7" s="12" t="e">
        <f>VLOOKUP(A7,'Open Orders'!A:B,2,0)</f>
        <v>#N/A</v>
      </c>
      <c r="F7" s="13">
        <f ca="1">SUMIFS('Current Tools'!$C:$C,'Current Tools'!$A:$A,$A7,'Current Tools'!$B:$B,"&gt;=" &amp; F$2,'Current Tools'!$B:$B,"&lt;=" &amp; EOMONTH(F$2,0))</f>
        <v>0</v>
      </c>
      <c r="G7" s="13">
        <f ca="1">SUMIFS('Current Tools'!$C:$C,'Current Tools'!$A:$A,$A7,'Current Tools'!$B:$B,"&gt;=" &amp; G$2,'Current Tools'!$B:$B,"&lt;=" &amp; EOMONTH(G$2,0))</f>
        <v>0</v>
      </c>
      <c r="H7" s="13">
        <f ca="1">SUMIFS('Current Tools'!$C:$C,'Current Tools'!$A:$A,$A7,'Current Tools'!$B:$B,"&gt;=" &amp; H$2,'Current Tools'!$B:$B,"&lt;=" &amp; EOMONTH(H$2,0))</f>
        <v>0</v>
      </c>
      <c r="I7" s="13">
        <f ca="1">SUMIFS('Current Tools'!$C:$C,'Current Tools'!$A:$A,$A7,'Current Tools'!$B:$B,"&gt;=" &amp; I$2,'Current Tools'!$B:$B,"&lt;=" &amp; EOMONTH(I$2,0))</f>
        <v>0</v>
      </c>
      <c r="J7" s="13">
        <f ca="1">SUMIFS('Current Tools'!$C:$C,'Current Tools'!$A:$A,$A7,'Current Tools'!$B:$B,"&gt;=" &amp; J$2,'Current Tools'!$B:$B,"&lt;=" &amp; EOMONTH(J$2,0))</f>
        <v>0</v>
      </c>
      <c r="K7" s="13">
        <f ca="1">SUMIFS('Current Tools'!$C:$C,'Current Tools'!$A:$A,$A7,'Current Tools'!$B:$B,"&gt;=" &amp; K$2,'Current Tools'!$B:$B,"&lt;=" &amp; EOMONTH(K$2,0))</f>
        <v>0</v>
      </c>
    </row>
    <row r="8" spans="1:13" s="14" customFormat="1" ht="15.6" x14ac:dyDescent="0.25">
      <c r="A8" s="10" t="s">
        <v>29</v>
      </c>
      <c r="B8" s="11">
        <v>0.99792960662525876</v>
      </c>
      <c r="C8" s="11">
        <v>0.99581589958159</v>
      </c>
      <c r="D8" s="11">
        <v>0.95833333333333337</v>
      </c>
      <c r="E8" s="12" t="e">
        <f>VLOOKUP(A8,'Open Orders'!A:B,2,0)</f>
        <v>#N/A</v>
      </c>
      <c r="F8" s="13">
        <f ca="1">SUMIFS('Current Tools'!$C:$C,'Current Tools'!$A:$A,$A8,'Current Tools'!$B:$B,"&gt;=" &amp; F$2,'Current Tools'!$B:$B,"&lt;=" &amp; EOMONTH(F$2,0))</f>
        <v>0</v>
      </c>
      <c r="G8" s="13">
        <f ca="1">SUMIFS('Current Tools'!$C:$C,'Current Tools'!$A:$A,$A8,'Current Tools'!$B:$B,"&gt;=" &amp; G$2,'Current Tools'!$B:$B,"&lt;=" &amp; EOMONTH(G$2,0))</f>
        <v>0</v>
      </c>
      <c r="H8" s="13">
        <f ca="1">SUMIFS('Current Tools'!$C:$C,'Current Tools'!$A:$A,$A8,'Current Tools'!$B:$B,"&gt;=" &amp; H$2,'Current Tools'!$B:$B,"&lt;=" &amp; EOMONTH(H$2,0))</f>
        <v>0</v>
      </c>
      <c r="I8" s="13">
        <f ca="1">SUMIFS('Current Tools'!$C:$C,'Current Tools'!$A:$A,$A8,'Current Tools'!$B:$B,"&gt;=" &amp; I$2,'Current Tools'!$B:$B,"&lt;=" &amp; EOMONTH(I$2,0))</f>
        <v>0</v>
      </c>
      <c r="J8" s="13">
        <f ca="1">SUMIFS('Current Tools'!$C:$C,'Current Tools'!$A:$A,$A8,'Current Tools'!$B:$B,"&gt;=" &amp; J$2,'Current Tools'!$B:$B,"&lt;=" &amp; EOMONTH(J$2,0))</f>
        <v>0</v>
      </c>
      <c r="K8" s="13">
        <f ca="1">SUMIFS('Current Tools'!$C:$C,'Current Tools'!$A:$A,$A8,'Current Tools'!$B:$B,"&gt;=" &amp; K$2,'Current Tools'!$B:$B,"&lt;=" &amp; EOMONTH(K$2,0))</f>
        <v>0</v>
      </c>
    </row>
    <row r="9" spans="1:13" s="14" customFormat="1" ht="15.6" x14ac:dyDescent="0.25">
      <c r="A9" s="10" t="s">
        <v>15</v>
      </c>
      <c r="B9" s="11">
        <v>0.85593220338983056</v>
      </c>
      <c r="C9" s="11">
        <v>0.87179487179487181</v>
      </c>
      <c r="D9" s="11">
        <v>0.81818181818181823</v>
      </c>
      <c r="E9" s="12" t="e">
        <f>VLOOKUP(A9,'Open Orders'!A:B,2,0)</f>
        <v>#N/A</v>
      </c>
      <c r="F9" s="13">
        <f ca="1">SUMIFS('Current Tools'!$C:$C,'Current Tools'!$A:$A,$A9,'Current Tools'!$B:$B,"&gt;=" &amp; F$2,'Current Tools'!$B:$B,"&lt;=" &amp; EOMONTH(F$2,0))</f>
        <v>0</v>
      </c>
      <c r="G9" s="13">
        <f ca="1">SUMIFS('Current Tools'!$C:$C,'Current Tools'!$A:$A,$A9,'Current Tools'!$B:$B,"&gt;=" &amp; G$2,'Current Tools'!$B:$B,"&lt;=" &amp; EOMONTH(G$2,0))</f>
        <v>0</v>
      </c>
      <c r="H9" s="13">
        <f ca="1">SUMIFS('Current Tools'!$C:$C,'Current Tools'!$A:$A,$A9,'Current Tools'!$B:$B,"&gt;=" &amp; H$2,'Current Tools'!$B:$B,"&lt;=" &amp; EOMONTH(H$2,0))</f>
        <v>0</v>
      </c>
      <c r="I9" s="13">
        <f ca="1">SUMIFS('Current Tools'!$C:$C,'Current Tools'!$A:$A,$A9,'Current Tools'!$B:$B,"&gt;=" &amp; I$2,'Current Tools'!$B:$B,"&lt;=" &amp; EOMONTH(I$2,0))</f>
        <v>0</v>
      </c>
      <c r="J9" s="13">
        <f ca="1">SUMIFS('Current Tools'!$C:$C,'Current Tools'!$A:$A,$A9,'Current Tools'!$B:$B,"&gt;=" &amp; J$2,'Current Tools'!$B:$B,"&lt;=" &amp; EOMONTH(J$2,0))</f>
        <v>0</v>
      </c>
      <c r="K9" s="13">
        <f ca="1">SUMIFS('Current Tools'!$C:$C,'Current Tools'!$A:$A,$A9,'Current Tools'!$B:$B,"&gt;=" &amp; K$2,'Current Tools'!$B:$B,"&lt;=" &amp; EOMONTH(K$2,0))</f>
        <v>0</v>
      </c>
    </row>
    <row r="10" spans="1:13" s="14" customFormat="1" ht="15.6" x14ac:dyDescent="0.25">
      <c r="A10" s="10" t="s">
        <v>33</v>
      </c>
      <c r="B10" s="11">
        <v>0.89795918367346939</v>
      </c>
      <c r="C10" s="11">
        <v>0.93788819875776397</v>
      </c>
      <c r="D10" s="11">
        <v>0.91666666666666663</v>
      </c>
      <c r="E10" s="12" t="e">
        <f>VLOOKUP(A10,'Open Orders'!A:B,2,0)</f>
        <v>#N/A</v>
      </c>
      <c r="F10" s="13">
        <f ca="1">SUMIFS('Current Tools'!$C:$C,'Current Tools'!$A:$A,$A10,'Current Tools'!$B:$B,"&gt;=" &amp; F$2,'Current Tools'!$B:$B,"&lt;=" &amp; EOMONTH(F$2,0))</f>
        <v>0</v>
      </c>
      <c r="G10" s="13">
        <f ca="1">SUMIFS('Current Tools'!$C:$C,'Current Tools'!$A:$A,$A10,'Current Tools'!$B:$B,"&gt;=" &amp; G$2,'Current Tools'!$B:$B,"&lt;=" &amp; EOMONTH(G$2,0))</f>
        <v>0</v>
      </c>
      <c r="H10" s="13">
        <f ca="1">SUMIFS('Current Tools'!$C:$C,'Current Tools'!$A:$A,$A10,'Current Tools'!$B:$B,"&gt;=" &amp; H$2,'Current Tools'!$B:$B,"&lt;=" &amp; EOMONTH(H$2,0))</f>
        <v>0</v>
      </c>
      <c r="I10" s="13">
        <f ca="1">SUMIFS('Current Tools'!$C:$C,'Current Tools'!$A:$A,$A10,'Current Tools'!$B:$B,"&gt;=" &amp; I$2,'Current Tools'!$B:$B,"&lt;=" &amp; EOMONTH(I$2,0))</f>
        <v>0</v>
      </c>
      <c r="J10" s="13">
        <f ca="1">SUMIFS('Current Tools'!$C:$C,'Current Tools'!$A:$A,$A10,'Current Tools'!$B:$B,"&gt;=" &amp; J$2,'Current Tools'!$B:$B,"&lt;=" &amp; EOMONTH(J$2,0))</f>
        <v>0</v>
      </c>
      <c r="K10" s="13">
        <f ca="1">SUMIFS('Current Tools'!$C:$C,'Current Tools'!$A:$A,$A10,'Current Tools'!$B:$B,"&gt;=" &amp; K$2,'Current Tools'!$B:$B,"&lt;=" &amp; EOMONTH(K$2,0))</f>
        <v>0</v>
      </c>
    </row>
    <row r="11" spans="1:13" s="14" customFormat="1" ht="15.6" x14ac:dyDescent="0.25">
      <c r="A11" s="10" t="s">
        <v>55</v>
      </c>
      <c r="B11" s="11">
        <v>0.87209302325581395</v>
      </c>
      <c r="C11" s="11">
        <v>0.87272727272727268</v>
      </c>
      <c r="D11" s="11">
        <v>1</v>
      </c>
      <c r="E11" s="12" t="e">
        <f>VLOOKUP(A11,'Open Orders'!A:B,2,0)</f>
        <v>#N/A</v>
      </c>
      <c r="F11" s="13">
        <f ca="1">SUMIFS('Current Tools'!$C:$C,'Current Tools'!$A:$A,$A11,'Current Tools'!$B:$B,"&gt;=" &amp; F$2,'Current Tools'!$B:$B,"&lt;=" &amp; EOMONTH(F$2,0))</f>
        <v>0</v>
      </c>
      <c r="G11" s="13">
        <f ca="1">SUMIFS('Current Tools'!$C:$C,'Current Tools'!$A:$A,$A11,'Current Tools'!$B:$B,"&gt;=" &amp; G$2,'Current Tools'!$B:$B,"&lt;=" &amp; EOMONTH(G$2,0))</f>
        <v>0</v>
      </c>
      <c r="H11" s="13">
        <f ca="1">SUMIFS('Current Tools'!$C:$C,'Current Tools'!$A:$A,$A11,'Current Tools'!$B:$B,"&gt;=" &amp; H$2,'Current Tools'!$B:$B,"&lt;=" &amp; EOMONTH(H$2,0))</f>
        <v>0</v>
      </c>
      <c r="I11" s="13">
        <f ca="1">SUMIFS('Current Tools'!$C:$C,'Current Tools'!$A:$A,$A11,'Current Tools'!$B:$B,"&gt;=" &amp; I$2,'Current Tools'!$B:$B,"&lt;=" &amp; EOMONTH(I$2,0))</f>
        <v>0</v>
      </c>
      <c r="J11" s="13">
        <f ca="1">SUMIFS('Current Tools'!$C:$C,'Current Tools'!$A:$A,$A11,'Current Tools'!$B:$B,"&gt;=" &amp; J$2,'Current Tools'!$B:$B,"&lt;=" &amp; EOMONTH(J$2,0))</f>
        <v>0</v>
      </c>
      <c r="K11" s="13">
        <f ca="1">SUMIFS('Current Tools'!$C:$C,'Current Tools'!$A:$A,$A11,'Current Tools'!$B:$B,"&gt;=" &amp; K$2,'Current Tools'!$B:$B,"&lt;=" &amp; EOMONTH(K$2,0))</f>
        <v>0</v>
      </c>
    </row>
    <row r="12" spans="1:13" s="14" customFormat="1" ht="15.6" x14ac:dyDescent="0.25">
      <c r="A12" s="10" t="s">
        <v>5</v>
      </c>
      <c r="B12" s="11">
        <v>0.79096045197740117</v>
      </c>
      <c r="C12" s="11">
        <v>0.85</v>
      </c>
      <c r="D12" s="11">
        <v>0.45454545454545453</v>
      </c>
      <c r="E12" s="12" t="e">
        <f>VLOOKUP(A12,'Open Orders'!A:B,2,0)</f>
        <v>#N/A</v>
      </c>
      <c r="F12" s="13">
        <f ca="1">SUMIFS('Current Tools'!$C:$C,'Current Tools'!$A:$A,$A12,'Current Tools'!$B:$B,"&gt;=" &amp; F$2,'Current Tools'!$B:$B,"&lt;=" &amp; EOMONTH(F$2,0))</f>
        <v>0</v>
      </c>
      <c r="G12" s="13">
        <f ca="1">SUMIFS('Current Tools'!$C:$C,'Current Tools'!$A:$A,$A12,'Current Tools'!$B:$B,"&gt;=" &amp; G$2,'Current Tools'!$B:$B,"&lt;=" &amp; EOMONTH(G$2,0))</f>
        <v>0</v>
      </c>
      <c r="H12" s="13">
        <f ca="1">SUMIFS('Current Tools'!$C:$C,'Current Tools'!$A:$A,$A12,'Current Tools'!$B:$B,"&gt;=" &amp; H$2,'Current Tools'!$B:$B,"&lt;=" &amp; EOMONTH(H$2,0))</f>
        <v>0</v>
      </c>
      <c r="I12" s="13">
        <f ca="1">SUMIFS('Current Tools'!$C:$C,'Current Tools'!$A:$A,$A12,'Current Tools'!$B:$B,"&gt;=" &amp; I$2,'Current Tools'!$B:$B,"&lt;=" &amp; EOMONTH(I$2,0))</f>
        <v>0</v>
      </c>
      <c r="J12" s="13">
        <f ca="1">SUMIFS('Current Tools'!$C:$C,'Current Tools'!$A:$A,$A12,'Current Tools'!$B:$B,"&gt;=" &amp; J$2,'Current Tools'!$B:$B,"&lt;=" &amp; EOMONTH(J$2,0))</f>
        <v>0</v>
      </c>
      <c r="K12" s="13">
        <f ca="1">SUMIFS('Current Tools'!$C:$C,'Current Tools'!$A:$A,$A12,'Current Tools'!$B:$B,"&gt;=" &amp; K$2,'Current Tools'!$B:$B,"&lt;=" &amp; EOMONTH(K$2,0))</f>
        <v>0</v>
      </c>
    </row>
    <row r="13" spans="1:13" s="14" customFormat="1" ht="15.6" x14ac:dyDescent="0.25">
      <c r="A13" s="10" t="s">
        <v>98</v>
      </c>
      <c r="B13" s="11">
        <v>0.93548387096774188</v>
      </c>
      <c r="C13" s="11">
        <v>0.94736842105263153</v>
      </c>
      <c r="D13" s="11">
        <v>0.5</v>
      </c>
      <c r="E13" s="12" t="e">
        <f>VLOOKUP(A13,'Open Orders'!A:B,2,0)</f>
        <v>#N/A</v>
      </c>
      <c r="F13" s="13">
        <f ca="1">SUMIFS('Current Tools'!$C:$C,'Current Tools'!$A:$A,$A13,'Current Tools'!$B:$B,"&gt;=" &amp; F$2,'Current Tools'!$B:$B,"&lt;=" &amp; EOMONTH(F$2,0))</f>
        <v>0</v>
      </c>
      <c r="G13" s="13">
        <f ca="1">SUMIFS('Current Tools'!$C:$C,'Current Tools'!$A:$A,$A13,'Current Tools'!$B:$B,"&gt;=" &amp; G$2,'Current Tools'!$B:$B,"&lt;=" &amp; EOMONTH(G$2,0))</f>
        <v>0</v>
      </c>
      <c r="H13" s="13">
        <f ca="1">SUMIFS('Current Tools'!$C:$C,'Current Tools'!$A:$A,$A13,'Current Tools'!$B:$B,"&gt;=" &amp; H$2,'Current Tools'!$B:$B,"&lt;=" &amp; EOMONTH(H$2,0))</f>
        <v>0</v>
      </c>
      <c r="I13" s="13">
        <f ca="1">SUMIFS('Current Tools'!$C:$C,'Current Tools'!$A:$A,$A13,'Current Tools'!$B:$B,"&gt;=" &amp; I$2,'Current Tools'!$B:$B,"&lt;=" &amp; EOMONTH(I$2,0))</f>
        <v>0</v>
      </c>
      <c r="J13" s="13">
        <f ca="1">SUMIFS('Current Tools'!$C:$C,'Current Tools'!$A:$A,$A13,'Current Tools'!$B:$B,"&gt;=" &amp; J$2,'Current Tools'!$B:$B,"&lt;=" &amp; EOMONTH(J$2,0))</f>
        <v>0</v>
      </c>
      <c r="K13" s="13">
        <f ca="1">SUMIFS('Current Tools'!$C:$C,'Current Tools'!$A:$A,$A13,'Current Tools'!$B:$B,"&gt;=" &amp; K$2,'Current Tools'!$B:$B,"&lt;=" &amp; EOMONTH(K$2,0))</f>
        <v>0</v>
      </c>
    </row>
    <row r="14" spans="1:13" s="14" customFormat="1" ht="15.6" x14ac:dyDescent="0.25">
      <c r="A14" s="10" t="s">
        <v>2</v>
      </c>
      <c r="B14" s="11">
        <v>0.98051948051948057</v>
      </c>
      <c r="C14" s="11">
        <v>0.99173553719008267</v>
      </c>
      <c r="D14" s="11">
        <v>1</v>
      </c>
      <c r="E14" s="12" t="e">
        <f>VLOOKUP(A14,'Open Orders'!A:B,2,0)</f>
        <v>#N/A</v>
      </c>
      <c r="F14" s="13">
        <f ca="1">SUMIFS('Current Tools'!$C:$C,'Current Tools'!$A:$A,$A14,'Current Tools'!$B:$B,"&gt;=" &amp; F$2,'Current Tools'!$B:$B,"&lt;=" &amp; EOMONTH(F$2,0))</f>
        <v>0</v>
      </c>
      <c r="G14" s="13">
        <f ca="1">SUMIFS('Current Tools'!$C:$C,'Current Tools'!$A:$A,$A14,'Current Tools'!$B:$B,"&gt;=" &amp; G$2,'Current Tools'!$B:$B,"&lt;=" &amp; EOMONTH(G$2,0))</f>
        <v>0</v>
      </c>
      <c r="H14" s="13">
        <f ca="1">SUMIFS('Current Tools'!$C:$C,'Current Tools'!$A:$A,$A14,'Current Tools'!$B:$B,"&gt;=" &amp; H$2,'Current Tools'!$B:$B,"&lt;=" &amp; EOMONTH(H$2,0))</f>
        <v>0</v>
      </c>
      <c r="I14" s="13">
        <f ca="1">SUMIFS('Current Tools'!$C:$C,'Current Tools'!$A:$A,$A14,'Current Tools'!$B:$B,"&gt;=" &amp; I$2,'Current Tools'!$B:$B,"&lt;=" &amp; EOMONTH(I$2,0))</f>
        <v>0</v>
      </c>
      <c r="J14" s="13">
        <f ca="1">SUMIFS('Current Tools'!$C:$C,'Current Tools'!$A:$A,$A14,'Current Tools'!$B:$B,"&gt;=" &amp; J$2,'Current Tools'!$B:$B,"&lt;=" &amp; EOMONTH(J$2,0))</f>
        <v>0</v>
      </c>
      <c r="K14" s="13">
        <f ca="1">SUMIFS('Current Tools'!$C:$C,'Current Tools'!$A:$A,$A14,'Current Tools'!$B:$B,"&gt;=" &amp; K$2,'Current Tools'!$B:$B,"&lt;=" &amp; EOMONTH(K$2,0))</f>
        <v>0</v>
      </c>
    </row>
    <row r="15" spans="1:13" s="14" customFormat="1" ht="15.6" x14ac:dyDescent="0.25">
      <c r="A15" s="10" t="s">
        <v>10</v>
      </c>
      <c r="B15" s="11">
        <v>0.9152542372881356</v>
      </c>
      <c r="C15" s="11">
        <v>0.94871794871794868</v>
      </c>
      <c r="D15" s="11" t="s">
        <v>129</v>
      </c>
      <c r="E15" s="12" t="e">
        <f>VLOOKUP(A15,'Open Orders'!A:B,2,0)</f>
        <v>#N/A</v>
      </c>
      <c r="F15" s="13">
        <f ca="1">SUMIFS('Current Tools'!$C:$C,'Current Tools'!$A:$A,$A15,'Current Tools'!$B:$B,"&gt;=" &amp; F$2,'Current Tools'!$B:$B,"&lt;=" &amp; EOMONTH(F$2,0))</f>
        <v>0</v>
      </c>
      <c r="G15" s="13">
        <f ca="1">SUMIFS('Current Tools'!$C:$C,'Current Tools'!$A:$A,$A15,'Current Tools'!$B:$B,"&gt;=" &amp; G$2,'Current Tools'!$B:$B,"&lt;=" &amp; EOMONTH(G$2,0))</f>
        <v>0</v>
      </c>
      <c r="H15" s="13">
        <f ca="1">SUMIFS('Current Tools'!$C:$C,'Current Tools'!$A:$A,$A15,'Current Tools'!$B:$B,"&gt;=" &amp; H$2,'Current Tools'!$B:$B,"&lt;=" &amp; EOMONTH(H$2,0))</f>
        <v>0</v>
      </c>
      <c r="I15" s="13">
        <f ca="1">SUMIFS('Current Tools'!$C:$C,'Current Tools'!$A:$A,$A15,'Current Tools'!$B:$B,"&gt;=" &amp; I$2,'Current Tools'!$B:$B,"&lt;=" &amp; EOMONTH(I$2,0))</f>
        <v>0</v>
      </c>
      <c r="J15" s="13">
        <f ca="1">SUMIFS('Current Tools'!$C:$C,'Current Tools'!$A:$A,$A15,'Current Tools'!$B:$B,"&gt;=" &amp; J$2,'Current Tools'!$B:$B,"&lt;=" &amp; EOMONTH(J$2,0))</f>
        <v>0</v>
      </c>
      <c r="K15" s="13">
        <f ca="1">SUMIFS('Current Tools'!$C:$C,'Current Tools'!$A:$A,$A15,'Current Tools'!$B:$B,"&gt;=" &amp; K$2,'Current Tools'!$B:$B,"&lt;=" &amp; EOMONTH(K$2,0))</f>
        <v>0</v>
      </c>
    </row>
    <row r="16" spans="1:13" s="14" customFormat="1" ht="15.6" x14ac:dyDescent="0.25">
      <c r="A16" s="10" t="s">
        <v>26</v>
      </c>
      <c r="B16" s="11">
        <v>0.92</v>
      </c>
      <c r="C16" s="11">
        <v>0.94444444444444442</v>
      </c>
      <c r="D16" s="11">
        <v>1</v>
      </c>
      <c r="E16" s="12" t="e">
        <f>VLOOKUP(A16,'Open Orders'!A:B,2,0)</f>
        <v>#N/A</v>
      </c>
      <c r="F16" s="13">
        <f ca="1">SUMIFS('Current Tools'!$C:$C,'Current Tools'!$A:$A,$A16,'Current Tools'!$B:$B,"&gt;=" &amp; F$2,'Current Tools'!$B:$B,"&lt;=" &amp; EOMONTH(F$2,0))</f>
        <v>0</v>
      </c>
      <c r="G16" s="13">
        <f ca="1">SUMIFS('Current Tools'!$C:$C,'Current Tools'!$A:$A,$A16,'Current Tools'!$B:$B,"&gt;=" &amp; G$2,'Current Tools'!$B:$B,"&lt;=" &amp; EOMONTH(G$2,0))</f>
        <v>0</v>
      </c>
      <c r="H16" s="13">
        <f ca="1">SUMIFS('Current Tools'!$C:$C,'Current Tools'!$A:$A,$A16,'Current Tools'!$B:$B,"&gt;=" &amp; H$2,'Current Tools'!$B:$B,"&lt;=" &amp; EOMONTH(H$2,0))</f>
        <v>0</v>
      </c>
      <c r="I16" s="13">
        <f ca="1">SUMIFS('Current Tools'!$C:$C,'Current Tools'!$A:$A,$A16,'Current Tools'!$B:$B,"&gt;=" &amp; I$2,'Current Tools'!$B:$B,"&lt;=" &amp; EOMONTH(I$2,0))</f>
        <v>0</v>
      </c>
      <c r="J16" s="13">
        <f ca="1">SUMIFS('Current Tools'!$C:$C,'Current Tools'!$A:$A,$A16,'Current Tools'!$B:$B,"&gt;=" &amp; J$2,'Current Tools'!$B:$B,"&lt;=" &amp; EOMONTH(J$2,0))</f>
        <v>0</v>
      </c>
      <c r="K16" s="13">
        <f ca="1">SUMIFS('Current Tools'!$C:$C,'Current Tools'!$A:$A,$A16,'Current Tools'!$B:$B,"&gt;=" &amp; K$2,'Current Tools'!$B:$B,"&lt;=" &amp; EOMONTH(K$2,0))</f>
        <v>0</v>
      </c>
    </row>
    <row r="17" spans="1:11" s="14" customFormat="1" ht="15.6" x14ac:dyDescent="0.25">
      <c r="A17" s="10" t="s">
        <v>20</v>
      </c>
      <c r="B17" s="11">
        <v>0.91743119266055051</v>
      </c>
      <c r="C17" s="11">
        <v>0.9</v>
      </c>
      <c r="D17" s="11">
        <v>0.63636363636363635</v>
      </c>
      <c r="E17" s="12" t="e">
        <f>VLOOKUP(A17,'Open Orders'!A:B,2,0)</f>
        <v>#N/A</v>
      </c>
      <c r="F17" s="13">
        <f ca="1">SUMIFS('Current Tools'!$C:$C,'Current Tools'!$A:$A,$A17,'Current Tools'!$B:$B,"&gt;=" &amp; F$2,'Current Tools'!$B:$B,"&lt;=" &amp; EOMONTH(F$2,0))</f>
        <v>0</v>
      </c>
      <c r="G17" s="13">
        <f ca="1">SUMIFS('Current Tools'!$C:$C,'Current Tools'!$A:$A,$A17,'Current Tools'!$B:$B,"&gt;=" &amp; G$2,'Current Tools'!$B:$B,"&lt;=" &amp; EOMONTH(G$2,0))</f>
        <v>0</v>
      </c>
      <c r="H17" s="13">
        <f ca="1">SUMIFS('Current Tools'!$C:$C,'Current Tools'!$A:$A,$A17,'Current Tools'!$B:$B,"&gt;=" &amp; H$2,'Current Tools'!$B:$B,"&lt;=" &amp; EOMONTH(H$2,0))</f>
        <v>0</v>
      </c>
      <c r="I17" s="13">
        <f ca="1">SUMIFS('Current Tools'!$C:$C,'Current Tools'!$A:$A,$A17,'Current Tools'!$B:$B,"&gt;=" &amp; I$2,'Current Tools'!$B:$B,"&lt;=" &amp; EOMONTH(I$2,0))</f>
        <v>0</v>
      </c>
      <c r="J17" s="13">
        <f ca="1">SUMIFS('Current Tools'!$C:$C,'Current Tools'!$A:$A,$A17,'Current Tools'!$B:$B,"&gt;=" &amp; J$2,'Current Tools'!$B:$B,"&lt;=" &amp; EOMONTH(J$2,0))</f>
        <v>0</v>
      </c>
      <c r="K17" s="13">
        <f ca="1">SUMIFS('Current Tools'!$C:$C,'Current Tools'!$A:$A,$A17,'Current Tools'!$B:$B,"&gt;=" &amp; K$2,'Current Tools'!$B:$B,"&lt;=" &amp; EOMONTH(K$2,0))</f>
        <v>0</v>
      </c>
    </row>
    <row r="18" spans="1:11" s="14" customFormat="1" ht="15.6" x14ac:dyDescent="0.25">
      <c r="A18" s="10" t="s">
        <v>8</v>
      </c>
      <c r="B18" s="11">
        <v>0.75</v>
      </c>
      <c r="C18" s="11">
        <v>0.76190476190476186</v>
      </c>
      <c r="D18" s="11">
        <v>0</v>
      </c>
      <c r="E18" s="12" t="e">
        <f>VLOOKUP(A18,'Open Orders'!A:B,2,0)</f>
        <v>#N/A</v>
      </c>
      <c r="F18" s="13">
        <f ca="1">SUMIFS('Current Tools'!$C:$C,'Current Tools'!$A:$A,$A18,'Current Tools'!$B:$B,"&gt;=" &amp; F$2,'Current Tools'!$B:$B,"&lt;=" &amp; EOMONTH(F$2,0))</f>
        <v>0</v>
      </c>
      <c r="G18" s="13">
        <f ca="1">SUMIFS('Current Tools'!$C:$C,'Current Tools'!$A:$A,$A18,'Current Tools'!$B:$B,"&gt;=" &amp; G$2,'Current Tools'!$B:$B,"&lt;=" &amp; EOMONTH(G$2,0))</f>
        <v>0</v>
      </c>
      <c r="H18" s="13">
        <f ca="1">SUMIFS('Current Tools'!$C:$C,'Current Tools'!$A:$A,$A18,'Current Tools'!$B:$B,"&gt;=" &amp; H$2,'Current Tools'!$B:$B,"&lt;=" &amp; EOMONTH(H$2,0))</f>
        <v>0</v>
      </c>
      <c r="I18" s="13">
        <f ca="1">SUMIFS('Current Tools'!$C:$C,'Current Tools'!$A:$A,$A18,'Current Tools'!$B:$B,"&gt;=" &amp; I$2,'Current Tools'!$B:$B,"&lt;=" &amp; EOMONTH(I$2,0))</f>
        <v>0</v>
      </c>
      <c r="J18" s="13">
        <f ca="1">SUMIFS('Current Tools'!$C:$C,'Current Tools'!$A:$A,$A18,'Current Tools'!$B:$B,"&gt;=" &amp; J$2,'Current Tools'!$B:$B,"&lt;=" &amp; EOMONTH(J$2,0))</f>
        <v>0</v>
      </c>
      <c r="K18" s="13">
        <f ca="1">SUMIFS('Current Tools'!$C:$C,'Current Tools'!$A:$A,$A18,'Current Tools'!$B:$B,"&gt;=" &amp; K$2,'Current Tools'!$B:$B,"&lt;=" &amp; EOMONTH(K$2,0))</f>
        <v>0</v>
      </c>
    </row>
    <row r="19" spans="1:11" s="14" customFormat="1" ht="15.6" x14ac:dyDescent="0.25">
      <c r="A19" s="10" t="s">
        <v>22</v>
      </c>
      <c r="B19" s="11">
        <v>0.88135593220338981</v>
      </c>
      <c r="C19" s="11">
        <v>0.76923076923076927</v>
      </c>
      <c r="D19" s="11">
        <v>0.33333333333333331</v>
      </c>
      <c r="E19" s="12" t="e">
        <f>VLOOKUP(A19,'Open Orders'!A:B,2,0)</f>
        <v>#N/A</v>
      </c>
      <c r="F19" s="13">
        <f ca="1">SUMIFS('Current Tools'!$C:$C,'Current Tools'!$A:$A,$A19,'Current Tools'!$B:$B,"&gt;=" &amp; F$2,'Current Tools'!$B:$B,"&lt;=" &amp; EOMONTH(F$2,0))</f>
        <v>0</v>
      </c>
      <c r="G19" s="13">
        <f ca="1">SUMIFS('Current Tools'!$C:$C,'Current Tools'!$A:$A,$A19,'Current Tools'!$B:$B,"&gt;=" &amp; G$2,'Current Tools'!$B:$B,"&lt;=" &amp; EOMONTH(G$2,0))</f>
        <v>0</v>
      </c>
      <c r="H19" s="13">
        <f ca="1">SUMIFS('Current Tools'!$C:$C,'Current Tools'!$A:$A,$A19,'Current Tools'!$B:$B,"&gt;=" &amp; H$2,'Current Tools'!$B:$B,"&lt;=" &amp; EOMONTH(H$2,0))</f>
        <v>0</v>
      </c>
      <c r="I19" s="13">
        <f ca="1">SUMIFS('Current Tools'!$C:$C,'Current Tools'!$A:$A,$A19,'Current Tools'!$B:$B,"&gt;=" &amp; I$2,'Current Tools'!$B:$B,"&lt;=" &amp; EOMONTH(I$2,0))</f>
        <v>0</v>
      </c>
      <c r="J19" s="13">
        <f ca="1">SUMIFS('Current Tools'!$C:$C,'Current Tools'!$A:$A,$A19,'Current Tools'!$B:$B,"&gt;=" &amp; J$2,'Current Tools'!$B:$B,"&lt;=" &amp; EOMONTH(J$2,0))</f>
        <v>0</v>
      </c>
      <c r="K19" s="13">
        <f ca="1">SUMIFS('Current Tools'!$C:$C,'Current Tools'!$A:$A,$A19,'Current Tools'!$B:$B,"&gt;=" &amp; K$2,'Current Tools'!$B:$B,"&lt;=" &amp; EOMONTH(K$2,0))</f>
        <v>0</v>
      </c>
    </row>
    <row r="20" spans="1:11" s="14" customFormat="1" ht="15.6" x14ac:dyDescent="0.25">
      <c r="A20" s="10" t="s">
        <v>0</v>
      </c>
      <c r="B20" s="11">
        <v>0.7</v>
      </c>
      <c r="C20" s="11">
        <v>0.69767441860465118</v>
      </c>
      <c r="D20" s="11">
        <v>0.7142857142857143</v>
      </c>
      <c r="E20" s="12" t="e">
        <f>VLOOKUP(A20,'Open Orders'!A:B,2,0)</f>
        <v>#N/A</v>
      </c>
      <c r="F20" s="13">
        <f ca="1">SUMIFS('Current Tools'!$C:$C,'Current Tools'!$A:$A,$A20,'Current Tools'!$B:$B,"&gt;=" &amp; F$2,'Current Tools'!$B:$B,"&lt;=" &amp; EOMONTH(F$2,0))</f>
        <v>0</v>
      </c>
      <c r="G20" s="13">
        <f ca="1">SUMIFS('Current Tools'!$C:$C,'Current Tools'!$A:$A,$A20,'Current Tools'!$B:$B,"&gt;=" &amp; G$2,'Current Tools'!$B:$B,"&lt;=" &amp; EOMONTH(G$2,0))</f>
        <v>0</v>
      </c>
      <c r="H20" s="13">
        <f ca="1">SUMIFS('Current Tools'!$C:$C,'Current Tools'!$A:$A,$A20,'Current Tools'!$B:$B,"&gt;=" &amp; H$2,'Current Tools'!$B:$B,"&lt;=" &amp; EOMONTH(H$2,0))</f>
        <v>0</v>
      </c>
      <c r="I20" s="13">
        <f ca="1">SUMIFS('Current Tools'!$C:$C,'Current Tools'!$A:$A,$A20,'Current Tools'!$B:$B,"&gt;=" &amp; I$2,'Current Tools'!$B:$B,"&lt;=" &amp; EOMONTH(I$2,0))</f>
        <v>0</v>
      </c>
      <c r="J20" s="13">
        <f ca="1">SUMIFS('Current Tools'!$C:$C,'Current Tools'!$A:$A,$A20,'Current Tools'!$B:$B,"&gt;=" &amp; J$2,'Current Tools'!$B:$B,"&lt;=" &amp; EOMONTH(J$2,0))</f>
        <v>0</v>
      </c>
      <c r="K20" s="13">
        <f ca="1">SUMIFS('Current Tools'!$C:$C,'Current Tools'!$A:$A,$A20,'Current Tools'!$B:$B,"&gt;=" &amp; K$2,'Current Tools'!$B:$B,"&lt;=" &amp; EOMONTH(K$2,0))</f>
        <v>0</v>
      </c>
    </row>
    <row r="21" spans="1:11" s="14" customFormat="1" ht="15.6" x14ac:dyDescent="0.25">
      <c r="A21" s="10" t="s">
        <v>11</v>
      </c>
      <c r="B21" s="11">
        <v>0.61538461538461542</v>
      </c>
      <c r="C21" s="11">
        <v>0.58823529411764708</v>
      </c>
      <c r="D21" s="11">
        <v>0.44444444444444442</v>
      </c>
      <c r="E21" s="12" t="e">
        <f>VLOOKUP(A21,'Open Orders'!A:B,2,0)</f>
        <v>#N/A</v>
      </c>
      <c r="F21" s="13">
        <f ca="1">SUMIFS('Current Tools'!$C:$C,'Current Tools'!$A:$A,$A21,'Current Tools'!$B:$B,"&gt;=" &amp; F$2,'Current Tools'!$B:$B,"&lt;=" &amp; EOMONTH(F$2,0))</f>
        <v>0</v>
      </c>
      <c r="G21" s="13">
        <f ca="1">SUMIFS('Current Tools'!$C:$C,'Current Tools'!$A:$A,$A21,'Current Tools'!$B:$B,"&gt;=" &amp; G$2,'Current Tools'!$B:$B,"&lt;=" &amp; EOMONTH(G$2,0))</f>
        <v>0</v>
      </c>
      <c r="H21" s="13">
        <f ca="1">SUMIFS('Current Tools'!$C:$C,'Current Tools'!$A:$A,$A21,'Current Tools'!$B:$B,"&gt;=" &amp; H$2,'Current Tools'!$B:$B,"&lt;=" &amp; EOMONTH(H$2,0))</f>
        <v>0</v>
      </c>
      <c r="I21" s="13">
        <f ca="1">SUMIFS('Current Tools'!$C:$C,'Current Tools'!$A:$A,$A21,'Current Tools'!$B:$B,"&gt;=" &amp; I$2,'Current Tools'!$B:$B,"&lt;=" &amp; EOMONTH(I$2,0))</f>
        <v>0</v>
      </c>
      <c r="J21" s="13">
        <f ca="1">SUMIFS('Current Tools'!$C:$C,'Current Tools'!$A:$A,$A21,'Current Tools'!$B:$B,"&gt;=" &amp; J$2,'Current Tools'!$B:$B,"&lt;=" &amp; EOMONTH(J$2,0))</f>
        <v>0</v>
      </c>
      <c r="K21" s="13">
        <f ca="1">SUMIFS('Current Tools'!$C:$C,'Current Tools'!$A:$A,$A21,'Current Tools'!$B:$B,"&gt;=" &amp; K$2,'Current Tools'!$B:$B,"&lt;=" &amp; EOMONTH(K$2,0))</f>
        <v>0</v>
      </c>
    </row>
    <row r="22" spans="1:11" s="14" customFormat="1" ht="15.6" x14ac:dyDescent="0.25">
      <c r="A22" s="10" t="s">
        <v>18</v>
      </c>
      <c r="B22" s="11">
        <v>0.4642857142857143</v>
      </c>
      <c r="C22" s="11">
        <v>0.3888888888888889</v>
      </c>
      <c r="D22" s="11">
        <v>0</v>
      </c>
      <c r="E22" s="12" t="e">
        <f>VLOOKUP(A22,'Open Orders'!A:B,2,0)</f>
        <v>#N/A</v>
      </c>
      <c r="F22" s="13">
        <f ca="1">SUMIFS('Current Tools'!$C:$C,'Current Tools'!$A:$A,$A22,'Current Tools'!$B:$B,"&gt;=" &amp; F$2,'Current Tools'!$B:$B,"&lt;=" &amp; EOMONTH(F$2,0))</f>
        <v>0</v>
      </c>
      <c r="G22" s="13">
        <f ca="1">SUMIFS('Current Tools'!$C:$C,'Current Tools'!$A:$A,$A22,'Current Tools'!$B:$B,"&gt;=" &amp; G$2,'Current Tools'!$B:$B,"&lt;=" &amp; EOMONTH(G$2,0))</f>
        <v>0</v>
      </c>
      <c r="H22" s="13">
        <f ca="1">SUMIFS('Current Tools'!$C:$C,'Current Tools'!$A:$A,$A22,'Current Tools'!$B:$B,"&gt;=" &amp; H$2,'Current Tools'!$B:$B,"&lt;=" &amp; EOMONTH(H$2,0))</f>
        <v>0</v>
      </c>
      <c r="I22" s="13">
        <f ca="1">SUMIFS('Current Tools'!$C:$C,'Current Tools'!$A:$A,$A22,'Current Tools'!$B:$B,"&gt;=" &amp; I$2,'Current Tools'!$B:$B,"&lt;=" &amp; EOMONTH(I$2,0))</f>
        <v>0</v>
      </c>
      <c r="J22" s="13">
        <f ca="1">SUMIFS('Current Tools'!$C:$C,'Current Tools'!$A:$A,$A22,'Current Tools'!$B:$B,"&gt;=" &amp; J$2,'Current Tools'!$B:$B,"&lt;=" &amp; EOMONTH(J$2,0))</f>
        <v>0</v>
      </c>
      <c r="K22" s="13">
        <f ca="1">SUMIFS('Current Tools'!$C:$C,'Current Tools'!$A:$A,$A22,'Current Tools'!$B:$B,"&gt;=" &amp; K$2,'Current Tools'!$B:$B,"&lt;=" &amp; EOMONTH(K$2,0))</f>
        <v>0</v>
      </c>
    </row>
    <row r="23" spans="1:11" s="14" customFormat="1" ht="15.6" x14ac:dyDescent="0.25">
      <c r="A23" s="10" t="s">
        <v>23</v>
      </c>
      <c r="B23" s="11">
        <v>0.89473684210526316</v>
      </c>
      <c r="C23" s="11">
        <v>0.83333333333333337</v>
      </c>
      <c r="D23" s="11" t="s">
        <v>129</v>
      </c>
      <c r="E23" s="12" t="e">
        <f>VLOOKUP(A23,'Open Orders'!A:B,2,0)</f>
        <v>#N/A</v>
      </c>
      <c r="F23" s="13">
        <f ca="1">SUMIFS('Current Tools'!$C:$C,'Current Tools'!$A:$A,$A23,'Current Tools'!$B:$B,"&gt;=" &amp; F$2,'Current Tools'!$B:$B,"&lt;=" &amp; EOMONTH(F$2,0))</f>
        <v>0</v>
      </c>
      <c r="G23" s="13">
        <f ca="1">SUMIFS('Current Tools'!$C:$C,'Current Tools'!$A:$A,$A23,'Current Tools'!$B:$B,"&gt;=" &amp; G$2,'Current Tools'!$B:$B,"&lt;=" &amp; EOMONTH(G$2,0))</f>
        <v>0</v>
      </c>
      <c r="H23" s="13">
        <f ca="1">SUMIFS('Current Tools'!$C:$C,'Current Tools'!$A:$A,$A23,'Current Tools'!$B:$B,"&gt;=" &amp; H$2,'Current Tools'!$B:$B,"&lt;=" &amp; EOMONTH(H$2,0))</f>
        <v>0</v>
      </c>
      <c r="I23" s="13">
        <f ca="1">SUMIFS('Current Tools'!$C:$C,'Current Tools'!$A:$A,$A23,'Current Tools'!$B:$B,"&gt;=" &amp; I$2,'Current Tools'!$B:$B,"&lt;=" &amp; EOMONTH(I$2,0))</f>
        <v>0</v>
      </c>
      <c r="J23" s="13">
        <f ca="1">SUMIFS('Current Tools'!$C:$C,'Current Tools'!$A:$A,$A23,'Current Tools'!$B:$B,"&gt;=" &amp; J$2,'Current Tools'!$B:$B,"&lt;=" &amp; EOMONTH(J$2,0))</f>
        <v>0</v>
      </c>
      <c r="K23" s="13">
        <f ca="1">SUMIFS('Current Tools'!$C:$C,'Current Tools'!$A:$A,$A23,'Current Tools'!$B:$B,"&gt;=" &amp; K$2,'Current Tools'!$B:$B,"&lt;=" &amp; EOMONTH(K$2,0))</f>
        <v>0</v>
      </c>
    </row>
    <row r="24" spans="1:11" s="14" customFormat="1" ht="15.6" x14ac:dyDescent="0.25">
      <c r="A24" s="10" t="s">
        <v>56</v>
      </c>
      <c r="B24" s="11">
        <v>0.4375</v>
      </c>
      <c r="C24" s="11">
        <v>0</v>
      </c>
      <c r="D24" s="11" t="s">
        <v>129</v>
      </c>
      <c r="E24" s="12" t="e">
        <f>VLOOKUP(A24,'Open Orders'!A:B,2,0)</f>
        <v>#N/A</v>
      </c>
      <c r="F24" s="13">
        <f ca="1">SUMIFS('Current Tools'!$C:$C,'Current Tools'!$A:$A,$A24,'Current Tools'!$B:$B,"&gt;=" &amp; F$2,'Current Tools'!$B:$B,"&lt;=" &amp; EOMONTH(F$2,0))</f>
        <v>0</v>
      </c>
      <c r="G24" s="13">
        <f ca="1">SUMIFS('Current Tools'!$C:$C,'Current Tools'!$A:$A,$A24,'Current Tools'!$B:$B,"&gt;=" &amp; G$2,'Current Tools'!$B:$B,"&lt;=" &amp; EOMONTH(G$2,0))</f>
        <v>0</v>
      </c>
      <c r="H24" s="13">
        <f ca="1">SUMIFS('Current Tools'!$C:$C,'Current Tools'!$A:$A,$A24,'Current Tools'!$B:$B,"&gt;=" &amp; H$2,'Current Tools'!$B:$B,"&lt;=" &amp; EOMONTH(H$2,0))</f>
        <v>0</v>
      </c>
      <c r="I24" s="13">
        <f ca="1">SUMIFS('Current Tools'!$C:$C,'Current Tools'!$A:$A,$A24,'Current Tools'!$B:$B,"&gt;=" &amp; I$2,'Current Tools'!$B:$B,"&lt;=" &amp; EOMONTH(I$2,0))</f>
        <v>0</v>
      </c>
      <c r="J24" s="13">
        <f ca="1">SUMIFS('Current Tools'!$C:$C,'Current Tools'!$A:$A,$A24,'Current Tools'!$B:$B,"&gt;=" &amp; J$2,'Current Tools'!$B:$B,"&lt;=" &amp; EOMONTH(J$2,0))</f>
        <v>0</v>
      </c>
      <c r="K24" s="13">
        <f ca="1">SUMIFS('Current Tools'!$C:$C,'Current Tools'!$A:$A,$A24,'Current Tools'!$B:$B,"&gt;=" &amp; K$2,'Current Tools'!$B:$B,"&lt;=" &amp; EOMONTH(K$2,0))</f>
        <v>0</v>
      </c>
    </row>
    <row r="25" spans="1:11" s="14" customFormat="1" ht="15.6" x14ac:dyDescent="0.25">
      <c r="A25" s="10" t="s">
        <v>25</v>
      </c>
      <c r="B25" s="11">
        <v>0.46153846153846156</v>
      </c>
      <c r="C25" s="11">
        <v>0.6</v>
      </c>
      <c r="D25" s="11">
        <v>1</v>
      </c>
      <c r="E25" s="12" t="e">
        <f>VLOOKUP(A25,'Open Orders'!A:B,2,0)</f>
        <v>#N/A</v>
      </c>
      <c r="F25" s="13">
        <f ca="1">SUMIFS('Current Tools'!$C:$C,'Current Tools'!$A:$A,$A25,'Current Tools'!$B:$B,"&gt;=" &amp; F$2,'Current Tools'!$B:$B,"&lt;=" &amp; EOMONTH(F$2,0))</f>
        <v>0</v>
      </c>
      <c r="G25" s="13">
        <f ca="1">SUMIFS('Current Tools'!$C:$C,'Current Tools'!$A:$A,$A25,'Current Tools'!$B:$B,"&gt;=" &amp; G$2,'Current Tools'!$B:$B,"&lt;=" &amp; EOMONTH(G$2,0))</f>
        <v>0</v>
      </c>
      <c r="H25" s="13">
        <f ca="1">SUMIFS('Current Tools'!$C:$C,'Current Tools'!$A:$A,$A25,'Current Tools'!$B:$B,"&gt;=" &amp; H$2,'Current Tools'!$B:$B,"&lt;=" &amp; EOMONTH(H$2,0))</f>
        <v>0</v>
      </c>
      <c r="I25" s="13">
        <f ca="1">SUMIFS('Current Tools'!$C:$C,'Current Tools'!$A:$A,$A25,'Current Tools'!$B:$B,"&gt;=" &amp; I$2,'Current Tools'!$B:$B,"&lt;=" &amp; EOMONTH(I$2,0))</f>
        <v>0</v>
      </c>
      <c r="J25" s="13">
        <f ca="1">SUMIFS('Current Tools'!$C:$C,'Current Tools'!$A:$A,$A25,'Current Tools'!$B:$B,"&gt;=" &amp; J$2,'Current Tools'!$B:$B,"&lt;=" &amp; EOMONTH(J$2,0))</f>
        <v>0</v>
      </c>
      <c r="K25" s="13">
        <f ca="1">SUMIFS('Current Tools'!$C:$C,'Current Tools'!$A:$A,$A25,'Current Tools'!$B:$B,"&gt;=" &amp; K$2,'Current Tools'!$B:$B,"&lt;=" &amp; EOMONTH(K$2,0))</f>
        <v>0</v>
      </c>
    </row>
    <row r="26" spans="1:11" s="14" customFormat="1" ht="15.6" x14ac:dyDescent="0.25">
      <c r="A26" s="10" t="s">
        <v>12</v>
      </c>
      <c r="B26" s="11">
        <v>1</v>
      </c>
      <c r="C26" s="11">
        <v>1</v>
      </c>
      <c r="D26" s="11" t="s">
        <v>129</v>
      </c>
      <c r="E26" s="12" t="e">
        <f>VLOOKUP(A26,'Open Orders'!A:B,2,0)</f>
        <v>#N/A</v>
      </c>
      <c r="F26" s="13">
        <f ca="1">SUMIFS('Current Tools'!$C:$C,'Current Tools'!$A:$A,$A26,'Current Tools'!$B:$B,"&gt;=" &amp; F$2,'Current Tools'!$B:$B,"&lt;=" &amp; EOMONTH(F$2,0))</f>
        <v>0</v>
      </c>
      <c r="G26" s="13">
        <f ca="1">SUMIFS('Current Tools'!$C:$C,'Current Tools'!$A:$A,$A26,'Current Tools'!$B:$B,"&gt;=" &amp; G$2,'Current Tools'!$B:$B,"&lt;=" &amp; EOMONTH(G$2,0))</f>
        <v>0</v>
      </c>
      <c r="H26" s="13">
        <f ca="1">SUMIFS('Current Tools'!$C:$C,'Current Tools'!$A:$A,$A26,'Current Tools'!$B:$B,"&gt;=" &amp; H$2,'Current Tools'!$B:$B,"&lt;=" &amp; EOMONTH(H$2,0))</f>
        <v>0</v>
      </c>
      <c r="I26" s="13">
        <f ca="1">SUMIFS('Current Tools'!$C:$C,'Current Tools'!$A:$A,$A26,'Current Tools'!$B:$B,"&gt;=" &amp; I$2,'Current Tools'!$B:$B,"&lt;=" &amp; EOMONTH(I$2,0))</f>
        <v>0</v>
      </c>
      <c r="J26" s="13">
        <f ca="1">SUMIFS('Current Tools'!$C:$C,'Current Tools'!$A:$A,$A26,'Current Tools'!$B:$B,"&gt;=" &amp; J$2,'Current Tools'!$B:$B,"&lt;=" &amp; EOMONTH(J$2,0))</f>
        <v>0</v>
      </c>
      <c r="K26" s="13">
        <f ca="1">SUMIFS('Current Tools'!$C:$C,'Current Tools'!$A:$A,$A26,'Current Tools'!$B:$B,"&gt;=" &amp; K$2,'Current Tools'!$B:$B,"&lt;=" &amp; EOMONTH(K$2,0))</f>
        <v>0</v>
      </c>
    </row>
    <row r="27" spans="1:11" s="14" customFormat="1" ht="15.6" x14ac:dyDescent="0.25">
      <c r="A27" s="10" t="s">
        <v>104</v>
      </c>
      <c r="B27" s="11">
        <v>0.4</v>
      </c>
      <c r="C27" s="11">
        <v>0.25</v>
      </c>
      <c r="D27" s="11">
        <v>0.5</v>
      </c>
      <c r="E27" s="12" t="e">
        <f>VLOOKUP(A27,'Open Orders'!A:B,2,0)</f>
        <v>#N/A</v>
      </c>
      <c r="F27" s="13">
        <f ca="1">SUMIFS('Current Tools'!$C:$C,'Current Tools'!$A:$A,$A27,'Current Tools'!$B:$B,"&gt;=" &amp; F$2,'Current Tools'!$B:$B,"&lt;=" &amp; EOMONTH(F$2,0))</f>
        <v>0</v>
      </c>
      <c r="G27" s="13">
        <f ca="1">SUMIFS('Current Tools'!$C:$C,'Current Tools'!$A:$A,$A27,'Current Tools'!$B:$B,"&gt;=" &amp; G$2,'Current Tools'!$B:$B,"&lt;=" &amp; EOMONTH(G$2,0))</f>
        <v>0</v>
      </c>
      <c r="H27" s="13">
        <f ca="1">SUMIFS('Current Tools'!$C:$C,'Current Tools'!$A:$A,$A27,'Current Tools'!$B:$B,"&gt;=" &amp; H$2,'Current Tools'!$B:$B,"&lt;=" &amp; EOMONTH(H$2,0))</f>
        <v>0</v>
      </c>
      <c r="I27" s="13">
        <f ca="1">SUMIFS('Current Tools'!$C:$C,'Current Tools'!$A:$A,$A27,'Current Tools'!$B:$B,"&gt;=" &amp; I$2,'Current Tools'!$B:$B,"&lt;=" &amp; EOMONTH(I$2,0))</f>
        <v>0</v>
      </c>
      <c r="J27" s="13">
        <f ca="1">SUMIFS('Current Tools'!$C:$C,'Current Tools'!$A:$A,$A27,'Current Tools'!$B:$B,"&gt;=" &amp; J$2,'Current Tools'!$B:$B,"&lt;=" &amp; EOMONTH(J$2,0))</f>
        <v>0</v>
      </c>
      <c r="K27" s="13">
        <f ca="1">SUMIFS('Current Tools'!$C:$C,'Current Tools'!$A:$A,$A27,'Current Tools'!$B:$B,"&gt;=" &amp; K$2,'Current Tools'!$B:$B,"&lt;=" &amp; EOMONTH(K$2,0))</f>
        <v>0</v>
      </c>
    </row>
    <row r="28" spans="1:11" s="14" customFormat="1" ht="15.6" x14ac:dyDescent="0.25">
      <c r="A28" s="10" t="s">
        <v>7</v>
      </c>
      <c r="B28" s="11">
        <v>0.9375</v>
      </c>
      <c r="C28" s="11">
        <v>1</v>
      </c>
      <c r="D28" s="11" t="s">
        <v>129</v>
      </c>
      <c r="E28" s="12" t="e">
        <f>VLOOKUP(A28,'Open Orders'!A:B,2,0)</f>
        <v>#N/A</v>
      </c>
      <c r="F28" s="13">
        <f ca="1">SUMIFS('Current Tools'!$C:$C,'Current Tools'!$A:$A,$A28,'Current Tools'!$B:$B,"&gt;=" &amp; F$2,'Current Tools'!$B:$B,"&lt;=" &amp; EOMONTH(F$2,0))</f>
        <v>0</v>
      </c>
      <c r="G28" s="13">
        <f ca="1">SUMIFS('Current Tools'!$C:$C,'Current Tools'!$A:$A,$A28,'Current Tools'!$B:$B,"&gt;=" &amp; G$2,'Current Tools'!$B:$B,"&lt;=" &amp; EOMONTH(G$2,0))</f>
        <v>0</v>
      </c>
      <c r="H28" s="13">
        <f ca="1">SUMIFS('Current Tools'!$C:$C,'Current Tools'!$A:$A,$A28,'Current Tools'!$B:$B,"&gt;=" &amp; H$2,'Current Tools'!$B:$B,"&lt;=" &amp; EOMONTH(H$2,0))</f>
        <v>0</v>
      </c>
      <c r="I28" s="13">
        <f ca="1">SUMIFS('Current Tools'!$C:$C,'Current Tools'!$A:$A,$A28,'Current Tools'!$B:$B,"&gt;=" &amp; I$2,'Current Tools'!$B:$B,"&lt;=" &amp; EOMONTH(I$2,0))</f>
        <v>0</v>
      </c>
      <c r="J28" s="13">
        <f ca="1">SUMIFS('Current Tools'!$C:$C,'Current Tools'!$A:$A,$A28,'Current Tools'!$B:$B,"&gt;=" &amp; J$2,'Current Tools'!$B:$B,"&lt;=" &amp; EOMONTH(J$2,0))</f>
        <v>0</v>
      </c>
      <c r="K28" s="13">
        <f ca="1">SUMIFS('Current Tools'!$C:$C,'Current Tools'!$A:$A,$A28,'Current Tools'!$B:$B,"&gt;=" &amp; K$2,'Current Tools'!$B:$B,"&lt;=" &amp; EOMONTH(K$2,0))</f>
        <v>0</v>
      </c>
    </row>
    <row r="29" spans="1:11" s="14" customFormat="1" ht="15.6" x14ac:dyDescent="0.25">
      <c r="A29" s="10" t="s">
        <v>110</v>
      </c>
      <c r="B29" s="11">
        <v>0.93478260869565222</v>
      </c>
      <c r="C29" s="11">
        <v>0.88888888888888884</v>
      </c>
      <c r="D29" s="11">
        <v>0.83333333333333337</v>
      </c>
      <c r="E29" s="12" t="e">
        <f>VLOOKUP(A29,'Open Orders'!A:B,2,0)</f>
        <v>#N/A</v>
      </c>
      <c r="F29" s="13">
        <f ca="1">SUMIFS('Current Tools'!$C:$C,'Current Tools'!$A:$A,$A29,'Current Tools'!$B:$B,"&gt;=" &amp; F$2,'Current Tools'!$B:$B,"&lt;=" &amp; EOMONTH(F$2,0))</f>
        <v>0</v>
      </c>
      <c r="G29" s="13">
        <f ca="1">SUMIFS('Current Tools'!$C:$C,'Current Tools'!$A:$A,$A29,'Current Tools'!$B:$B,"&gt;=" &amp; G$2,'Current Tools'!$B:$B,"&lt;=" &amp; EOMONTH(G$2,0))</f>
        <v>0</v>
      </c>
      <c r="H29" s="13">
        <f ca="1">SUMIFS('Current Tools'!$C:$C,'Current Tools'!$A:$A,$A29,'Current Tools'!$B:$B,"&gt;=" &amp; H$2,'Current Tools'!$B:$B,"&lt;=" &amp; EOMONTH(H$2,0))</f>
        <v>0</v>
      </c>
      <c r="I29" s="13">
        <f ca="1">SUMIFS('Current Tools'!$C:$C,'Current Tools'!$A:$A,$A29,'Current Tools'!$B:$B,"&gt;=" &amp; I$2,'Current Tools'!$B:$B,"&lt;=" &amp; EOMONTH(I$2,0))</f>
        <v>0</v>
      </c>
      <c r="J29" s="13">
        <f ca="1">SUMIFS('Current Tools'!$C:$C,'Current Tools'!$A:$A,$A29,'Current Tools'!$B:$B,"&gt;=" &amp; J$2,'Current Tools'!$B:$B,"&lt;=" &amp; EOMONTH(J$2,0))</f>
        <v>0</v>
      </c>
      <c r="K29" s="13">
        <f ca="1">SUMIFS('Current Tools'!$C:$C,'Current Tools'!$A:$A,$A29,'Current Tools'!$B:$B,"&gt;=" &amp; K$2,'Current Tools'!$B:$B,"&lt;=" &amp; EOMONTH(K$2,0))</f>
        <v>0</v>
      </c>
    </row>
    <row r="30" spans="1:11" s="14" customFormat="1" ht="15.6" x14ac:dyDescent="0.25">
      <c r="A30" s="10" t="s">
        <v>19</v>
      </c>
      <c r="B30" s="11">
        <v>0.875</v>
      </c>
      <c r="C30" s="11">
        <v>0.83333333333333337</v>
      </c>
      <c r="D30" s="11">
        <v>1</v>
      </c>
      <c r="E30" s="12" t="e">
        <f>VLOOKUP(A30,'Open Orders'!A:B,2,0)</f>
        <v>#N/A</v>
      </c>
      <c r="F30" s="13">
        <f ca="1">SUMIFS('Current Tools'!$C:$C,'Current Tools'!$A:$A,$A30,'Current Tools'!$B:$B,"&gt;=" &amp; F$2,'Current Tools'!$B:$B,"&lt;=" &amp; EOMONTH(F$2,0))</f>
        <v>0</v>
      </c>
      <c r="G30" s="13">
        <f ca="1">SUMIFS('Current Tools'!$C:$C,'Current Tools'!$A:$A,$A30,'Current Tools'!$B:$B,"&gt;=" &amp; G$2,'Current Tools'!$B:$B,"&lt;=" &amp; EOMONTH(G$2,0))</f>
        <v>0</v>
      </c>
      <c r="H30" s="13">
        <f ca="1">SUMIFS('Current Tools'!$C:$C,'Current Tools'!$A:$A,$A30,'Current Tools'!$B:$B,"&gt;=" &amp; H$2,'Current Tools'!$B:$B,"&lt;=" &amp; EOMONTH(H$2,0))</f>
        <v>0</v>
      </c>
      <c r="I30" s="13">
        <f ca="1">SUMIFS('Current Tools'!$C:$C,'Current Tools'!$A:$A,$A30,'Current Tools'!$B:$B,"&gt;=" &amp; I$2,'Current Tools'!$B:$B,"&lt;=" &amp; EOMONTH(I$2,0))</f>
        <v>0</v>
      </c>
      <c r="J30" s="13">
        <f ca="1">SUMIFS('Current Tools'!$C:$C,'Current Tools'!$A:$A,$A30,'Current Tools'!$B:$B,"&gt;=" &amp; J$2,'Current Tools'!$B:$B,"&lt;=" &amp; EOMONTH(J$2,0))</f>
        <v>0</v>
      </c>
      <c r="K30" s="13">
        <f ca="1">SUMIFS('Current Tools'!$C:$C,'Current Tools'!$A:$A,$A30,'Current Tools'!$B:$B,"&gt;=" &amp; K$2,'Current Tools'!$B:$B,"&lt;=" &amp; EOMONTH(K$2,0))</f>
        <v>0</v>
      </c>
    </row>
    <row r="31" spans="1:11" s="14" customFormat="1" ht="15.6" x14ac:dyDescent="0.25">
      <c r="A31" s="10" t="s">
        <v>120</v>
      </c>
      <c r="B31" s="11">
        <v>0</v>
      </c>
      <c r="C31" s="11">
        <v>0</v>
      </c>
      <c r="D31" s="11" t="s">
        <v>129</v>
      </c>
      <c r="E31" s="12" t="e">
        <f>VLOOKUP(A31,'Open Orders'!A:B,2,0)</f>
        <v>#N/A</v>
      </c>
      <c r="F31" s="13">
        <f ca="1">SUMIFS('Current Tools'!$C:$C,'Current Tools'!$A:$A,$A31,'Current Tools'!$B:$B,"&gt;=" &amp; F$2,'Current Tools'!$B:$B,"&lt;=" &amp; EOMONTH(F$2,0))</f>
        <v>0</v>
      </c>
      <c r="G31" s="13">
        <f ca="1">SUMIFS('Current Tools'!$C:$C,'Current Tools'!$A:$A,$A31,'Current Tools'!$B:$B,"&gt;=" &amp; G$2,'Current Tools'!$B:$B,"&lt;=" &amp; EOMONTH(G$2,0))</f>
        <v>0</v>
      </c>
      <c r="H31" s="13">
        <f ca="1">SUMIFS('Current Tools'!$C:$C,'Current Tools'!$A:$A,$A31,'Current Tools'!$B:$B,"&gt;=" &amp; H$2,'Current Tools'!$B:$B,"&lt;=" &amp; EOMONTH(H$2,0))</f>
        <v>0</v>
      </c>
      <c r="I31" s="13">
        <f ca="1">SUMIFS('Current Tools'!$C:$C,'Current Tools'!$A:$A,$A31,'Current Tools'!$B:$B,"&gt;=" &amp; I$2,'Current Tools'!$B:$B,"&lt;=" &amp; EOMONTH(I$2,0))</f>
        <v>0</v>
      </c>
      <c r="J31" s="13">
        <f ca="1">SUMIFS('Current Tools'!$C:$C,'Current Tools'!$A:$A,$A31,'Current Tools'!$B:$B,"&gt;=" &amp; J$2,'Current Tools'!$B:$B,"&lt;=" &amp; EOMONTH(J$2,0))</f>
        <v>0</v>
      </c>
      <c r="K31" s="13">
        <f ca="1">SUMIFS('Current Tools'!$C:$C,'Current Tools'!$A:$A,$A31,'Current Tools'!$B:$B,"&gt;=" &amp; K$2,'Current Tools'!$B:$B,"&lt;=" &amp; EOMONTH(K$2,0))</f>
        <v>0</v>
      </c>
    </row>
    <row r="32" spans="1:11" s="14" customFormat="1" ht="15.6" x14ac:dyDescent="0.25">
      <c r="A32" s="10" t="s">
        <v>82</v>
      </c>
      <c r="B32" s="11">
        <v>0</v>
      </c>
      <c r="C32" s="11" t="s">
        <v>129</v>
      </c>
      <c r="D32" s="11" t="s">
        <v>129</v>
      </c>
      <c r="E32" s="12" t="e">
        <f>VLOOKUP(A32,'Open Orders'!A:B,2,0)</f>
        <v>#N/A</v>
      </c>
      <c r="F32" s="13">
        <f ca="1">SUMIFS('Current Tools'!$C:$C,'Current Tools'!$A:$A,$A32,'Current Tools'!$B:$B,"&gt;=" &amp; F$2,'Current Tools'!$B:$B,"&lt;=" &amp; EOMONTH(F$2,0))</f>
        <v>0</v>
      </c>
      <c r="G32" s="13">
        <f ca="1">SUMIFS('Current Tools'!$C:$C,'Current Tools'!$A:$A,$A32,'Current Tools'!$B:$B,"&gt;=" &amp; G$2,'Current Tools'!$B:$B,"&lt;=" &amp; EOMONTH(G$2,0))</f>
        <v>0</v>
      </c>
      <c r="H32" s="13">
        <f ca="1">SUMIFS('Current Tools'!$C:$C,'Current Tools'!$A:$A,$A32,'Current Tools'!$B:$B,"&gt;=" &amp; H$2,'Current Tools'!$B:$B,"&lt;=" &amp; EOMONTH(H$2,0))</f>
        <v>0</v>
      </c>
      <c r="I32" s="13">
        <f ca="1">SUMIFS('Current Tools'!$C:$C,'Current Tools'!$A:$A,$A32,'Current Tools'!$B:$B,"&gt;=" &amp; I$2,'Current Tools'!$B:$B,"&lt;=" &amp; EOMONTH(I$2,0))</f>
        <v>0</v>
      </c>
      <c r="J32" s="13">
        <f ca="1">SUMIFS('Current Tools'!$C:$C,'Current Tools'!$A:$A,$A32,'Current Tools'!$B:$B,"&gt;=" &amp; J$2,'Current Tools'!$B:$B,"&lt;=" &amp; EOMONTH(J$2,0))</f>
        <v>0</v>
      </c>
      <c r="K32" s="13">
        <f ca="1">SUMIFS('Current Tools'!$C:$C,'Current Tools'!$A:$A,$A32,'Current Tools'!$B:$B,"&gt;=" &amp; K$2,'Current Tools'!$B:$B,"&lt;=" &amp; EOMONTH(K$2,0))</f>
        <v>0</v>
      </c>
    </row>
    <row r="33" spans="1:11" s="14" customFormat="1" ht="15.6" x14ac:dyDescent="0.25">
      <c r="A33" s="10" t="s">
        <v>54</v>
      </c>
      <c r="B33" s="11">
        <v>0.7857142857142857</v>
      </c>
      <c r="C33" s="11">
        <v>0.875</v>
      </c>
      <c r="D33" s="11" t="s">
        <v>129</v>
      </c>
      <c r="E33" s="12" t="e">
        <f>VLOOKUP(A33,'Open Orders'!A:B,2,0)</f>
        <v>#N/A</v>
      </c>
      <c r="F33" s="13">
        <f ca="1">SUMIFS('Current Tools'!$C:$C,'Current Tools'!$A:$A,$A33,'Current Tools'!$B:$B,"&gt;=" &amp; F$2,'Current Tools'!$B:$B,"&lt;=" &amp; EOMONTH(F$2,0))</f>
        <v>0</v>
      </c>
      <c r="G33" s="13">
        <f ca="1">SUMIFS('Current Tools'!$C:$C,'Current Tools'!$A:$A,$A33,'Current Tools'!$B:$B,"&gt;=" &amp; G$2,'Current Tools'!$B:$B,"&lt;=" &amp; EOMONTH(G$2,0))</f>
        <v>0</v>
      </c>
      <c r="H33" s="13">
        <f ca="1">SUMIFS('Current Tools'!$C:$C,'Current Tools'!$A:$A,$A33,'Current Tools'!$B:$B,"&gt;=" &amp; H$2,'Current Tools'!$B:$B,"&lt;=" &amp; EOMONTH(H$2,0))</f>
        <v>0</v>
      </c>
      <c r="I33" s="13">
        <f ca="1">SUMIFS('Current Tools'!$C:$C,'Current Tools'!$A:$A,$A33,'Current Tools'!$B:$B,"&gt;=" &amp; I$2,'Current Tools'!$B:$B,"&lt;=" &amp; EOMONTH(I$2,0))</f>
        <v>0</v>
      </c>
      <c r="J33" s="13">
        <f ca="1">SUMIFS('Current Tools'!$C:$C,'Current Tools'!$A:$A,$A33,'Current Tools'!$B:$B,"&gt;=" &amp; J$2,'Current Tools'!$B:$B,"&lt;=" &amp; EOMONTH(J$2,0))</f>
        <v>0</v>
      </c>
      <c r="K33" s="13">
        <f ca="1">SUMIFS('Current Tools'!$C:$C,'Current Tools'!$A:$A,$A33,'Current Tools'!$B:$B,"&gt;=" &amp; K$2,'Current Tools'!$B:$B,"&lt;=" &amp; EOMONTH(K$2,0))</f>
        <v>0</v>
      </c>
    </row>
    <row r="34" spans="1:11" s="14" customFormat="1" ht="15.6" x14ac:dyDescent="0.25">
      <c r="A34" s="10" t="s">
        <v>13</v>
      </c>
      <c r="B34" s="11">
        <v>0.875</v>
      </c>
      <c r="C34" s="11">
        <v>0.83333333333333337</v>
      </c>
      <c r="D34" s="11">
        <v>0.5</v>
      </c>
      <c r="E34" s="12" t="e">
        <f>VLOOKUP(A34,'Open Orders'!A:B,2,0)</f>
        <v>#N/A</v>
      </c>
      <c r="F34" s="13">
        <f ca="1">SUMIFS('Current Tools'!$C:$C,'Current Tools'!$A:$A,$A34,'Current Tools'!$B:$B,"&gt;=" &amp; F$2,'Current Tools'!$B:$B,"&lt;=" &amp; EOMONTH(F$2,0))</f>
        <v>0</v>
      </c>
      <c r="G34" s="13">
        <f ca="1">SUMIFS('Current Tools'!$C:$C,'Current Tools'!$A:$A,$A34,'Current Tools'!$B:$B,"&gt;=" &amp; G$2,'Current Tools'!$B:$B,"&lt;=" &amp; EOMONTH(G$2,0))</f>
        <v>0</v>
      </c>
      <c r="H34" s="13">
        <f ca="1">SUMIFS('Current Tools'!$C:$C,'Current Tools'!$A:$A,$A34,'Current Tools'!$B:$B,"&gt;=" &amp; H$2,'Current Tools'!$B:$B,"&lt;=" &amp; EOMONTH(H$2,0))</f>
        <v>0</v>
      </c>
      <c r="I34" s="13">
        <f ca="1">SUMIFS('Current Tools'!$C:$C,'Current Tools'!$A:$A,$A34,'Current Tools'!$B:$B,"&gt;=" &amp; I$2,'Current Tools'!$B:$B,"&lt;=" &amp; EOMONTH(I$2,0))</f>
        <v>0</v>
      </c>
      <c r="J34" s="13">
        <f ca="1">SUMIFS('Current Tools'!$C:$C,'Current Tools'!$A:$A,$A34,'Current Tools'!$B:$B,"&gt;=" &amp; J$2,'Current Tools'!$B:$B,"&lt;=" &amp; EOMONTH(J$2,0))</f>
        <v>0</v>
      </c>
      <c r="K34" s="13">
        <f ca="1">SUMIFS('Current Tools'!$C:$C,'Current Tools'!$A:$A,$A34,'Current Tools'!$B:$B,"&gt;=" &amp; K$2,'Current Tools'!$B:$B,"&lt;=" &amp; EOMONTH(K$2,0))</f>
        <v>0</v>
      </c>
    </row>
    <row r="35" spans="1:11" s="14" customFormat="1" ht="15.6" x14ac:dyDescent="0.25">
      <c r="A35" s="10" t="s">
        <v>111</v>
      </c>
      <c r="B35" s="11">
        <v>0</v>
      </c>
      <c r="C35" s="11" t="s">
        <v>129</v>
      </c>
      <c r="D35" s="11" t="s">
        <v>129</v>
      </c>
      <c r="E35" s="12" t="e">
        <f>VLOOKUP(A35,'Open Orders'!A:B,2,0)</f>
        <v>#N/A</v>
      </c>
      <c r="F35" s="13">
        <f ca="1">SUMIFS('Current Tools'!$C:$C,'Current Tools'!$A:$A,$A35,'Current Tools'!$B:$B,"&gt;=" &amp; F$2,'Current Tools'!$B:$B,"&lt;=" &amp; EOMONTH(F$2,0))</f>
        <v>0</v>
      </c>
      <c r="G35" s="13">
        <f ca="1">SUMIFS('Current Tools'!$C:$C,'Current Tools'!$A:$A,$A35,'Current Tools'!$B:$B,"&gt;=" &amp; G$2,'Current Tools'!$B:$B,"&lt;=" &amp; EOMONTH(G$2,0))</f>
        <v>0</v>
      </c>
      <c r="H35" s="13">
        <f ca="1">SUMIFS('Current Tools'!$C:$C,'Current Tools'!$A:$A,$A35,'Current Tools'!$B:$B,"&gt;=" &amp; H$2,'Current Tools'!$B:$B,"&lt;=" &amp; EOMONTH(H$2,0))</f>
        <v>0</v>
      </c>
      <c r="I35" s="13">
        <f ca="1">SUMIFS('Current Tools'!$C:$C,'Current Tools'!$A:$A,$A35,'Current Tools'!$B:$B,"&gt;=" &amp; I$2,'Current Tools'!$B:$B,"&lt;=" &amp; EOMONTH(I$2,0))</f>
        <v>0</v>
      </c>
      <c r="J35" s="13">
        <f ca="1">SUMIFS('Current Tools'!$C:$C,'Current Tools'!$A:$A,$A35,'Current Tools'!$B:$B,"&gt;=" &amp; J$2,'Current Tools'!$B:$B,"&lt;=" &amp; EOMONTH(J$2,0))</f>
        <v>0</v>
      </c>
      <c r="K35" s="13">
        <f ca="1">SUMIFS('Current Tools'!$C:$C,'Current Tools'!$A:$A,$A35,'Current Tools'!$B:$B,"&gt;=" &amp; K$2,'Current Tools'!$B:$B,"&lt;=" &amp; EOMONTH(K$2,0))</f>
        <v>0</v>
      </c>
    </row>
    <row r="36" spans="1:11" s="14" customFormat="1" ht="15.6" x14ac:dyDescent="0.25">
      <c r="A36" s="10" t="s">
        <v>30</v>
      </c>
      <c r="B36" s="11">
        <v>0.96153846153846156</v>
      </c>
      <c r="C36" s="11">
        <v>1</v>
      </c>
      <c r="D36" s="11" t="s">
        <v>129</v>
      </c>
      <c r="E36" s="12" t="e">
        <f>VLOOKUP(A36,'Open Orders'!A:B,2,0)</f>
        <v>#N/A</v>
      </c>
      <c r="F36" s="13">
        <f ca="1">SUMIFS('Current Tools'!$C:$C,'Current Tools'!$A:$A,$A36,'Current Tools'!$B:$B,"&gt;=" &amp; F$2,'Current Tools'!$B:$B,"&lt;=" &amp; EOMONTH(F$2,0))</f>
        <v>0</v>
      </c>
      <c r="G36" s="13">
        <f ca="1">SUMIFS('Current Tools'!$C:$C,'Current Tools'!$A:$A,$A36,'Current Tools'!$B:$B,"&gt;=" &amp; G$2,'Current Tools'!$B:$B,"&lt;=" &amp; EOMONTH(G$2,0))</f>
        <v>0</v>
      </c>
      <c r="H36" s="13">
        <f ca="1">SUMIFS('Current Tools'!$C:$C,'Current Tools'!$A:$A,$A36,'Current Tools'!$B:$B,"&gt;=" &amp; H$2,'Current Tools'!$B:$B,"&lt;=" &amp; EOMONTH(H$2,0))</f>
        <v>0</v>
      </c>
      <c r="I36" s="13">
        <f ca="1">SUMIFS('Current Tools'!$C:$C,'Current Tools'!$A:$A,$A36,'Current Tools'!$B:$B,"&gt;=" &amp; I$2,'Current Tools'!$B:$B,"&lt;=" &amp; EOMONTH(I$2,0))</f>
        <v>0</v>
      </c>
      <c r="J36" s="13">
        <f ca="1">SUMIFS('Current Tools'!$C:$C,'Current Tools'!$A:$A,$A36,'Current Tools'!$B:$B,"&gt;=" &amp; J$2,'Current Tools'!$B:$B,"&lt;=" &amp; EOMONTH(J$2,0))</f>
        <v>0</v>
      </c>
      <c r="K36" s="13">
        <f ca="1">SUMIFS('Current Tools'!$C:$C,'Current Tools'!$A:$A,$A36,'Current Tools'!$B:$B,"&gt;=" &amp; K$2,'Current Tools'!$B:$B,"&lt;=" &amp; EOMONTH(K$2,0))</f>
        <v>0</v>
      </c>
    </row>
    <row r="37" spans="1:11" s="14" customFormat="1" ht="15.6" x14ac:dyDescent="0.25">
      <c r="A37" s="10" t="s">
        <v>108</v>
      </c>
      <c r="B37" s="11">
        <v>0.7</v>
      </c>
      <c r="C37" s="11">
        <v>0.73684210526315785</v>
      </c>
      <c r="D37" s="11">
        <v>0.66666666666666663</v>
      </c>
      <c r="E37" s="12" t="e">
        <f>VLOOKUP(A37,'Open Orders'!A:B,2,0)</f>
        <v>#N/A</v>
      </c>
      <c r="F37" s="13">
        <f ca="1">SUMIFS('Current Tools'!$C:$C,'Current Tools'!$A:$A,$A37,'Current Tools'!$B:$B,"&gt;=" &amp; F$2,'Current Tools'!$B:$B,"&lt;=" &amp; EOMONTH(F$2,0))</f>
        <v>0</v>
      </c>
      <c r="G37" s="13">
        <f ca="1">SUMIFS('Current Tools'!$C:$C,'Current Tools'!$A:$A,$A37,'Current Tools'!$B:$B,"&gt;=" &amp; G$2,'Current Tools'!$B:$B,"&lt;=" &amp; EOMONTH(G$2,0))</f>
        <v>0</v>
      </c>
      <c r="H37" s="13">
        <f ca="1">SUMIFS('Current Tools'!$C:$C,'Current Tools'!$A:$A,$A37,'Current Tools'!$B:$B,"&gt;=" &amp; H$2,'Current Tools'!$B:$B,"&lt;=" &amp; EOMONTH(H$2,0))</f>
        <v>0</v>
      </c>
      <c r="I37" s="13">
        <f ca="1">SUMIFS('Current Tools'!$C:$C,'Current Tools'!$A:$A,$A37,'Current Tools'!$B:$B,"&gt;=" &amp; I$2,'Current Tools'!$B:$B,"&lt;=" &amp; EOMONTH(I$2,0))</f>
        <v>0</v>
      </c>
      <c r="J37" s="13">
        <f ca="1">SUMIFS('Current Tools'!$C:$C,'Current Tools'!$A:$A,$A37,'Current Tools'!$B:$B,"&gt;=" &amp; J$2,'Current Tools'!$B:$B,"&lt;=" &amp; EOMONTH(J$2,0))</f>
        <v>0</v>
      </c>
      <c r="K37" s="13">
        <f ca="1">SUMIFS('Current Tools'!$C:$C,'Current Tools'!$A:$A,$A37,'Current Tools'!$B:$B,"&gt;=" &amp; K$2,'Current Tools'!$B:$B,"&lt;=" &amp; EOMONTH(K$2,0))</f>
        <v>0</v>
      </c>
    </row>
    <row r="38" spans="1:11" s="14" customFormat="1" ht="15.6" x14ac:dyDescent="0.25">
      <c r="A38" s="10" t="s">
        <v>112</v>
      </c>
      <c r="B38" s="11">
        <v>0.61538461538461542</v>
      </c>
      <c r="C38" s="11">
        <v>0.625</v>
      </c>
      <c r="D38" s="11" t="s">
        <v>129</v>
      </c>
      <c r="E38" s="12" t="e">
        <f>VLOOKUP(A38,'Open Orders'!A:B,2,0)</f>
        <v>#N/A</v>
      </c>
      <c r="F38" s="13">
        <f ca="1">SUMIFS('Current Tools'!$C:$C,'Current Tools'!$A:$A,$A38,'Current Tools'!$B:$B,"&gt;=" &amp; F$2,'Current Tools'!$B:$B,"&lt;=" &amp; EOMONTH(F$2,0))</f>
        <v>0</v>
      </c>
      <c r="G38" s="13">
        <f ca="1">SUMIFS('Current Tools'!$C:$C,'Current Tools'!$A:$A,$A38,'Current Tools'!$B:$B,"&gt;=" &amp; G$2,'Current Tools'!$B:$B,"&lt;=" &amp; EOMONTH(G$2,0))</f>
        <v>0</v>
      </c>
      <c r="H38" s="13">
        <f ca="1">SUMIFS('Current Tools'!$C:$C,'Current Tools'!$A:$A,$A38,'Current Tools'!$B:$B,"&gt;=" &amp; H$2,'Current Tools'!$B:$B,"&lt;=" &amp; EOMONTH(H$2,0))</f>
        <v>0</v>
      </c>
      <c r="I38" s="13">
        <f ca="1">SUMIFS('Current Tools'!$C:$C,'Current Tools'!$A:$A,$A38,'Current Tools'!$B:$B,"&gt;=" &amp; I$2,'Current Tools'!$B:$B,"&lt;=" &amp; EOMONTH(I$2,0))</f>
        <v>0</v>
      </c>
      <c r="J38" s="13">
        <f ca="1">SUMIFS('Current Tools'!$C:$C,'Current Tools'!$A:$A,$A38,'Current Tools'!$B:$B,"&gt;=" &amp; J$2,'Current Tools'!$B:$B,"&lt;=" &amp; EOMONTH(J$2,0))</f>
        <v>0</v>
      </c>
      <c r="K38" s="13">
        <f ca="1">SUMIFS('Current Tools'!$C:$C,'Current Tools'!$A:$A,$A38,'Current Tools'!$B:$B,"&gt;=" &amp; K$2,'Current Tools'!$B:$B,"&lt;=" &amp; EOMONTH(K$2,0))</f>
        <v>0</v>
      </c>
    </row>
    <row r="39" spans="1:11" s="14" customFormat="1" ht="15.6" x14ac:dyDescent="0.25">
      <c r="A39" s="10" t="s">
        <v>28</v>
      </c>
      <c r="B39" s="11">
        <v>1</v>
      </c>
      <c r="C39" s="11">
        <v>1</v>
      </c>
      <c r="D39" s="11" t="s">
        <v>129</v>
      </c>
      <c r="E39" s="12" t="e">
        <f>VLOOKUP(A39,'Open Orders'!A:B,2,0)</f>
        <v>#N/A</v>
      </c>
      <c r="F39" s="13">
        <f ca="1">SUMIFS('Current Tools'!$C:$C,'Current Tools'!$A:$A,$A39,'Current Tools'!$B:$B,"&gt;=" &amp; F$2,'Current Tools'!$B:$B,"&lt;=" &amp; EOMONTH(F$2,0))</f>
        <v>0</v>
      </c>
      <c r="G39" s="13">
        <f ca="1">SUMIFS('Current Tools'!$C:$C,'Current Tools'!$A:$A,$A39,'Current Tools'!$B:$B,"&gt;=" &amp; G$2,'Current Tools'!$B:$B,"&lt;=" &amp; EOMONTH(G$2,0))</f>
        <v>0</v>
      </c>
      <c r="H39" s="13">
        <f ca="1">SUMIFS('Current Tools'!$C:$C,'Current Tools'!$A:$A,$A39,'Current Tools'!$B:$B,"&gt;=" &amp; H$2,'Current Tools'!$B:$B,"&lt;=" &amp; EOMONTH(H$2,0))</f>
        <v>0</v>
      </c>
      <c r="I39" s="13">
        <f ca="1">SUMIFS('Current Tools'!$C:$C,'Current Tools'!$A:$A,$A39,'Current Tools'!$B:$B,"&gt;=" &amp; I$2,'Current Tools'!$B:$B,"&lt;=" &amp; EOMONTH(I$2,0))</f>
        <v>0</v>
      </c>
      <c r="J39" s="13">
        <f ca="1">SUMIFS('Current Tools'!$C:$C,'Current Tools'!$A:$A,$A39,'Current Tools'!$B:$B,"&gt;=" &amp; J$2,'Current Tools'!$B:$B,"&lt;=" &amp; EOMONTH(J$2,0))</f>
        <v>0</v>
      </c>
      <c r="K39" s="13">
        <f ca="1">SUMIFS('Current Tools'!$C:$C,'Current Tools'!$A:$A,$A39,'Current Tools'!$B:$B,"&gt;=" &amp; K$2,'Current Tools'!$B:$B,"&lt;=" &amp; EOMONTH(K$2,0))</f>
        <v>0</v>
      </c>
    </row>
    <row r="40" spans="1:11" s="14" customFormat="1" ht="15.6" x14ac:dyDescent="0.25">
      <c r="A40" s="10" t="s">
        <v>128</v>
      </c>
      <c r="B40" s="11">
        <v>1</v>
      </c>
      <c r="C40" s="11">
        <v>1</v>
      </c>
      <c r="D40" s="11" t="s">
        <v>129</v>
      </c>
      <c r="E40" s="12" t="e">
        <f>VLOOKUP(A40,'Open Orders'!A:B,2,0)</f>
        <v>#N/A</v>
      </c>
      <c r="F40" s="13">
        <f ca="1">SUMIFS('Current Tools'!$C:$C,'Current Tools'!$A:$A,$A40,'Current Tools'!$B:$B,"&gt;=" &amp; F$2,'Current Tools'!$B:$B,"&lt;=" &amp; EOMONTH(F$2,0))</f>
        <v>0</v>
      </c>
      <c r="G40" s="13">
        <f ca="1">SUMIFS('Current Tools'!$C:$C,'Current Tools'!$A:$A,$A40,'Current Tools'!$B:$B,"&gt;=" &amp; G$2,'Current Tools'!$B:$B,"&lt;=" &amp; EOMONTH(G$2,0))</f>
        <v>0</v>
      </c>
      <c r="H40" s="13">
        <f ca="1">SUMIFS('Current Tools'!$C:$C,'Current Tools'!$A:$A,$A40,'Current Tools'!$B:$B,"&gt;=" &amp; H$2,'Current Tools'!$B:$B,"&lt;=" &amp; EOMONTH(H$2,0))</f>
        <v>0</v>
      </c>
      <c r="I40" s="13">
        <f ca="1">SUMIFS('Current Tools'!$C:$C,'Current Tools'!$A:$A,$A40,'Current Tools'!$B:$B,"&gt;=" &amp; I$2,'Current Tools'!$B:$B,"&lt;=" &amp; EOMONTH(I$2,0))</f>
        <v>0</v>
      </c>
      <c r="J40" s="13">
        <f ca="1">SUMIFS('Current Tools'!$C:$C,'Current Tools'!$A:$A,$A40,'Current Tools'!$B:$B,"&gt;=" &amp; J$2,'Current Tools'!$B:$B,"&lt;=" &amp; EOMONTH(J$2,0))</f>
        <v>0</v>
      </c>
      <c r="K40" s="13">
        <f ca="1">SUMIFS('Current Tools'!$C:$C,'Current Tools'!$A:$A,$A40,'Current Tools'!$B:$B,"&gt;=" &amp; K$2,'Current Tools'!$B:$B,"&lt;=" &amp; EOMONTH(K$2,0))</f>
        <v>0</v>
      </c>
    </row>
    <row r="41" spans="1:11" s="14" customFormat="1" ht="15.6" x14ac:dyDescent="0.25">
      <c r="A41" s="10" t="s">
        <v>95</v>
      </c>
      <c r="B41" s="11">
        <v>1</v>
      </c>
      <c r="C41" s="11">
        <v>1</v>
      </c>
      <c r="D41" s="11" t="s">
        <v>129</v>
      </c>
      <c r="E41" s="12" t="e">
        <f>VLOOKUP(A41,'Open Orders'!A:B,2,0)</f>
        <v>#N/A</v>
      </c>
      <c r="F41" s="13">
        <f ca="1">SUMIFS('Current Tools'!$C:$C,'Current Tools'!$A:$A,$A41,'Current Tools'!$B:$B,"&gt;=" &amp; F$2,'Current Tools'!$B:$B,"&lt;=" &amp; EOMONTH(F$2,0))</f>
        <v>0</v>
      </c>
      <c r="G41" s="13">
        <f ca="1">SUMIFS('Current Tools'!$C:$C,'Current Tools'!$A:$A,$A41,'Current Tools'!$B:$B,"&gt;=" &amp; G$2,'Current Tools'!$B:$B,"&lt;=" &amp; EOMONTH(G$2,0))</f>
        <v>0</v>
      </c>
      <c r="H41" s="13">
        <f ca="1">SUMIFS('Current Tools'!$C:$C,'Current Tools'!$A:$A,$A41,'Current Tools'!$B:$B,"&gt;=" &amp; H$2,'Current Tools'!$B:$B,"&lt;=" &amp; EOMONTH(H$2,0))</f>
        <v>0</v>
      </c>
      <c r="I41" s="13">
        <f ca="1">SUMIFS('Current Tools'!$C:$C,'Current Tools'!$A:$A,$A41,'Current Tools'!$B:$B,"&gt;=" &amp; I$2,'Current Tools'!$B:$B,"&lt;=" &amp; EOMONTH(I$2,0))</f>
        <v>0</v>
      </c>
      <c r="J41" s="13">
        <f ca="1">SUMIFS('Current Tools'!$C:$C,'Current Tools'!$A:$A,$A41,'Current Tools'!$B:$B,"&gt;=" &amp; J$2,'Current Tools'!$B:$B,"&lt;=" &amp; EOMONTH(J$2,0))</f>
        <v>0</v>
      </c>
      <c r="K41" s="13">
        <f ca="1">SUMIFS('Current Tools'!$C:$C,'Current Tools'!$A:$A,$A41,'Current Tools'!$B:$B,"&gt;=" &amp; K$2,'Current Tools'!$B:$B,"&lt;=" &amp; EOMONTH(K$2,0))</f>
        <v>0</v>
      </c>
    </row>
    <row r="42" spans="1:11" s="14" customFormat="1" ht="15.6" x14ac:dyDescent="0.25">
      <c r="A42" s="10" t="s">
        <v>42</v>
      </c>
      <c r="B42" s="11">
        <v>0.33333333333333331</v>
      </c>
      <c r="C42" s="11">
        <v>0.2</v>
      </c>
      <c r="D42" s="11" t="s">
        <v>129</v>
      </c>
      <c r="E42" s="12" t="e">
        <f>VLOOKUP(A42,'Open Orders'!A:B,2,0)</f>
        <v>#N/A</v>
      </c>
      <c r="F42" s="13">
        <f ca="1">SUMIFS('Current Tools'!$C:$C,'Current Tools'!$A:$A,$A42,'Current Tools'!$B:$B,"&gt;=" &amp; F$2,'Current Tools'!$B:$B,"&lt;=" &amp; EOMONTH(F$2,0))</f>
        <v>0</v>
      </c>
      <c r="G42" s="13">
        <f ca="1">SUMIFS('Current Tools'!$C:$C,'Current Tools'!$A:$A,$A42,'Current Tools'!$B:$B,"&gt;=" &amp; G$2,'Current Tools'!$B:$B,"&lt;=" &amp; EOMONTH(G$2,0))</f>
        <v>0</v>
      </c>
      <c r="H42" s="13">
        <f ca="1">SUMIFS('Current Tools'!$C:$C,'Current Tools'!$A:$A,$A42,'Current Tools'!$B:$B,"&gt;=" &amp; H$2,'Current Tools'!$B:$B,"&lt;=" &amp; EOMONTH(H$2,0))</f>
        <v>0</v>
      </c>
      <c r="I42" s="13">
        <f ca="1">SUMIFS('Current Tools'!$C:$C,'Current Tools'!$A:$A,$A42,'Current Tools'!$B:$B,"&gt;=" &amp; I$2,'Current Tools'!$B:$B,"&lt;=" &amp; EOMONTH(I$2,0))</f>
        <v>0</v>
      </c>
      <c r="J42" s="13">
        <f ca="1">SUMIFS('Current Tools'!$C:$C,'Current Tools'!$A:$A,$A42,'Current Tools'!$B:$B,"&gt;=" &amp; J$2,'Current Tools'!$B:$B,"&lt;=" &amp; EOMONTH(J$2,0))</f>
        <v>0</v>
      </c>
      <c r="K42" s="13">
        <f ca="1">SUMIFS('Current Tools'!$C:$C,'Current Tools'!$A:$A,$A42,'Current Tools'!$B:$B,"&gt;=" &amp; K$2,'Current Tools'!$B:$B,"&lt;=" &amp; EOMONTH(K$2,0))</f>
        <v>0</v>
      </c>
    </row>
    <row r="43" spans="1:11" s="14" customFormat="1" ht="15.6" x14ac:dyDescent="0.25">
      <c r="A43" s="10" t="s">
        <v>27</v>
      </c>
      <c r="B43" s="11">
        <v>1</v>
      </c>
      <c r="C43" s="11">
        <v>1</v>
      </c>
      <c r="D43" s="11">
        <v>1</v>
      </c>
      <c r="E43" s="12" t="e">
        <f>VLOOKUP(A43,'Open Orders'!A:B,2,0)</f>
        <v>#N/A</v>
      </c>
      <c r="F43" s="13">
        <f ca="1">SUMIFS('Current Tools'!$C:$C,'Current Tools'!$A:$A,$A43,'Current Tools'!$B:$B,"&gt;=" &amp; F$2,'Current Tools'!$B:$B,"&lt;=" &amp; EOMONTH(F$2,0))</f>
        <v>0</v>
      </c>
      <c r="G43" s="13">
        <f ca="1">SUMIFS('Current Tools'!$C:$C,'Current Tools'!$A:$A,$A43,'Current Tools'!$B:$B,"&gt;=" &amp; G$2,'Current Tools'!$B:$B,"&lt;=" &amp; EOMONTH(G$2,0))</f>
        <v>0</v>
      </c>
      <c r="H43" s="13">
        <f ca="1">SUMIFS('Current Tools'!$C:$C,'Current Tools'!$A:$A,$A43,'Current Tools'!$B:$B,"&gt;=" &amp; H$2,'Current Tools'!$B:$B,"&lt;=" &amp; EOMONTH(H$2,0))</f>
        <v>0</v>
      </c>
      <c r="I43" s="13">
        <f ca="1">SUMIFS('Current Tools'!$C:$C,'Current Tools'!$A:$A,$A43,'Current Tools'!$B:$B,"&gt;=" &amp; I$2,'Current Tools'!$B:$B,"&lt;=" &amp; EOMONTH(I$2,0))</f>
        <v>0</v>
      </c>
      <c r="J43" s="13">
        <f ca="1">SUMIFS('Current Tools'!$C:$C,'Current Tools'!$A:$A,$A43,'Current Tools'!$B:$B,"&gt;=" &amp; J$2,'Current Tools'!$B:$B,"&lt;=" &amp; EOMONTH(J$2,0))</f>
        <v>0</v>
      </c>
      <c r="K43" s="13">
        <f ca="1">SUMIFS('Current Tools'!$C:$C,'Current Tools'!$A:$A,$A43,'Current Tools'!$B:$B,"&gt;=" &amp; K$2,'Current Tools'!$B:$B,"&lt;=" &amp; EOMONTH(K$2,0))</f>
        <v>0</v>
      </c>
    </row>
    <row r="44" spans="1:11" s="14" customFormat="1" ht="15.6" x14ac:dyDescent="0.25">
      <c r="A44" s="10" t="s">
        <v>114</v>
      </c>
      <c r="B44" s="11">
        <v>0.94444444444444442</v>
      </c>
      <c r="C44" s="11">
        <v>1</v>
      </c>
      <c r="D44" s="11" t="s">
        <v>129</v>
      </c>
      <c r="E44" s="12" t="e">
        <f>VLOOKUP(A44,'Open Orders'!A:B,2,0)</f>
        <v>#N/A</v>
      </c>
      <c r="F44" s="13">
        <f ca="1">SUMIFS('Current Tools'!$C:$C,'Current Tools'!$A:$A,$A44,'Current Tools'!$B:$B,"&gt;=" &amp; F$2,'Current Tools'!$B:$B,"&lt;=" &amp; EOMONTH(F$2,0))</f>
        <v>0</v>
      </c>
      <c r="G44" s="13">
        <f ca="1">SUMIFS('Current Tools'!$C:$C,'Current Tools'!$A:$A,$A44,'Current Tools'!$B:$B,"&gt;=" &amp; G$2,'Current Tools'!$B:$B,"&lt;=" &amp; EOMONTH(G$2,0))</f>
        <v>0</v>
      </c>
      <c r="H44" s="13">
        <f ca="1">SUMIFS('Current Tools'!$C:$C,'Current Tools'!$A:$A,$A44,'Current Tools'!$B:$B,"&gt;=" &amp; H$2,'Current Tools'!$B:$B,"&lt;=" &amp; EOMONTH(H$2,0))</f>
        <v>0</v>
      </c>
      <c r="I44" s="13">
        <f ca="1">SUMIFS('Current Tools'!$C:$C,'Current Tools'!$A:$A,$A44,'Current Tools'!$B:$B,"&gt;=" &amp; I$2,'Current Tools'!$B:$B,"&lt;=" &amp; EOMONTH(I$2,0))</f>
        <v>0</v>
      </c>
      <c r="J44" s="13">
        <f ca="1">SUMIFS('Current Tools'!$C:$C,'Current Tools'!$A:$A,$A44,'Current Tools'!$B:$B,"&gt;=" &amp; J$2,'Current Tools'!$B:$B,"&lt;=" &amp; EOMONTH(J$2,0))</f>
        <v>0</v>
      </c>
      <c r="K44" s="13">
        <f ca="1">SUMIFS('Current Tools'!$C:$C,'Current Tools'!$A:$A,$A44,'Current Tools'!$B:$B,"&gt;=" &amp; K$2,'Current Tools'!$B:$B,"&lt;=" &amp; EOMONTH(K$2,0))</f>
        <v>0</v>
      </c>
    </row>
    <row r="45" spans="1:11" s="14" customFormat="1" ht="15.6" x14ac:dyDescent="0.25">
      <c r="A45" s="10" t="s">
        <v>4</v>
      </c>
      <c r="B45" s="11" t="s">
        <v>129</v>
      </c>
      <c r="C45" s="11" t="s">
        <v>129</v>
      </c>
      <c r="D45" s="11" t="s">
        <v>129</v>
      </c>
      <c r="E45" s="12" t="e">
        <f>VLOOKUP(A45,'Open Orders'!A:B,2,0)</f>
        <v>#N/A</v>
      </c>
      <c r="F45" s="13">
        <f ca="1">SUMIFS('Current Tools'!$C:$C,'Current Tools'!$A:$A,$A45,'Current Tools'!$B:$B,"&gt;=" &amp; F$2,'Current Tools'!$B:$B,"&lt;=" &amp; EOMONTH(F$2,0))</f>
        <v>0</v>
      </c>
      <c r="G45" s="13">
        <f ca="1">SUMIFS('Current Tools'!$C:$C,'Current Tools'!$A:$A,$A45,'Current Tools'!$B:$B,"&gt;=" &amp; G$2,'Current Tools'!$B:$B,"&lt;=" &amp; EOMONTH(G$2,0))</f>
        <v>0</v>
      </c>
      <c r="H45" s="13">
        <f ca="1">SUMIFS('Current Tools'!$C:$C,'Current Tools'!$A:$A,$A45,'Current Tools'!$B:$B,"&gt;=" &amp; H$2,'Current Tools'!$B:$B,"&lt;=" &amp; EOMONTH(H$2,0))</f>
        <v>0</v>
      </c>
      <c r="I45" s="13">
        <f ca="1">SUMIFS('Current Tools'!$C:$C,'Current Tools'!$A:$A,$A45,'Current Tools'!$B:$B,"&gt;=" &amp; I$2,'Current Tools'!$B:$B,"&lt;=" &amp; EOMONTH(I$2,0))</f>
        <v>0</v>
      </c>
      <c r="J45" s="13">
        <f ca="1">SUMIFS('Current Tools'!$C:$C,'Current Tools'!$A:$A,$A45,'Current Tools'!$B:$B,"&gt;=" &amp; J$2,'Current Tools'!$B:$B,"&lt;=" &amp; EOMONTH(J$2,0))</f>
        <v>0</v>
      </c>
      <c r="K45" s="13">
        <f ca="1">SUMIFS('Current Tools'!$C:$C,'Current Tools'!$A:$A,$A45,'Current Tools'!$B:$B,"&gt;=" &amp; K$2,'Current Tools'!$B:$B,"&lt;=" &amp; EOMONTH(K$2,0))</f>
        <v>0</v>
      </c>
    </row>
    <row r="46" spans="1:11" s="14" customFormat="1" ht="15.6" x14ac:dyDescent="0.25">
      <c r="A46" s="10" t="s">
        <v>21</v>
      </c>
      <c r="B46" s="11" t="s">
        <v>129</v>
      </c>
      <c r="C46" s="11" t="s">
        <v>129</v>
      </c>
      <c r="D46" s="11" t="s">
        <v>129</v>
      </c>
      <c r="E46" s="12" t="e">
        <f>VLOOKUP(A46,'Open Orders'!A:B,2,0)</f>
        <v>#N/A</v>
      </c>
      <c r="F46" s="13">
        <f ca="1">SUMIFS('Current Tools'!$C:$C,'Current Tools'!$A:$A,$A46,'Current Tools'!$B:$B,"&gt;=" &amp; F$2,'Current Tools'!$B:$B,"&lt;=" &amp; EOMONTH(F$2,0))</f>
        <v>0</v>
      </c>
      <c r="G46" s="13">
        <f ca="1">SUMIFS('Current Tools'!$C:$C,'Current Tools'!$A:$A,$A46,'Current Tools'!$B:$B,"&gt;=" &amp; G$2,'Current Tools'!$B:$B,"&lt;=" &amp; EOMONTH(G$2,0))</f>
        <v>0</v>
      </c>
      <c r="H46" s="13">
        <f ca="1">SUMIFS('Current Tools'!$C:$C,'Current Tools'!$A:$A,$A46,'Current Tools'!$B:$B,"&gt;=" &amp; H$2,'Current Tools'!$B:$B,"&lt;=" &amp; EOMONTH(H$2,0))</f>
        <v>0</v>
      </c>
      <c r="I46" s="13">
        <f ca="1">SUMIFS('Current Tools'!$C:$C,'Current Tools'!$A:$A,$A46,'Current Tools'!$B:$B,"&gt;=" &amp; I$2,'Current Tools'!$B:$B,"&lt;=" &amp; EOMONTH(I$2,0))</f>
        <v>0</v>
      </c>
      <c r="J46" s="13">
        <f ca="1">SUMIFS('Current Tools'!$C:$C,'Current Tools'!$A:$A,$A46,'Current Tools'!$B:$B,"&gt;=" &amp; J$2,'Current Tools'!$B:$B,"&lt;=" &amp; EOMONTH(J$2,0))</f>
        <v>0</v>
      </c>
      <c r="K46" s="13">
        <f ca="1">SUMIFS('Current Tools'!$C:$C,'Current Tools'!$A:$A,$A46,'Current Tools'!$B:$B,"&gt;=" &amp; K$2,'Current Tools'!$B:$B,"&lt;=" &amp; EOMONTH(K$2,0))</f>
        <v>0</v>
      </c>
    </row>
    <row r="47" spans="1:11" s="14" customFormat="1" ht="15.6" x14ac:dyDescent="0.25">
      <c r="A47" s="10" t="s">
        <v>40</v>
      </c>
      <c r="B47" s="11">
        <v>1</v>
      </c>
      <c r="C47" s="11">
        <v>1</v>
      </c>
      <c r="D47" s="11">
        <v>1</v>
      </c>
      <c r="E47" s="12" t="e">
        <f>VLOOKUP(A47,'Open Orders'!A:B,2,0)</f>
        <v>#N/A</v>
      </c>
      <c r="F47" s="13">
        <f ca="1">SUMIFS('Current Tools'!$C:$C,'Current Tools'!$A:$A,$A47,'Current Tools'!$B:$B,"&gt;=" &amp; F$2,'Current Tools'!$B:$B,"&lt;=" &amp; EOMONTH(F$2,0))</f>
        <v>0</v>
      </c>
      <c r="G47" s="13">
        <f ca="1">SUMIFS('Current Tools'!$C:$C,'Current Tools'!$A:$A,$A47,'Current Tools'!$B:$B,"&gt;=" &amp; G$2,'Current Tools'!$B:$B,"&lt;=" &amp; EOMONTH(G$2,0))</f>
        <v>0</v>
      </c>
      <c r="H47" s="13">
        <f ca="1">SUMIFS('Current Tools'!$C:$C,'Current Tools'!$A:$A,$A47,'Current Tools'!$B:$B,"&gt;=" &amp; H$2,'Current Tools'!$B:$B,"&lt;=" &amp; EOMONTH(H$2,0))</f>
        <v>0</v>
      </c>
      <c r="I47" s="13">
        <f ca="1">SUMIFS('Current Tools'!$C:$C,'Current Tools'!$A:$A,$A47,'Current Tools'!$B:$B,"&gt;=" &amp; I$2,'Current Tools'!$B:$B,"&lt;=" &amp; EOMONTH(I$2,0))</f>
        <v>0</v>
      </c>
      <c r="J47" s="13">
        <f ca="1">SUMIFS('Current Tools'!$C:$C,'Current Tools'!$A:$A,$A47,'Current Tools'!$B:$B,"&gt;=" &amp; J$2,'Current Tools'!$B:$B,"&lt;=" &amp; EOMONTH(J$2,0))</f>
        <v>0</v>
      </c>
      <c r="K47" s="13">
        <f ca="1">SUMIFS('Current Tools'!$C:$C,'Current Tools'!$A:$A,$A47,'Current Tools'!$B:$B,"&gt;=" &amp; K$2,'Current Tools'!$B:$B,"&lt;=" &amp; EOMONTH(K$2,0))</f>
        <v>0</v>
      </c>
    </row>
    <row r="48" spans="1:11" s="14" customFormat="1" ht="15.6" x14ac:dyDescent="0.25">
      <c r="A48" s="10" t="s">
        <v>6</v>
      </c>
      <c r="B48" s="11">
        <v>0.88888888888888884</v>
      </c>
      <c r="C48" s="11">
        <v>1</v>
      </c>
      <c r="D48" s="11" t="s">
        <v>129</v>
      </c>
      <c r="E48" s="12" t="e">
        <f>VLOOKUP(A48,'Open Orders'!A:B,2,0)</f>
        <v>#N/A</v>
      </c>
      <c r="F48" s="13">
        <f ca="1">SUMIFS('Current Tools'!$C:$C,'Current Tools'!$A:$A,$A48,'Current Tools'!$B:$B,"&gt;=" &amp; F$2,'Current Tools'!$B:$B,"&lt;=" &amp; EOMONTH(F$2,0))</f>
        <v>0</v>
      </c>
      <c r="G48" s="13">
        <f ca="1">SUMIFS('Current Tools'!$C:$C,'Current Tools'!$A:$A,$A48,'Current Tools'!$B:$B,"&gt;=" &amp; G$2,'Current Tools'!$B:$B,"&lt;=" &amp; EOMONTH(G$2,0))</f>
        <v>0</v>
      </c>
      <c r="H48" s="13">
        <f ca="1">SUMIFS('Current Tools'!$C:$C,'Current Tools'!$A:$A,$A48,'Current Tools'!$B:$B,"&gt;=" &amp; H$2,'Current Tools'!$B:$B,"&lt;=" &amp; EOMONTH(H$2,0))</f>
        <v>0</v>
      </c>
      <c r="I48" s="13">
        <f ca="1">SUMIFS('Current Tools'!$C:$C,'Current Tools'!$A:$A,$A48,'Current Tools'!$B:$B,"&gt;=" &amp; I$2,'Current Tools'!$B:$B,"&lt;=" &amp; EOMONTH(I$2,0))</f>
        <v>0</v>
      </c>
      <c r="J48" s="13">
        <f ca="1">SUMIFS('Current Tools'!$C:$C,'Current Tools'!$A:$A,$A48,'Current Tools'!$B:$B,"&gt;=" &amp; J$2,'Current Tools'!$B:$B,"&lt;=" &amp; EOMONTH(J$2,0))</f>
        <v>0</v>
      </c>
      <c r="K48" s="13">
        <f ca="1">SUMIFS('Current Tools'!$C:$C,'Current Tools'!$A:$A,$A48,'Current Tools'!$B:$B,"&gt;=" &amp; K$2,'Current Tools'!$B:$B,"&lt;=" &amp; EOMONTH(K$2,0))</f>
        <v>0</v>
      </c>
    </row>
    <row r="49" spans="1:11" s="14" customFormat="1" ht="15.6" x14ac:dyDescent="0.25">
      <c r="A49" s="10" t="s">
        <v>101</v>
      </c>
      <c r="B49" s="11">
        <v>1</v>
      </c>
      <c r="C49" s="11" t="s">
        <v>129</v>
      </c>
      <c r="D49" s="11" t="s">
        <v>129</v>
      </c>
      <c r="E49" s="12" t="e">
        <f>VLOOKUP(A49,'Open Orders'!A:B,2,0)</f>
        <v>#N/A</v>
      </c>
      <c r="F49" s="13">
        <f ca="1">SUMIFS('Current Tools'!$C:$C,'Current Tools'!$A:$A,$A49,'Current Tools'!$B:$B,"&gt;=" &amp; F$2,'Current Tools'!$B:$B,"&lt;=" &amp; EOMONTH(F$2,0))</f>
        <v>0</v>
      </c>
      <c r="G49" s="13">
        <f ca="1">SUMIFS('Current Tools'!$C:$C,'Current Tools'!$A:$A,$A49,'Current Tools'!$B:$B,"&gt;=" &amp; G$2,'Current Tools'!$B:$B,"&lt;=" &amp; EOMONTH(G$2,0))</f>
        <v>0</v>
      </c>
      <c r="H49" s="13">
        <f ca="1">SUMIFS('Current Tools'!$C:$C,'Current Tools'!$A:$A,$A49,'Current Tools'!$B:$B,"&gt;=" &amp; H$2,'Current Tools'!$B:$B,"&lt;=" &amp; EOMONTH(H$2,0))</f>
        <v>0</v>
      </c>
      <c r="I49" s="13">
        <f ca="1">SUMIFS('Current Tools'!$C:$C,'Current Tools'!$A:$A,$A49,'Current Tools'!$B:$B,"&gt;=" &amp; I$2,'Current Tools'!$B:$B,"&lt;=" &amp; EOMONTH(I$2,0))</f>
        <v>0</v>
      </c>
      <c r="J49" s="13">
        <f ca="1">SUMIFS('Current Tools'!$C:$C,'Current Tools'!$A:$A,$A49,'Current Tools'!$B:$B,"&gt;=" &amp; J$2,'Current Tools'!$B:$B,"&lt;=" &amp; EOMONTH(J$2,0))</f>
        <v>0</v>
      </c>
      <c r="K49" s="13">
        <f ca="1">SUMIFS('Current Tools'!$C:$C,'Current Tools'!$A:$A,$A49,'Current Tools'!$B:$B,"&gt;=" &amp; K$2,'Current Tools'!$B:$B,"&lt;=" &amp; EOMONTH(K$2,0))</f>
        <v>0</v>
      </c>
    </row>
    <row r="50" spans="1:11" ht="15.6" x14ac:dyDescent="0.25">
      <c r="A50" s="10" t="s">
        <v>103</v>
      </c>
      <c r="B50" s="11">
        <v>0</v>
      </c>
      <c r="C50" s="11" t="s">
        <v>129</v>
      </c>
      <c r="D50" s="11" t="s">
        <v>129</v>
      </c>
      <c r="E50" s="12" t="e">
        <f>VLOOKUP(A50,'Open Orders'!A:B,2,0)</f>
        <v>#N/A</v>
      </c>
      <c r="F50" s="13">
        <f ca="1">SUMIFS('Current Tools'!$C:$C,'Current Tools'!$A:$A,$A50,'Current Tools'!$B:$B,"&gt;=" &amp; F$2,'Current Tools'!$B:$B,"&lt;=" &amp; EOMONTH(F$2,0))</f>
        <v>0</v>
      </c>
      <c r="G50" s="13">
        <f ca="1">SUMIFS('Current Tools'!$C:$C,'Current Tools'!$A:$A,$A50,'Current Tools'!$B:$B,"&gt;=" &amp; G$2,'Current Tools'!$B:$B,"&lt;=" &amp; EOMONTH(G$2,0))</f>
        <v>0</v>
      </c>
      <c r="H50" s="13">
        <f ca="1">SUMIFS('Current Tools'!$C:$C,'Current Tools'!$A:$A,$A50,'Current Tools'!$B:$B,"&gt;=" &amp; H$2,'Current Tools'!$B:$B,"&lt;=" &amp; EOMONTH(H$2,0))</f>
        <v>0</v>
      </c>
      <c r="I50" s="13">
        <f ca="1">SUMIFS('Current Tools'!$C:$C,'Current Tools'!$A:$A,$A50,'Current Tools'!$B:$B,"&gt;=" &amp; I$2,'Current Tools'!$B:$B,"&lt;=" &amp; EOMONTH(I$2,0))</f>
        <v>0</v>
      </c>
      <c r="J50" s="13">
        <f ca="1">SUMIFS('Current Tools'!$C:$C,'Current Tools'!$A:$A,$A50,'Current Tools'!$B:$B,"&gt;=" &amp; J$2,'Current Tools'!$B:$B,"&lt;=" &amp; EOMONTH(J$2,0))</f>
        <v>0</v>
      </c>
      <c r="K50" s="13">
        <f ca="1">SUMIFS('Current Tools'!$C:$C,'Current Tools'!$A:$A,$A50,'Current Tools'!$B:$B,"&gt;=" &amp; K$2,'Current Tools'!$B:$B,"&lt;=" &amp; EOMONTH(K$2,0))</f>
        <v>0</v>
      </c>
    </row>
    <row r="51" spans="1:11" ht="15.6" x14ac:dyDescent="0.25">
      <c r="A51" s="10" t="s">
        <v>41</v>
      </c>
      <c r="B51" s="11">
        <v>0.5</v>
      </c>
      <c r="C51" s="11">
        <v>1</v>
      </c>
      <c r="D51" s="11" t="s">
        <v>129</v>
      </c>
      <c r="E51" s="12" t="e">
        <f>VLOOKUP(A51,'Open Orders'!A:B,2,0)</f>
        <v>#N/A</v>
      </c>
      <c r="F51" s="13">
        <f ca="1">SUMIFS('Current Tools'!$C:$C,'Current Tools'!$A:$A,$A51,'Current Tools'!$B:$B,"&gt;=" &amp; F$2,'Current Tools'!$B:$B,"&lt;=" &amp; EOMONTH(F$2,0))</f>
        <v>0</v>
      </c>
      <c r="G51" s="13">
        <f ca="1">SUMIFS('Current Tools'!$C:$C,'Current Tools'!$A:$A,$A51,'Current Tools'!$B:$B,"&gt;=" &amp; G$2,'Current Tools'!$B:$B,"&lt;=" &amp; EOMONTH(G$2,0))</f>
        <v>0</v>
      </c>
      <c r="H51" s="13">
        <f ca="1">SUMIFS('Current Tools'!$C:$C,'Current Tools'!$A:$A,$A51,'Current Tools'!$B:$B,"&gt;=" &amp; H$2,'Current Tools'!$B:$B,"&lt;=" &amp; EOMONTH(H$2,0))</f>
        <v>0</v>
      </c>
      <c r="I51" s="13">
        <f ca="1">SUMIFS('Current Tools'!$C:$C,'Current Tools'!$A:$A,$A51,'Current Tools'!$B:$B,"&gt;=" &amp; I$2,'Current Tools'!$B:$B,"&lt;=" &amp; EOMONTH(I$2,0))</f>
        <v>0</v>
      </c>
      <c r="J51" s="13">
        <f ca="1">SUMIFS('Current Tools'!$C:$C,'Current Tools'!$A:$A,$A51,'Current Tools'!$B:$B,"&gt;=" &amp; J$2,'Current Tools'!$B:$B,"&lt;=" &amp; EOMONTH(J$2,0))</f>
        <v>0</v>
      </c>
      <c r="K51" s="13">
        <f ca="1">SUMIFS('Current Tools'!$C:$C,'Current Tools'!$A:$A,$A51,'Current Tools'!$B:$B,"&gt;=" &amp; K$2,'Current Tools'!$B:$B,"&lt;=" &amp; EOMONTH(K$2,0))</f>
        <v>0</v>
      </c>
    </row>
    <row r="52" spans="1:11" ht="15.6" x14ac:dyDescent="0.25">
      <c r="A52" s="10" t="s">
        <v>107</v>
      </c>
      <c r="B52" s="11">
        <v>0.33333333333333331</v>
      </c>
      <c r="C52" s="11">
        <v>1</v>
      </c>
      <c r="D52" s="11" t="s">
        <v>129</v>
      </c>
      <c r="E52" s="12" t="e">
        <f>VLOOKUP(A52,'Open Orders'!A:B,2,0)</f>
        <v>#N/A</v>
      </c>
      <c r="F52" s="13">
        <f ca="1">SUMIFS('Current Tools'!$C:$C,'Current Tools'!$A:$A,$A52,'Current Tools'!$B:$B,"&gt;=" &amp; F$2,'Current Tools'!$B:$B,"&lt;=" &amp; EOMONTH(F$2,0))</f>
        <v>0</v>
      </c>
      <c r="G52" s="13">
        <f ca="1">SUMIFS('Current Tools'!$C:$C,'Current Tools'!$A:$A,$A52,'Current Tools'!$B:$B,"&gt;=" &amp; G$2,'Current Tools'!$B:$B,"&lt;=" &amp; EOMONTH(G$2,0))</f>
        <v>0</v>
      </c>
      <c r="H52" s="13">
        <f ca="1">SUMIFS('Current Tools'!$C:$C,'Current Tools'!$A:$A,$A52,'Current Tools'!$B:$B,"&gt;=" &amp; H$2,'Current Tools'!$B:$B,"&lt;=" &amp; EOMONTH(H$2,0))</f>
        <v>0</v>
      </c>
      <c r="I52" s="13">
        <f ca="1">SUMIFS('Current Tools'!$C:$C,'Current Tools'!$A:$A,$A52,'Current Tools'!$B:$B,"&gt;=" &amp; I$2,'Current Tools'!$B:$B,"&lt;=" &amp; EOMONTH(I$2,0))</f>
        <v>0</v>
      </c>
      <c r="J52" s="13">
        <f ca="1">SUMIFS('Current Tools'!$C:$C,'Current Tools'!$A:$A,$A52,'Current Tools'!$B:$B,"&gt;=" &amp; J$2,'Current Tools'!$B:$B,"&lt;=" &amp; EOMONTH(J$2,0))</f>
        <v>0</v>
      </c>
      <c r="K52" s="13">
        <f ca="1">SUMIFS('Current Tools'!$C:$C,'Current Tools'!$A:$A,$A52,'Current Tools'!$B:$B,"&gt;=" &amp; K$2,'Current Tools'!$B:$B,"&lt;=" &amp; EOMONTH(K$2,0))</f>
        <v>0</v>
      </c>
    </row>
    <row r="53" spans="1:11" ht="15.6" x14ac:dyDescent="0.25">
      <c r="A53" s="10" t="s">
        <v>93</v>
      </c>
      <c r="B53" s="11" t="s">
        <v>129</v>
      </c>
      <c r="C53" s="11" t="s">
        <v>129</v>
      </c>
      <c r="D53" s="11" t="s">
        <v>129</v>
      </c>
      <c r="E53" s="12" t="e">
        <f>VLOOKUP(A53,'Open Orders'!A:B,2,0)</f>
        <v>#N/A</v>
      </c>
      <c r="F53" s="13">
        <f ca="1">SUMIFS('Current Tools'!$C:$C,'Current Tools'!$A:$A,$A53,'Current Tools'!$B:$B,"&gt;=" &amp; F$2,'Current Tools'!$B:$B,"&lt;=" &amp; EOMONTH(F$2,0))</f>
        <v>0</v>
      </c>
      <c r="G53" s="13">
        <f ca="1">SUMIFS('Current Tools'!$C:$C,'Current Tools'!$A:$A,$A53,'Current Tools'!$B:$B,"&gt;=" &amp; G$2,'Current Tools'!$B:$B,"&lt;=" &amp; EOMONTH(G$2,0))</f>
        <v>0</v>
      </c>
      <c r="H53" s="13">
        <f ca="1">SUMIFS('Current Tools'!$C:$C,'Current Tools'!$A:$A,$A53,'Current Tools'!$B:$B,"&gt;=" &amp; H$2,'Current Tools'!$B:$B,"&lt;=" &amp; EOMONTH(H$2,0))</f>
        <v>0</v>
      </c>
      <c r="I53" s="13">
        <f ca="1">SUMIFS('Current Tools'!$C:$C,'Current Tools'!$A:$A,$A53,'Current Tools'!$B:$B,"&gt;=" &amp; I$2,'Current Tools'!$B:$B,"&lt;=" &amp; EOMONTH(I$2,0))</f>
        <v>0</v>
      </c>
      <c r="J53" s="13">
        <f ca="1">SUMIFS('Current Tools'!$C:$C,'Current Tools'!$A:$A,$A53,'Current Tools'!$B:$B,"&gt;=" &amp; J$2,'Current Tools'!$B:$B,"&lt;=" &amp; EOMONTH(J$2,0))</f>
        <v>0</v>
      </c>
      <c r="K53" s="13">
        <f ca="1">SUMIFS('Current Tools'!$C:$C,'Current Tools'!$A:$A,$A53,'Current Tools'!$B:$B,"&gt;=" &amp; K$2,'Current Tools'!$B:$B,"&lt;=" &amp; EOMONTH(K$2,0))</f>
        <v>0</v>
      </c>
    </row>
    <row r="54" spans="1:11" ht="15.6" x14ac:dyDescent="0.25">
      <c r="A54" s="10" t="s">
        <v>86</v>
      </c>
      <c r="B54" s="11" t="s">
        <v>129</v>
      </c>
      <c r="C54" s="11" t="s">
        <v>129</v>
      </c>
      <c r="D54" s="11" t="s">
        <v>129</v>
      </c>
      <c r="E54" s="12" t="e">
        <f>VLOOKUP(A54,'Open Orders'!A:B,2,0)</f>
        <v>#N/A</v>
      </c>
      <c r="F54" s="13">
        <f ca="1">SUMIFS('Current Tools'!$C:$C,'Current Tools'!$A:$A,$A54,'Current Tools'!$B:$B,"&gt;=" &amp; F$2,'Current Tools'!$B:$B,"&lt;=" &amp; EOMONTH(F$2,0))</f>
        <v>0</v>
      </c>
      <c r="G54" s="13">
        <f ca="1">SUMIFS('Current Tools'!$C:$C,'Current Tools'!$A:$A,$A54,'Current Tools'!$B:$B,"&gt;=" &amp; G$2,'Current Tools'!$B:$B,"&lt;=" &amp; EOMONTH(G$2,0))</f>
        <v>0</v>
      </c>
      <c r="H54" s="13">
        <f ca="1">SUMIFS('Current Tools'!$C:$C,'Current Tools'!$A:$A,$A54,'Current Tools'!$B:$B,"&gt;=" &amp; H$2,'Current Tools'!$B:$B,"&lt;=" &amp; EOMONTH(H$2,0))</f>
        <v>0</v>
      </c>
      <c r="I54" s="13">
        <f ca="1">SUMIFS('Current Tools'!$C:$C,'Current Tools'!$A:$A,$A54,'Current Tools'!$B:$B,"&gt;=" &amp; I$2,'Current Tools'!$B:$B,"&lt;=" &amp; EOMONTH(I$2,0))</f>
        <v>0</v>
      </c>
      <c r="J54" s="13">
        <f ca="1">SUMIFS('Current Tools'!$C:$C,'Current Tools'!$A:$A,$A54,'Current Tools'!$B:$B,"&gt;=" &amp; J$2,'Current Tools'!$B:$B,"&lt;=" &amp; EOMONTH(J$2,0))</f>
        <v>0</v>
      </c>
      <c r="K54" s="13">
        <f ca="1">SUMIFS('Current Tools'!$C:$C,'Current Tools'!$A:$A,$A54,'Current Tools'!$B:$B,"&gt;=" &amp; K$2,'Current Tools'!$B:$B,"&lt;=" &amp; EOMONTH(K$2,0))</f>
        <v>0</v>
      </c>
    </row>
    <row r="55" spans="1:11" ht="15.6" x14ac:dyDescent="0.25">
      <c r="A55" s="10" t="s">
        <v>17</v>
      </c>
      <c r="B55" s="11" t="s">
        <v>129</v>
      </c>
      <c r="C55" s="11" t="s">
        <v>129</v>
      </c>
      <c r="D55" s="11" t="s">
        <v>129</v>
      </c>
      <c r="E55" s="12" t="e">
        <f>VLOOKUP(A55,'Open Orders'!A:B,2,0)</f>
        <v>#N/A</v>
      </c>
      <c r="F55" s="13">
        <f ca="1">SUMIFS('Current Tools'!$C:$C,'Current Tools'!$A:$A,$A55,'Current Tools'!$B:$B,"&gt;=" &amp; F$2,'Current Tools'!$B:$B,"&lt;=" &amp; EOMONTH(F$2,0))</f>
        <v>0</v>
      </c>
      <c r="G55" s="13">
        <f ca="1">SUMIFS('Current Tools'!$C:$C,'Current Tools'!$A:$A,$A55,'Current Tools'!$B:$B,"&gt;=" &amp; G$2,'Current Tools'!$B:$B,"&lt;=" &amp; EOMONTH(G$2,0))</f>
        <v>0</v>
      </c>
      <c r="H55" s="13">
        <f ca="1">SUMIFS('Current Tools'!$C:$C,'Current Tools'!$A:$A,$A55,'Current Tools'!$B:$B,"&gt;=" &amp; H$2,'Current Tools'!$B:$B,"&lt;=" &amp; EOMONTH(H$2,0))</f>
        <v>0</v>
      </c>
      <c r="I55" s="13">
        <f ca="1">SUMIFS('Current Tools'!$C:$C,'Current Tools'!$A:$A,$A55,'Current Tools'!$B:$B,"&gt;=" &amp; I$2,'Current Tools'!$B:$B,"&lt;=" &amp; EOMONTH(I$2,0))</f>
        <v>0</v>
      </c>
      <c r="J55" s="13">
        <f ca="1">SUMIFS('Current Tools'!$C:$C,'Current Tools'!$A:$A,$A55,'Current Tools'!$B:$B,"&gt;=" &amp; J$2,'Current Tools'!$B:$B,"&lt;=" &amp; EOMONTH(J$2,0))</f>
        <v>0</v>
      </c>
      <c r="K55" s="13">
        <f ca="1">SUMIFS('Current Tools'!$C:$C,'Current Tools'!$A:$A,$A55,'Current Tools'!$B:$B,"&gt;=" &amp; K$2,'Current Tools'!$B:$B,"&lt;=" &amp; EOMONTH(K$2,0))</f>
        <v>0</v>
      </c>
    </row>
    <row r="56" spans="1:11" ht="15.6" x14ac:dyDescent="0.25">
      <c r="A56" s="10" t="s">
        <v>83</v>
      </c>
      <c r="B56" s="11" t="s">
        <v>129</v>
      </c>
      <c r="C56" s="11" t="s">
        <v>129</v>
      </c>
      <c r="D56" s="11" t="s">
        <v>129</v>
      </c>
      <c r="E56" s="12" t="e">
        <f>VLOOKUP(A56,'Open Orders'!A:B,2,0)</f>
        <v>#N/A</v>
      </c>
      <c r="F56" s="13">
        <f ca="1">SUMIFS('Current Tools'!$C:$C,'Current Tools'!$A:$A,$A56,'Current Tools'!$B:$B,"&gt;=" &amp; F$2,'Current Tools'!$B:$B,"&lt;=" &amp; EOMONTH(F$2,0))</f>
        <v>0</v>
      </c>
      <c r="G56" s="13">
        <f ca="1">SUMIFS('Current Tools'!$C:$C,'Current Tools'!$A:$A,$A56,'Current Tools'!$B:$B,"&gt;=" &amp; G$2,'Current Tools'!$B:$B,"&lt;=" &amp; EOMONTH(G$2,0))</f>
        <v>0</v>
      </c>
      <c r="H56" s="13">
        <f ca="1">SUMIFS('Current Tools'!$C:$C,'Current Tools'!$A:$A,$A56,'Current Tools'!$B:$B,"&gt;=" &amp; H$2,'Current Tools'!$B:$B,"&lt;=" &amp; EOMONTH(H$2,0))</f>
        <v>0</v>
      </c>
      <c r="I56" s="13">
        <f ca="1">SUMIFS('Current Tools'!$C:$C,'Current Tools'!$A:$A,$A56,'Current Tools'!$B:$B,"&gt;=" &amp; I$2,'Current Tools'!$B:$B,"&lt;=" &amp; EOMONTH(I$2,0))</f>
        <v>0</v>
      </c>
      <c r="J56" s="13">
        <f ca="1">SUMIFS('Current Tools'!$C:$C,'Current Tools'!$A:$A,$A56,'Current Tools'!$B:$B,"&gt;=" &amp; J$2,'Current Tools'!$B:$B,"&lt;=" &amp; EOMONTH(J$2,0))</f>
        <v>0</v>
      </c>
      <c r="K56" s="13">
        <f ca="1">SUMIFS('Current Tools'!$C:$C,'Current Tools'!$A:$A,$A56,'Current Tools'!$B:$B,"&gt;=" &amp; K$2,'Current Tools'!$B:$B,"&lt;=" &amp; EOMONTH(K$2,0))</f>
        <v>0</v>
      </c>
    </row>
    <row r="57" spans="1:11" ht="15.6" x14ac:dyDescent="0.25">
      <c r="A57" s="10" t="s">
        <v>61</v>
      </c>
      <c r="B57" s="11" t="s">
        <v>129</v>
      </c>
      <c r="C57" s="11" t="s">
        <v>129</v>
      </c>
      <c r="D57" s="11" t="s">
        <v>129</v>
      </c>
      <c r="E57" s="12" t="e">
        <f>VLOOKUP(A57,'Open Orders'!A:B,2,0)</f>
        <v>#N/A</v>
      </c>
      <c r="F57" s="13">
        <f ca="1">SUMIFS('Current Tools'!$C:$C,'Current Tools'!$A:$A,$A57,'Current Tools'!$B:$B,"&gt;=" &amp; F$2,'Current Tools'!$B:$B,"&lt;=" &amp; EOMONTH(F$2,0))</f>
        <v>0</v>
      </c>
      <c r="G57" s="13">
        <f ca="1">SUMIFS('Current Tools'!$C:$C,'Current Tools'!$A:$A,$A57,'Current Tools'!$B:$B,"&gt;=" &amp; G$2,'Current Tools'!$B:$B,"&lt;=" &amp; EOMONTH(G$2,0))</f>
        <v>0</v>
      </c>
      <c r="H57" s="13">
        <f ca="1">SUMIFS('Current Tools'!$C:$C,'Current Tools'!$A:$A,$A57,'Current Tools'!$B:$B,"&gt;=" &amp; H$2,'Current Tools'!$B:$B,"&lt;=" &amp; EOMONTH(H$2,0))</f>
        <v>0</v>
      </c>
      <c r="I57" s="13">
        <f ca="1">SUMIFS('Current Tools'!$C:$C,'Current Tools'!$A:$A,$A57,'Current Tools'!$B:$B,"&gt;=" &amp; I$2,'Current Tools'!$B:$B,"&lt;=" &amp; EOMONTH(I$2,0))</f>
        <v>0</v>
      </c>
      <c r="J57" s="13">
        <f ca="1">SUMIFS('Current Tools'!$C:$C,'Current Tools'!$A:$A,$A57,'Current Tools'!$B:$B,"&gt;=" &amp; J$2,'Current Tools'!$B:$B,"&lt;=" &amp; EOMONTH(J$2,0))</f>
        <v>0</v>
      </c>
      <c r="K57" s="13">
        <f ca="1">SUMIFS('Current Tools'!$C:$C,'Current Tools'!$A:$A,$A57,'Current Tools'!$B:$B,"&gt;=" &amp; K$2,'Current Tools'!$B:$B,"&lt;=" &amp; EOMONTH(K$2,0))</f>
        <v>0</v>
      </c>
    </row>
    <row r="58" spans="1:11" ht="15.6" x14ac:dyDescent="0.25">
      <c r="A58" s="10" t="s">
        <v>62</v>
      </c>
      <c r="B58" s="11" t="s">
        <v>129</v>
      </c>
      <c r="C58" s="11" t="s">
        <v>129</v>
      </c>
      <c r="D58" s="11" t="s">
        <v>129</v>
      </c>
      <c r="E58" s="12" t="e">
        <f>VLOOKUP(A58,'Open Orders'!A:B,2,0)</f>
        <v>#N/A</v>
      </c>
      <c r="F58" s="13">
        <f ca="1">SUMIFS('Current Tools'!$C:$C,'Current Tools'!$A:$A,$A58,'Current Tools'!$B:$B,"&gt;=" &amp; F$2,'Current Tools'!$B:$B,"&lt;=" &amp; EOMONTH(F$2,0))</f>
        <v>0</v>
      </c>
      <c r="G58" s="13">
        <f ca="1">SUMIFS('Current Tools'!$C:$C,'Current Tools'!$A:$A,$A58,'Current Tools'!$B:$B,"&gt;=" &amp; G$2,'Current Tools'!$B:$B,"&lt;=" &amp; EOMONTH(G$2,0))</f>
        <v>0</v>
      </c>
      <c r="H58" s="13">
        <f ca="1">SUMIFS('Current Tools'!$C:$C,'Current Tools'!$A:$A,$A58,'Current Tools'!$B:$B,"&gt;=" &amp; H$2,'Current Tools'!$B:$B,"&lt;=" &amp; EOMONTH(H$2,0))</f>
        <v>0</v>
      </c>
      <c r="I58" s="13">
        <f ca="1">SUMIFS('Current Tools'!$C:$C,'Current Tools'!$A:$A,$A58,'Current Tools'!$B:$B,"&gt;=" &amp; I$2,'Current Tools'!$B:$B,"&lt;=" &amp; EOMONTH(I$2,0))</f>
        <v>0</v>
      </c>
      <c r="J58" s="13">
        <f ca="1">SUMIFS('Current Tools'!$C:$C,'Current Tools'!$A:$A,$A58,'Current Tools'!$B:$B,"&gt;=" &amp; J$2,'Current Tools'!$B:$B,"&lt;=" &amp; EOMONTH(J$2,0))</f>
        <v>0</v>
      </c>
      <c r="K58" s="13">
        <f ca="1">SUMIFS('Current Tools'!$C:$C,'Current Tools'!$A:$A,$A58,'Current Tools'!$B:$B,"&gt;=" &amp; K$2,'Current Tools'!$B:$B,"&lt;=" &amp; EOMONTH(K$2,0))</f>
        <v>0</v>
      </c>
    </row>
    <row r="59" spans="1:11" ht="15.6" x14ac:dyDescent="0.25">
      <c r="A59" s="10" t="s">
        <v>100</v>
      </c>
      <c r="B59" s="11" t="s">
        <v>129</v>
      </c>
      <c r="C59" s="11" t="s">
        <v>129</v>
      </c>
      <c r="D59" s="11" t="s">
        <v>129</v>
      </c>
      <c r="E59" s="12" t="e">
        <f>VLOOKUP(A59,'Open Orders'!A:B,2,0)</f>
        <v>#N/A</v>
      </c>
      <c r="F59" s="13">
        <f ca="1">SUMIFS('Current Tools'!$C:$C,'Current Tools'!$A:$A,$A59,'Current Tools'!$B:$B,"&gt;=" &amp; F$2,'Current Tools'!$B:$B,"&lt;=" &amp; EOMONTH(F$2,0))</f>
        <v>0</v>
      </c>
      <c r="G59" s="13">
        <f ca="1">SUMIFS('Current Tools'!$C:$C,'Current Tools'!$A:$A,$A59,'Current Tools'!$B:$B,"&gt;=" &amp; G$2,'Current Tools'!$B:$B,"&lt;=" &amp; EOMONTH(G$2,0))</f>
        <v>0</v>
      </c>
      <c r="H59" s="13">
        <f ca="1">SUMIFS('Current Tools'!$C:$C,'Current Tools'!$A:$A,$A59,'Current Tools'!$B:$B,"&gt;=" &amp; H$2,'Current Tools'!$B:$B,"&lt;=" &amp; EOMONTH(H$2,0))</f>
        <v>0</v>
      </c>
      <c r="I59" s="13">
        <f ca="1">SUMIFS('Current Tools'!$C:$C,'Current Tools'!$A:$A,$A59,'Current Tools'!$B:$B,"&gt;=" &amp; I$2,'Current Tools'!$B:$B,"&lt;=" &amp; EOMONTH(I$2,0))</f>
        <v>0</v>
      </c>
      <c r="J59" s="13">
        <f ca="1">SUMIFS('Current Tools'!$C:$C,'Current Tools'!$A:$A,$A59,'Current Tools'!$B:$B,"&gt;=" &amp; J$2,'Current Tools'!$B:$B,"&lt;=" &amp; EOMONTH(J$2,0))</f>
        <v>0</v>
      </c>
      <c r="K59" s="13">
        <f ca="1">SUMIFS('Current Tools'!$C:$C,'Current Tools'!$A:$A,$A59,'Current Tools'!$B:$B,"&gt;=" &amp; K$2,'Current Tools'!$B:$B,"&lt;=" &amp; EOMONTH(K$2,0))</f>
        <v>0</v>
      </c>
    </row>
    <row r="60" spans="1:11" ht="15.6" x14ac:dyDescent="0.25">
      <c r="A60" s="10" t="s">
        <v>63</v>
      </c>
      <c r="B60" s="11" t="s">
        <v>129</v>
      </c>
      <c r="C60" s="11" t="s">
        <v>129</v>
      </c>
      <c r="D60" s="11" t="s">
        <v>129</v>
      </c>
      <c r="E60" s="12" t="e">
        <f>VLOOKUP(A60,'Open Orders'!A:B,2,0)</f>
        <v>#N/A</v>
      </c>
      <c r="F60" s="13">
        <f ca="1">SUMIFS('Current Tools'!$C:$C,'Current Tools'!$A:$A,$A60,'Current Tools'!$B:$B,"&gt;=" &amp; F$2,'Current Tools'!$B:$B,"&lt;=" &amp; EOMONTH(F$2,0))</f>
        <v>0</v>
      </c>
      <c r="G60" s="13">
        <f ca="1">SUMIFS('Current Tools'!$C:$C,'Current Tools'!$A:$A,$A60,'Current Tools'!$B:$B,"&gt;=" &amp; G$2,'Current Tools'!$B:$B,"&lt;=" &amp; EOMONTH(G$2,0))</f>
        <v>0</v>
      </c>
      <c r="H60" s="13">
        <f ca="1">SUMIFS('Current Tools'!$C:$C,'Current Tools'!$A:$A,$A60,'Current Tools'!$B:$B,"&gt;=" &amp; H$2,'Current Tools'!$B:$B,"&lt;=" &amp; EOMONTH(H$2,0))</f>
        <v>0</v>
      </c>
      <c r="I60" s="13">
        <f ca="1">SUMIFS('Current Tools'!$C:$C,'Current Tools'!$A:$A,$A60,'Current Tools'!$B:$B,"&gt;=" &amp; I$2,'Current Tools'!$B:$B,"&lt;=" &amp; EOMONTH(I$2,0))</f>
        <v>0</v>
      </c>
      <c r="J60" s="13">
        <f ca="1">SUMIFS('Current Tools'!$C:$C,'Current Tools'!$A:$A,$A60,'Current Tools'!$B:$B,"&gt;=" &amp; J$2,'Current Tools'!$B:$B,"&lt;=" &amp; EOMONTH(J$2,0))</f>
        <v>0</v>
      </c>
      <c r="K60" s="13">
        <f ca="1">SUMIFS('Current Tools'!$C:$C,'Current Tools'!$A:$A,$A60,'Current Tools'!$B:$B,"&gt;=" &amp; K$2,'Current Tools'!$B:$B,"&lt;=" &amp; EOMONTH(K$2,0))</f>
        <v>0</v>
      </c>
    </row>
    <row r="61" spans="1:11" ht="15.6" x14ac:dyDescent="0.25">
      <c r="A61" s="10" t="s">
        <v>97</v>
      </c>
      <c r="B61" s="11" t="s">
        <v>129</v>
      </c>
      <c r="C61" s="11" t="s">
        <v>129</v>
      </c>
      <c r="D61" s="11" t="s">
        <v>129</v>
      </c>
      <c r="E61" s="12" t="e">
        <f>VLOOKUP(A61,'Open Orders'!A:B,2,0)</f>
        <v>#N/A</v>
      </c>
      <c r="F61" s="13">
        <f ca="1">SUMIFS('Current Tools'!$C:$C,'Current Tools'!$A:$A,$A61,'Current Tools'!$B:$B,"&gt;=" &amp; F$2,'Current Tools'!$B:$B,"&lt;=" &amp; EOMONTH(F$2,0))</f>
        <v>0</v>
      </c>
      <c r="G61" s="13">
        <f ca="1">SUMIFS('Current Tools'!$C:$C,'Current Tools'!$A:$A,$A61,'Current Tools'!$B:$B,"&gt;=" &amp; G$2,'Current Tools'!$B:$B,"&lt;=" &amp; EOMONTH(G$2,0))</f>
        <v>0</v>
      </c>
      <c r="H61" s="13">
        <f ca="1">SUMIFS('Current Tools'!$C:$C,'Current Tools'!$A:$A,$A61,'Current Tools'!$B:$B,"&gt;=" &amp; H$2,'Current Tools'!$B:$B,"&lt;=" &amp; EOMONTH(H$2,0))</f>
        <v>0</v>
      </c>
      <c r="I61" s="13">
        <f ca="1">SUMIFS('Current Tools'!$C:$C,'Current Tools'!$A:$A,$A61,'Current Tools'!$B:$B,"&gt;=" &amp; I$2,'Current Tools'!$B:$B,"&lt;=" &amp; EOMONTH(I$2,0))</f>
        <v>0</v>
      </c>
      <c r="J61" s="13">
        <f ca="1">SUMIFS('Current Tools'!$C:$C,'Current Tools'!$A:$A,$A61,'Current Tools'!$B:$B,"&gt;=" &amp; J$2,'Current Tools'!$B:$B,"&lt;=" &amp; EOMONTH(J$2,0))</f>
        <v>0</v>
      </c>
      <c r="K61" s="13">
        <f ca="1">SUMIFS('Current Tools'!$C:$C,'Current Tools'!$A:$A,$A61,'Current Tools'!$B:$B,"&gt;=" &amp; K$2,'Current Tools'!$B:$B,"&lt;=" &amp; EOMONTH(K$2,0))</f>
        <v>0</v>
      </c>
    </row>
    <row r="62" spans="1:11" ht="15.6" x14ac:dyDescent="0.25">
      <c r="A62" s="10" t="s">
        <v>64</v>
      </c>
      <c r="B62" s="11" t="s">
        <v>129</v>
      </c>
      <c r="C62" s="11" t="s">
        <v>129</v>
      </c>
      <c r="D62" s="11" t="s">
        <v>129</v>
      </c>
      <c r="E62" s="12" t="e">
        <f>VLOOKUP(A62,'Open Orders'!A:B,2,0)</f>
        <v>#N/A</v>
      </c>
      <c r="F62" s="13">
        <f ca="1">SUMIFS('Current Tools'!$C:$C,'Current Tools'!$A:$A,$A62,'Current Tools'!$B:$B,"&gt;=" &amp; F$2,'Current Tools'!$B:$B,"&lt;=" &amp; EOMONTH(F$2,0))</f>
        <v>0</v>
      </c>
      <c r="G62" s="13">
        <f ca="1">SUMIFS('Current Tools'!$C:$C,'Current Tools'!$A:$A,$A62,'Current Tools'!$B:$B,"&gt;=" &amp; G$2,'Current Tools'!$B:$B,"&lt;=" &amp; EOMONTH(G$2,0))</f>
        <v>0</v>
      </c>
      <c r="H62" s="13">
        <f ca="1">SUMIFS('Current Tools'!$C:$C,'Current Tools'!$A:$A,$A62,'Current Tools'!$B:$B,"&gt;=" &amp; H$2,'Current Tools'!$B:$B,"&lt;=" &amp; EOMONTH(H$2,0))</f>
        <v>0</v>
      </c>
      <c r="I62" s="13">
        <f ca="1">SUMIFS('Current Tools'!$C:$C,'Current Tools'!$A:$A,$A62,'Current Tools'!$B:$B,"&gt;=" &amp; I$2,'Current Tools'!$B:$B,"&lt;=" &amp; EOMONTH(I$2,0))</f>
        <v>0</v>
      </c>
      <c r="J62" s="13">
        <f ca="1">SUMIFS('Current Tools'!$C:$C,'Current Tools'!$A:$A,$A62,'Current Tools'!$B:$B,"&gt;=" &amp; J$2,'Current Tools'!$B:$B,"&lt;=" &amp; EOMONTH(J$2,0))</f>
        <v>0</v>
      </c>
      <c r="K62" s="13">
        <f ca="1">SUMIFS('Current Tools'!$C:$C,'Current Tools'!$A:$A,$A62,'Current Tools'!$B:$B,"&gt;=" &amp; K$2,'Current Tools'!$B:$B,"&lt;=" &amp; EOMONTH(K$2,0))</f>
        <v>0</v>
      </c>
    </row>
    <row r="63" spans="1:11" ht="15.6" x14ac:dyDescent="0.25">
      <c r="A63" s="10" t="s">
        <v>84</v>
      </c>
      <c r="B63" s="11" t="s">
        <v>129</v>
      </c>
      <c r="C63" s="11" t="s">
        <v>129</v>
      </c>
      <c r="D63" s="11" t="s">
        <v>129</v>
      </c>
      <c r="E63" s="12" t="e">
        <f>VLOOKUP(A63,'Open Orders'!A:B,2,0)</f>
        <v>#N/A</v>
      </c>
      <c r="F63" s="13">
        <f ca="1">SUMIFS('Current Tools'!$C:$C,'Current Tools'!$A:$A,$A63,'Current Tools'!$B:$B,"&gt;=" &amp; F$2,'Current Tools'!$B:$B,"&lt;=" &amp; EOMONTH(F$2,0))</f>
        <v>0</v>
      </c>
      <c r="G63" s="13">
        <f ca="1">SUMIFS('Current Tools'!$C:$C,'Current Tools'!$A:$A,$A63,'Current Tools'!$B:$B,"&gt;=" &amp; G$2,'Current Tools'!$B:$B,"&lt;=" &amp; EOMONTH(G$2,0))</f>
        <v>0</v>
      </c>
      <c r="H63" s="13">
        <f ca="1">SUMIFS('Current Tools'!$C:$C,'Current Tools'!$A:$A,$A63,'Current Tools'!$B:$B,"&gt;=" &amp; H$2,'Current Tools'!$B:$B,"&lt;=" &amp; EOMONTH(H$2,0))</f>
        <v>0</v>
      </c>
      <c r="I63" s="13">
        <f ca="1">SUMIFS('Current Tools'!$C:$C,'Current Tools'!$A:$A,$A63,'Current Tools'!$B:$B,"&gt;=" &amp; I$2,'Current Tools'!$B:$B,"&lt;=" &amp; EOMONTH(I$2,0))</f>
        <v>0</v>
      </c>
      <c r="J63" s="13">
        <f ca="1">SUMIFS('Current Tools'!$C:$C,'Current Tools'!$A:$A,$A63,'Current Tools'!$B:$B,"&gt;=" &amp; J$2,'Current Tools'!$B:$B,"&lt;=" &amp; EOMONTH(J$2,0))</f>
        <v>0</v>
      </c>
      <c r="K63" s="13">
        <f ca="1">SUMIFS('Current Tools'!$C:$C,'Current Tools'!$A:$A,$A63,'Current Tools'!$B:$B,"&gt;=" &amp; K$2,'Current Tools'!$B:$B,"&lt;=" &amp; EOMONTH(K$2,0))</f>
        <v>0</v>
      </c>
    </row>
    <row r="64" spans="1:11" ht="15.6" x14ac:dyDescent="0.25">
      <c r="A64" s="10" t="s">
        <v>65</v>
      </c>
      <c r="B64" s="11" t="s">
        <v>129</v>
      </c>
      <c r="C64" s="11" t="s">
        <v>129</v>
      </c>
      <c r="D64" s="11" t="s">
        <v>129</v>
      </c>
      <c r="E64" s="12" t="e">
        <f>VLOOKUP(A64,'Open Orders'!A:B,2,0)</f>
        <v>#N/A</v>
      </c>
      <c r="F64" s="13">
        <f ca="1">SUMIFS('Current Tools'!$C:$C,'Current Tools'!$A:$A,$A64,'Current Tools'!$B:$B,"&gt;=" &amp; F$2,'Current Tools'!$B:$B,"&lt;=" &amp; EOMONTH(F$2,0))</f>
        <v>0</v>
      </c>
      <c r="G64" s="13">
        <f ca="1">SUMIFS('Current Tools'!$C:$C,'Current Tools'!$A:$A,$A64,'Current Tools'!$B:$B,"&gt;=" &amp; G$2,'Current Tools'!$B:$B,"&lt;=" &amp; EOMONTH(G$2,0))</f>
        <v>0</v>
      </c>
      <c r="H64" s="13">
        <f ca="1">SUMIFS('Current Tools'!$C:$C,'Current Tools'!$A:$A,$A64,'Current Tools'!$B:$B,"&gt;=" &amp; H$2,'Current Tools'!$B:$B,"&lt;=" &amp; EOMONTH(H$2,0))</f>
        <v>0</v>
      </c>
      <c r="I64" s="13">
        <f ca="1">SUMIFS('Current Tools'!$C:$C,'Current Tools'!$A:$A,$A64,'Current Tools'!$B:$B,"&gt;=" &amp; I$2,'Current Tools'!$B:$B,"&lt;=" &amp; EOMONTH(I$2,0))</f>
        <v>0</v>
      </c>
      <c r="J64" s="13">
        <f ca="1">SUMIFS('Current Tools'!$C:$C,'Current Tools'!$A:$A,$A64,'Current Tools'!$B:$B,"&gt;=" &amp; J$2,'Current Tools'!$B:$B,"&lt;=" &amp; EOMONTH(J$2,0))</f>
        <v>0</v>
      </c>
      <c r="K64" s="13">
        <f ca="1">SUMIFS('Current Tools'!$C:$C,'Current Tools'!$A:$A,$A64,'Current Tools'!$B:$B,"&gt;=" &amp; K$2,'Current Tools'!$B:$B,"&lt;=" &amp; EOMONTH(K$2,0))</f>
        <v>0</v>
      </c>
    </row>
    <row r="65" spans="1:11" ht="15.6" x14ac:dyDescent="0.25">
      <c r="A65" s="10" t="s">
        <v>96</v>
      </c>
      <c r="B65" s="11" t="s">
        <v>129</v>
      </c>
      <c r="C65" s="11" t="s">
        <v>129</v>
      </c>
      <c r="D65" s="11" t="s">
        <v>129</v>
      </c>
      <c r="E65" s="12" t="e">
        <f>VLOOKUP(A65,'Open Orders'!A:B,2,0)</f>
        <v>#N/A</v>
      </c>
      <c r="F65" s="13">
        <f ca="1">SUMIFS('Current Tools'!$C:$C,'Current Tools'!$A:$A,$A65,'Current Tools'!$B:$B,"&gt;=" &amp; F$2,'Current Tools'!$B:$B,"&lt;=" &amp; EOMONTH(F$2,0))</f>
        <v>0</v>
      </c>
      <c r="G65" s="13">
        <f ca="1">SUMIFS('Current Tools'!$C:$C,'Current Tools'!$A:$A,$A65,'Current Tools'!$B:$B,"&gt;=" &amp; G$2,'Current Tools'!$B:$B,"&lt;=" &amp; EOMONTH(G$2,0))</f>
        <v>0</v>
      </c>
      <c r="H65" s="13">
        <f ca="1">SUMIFS('Current Tools'!$C:$C,'Current Tools'!$A:$A,$A65,'Current Tools'!$B:$B,"&gt;=" &amp; H$2,'Current Tools'!$B:$B,"&lt;=" &amp; EOMONTH(H$2,0))</f>
        <v>0</v>
      </c>
      <c r="I65" s="13">
        <f ca="1">SUMIFS('Current Tools'!$C:$C,'Current Tools'!$A:$A,$A65,'Current Tools'!$B:$B,"&gt;=" &amp; I$2,'Current Tools'!$B:$B,"&lt;=" &amp; EOMONTH(I$2,0))</f>
        <v>0</v>
      </c>
      <c r="J65" s="13">
        <f ca="1">SUMIFS('Current Tools'!$C:$C,'Current Tools'!$A:$A,$A65,'Current Tools'!$B:$B,"&gt;=" &amp; J$2,'Current Tools'!$B:$B,"&lt;=" &amp; EOMONTH(J$2,0))</f>
        <v>0</v>
      </c>
      <c r="K65" s="13">
        <f ca="1">SUMIFS('Current Tools'!$C:$C,'Current Tools'!$A:$A,$A65,'Current Tools'!$B:$B,"&gt;=" &amp; K$2,'Current Tools'!$B:$B,"&lt;=" &amp; EOMONTH(K$2,0))</f>
        <v>0</v>
      </c>
    </row>
    <row r="66" spans="1:11" ht="15.6" x14ac:dyDescent="0.25">
      <c r="A66" s="10" t="s">
        <v>66</v>
      </c>
      <c r="B66" s="11" t="s">
        <v>129</v>
      </c>
      <c r="C66" s="11" t="s">
        <v>129</v>
      </c>
      <c r="D66" s="11" t="s">
        <v>129</v>
      </c>
      <c r="E66" s="12" t="e">
        <f>VLOOKUP(A66,'Open Orders'!A:B,2,0)</f>
        <v>#N/A</v>
      </c>
      <c r="F66" s="13">
        <f ca="1">SUMIFS('Current Tools'!$C:$C,'Current Tools'!$A:$A,$A66,'Current Tools'!$B:$B,"&gt;=" &amp; F$2,'Current Tools'!$B:$B,"&lt;=" &amp; EOMONTH(F$2,0))</f>
        <v>0</v>
      </c>
      <c r="G66" s="13">
        <f ca="1">SUMIFS('Current Tools'!$C:$C,'Current Tools'!$A:$A,$A66,'Current Tools'!$B:$B,"&gt;=" &amp; G$2,'Current Tools'!$B:$B,"&lt;=" &amp; EOMONTH(G$2,0))</f>
        <v>0</v>
      </c>
      <c r="H66" s="13">
        <f ca="1">SUMIFS('Current Tools'!$C:$C,'Current Tools'!$A:$A,$A66,'Current Tools'!$B:$B,"&gt;=" &amp; H$2,'Current Tools'!$B:$B,"&lt;=" &amp; EOMONTH(H$2,0))</f>
        <v>0</v>
      </c>
      <c r="I66" s="13">
        <f ca="1">SUMIFS('Current Tools'!$C:$C,'Current Tools'!$A:$A,$A66,'Current Tools'!$B:$B,"&gt;=" &amp; I$2,'Current Tools'!$B:$B,"&lt;=" &amp; EOMONTH(I$2,0))</f>
        <v>0</v>
      </c>
      <c r="J66" s="13">
        <f ca="1">SUMIFS('Current Tools'!$C:$C,'Current Tools'!$A:$A,$A66,'Current Tools'!$B:$B,"&gt;=" &amp; J$2,'Current Tools'!$B:$B,"&lt;=" &amp; EOMONTH(J$2,0))</f>
        <v>0</v>
      </c>
      <c r="K66" s="13">
        <f ca="1">SUMIFS('Current Tools'!$C:$C,'Current Tools'!$A:$A,$A66,'Current Tools'!$B:$B,"&gt;=" &amp; K$2,'Current Tools'!$B:$B,"&lt;=" &amp; EOMONTH(K$2,0))</f>
        <v>0</v>
      </c>
    </row>
    <row r="67" spans="1:11" ht="15.6" x14ac:dyDescent="0.25">
      <c r="A67" s="10" t="s">
        <v>14</v>
      </c>
      <c r="B67" s="11">
        <v>0.5</v>
      </c>
      <c r="C67" s="11">
        <v>1</v>
      </c>
      <c r="D67" s="11" t="s">
        <v>129</v>
      </c>
      <c r="E67" s="12" t="e">
        <f>VLOOKUP(A67,'Open Orders'!A:B,2,0)</f>
        <v>#N/A</v>
      </c>
      <c r="F67" s="13">
        <f ca="1">SUMIFS('Current Tools'!$C:$C,'Current Tools'!$A:$A,$A67,'Current Tools'!$B:$B,"&gt;=" &amp; F$2,'Current Tools'!$B:$B,"&lt;=" &amp; EOMONTH(F$2,0))</f>
        <v>0</v>
      </c>
      <c r="G67" s="13">
        <f ca="1">SUMIFS('Current Tools'!$C:$C,'Current Tools'!$A:$A,$A67,'Current Tools'!$B:$B,"&gt;=" &amp; G$2,'Current Tools'!$B:$B,"&lt;=" &amp; EOMONTH(G$2,0))</f>
        <v>0</v>
      </c>
      <c r="H67" s="13">
        <f ca="1">SUMIFS('Current Tools'!$C:$C,'Current Tools'!$A:$A,$A67,'Current Tools'!$B:$B,"&gt;=" &amp; H$2,'Current Tools'!$B:$B,"&lt;=" &amp; EOMONTH(H$2,0))</f>
        <v>0</v>
      </c>
      <c r="I67" s="13">
        <f ca="1">SUMIFS('Current Tools'!$C:$C,'Current Tools'!$A:$A,$A67,'Current Tools'!$B:$B,"&gt;=" &amp; I$2,'Current Tools'!$B:$B,"&lt;=" &amp; EOMONTH(I$2,0))</f>
        <v>0</v>
      </c>
      <c r="J67" s="13">
        <f ca="1">SUMIFS('Current Tools'!$C:$C,'Current Tools'!$A:$A,$A67,'Current Tools'!$B:$B,"&gt;=" &amp; J$2,'Current Tools'!$B:$B,"&lt;=" &amp; EOMONTH(J$2,0))</f>
        <v>0</v>
      </c>
      <c r="K67" s="13">
        <f ca="1">SUMIFS('Current Tools'!$C:$C,'Current Tools'!$A:$A,$A67,'Current Tools'!$B:$B,"&gt;=" &amp; K$2,'Current Tools'!$B:$B,"&lt;=" &amp; EOMONTH(K$2,0))</f>
        <v>0</v>
      </c>
    </row>
    <row r="68" spans="1:11" ht="15.6" x14ac:dyDescent="0.25">
      <c r="A68" s="10" t="s">
        <v>118</v>
      </c>
      <c r="B68" s="11" t="s">
        <v>129</v>
      </c>
      <c r="C68" s="11" t="s">
        <v>129</v>
      </c>
      <c r="D68" s="11" t="s">
        <v>129</v>
      </c>
      <c r="E68" s="12" t="e">
        <f>VLOOKUP(A68,'Open Orders'!A:B,2,0)</f>
        <v>#N/A</v>
      </c>
      <c r="F68" s="13">
        <f ca="1">SUMIFS('Current Tools'!$C:$C,'Current Tools'!$A:$A,$A68,'Current Tools'!$B:$B,"&gt;=" &amp; F$2,'Current Tools'!$B:$B,"&lt;=" &amp; EOMONTH(F$2,0))</f>
        <v>0</v>
      </c>
      <c r="G68" s="13">
        <f ca="1">SUMIFS('Current Tools'!$C:$C,'Current Tools'!$A:$A,$A68,'Current Tools'!$B:$B,"&gt;=" &amp; G$2,'Current Tools'!$B:$B,"&lt;=" &amp; EOMONTH(G$2,0))</f>
        <v>0</v>
      </c>
      <c r="H68" s="13">
        <f ca="1">SUMIFS('Current Tools'!$C:$C,'Current Tools'!$A:$A,$A68,'Current Tools'!$B:$B,"&gt;=" &amp; H$2,'Current Tools'!$B:$B,"&lt;=" &amp; EOMONTH(H$2,0))</f>
        <v>0</v>
      </c>
      <c r="I68" s="13">
        <f ca="1">SUMIFS('Current Tools'!$C:$C,'Current Tools'!$A:$A,$A68,'Current Tools'!$B:$B,"&gt;=" &amp; I$2,'Current Tools'!$B:$B,"&lt;=" &amp; EOMONTH(I$2,0))</f>
        <v>0</v>
      </c>
      <c r="J68" s="13">
        <f ca="1">SUMIFS('Current Tools'!$C:$C,'Current Tools'!$A:$A,$A68,'Current Tools'!$B:$B,"&gt;=" &amp; J$2,'Current Tools'!$B:$B,"&lt;=" &amp; EOMONTH(J$2,0))</f>
        <v>0</v>
      </c>
      <c r="K68" s="13">
        <f ca="1">SUMIFS('Current Tools'!$C:$C,'Current Tools'!$A:$A,$A68,'Current Tools'!$B:$B,"&gt;=" &amp; K$2,'Current Tools'!$B:$B,"&lt;=" &amp; EOMONTH(K$2,0))</f>
        <v>0</v>
      </c>
    </row>
    <row r="69" spans="1:11" ht="15.6" x14ac:dyDescent="0.25">
      <c r="A69" s="10" t="s">
        <v>67</v>
      </c>
      <c r="B69" s="11" t="s">
        <v>129</v>
      </c>
      <c r="C69" s="11" t="s">
        <v>129</v>
      </c>
      <c r="D69" s="11" t="s">
        <v>129</v>
      </c>
      <c r="E69" s="12" t="e">
        <f>VLOOKUP(A69,'Open Orders'!A:B,2,0)</f>
        <v>#N/A</v>
      </c>
      <c r="F69" s="13">
        <f ca="1">SUMIFS('Current Tools'!$C:$C,'Current Tools'!$A:$A,$A69,'Current Tools'!$B:$B,"&gt;=" &amp; F$2,'Current Tools'!$B:$B,"&lt;=" &amp; EOMONTH(F$2,0))</f>
        <v>0</v>
      </c>
      <c r="G69" s="13">
        <f ca="1">SUMIFS('Current Tools'!$C:$C,'Current Tools'!$A:$A,$A69,'Current Tools'!$B:$B,"&gt;=" &amp; G$2,'Current Tools'!$B:$B,"&lt;=" &amp; EOMONTH(G$2,0))</f>
        <v>0</v>
      </c>
      <c r="H69" s="13">
        <f ca="1">SUMIFS('Current Tools'!$C:$C,'Current Tools'!$A:$A,$A69,'Current Tools'!$B:$B,"&gt;=" &amp; H$2,'Current Tools'!$B:$B,"&lt;=" &amp; EOMONTH(H$2,0))</f>
        <v>0</v>
      </c>
      <c r="I69" s="13">
        <f ca="1">SUMIFS('Current Tools'!$C:$C,'Current Tools'!$A:$A,$A69,'Current Tools'!$B:$B,"&gt;=" &amp; I$2,'Current Tools'!$B:$B,"&lt;=" &amp; EOMONTH(I$2,0))</f>
        <v>0</v>
      </c>
      <c r="J69" s="13">
        <f ca="1">SUMIFS('Current Tools'!$C:$C,'Current Tools'!$A:$A,$A69,'Current Tools'!$B:$B,"&gt;=" &amp; J$2,'Current Tools'!$B:$B,"&lt;=" &amp; EOMONTH(J$2,0))</f>
        <v>0</v>
      </c>
      <c r="K69" s="13">
        <f ca="1">SUMIFS('Current Tools'!$C:$C,'Current Tools'!$A:$A,$A69,'Current Tools'!$B:$B,"&gt;=" &amp; K$2,'Current Tools'!$B:$B,"&lt;=" &amp; EOMONTH(K$2,0))</f>
        <v>0</v>
      </c>
    </row>
    <row r="70" spans="1:11" ht="15.6" x14ac:dyDescent="0.25">
      <c r="A70" s="10" t="s">
        <v>68</v>
      </c>
      <c r="B70" s="11" t="s">
        <v>129</v>
      </c>
      <c r="C70" s="11" t="s">
        <v>129</v>
      </c>
      <c r="D70" s="11" t="s">
        <v>129</v>
      </c>
      <c r="E70" s="12" t="e">
        <f>VLOOKUP(A70,'Open Orders'!A:B,2,0)</f>
        <v>#N/A</v>
      </c>
      <c r="F70" s="13">
        <f ca="1">SUMIFS('Current Tools'!$C:$C,'Current Tools'!$A:$A,$A70,'Current Tools'!$B:$B,"&gt;=" &amp; F$2,'Current Tools'!$B:$B,"&lt;=" &amp; EOMONTH(F$2,0))</f>
        <v>0</v>
      </c>
      <c r="G70" s="13">
        <f ca="1">SUMIFS('Current Tools'!$C:$C,'Current Tools'!$A:$A,$A70,'Current Tools'!$B:$B,"&gt;=" &amp; G$2,'Current Tools'!$B:$B,"&lt;=" &amp; EOMONTH(G$2,0))</f>
        <v>0</v>
      </c>
      <c r="H70" s="13">
        <f ca="1">SUMIFS('Current Tools'!$C:$C,'Current Tools'!$A:$A,$A70,'Current Tools'!$B:$B,"&gt;=" &amp; H$2,'Current Tools'!$B:$B,"&lt;=" &amp; EOMONTH(H$2,0))</f>
        <v>0</v>
      </c>
      <c r="I70" s="13">
        <f ca="1">SUMIFS('Current Tools'!$C:$C,'Current Tools'!$A:$A,$A70,'Current Tools'!$B:$B,"&gt;=" &amp; I$2,'Current Tools'!$B:$B,"&lt;=" &amp; EOMONTH(I$2,0))</f>
        <v>0</v>
      </c>
      <c r="J70" s="13">
        <f ca="1">SUMIFS('Current Tools'!$C:$C,'Current Tools'!$A:$A,$A70,'Current Tools'!$B:$B,"&gt;=" &amp; J$2,'Current Tools'!$B:$B,"&lt;=" &amp; EOMONTH(J$2,0))</f>
        <v>0</v>
      </c>
      <c r="K70" s="13">
        <f ca="1">SUMIFS('Current Tools'!$C:$C,'Current Tools'!$A:$A,$A70,'Current Tools'!$B:$B,"&gt;=" &amp; K$2,'Current Tools'!$B:$B,"&lt;=" &amp; EOMONTH(K$2,0))</f>
        <v>0</v>
      </c>
    </row>
    <row r="71" spans="1:11" ht="15.6" x14ac:dyDescent="0.25">
      <c r="A71" s="10" t="s">
        <v>99</v>
      </c>
      <c r="B71" s="11" t="s">
        <v>129</v>
      </c>
      <c r="C71" s="11" t="s">
        <v>129</v>
      </c>
      <c r="D71" s="11" t="s">
        <v>129</v>
      </c>
      <c r="E71" s="12" t="e">
        <f>VLOOKUP(A71,'Open Orders'!A:B,2,0)</f>
        <v>#N/A</v>
      </c>
      <c r="F71" s="13">
        <f ca="1">SUMIFS('Current Tools'!$C:$C,'Current Tools'!$A:$A,$A71,'Current Tools'!$B:$B,"&gt;=" &amp; F$2,'Current Tools'!$B:$B,"&lt;=" &amp; EOMONTH(F$2,0))</f>
        <v>0</v>
      </c>
      <c r="G71" s="13">
        <f ca="1">SUMIFS('Current Tools'!$C:$C,'Current Tools'!$A:$A,$A71,'Current Tools'!$B:$B,"&gt;=" &amp; G$2,'Current Tools'!$B:$B,"&lt;=" &amp; EOMONTH(G$2,0))</f>
        <v>0</v>
      </c>
      <c r="H71" s="13">
        <f ca="1">SUMIFS('Current Tools'!$C:$C,'Current Tools'!$A:$A,$A71,'Current Tools'!$B:$B,"&gt;=" &amp; H$2,'Current Tools'!$B:$B,"&lt;=" &amp; EOMONTH(H$2,0))</f>
        <v>0</v>
      </c>
      <c r="I71" s="13">
        <f ca="1">SUMIFS('Current Tools'!$C:$C,'Current Tools'!$A:$A,$A71,'Current Tools'!$B:$B,"&gt;=" &amp; I$2,'Current Tools'!$B:$B,"&lt;=" &amp; EOMONTH(I$2,0))</f>
        <v>0</v>
      </c>
      <c r="J71" s="13">
        <f ca="1">SUMIFS('Current Tools'!$C:$C,'Current Tools'!$A:$A,$A71,'Current Tools'!$B:$B,"&gt;=" &amp; J$2,'Current Tools'!$B:$B,"&lt;=" &amp; EOMONTH(J$2,0))</f>
        <v>0</v>
      </c>
      <c r="K71" s="13">
        <f ca="1">SUMIFS('Current Tools'!$C:$C,'Current Tools'!$A:$A,$A71,'Current Tools'!$B:$B,"&gt;=" &amp; K$2,'Current Tools'!$B:$B,"&lt;=" &amp; EOMONTH(K$2,0))</f>
        <v>0</v>
      </c>
    </row>
    <row r="72" spans="1:11" ht="15.6" x14ac:dyDescent="0.25">
      <c r="A72" s="10" t="s">
        <v>119</v>
      </c>
      <c r="B72" s="11" t="s">
        <v>129</v>
      </c>
      <c r="C72" s="11" t="s">
        <v>129</v>
      </c>
      <c r="D72" s="11" t="s">
        <v>129</v>
      </c>
      <c r="E72" s="12" t="e">
        <f>VLOOKUP(A72,'Open Orders'!A:B,2,0)</f>
        <v>#N/A</v>
      </c>
      <c r="F72" s="13">
        <f ca="1">SUMIFS('Current Tools'!$C:$C,'Current Tools'!$A:$A,$A72,'Current Tools'!$B:$B,"&gt;=" &amp; F$2,'Current Tools'!$B:$B,"&lt;=" &amp; EOMONTH(F$2,0))</f>
        <v>0</v>
      </c>
      <c r="G72" s="13">
        <f ca="1">SUMIFS('Current Tools'!$C:$C,'Current Tools'!$A:$A,$A72,'Current Tools'!$B:$B,"&gt;=" &amp; G$2,'Current Tools'!$B:$B,"&lt;=" &amp; EOMONTH(G$2,0))</f>
        <v>0</v>
      </c>
      <c r="H72" s="13">
        <f ca="1">SUMIFS('Current Tools'!$C:$C,'Current Tools'!$A:$A,$A72,'Current Tools'!$B:$B,"&gt;=" &amp; H$2,'Current Tools'!$B:$B,"&lt;=" &amp; EOMONTH(H$2,0))</f>
        <v>0</v>
      </c>
      <c r="I72" s="13">
        <f ca="1">SUMIFS('Current Tools'!$C:$C,'Current Tools'!$A:$A,$A72,'Current Tools'!$B:$B,"&gt;=" &amp; I$2,'Current Tools'!$B:$B,"&lt;=" &amp; EOMONTH(I$2,0))</f>
        <v>0</v>
      </c>
      <c r="J72" s="13">
        <f ca="1">SUMIFS('Current Tools'!$C:$C,'Current Tools'!$A:$A,$A72,'Current Tools'!$B:$B,"&gt;=" &amp; J$2,'Current Tools'!$B:$B,"&lt;=" &amp; EOMONTH(J$2,0))</f>
        <v>0</v>
      </c>
      <c r="K72" s="13">
        <f ca="1">SUMIFS('Current Tools'!$C:$C,'Current Tools'!$A:$A,$A72,'Current Tools'!$B:$B,"&gt;=" &amp; K$2,'Current Tools'!$B:$B,"&lt;=" &amp; EOMONTH(K$2,0))</f>
        <v>0</v>
      </c>
    </row>
    <row r="73" spans="1:11" ht="15.6" x14ac:dyDescent="0.25">
      <c r="A73" s="10" t="s">
        <v>81</v>
      </c>
      <c r="B73" s="11" t="s">
        <v>129</v>
      </c>
      <c r="C73" s="11" t="s">
        <v>129</v>
      </c>
      <c r="D73" s="11" t="s">
        <v>129</v>
      </c>
      <c r="E73" s="12" t="e">
        <f>VLOOKUP(A73,'Open Orders'!A:B,2,0)</f>
        <v>#N/A</v>
      </c>
      <c r="F73" s="13">
        <f ca="1">SUMIFS('Current Tools'!$C:$C,'Current Tools'!$A:$A,$A73,'Current Tools'!$B:$B,"&gt;=" &amp; F$2,'Current Tools'!$B:$B,"&lt;=" &amp; EOMONTH(F$2,0))</f>
        <v>0</v>
      </c>
      <c r="G73" s="13">
        <f ca="1">SUMIFS('Current Tools'!$C:$C,'Current Tools'!$A:$A,$A73,'Current Tools'!$B:$B,"&gt;=" &amp; G$2,'Current Tools'!$B:$B,"&lt;=" &amp; EOMONTH(G$2,0))</f>
        <v>0</v>
      </c>
      <c r="H73" s="13">
        <f ca="1">SUMIFS('Current Tools'!$C:$C,'Current Tools'!$A:$A,$A73,'Current Tools'!$B:$B,"&gt;=" &amp; H$2,'Current Tools'!$B:$B,"&lt;=" &amp; EOMONTH(H$2,0))</f>
        <v>0</v>
      </c>
      <c r="I73" s="13">
        <f ca="1">SUMIFS('Current Tools'!$C:$C,'Current Tools'!$A:$A,$A73,'Current Tools'!$B:$B,"&gt;=" &amp; I$2,'Current Tools'!$B:$B,"&lt;=" &amp; EOMONTH(I$2,0))</f>
        <v>0</v>
      </c>
      <c r="J73" s="13">
        <f ca="1">SUMIFS('Current Tools'!$C:$C,'Current Tools'!$A:$A,$A73,'Current Tools'!$B:$B,"&gt;=" &amp; J$2,'Current Tools'!$B:$B,"&lt;=" &amp; EOMONTH(J$2,0))</f>
        <v>0</v>
      </c>
      <c r="K73" s="13">
        <f ca="1">SUMIFS('Current Tools'!$C:$C,'Current Tools'!$A:$A,$A73,'Current Tools'!$B:$B,"&gt;=" &amp; K$2,'Current Tools'!$B:$B,"&lt;=" &amp; EOMONTH(K$2,0))</f>
        <v>0</v>
      </c>
    </row>
    <row r="74" spans="1:11" ht="15.6" x14ac:dyDescent="0.25">
      <c r="A74" s="10" t="s">
        <v>69</v>
      </c>
      <c r="B74" s="11" t="s">
        <v>129</v>
      </c>
      <c r="C74" s="11" t="s">
        <v>129</v>
      </c>
      <c r="D74" s="11" t="s">
        <v>129</v>
      </c>
      <c r="E74" s="12" t="e">
        <f>VLOOKUP(A74,'Open Orders'!A:B,2,0)</f>
        <v>#N/A</v>
      </c>
      <c r="F74" s="13">
        <f ca="1">SUMIFS('Current Tools'!$C:$C,'Current Tools'!$A:$A,$A74,'Current Tools'!$B:$B,"&gt;=" &amp; F$2,'Current Tools'!$B:$B,"&lt;=" &amp; EOMONTH(F$2,0))</f>
        <v>0</v>
      </c>
      <c r="G74" s="13">
        <f ca="1">SUMIFS('Current Tools'!$C:$C,'Current Tools'!$A:$A,$A74,'Current Tools'!$B:$B,"&gt;=" &amp; G$2,'Current Tools'!$B:$B,"&lt;=" &amp; EOMONTH(G$2,0))</f>
        <v>0</v>
      </c>
      <c r="H74" s="13">
        <f ca="1">SUMIFS('Current Tools'!$C:$C,'Current Tools'!$A:$A,$A74,'Current Tools'!$B:$B,"&gt;=" &amp; H$2,'Current Tools'!$B:$B,"&lt;=" &amp; EOMONTH(H$2,0))</f>
        <v>0</v>
      </c>
      <c r="I74" s="13">
        <f ca="1">SUMIFS('Current Tools'!$C:$C,'Current Tools'!$A:$A,$A74,'Current Tools'!$B:$B,"&gt;=" &amp; I$2,'Current Tools'!$B:$B,"&lt;=" &amp; EOMONTH(I$2,0))</f>
        <v>0</v>
      </c>
      <c r="J74" s="13">
        <f ca="1">SUMIFS('Current Tools'!$C:$C,'Current Tools'!$A:$A,$A74,'Current Tools'!$B:$B,"&gt;=" &amp; J$2,'Current Tools'!$B:$B,"&lt;=" &amp; EOMONTH(J$2,0))</f>
        <v>0</v>
      </c>
      <c r="K74" s="13">
        <f ca="1">SUMIFS('Current Tools'!$C:$C,'Current Tools'!$A:$A,$A74,'Current Tools'!$B:$B,"&gt;=" &amp; K$2,'Current Tools'!$B:$B,"&lt;=" &amp; EOMONTH(K$2,0))</f>
        <v>0</v>
      </c>
    </row>
    <row r="75" spans="1:11" ht="15.6" x14ac:dyDescent="0.25">
      <c r="A75" s="10" t="s">
        <v>91</v>
      </c>
      <c r="B75" s="11" t="s">
        <v>129</v>
      </c>
      <c r="C75" s="11" t="s">
        <v>129</v>
      </c>
      <c r="D75" s="11" t="s">
        <v>129</v>
      </c>
      <c r="E75" s="12" t="e">
        <f>VLOOKUP(A75,'Open Orders'!A:B,2,0)</f>
        <v>#N/A</v>
      </c>
      <c r="F75" s="13">
        <f ca="1">SUMIFS('Current Tools'!$C:$C,'Current Tools'!$A:$A,$A75,'Current Tools'!$B:$B,"&gt;=" &amp; F$2,'Current Tools'!$B:$B,"&lt;=" &amp; EOMONTH(F$2,0))</f>
        <v>0</v>
      </c>
      <c r="G75" s="13">
        <f ca="1">SUMIFS('Current Tools'!$C:$C,'Current Tools'!$A:$A,$A75,'Current Tools'!$B:$B,"&gt;=" &amp; G$2,'Current Tools'!$B:$B,"&lt;=" &amp; EOMONTH(G$2,0))</f>
        <v>0</v>
      </c>
      <c r="H75" s="13">
        <f ca="1">SUMIFS('Current Tools'!$C:$C,'Current Tools'!$A:$A,$A75,'Current Tools'!$B:$B,"&gt;=" &amp; H$2,'Current Tools'!$B:$B,"&lt;=" &amp; EOMONTH(H$2,0))</f>
        <v>0</v>
      </c>
      <c r="I75" s="13">
        <f ca="1">SUMIFS('Current Tools'!$C:$C,'Current Tools'!$A:$A,$A75,'Current Tools'!$B:$B,"&gt;=" &amp; I$2,'Current Tools'!$B:$B,"&lt;=" &amp; EOMONTH(I$2,0))</f>
        <v>0</v>
      </c>
      <c r="J75" s="13">
        <f ca="1">SUMIFS('Current Tools'!$C:$C,'Current Tools'!$A:$A,$A75,'Current Tools'!$B:$B,"&gt;=" &amp; J$2,'Current Tools'!$B:$B,"&lt;=" &amp; EOMONTH(J$2,0))</f>
        <v>0</v>
      </c>
      <c r="K75" s="13">
        <f ca="1">SUMIFS('Current Tools'!$C:$C,'Current Tools'!$A:$A,$A75,'Current Tools'!$B:$B,"&gt;=" &amp; K$2,'Current Tools'!$B:$B,"&lt;=" &amp; EOMONTH(K$2,0))</f>
        <v>0</v>
      </c>
    </row>
    <row r="76" spans="1:11" ht="15.6" x14ac:dyDescent="0.25">
      <c r="A76" s="10" t="s">
        <v>92</v>
      </c>
      <c r="B76" s="11" t="s">
        <v>129</v>
      </c>
      <c r="C76" s="11" t="s">
        <v>129</v>
      </c>
      <c r="D76" s="11" t="s">
        <v>129</v>
      </c>
      <c r="E76" s="12" t="e">
        <f>VLOOKUP(A76,'Open Orders'!A:B,2,0)</f>
        <v>#N/A</v>
      </c>
      <c r="F76" s="13">
        <f ca="1">SUMIFS('Current Tools'!$C:$C,'Current Tools'!$A:$A,$A76,'Current Tools'!$B:$B,"&gt;=" &amp; F$2,'Current Tools'!$B:$B,"&lt;=" &amp; EOMONTH(F$2,0))</f>
        <v>0</v>
      </c>
      <c r="G76" s="13">
        <f ca="1">SUMIFS('Current Tools'!$C:$C,'Current Tools'!$A:$A,$A76,'Current Tools'!$B:$B,"&gt;=" &amp; G$2,'Current Tools'!$B:$B,"&lt;=" &amp; EOMONTH(G$2,0))</f>
        <v>0</v>
      </c>
      <c r="H76" s="13">
        <f ca="1">SUMIFS('Current Tools'!$C:$C,'Current Tools'!$A:$A,$A76,'Current Tools'!$B:$B,"&gt;=" &amp; H$2,'Current Tools'!$B:$B,"&lt;=" &amp; EOMONTH(H$2,0))</f>
        <v>0</v>
      </c>
      <c r="I76" s="13">
        <f ca="1">SUMIFS('Current Tools'!$C:$C,'Current Tools'!$A:$A,$A76,'Current Tools'!$B:$B,"&gt;=" &amp; I$2,'Current Tools'!$B:$B,"&lt;=" &amp; EOMONTH(I$2,0))</f>
        <v>0</v>
      </c>
      <c r="J76" s="13">
        <f ca="1">SUMIFS('Current Tools'!$C:$C,'Current Tools'!$A:$A,$A76,'Current Tools'!$B:$B,"&gt;=" &amp; J$2,'Current Tools'!$B:$B,"&lt;=" &amp; EOMONTH(J$2,0))</f>
        <v>0</v>
      </c>
      <c r="K76" s="13">
        <f ca="1">SUMIFS('Current Tools'!$C:$C,'Current Tools'!$A:$A,$A76,'Current Tools'!$B:$B,"&gt;=" &amp; K$2,'Current Tools'!$B:$B,"&lt;=" &amp; EOMONTH(K$2,0))</f>
        <v>0</v>
      </c>
    </row>
    <row r="77" spans="1:11" ht="15.6" x14ac:dyDescent="0.25">
      <c r="A77" s="10" t="s">
        <v>88</v>
      </c>
      <c r="B77" s="11" t="s">
        <v>129</v>
      </c>
      <c r="C77" s="11" t="s">
        <v>129</v>
      </c>
      <c r="D77" s="11" t="s">
        <v>129</v>
      </c>
      <c r="E77" s="12" t="e">
        <f>VLOOKUP(A77,'Open Orders'!A:B,2,0)</f>
        <v>#N/A</v>
      </c>
      <c r="F77" s="13">
        <f ca="1">SUMIFS('Current Tools'!$C:$C,'Current Tools'!$A:$A,$A77,'Current Tools'!$B:$B,"&gt;=" &amp; F$2,'Current Tools'!$B:$B,"&lt;=" &amp; EOMONTH(F$2,0))</f>
        <v>0</v>
      </c>
      <c r="G77" s="13">
        <f ca="1">SUMIFS('Current Tools'!$C:$C,'Current Tools'!$A:$A,$A77,'Current Tools'!$B:$B,"&gt;=" &amp; G$2,'Current Tools'!$B:$B,"&lt;=" &amp; EOMONTH(G$2,0))</f>
        <v>0</v>
      </c>
      <c r="H77" s="13">
        <f ca="1">SUMIFS('Current Tools'!$C:$C,'Current Tools'!$A:$A,$A77,'Current Tools'!$B:$B,"&gt;=" &amp; H$2,'Current Tools'!$B:$B,"&lt;=" &amp; EOMONTH(H$2,0))</f>
        <v>0</v>
      </c>
      <c r="I77" s="13">
        <f ca="1">SUMIFS('Current Tools'!$C:$C,'Current Tools'!$A:$A,$A77,'Current Tools'!$B:$B,"&gt;=" &amp; I$2,'Current Tools'!$B:$B,"&lt;=" &amp; EOMONTH(I$2,0))</f>
        <v>0</v>
      </c>
      <c r="J77" s="13">
        <f ca="1">SUMIFS('Current Tools'!$C:$C,'Current Tools'!$A:$A,$A77,'Current Tools'!$B:$B,"&gt;=" &amp; J$2,'Current Tools'!$B:$B,"&lt;=" &amp; EOMONTH(J$2,0))</f>
        <v>0</v>
      </c>
      <c r="K77" s="13">
        <f ca="1">SUMIFS('Current Tools'!$C:$C,'Current Tools'!$A:$A,$A77,'Current Tools'!$B:$B,"&gt;=" &amp; K$2,'Current Tools'!$B:$B,"&lt;=" &amp; EOMONTH(K$2,0))</f>
        <v>0</v>
      </c>
    </row>
    <row r="78" spans="1:11" ht="15.6" x14ac:dyDescent="0.25">
      <c r="A78" s="10" t="s">
        <v>70</v>
      </c>
      <c r="B78" s="11" t="s">
        <v>129</v>
      </c>
      <c r="C78" s="11" t="s">
        <v>129</v>
      </c>
      <c r="D78" s="11" t="s">
        <v>129</v>
      </c>
      <c r="E78" s="12" t="e">
        <f>VLOOKUP(A78,'Open Orders'!A:B,2,0)</f>
        <v>#N/A</v>
      </c>
      <c r="F78" s="13">
        <f ca="1">SUMIFS('Current Tools'!$C:$C,'Current Tools'!$A:$A,$A78,'Current Tools'!$B:$B,"&gt;=" &amp; F$2,'Current Tools'!$B:$B,"&lt;=" &amp; EOMONTH(F$2,0))</f>
        <v>0</v>
      </c>
      <c r="G78" s="13">
        <f ca="1">SUMIFS('Current Tools'!$C:$C,'Current Tools'!$A:$A,$A78,'Current Tools'!$B:$B,"&gt;=" &amp; G$2,'Current Tools'!$B:$B,"&lt;=" &amp; EOMONTH(G$2,0))</f>
        <v>0</v>
      </c>
      <c r="H78" s="13">
        <f ca="1">SUMIFS('Current Tools'!$C:$C,'Current Tools'!$A:$A,$A78,'Current Tools'!$B:$B,"&gt;=" &amp; H$2,'Current Tools'!$B:$B,"&lt;=" &amp; EOMONTH(H$2,0))</f>
        <v>0</v>
      </c>
      <c r="I78" s="13">
        <f ca="1">SUMIFS('Current Tools'!$C:$C,'Current Tools'!$A:$A,$A78,'Current Tools'!$B:$B,"&gt;=" &amp; I$2,'Current Tools'!$B:$B,"&lt;=" &amp; EOMONTH(I$2,0))</f>
        <v>0</v>
      </c>
      <c r="J78" s="13">
        <f ca="1">SUMIFS('Current Tools'!$C:$C,'Current Tools'!$A:$A,$A78,'Current Tools'!$B:$B,"&gt;=" &amp; J$2,'Current Tools'!$B:$B,"&lt;=" &amp; EOMONTH(J$2,0))</f>
        <v>0</v>
      </c>
      <c r="K78" s="13">
        <f ca="1">SUMIFS('Current Tools'!$C:$C,'Current Tools'!$A:$A,$A78,'Current Tools'!$B:$B,"&gt;=" &amp; K$2,'Current Tools'!$B:$B,"&lt;=" &amp; EOMONTH(K$2,0))</f>
        <v>0</v>
      </c>
    </row>
    <row r="79" spans="1:11" ht="15.6" x14ac:dyDescent="0.25">
      <c r="A79" s="10" t="s">
        <v>71</v>
      </c>
      <c r="B79" s="11" t="s">
        <v>129</v>
      </c>
      <c r="C79" s="11" t="s">
        <v>129</v>
      </c>
      <c r="D79" s="11" t="s">
        <v>129</v>
      </c>
      <c r="E79" s="12" t="e">
        <f>VLOOKUP(A79,'Open Orders'!A:B,2,0)</f>
        <v>#N/A</v>
      </c>
      <c r="F79" s="13">
        <f ca="1">SUMIFS('Current Tools'!$C:$C,'Current Tools'!$A:$A,$A79,'Current Tools'!$B:$B,"&gt;=" &amp; F$2,'Current Tools'!$B:$B,"&lt;=" &amp; EOMONTH(F$2,0))</f>
        <v>0</v>
      </c>
      <c r="G79" s="13">
        <f ca="1">SUMIFS('Current Tools'!$C:$C,'Current Tools'!$A:$A,$A79,'Current Tools'!$B:$B,"&gt;=" &amp; G$2,'Current Tools'!$B:$B,"&lt;=" &amp; EOMONTH(G$2,0))</f>
        <v>0</v>
      </c>
      <c r="H79" s="13">
        <f ca="1">SUMIFS('Current Tools'!$C:$C,'Current Tools'!$A:$A,$A79,'Current Tools'!$B:$B,"&gt;=" &amp; H$2,'Current Tools'!$B:$B,"&lt;=" &amp; EOMONTH(H$2,0))</f>
        <v>0</v>
      </c>
      <c r="I79" s="13">
        <f ca="1">SUMIFS('Current Tools'!$C:$C,'Current Tools'!$A:$A,$A79,'Current Tools'!$B:$B,"&gt;=" &amp; I$2,'Current Tools'!$B:$B,"&lt;=" &amp; EOMONTH(I$2,0))</f>
        <v>0</v>
      </c>
      <c r="J79" s="13">
        <f ca="1">SUMIFS('Current Tools'!$C:$C,'Current Tools'!$A:$A,$A79,'Current Tools'!$B:$B,"&gt;=" &amp; J$2,'Current Tools'!$B:$B,"&lt;=" &amp; EOMONTH(J$2,0))</f>
        <v>0</v>
      </c>
      <c r="K79" s="13">
        <f ca="1">SUMIFS('Current Tools'!$C:$C,'Current Tools'!$A:$A,$A79,'Current Tools'!$B:$B,"&gt;=" &amp; K$2,'Current Tools'!$B:$B,"&lt;=" &amp; EOMONTH(K$2,0))</f>
        <v>0</v>
      </c>
    </row>
    <row r="80" spans="1:11" ht="15.6" x14ac:dyDescent="0.25">
      <c r="A80" s="10" t="s">
        <v>72</v>
      </c>
      <c r="B80" s="11" t="s">
        <v>129</v>
      </c>
      <c r="C80" s="11" t="s">
        <v>129</v>
      </c>
      <c r="D80" s="11" t="s">
        <v>129</v>
      </c>
      <c r="E80" s="12" t="e">
        <f>VLOOKUP(A80,'Open Orders'!A:B,2,0)</f>
        <v>#N/A</v>
      </c>
      <c r="F80" s="13">
        <f ca="1">SUMIFS('Current Tools'!$C:$C,'Current Tools'!$A:$A,$A80,'Current Tools'!$B:$B,"&gt;=" &amp; F$2,'Current Tools'!$B:$B,"&lt;=" &amp; EOMONTH(F$2,0))</f>
        <v>0</v>
      </c>
      <c r="G80" s="13">
        <f ca="1">SUMIFS('Current Tools'!$C:$C,'Current Tools'!$A:$A,$A80,'Current Tools'!$B:$B,"&gt;=" &amp; G$2,'Current Tools'!$B:$B,"&lt;=" &amp; EOMONTH(G$2,0))</f>
        <v>0</v>
      </c>
      <c r="H80" s="13">
        <f ca="1">SUMIFS('Current Tools'!$C:$C,'Current Tools'!$A:$A,$A80,'Current Tools'!$B:$B,"&gt;=" &amp; H$2,'Current Tools'!$B:$B,"&lt;=" &amp; EOMONTH(H$2,0))</f>
        <v>0</v>
      </c>
      <c r="I80" s="13">
        <f ca="1">SUMIFS('Current Tools'!$C:$C,'Current Tools'!$A:$A,$A80,'Current Tools'!$B:$B,"&gt;=" &amp; I$2,'Current Tools'!$B:$B,"&lt;=" &amp; EOMONTH(I$2,0))</f>
        <v>0</v>
      </c>
      <c r="J80" s="13">
        <f ca="1">SUMIFS('Current Tools'!$C:$C,'Current Tools'!$A:$A,$A80,'Current Tools'!$B:$B,"&gt;=" &amp; J$2,'Current Tools'!$B:$B,"&lt;=" &amp; EOMONTH(J$2,0))</f>
        <v>0</v>
      </c>
      <c r="K80" s="13">
        <f ca="1">SUMIFS('Current Tools'!$C:$C,'Current Tools'!$A:$A,$A80,'Current Tools'!$B:$B,"&gt;=" &amp; K$2,'Current Tools'!$B:$B,"&lt;=" &amp; EOMONTH(K$2,0))</f>
        <v>0</v>
      </c>
    </row>
    <row r="81" spans="1:11" ht="15.6" x14ac:dyDescent="0.25">
      <c r="A81" s="10" t="s">
        <v>121</v>
      </c>
      <c r="B81" s="11" t="s">
        <v>129</v>
      </c>
      <c r="C81" s="11" t="s">
        <v>129</v>
      </c>
      <c r="D81" s="11" t="s">
        <v>129</v>
      </c>
      <c r="E81" s="12" t="e">
        <f>VLOOKUP(A81,'Open Orders'!A:B,2,0)</f>
        <v>#N/A</v>
      </c>
      <c r="F81" s="13">
        <f ca="1">SUMIFS('Current Tools'!$C:$C,'Current Tools'!$A:$A,$A81,'Current Tools'!$B:$B,"&gt;=" &amp; F$2,'Current Tools'!$B:$B,"&lt;=" &amp; EOMONTH(F$2,0))</f>
        <v>0</v>
      </c>
      <c r="G81" s="13">
        <f ca="1">SUMIFS('Current Tools'!$C:$C,'Current Tools'!$A:$A,$A81,'Current Tools'!$B:$B,"&gt;=" &amp; G$2,'Current Tools'!$B:$B,"&lt;=" &amp; EOMONTH(G$2,0))</f>
        <v>0</v>
      </c>
      <c r="H81" s="13">
        <f ca="1">SUMIFS('Current Tools'!$C:$C,'Current Tools'!$A:$A,$A81,'Current Tools'!$B:$B,"&gt;=" &amp; H$2,'Current Tools'!$B:$B,"&lt;=" &amp; EOMONTH(H$2,0))</f>
        <v>0</v>
      </c>
      <c r="I81" s="13">
        <f ca="1">SUMIFS('Current Tools'!$C:$C,'Current Tools'!$A:$A,$A81,'Current Tools'!$B:$B,"&gt;=" &amp; I$2,'Current Tools'!$B:$B,"&lt;=" &amp; EOMONTH(I$2,0))</f>
        <v>0</v>
      </c>
      <c r="J81" s="13">
        <f ca="1">SUMIFS('Current Tools'!$C:$C,'Current Tools'!$A:$A,$A81,'Current Tools'!$B:$B,"&gt;=" &amp; J$2,'Current Tools'!$B:$B,"&lt;=" &amp; EOMONTH(J$2,0))</f>
        <v>0</v>
      </c>
      <c r="K81" s="13">
        <f ca="1">SUMIFS('Current Tools'!$C:$C,'Current Tools'!$A:$A,$A81,'Current Tools'!$B:$B,"&gt;=" &amp; K$2,'Current Tools'!$B:$B,"&lt;=" &amp; EOMONTH(K$2,0))</f>
        <v>0</v>
      </c>
    </row>
    <row r="82" spans="1:11" ht="15.6" x14ac:dyDescent="0.25">
      <c r="A82" s="10" t="s">
        <v>85</v>
      </c>
      <c r="B82" s="11" t="s">
        <v>129</v>
      </c>
      <c r="C82" s="11" t="s">
        <v>129</v>
      </c>
      <c r="D82" s="11" t="s">
        <v>129</v>
      </c>
      <c r="E82" s="12" t="e">
        <f>VLOOKUP(A82,'Open Orders'!A:B,2,0)</f>
        <v>#N/A</v>
      </c>
      <c r="F82" s="13">
        <f ca="1">SUMIFS('Current Tools'!$C:$C,'Current Tools'!$A:$A,$A82,'Current Tools'!$B:$B,"&gt;=" &amp; F$2,'Current Tools'!$B:$B,"&lt;=" &amp; EOMONTH(F$2,0))</f>
        <v>0</v>
      </c>
      <c r="G82" s="13">
        <f ca="1">SUMIFS('Current Tools'!$C:$C,'Current Tools'!$A:$A,$A82,'Current Tools'!$B:$B,"&gt;=" &amp; G$2,'Current Tools'!$B:$B,"&lt;=" &amp; EOMONTH(G$2,0))</f>
        <v>0</v>
      </c>
      <c r="H82" s="13">
        <f ca="1">SUMIFS('Current Tools'!$C:$C,'Current Tools'!$A:$A,$A82,'Current Tools'!$B:$B,"&gt;=" &amp; H$2,'Current Tools'!$B:$B,"&lt;=" &amp; EOMONTH(H$2,0))</f>
        <v>0</v>
      </c>
      <c r="I82" s="13">
        <f ca="1">SUMIFS('Current Tools'!$C:$C,'Current Tools'!$A:$A,$A82,'Current Tools'!$B:$B,"&gt;=" &amp; I$2,'Current Tools'!$B:$B,"&lt;=" &amp; EOMONTH(I$2,0))</f>
        <v>0</v>
      </c>
      <c r="J82" s="13">
        <f ca="1">SUMIFS('Current Tools'!$C:$C,'Current Tools'!$A:$A,$A82,'Current Tools'!$B:$B,"&gt;=" &amp; J$2,'Current Tools'!$B:$B,"&lt;=" &amp; EOMONTH(J$2,0))</f>
        <v>0</v>
      </c>
      <c r="K82" s="13">
        <f ca="1">SUMIFS('Current Tools'!$C:$C,'Current Tools'!$A:$A,$A82,'Current Tools'!$B:$B,"&gt;=" &amp; K$2,'Current Tools'!$B:$B,"&lt;=" &amp; EOMONTH(K$2,0))</f>
        <v>0</v>
      </c>
    </row>
    <row r="83" spans="1:11" ht="15.6" x14ac:dyDescent="0.25">
      <c r="A83" s="10" t="s">
        <v>32</v>
      </c>
      <c r="B83" s="11" t="s">
        <v>129</v>
      </c>
      <c r="C83" s="11" t="s">
        <v>129</v>
      </c>
      <c r="D83" s="11" t="s">
        <v>129</v>
      </c>
      <c r="E83" s="12" t="e">
        <f>VLOOKUP(A83,'Open Orders'!A:B,2,0)</f>
        <v>#N/A</v>
      </c>
      <c r="F83" s="13">
        <f ca="1">SUMIFS('Current Tools'!$C:$C,'Current Tools'!$A:$A,$A83,'Current Tools'!$B:$B,"&gt;=" &amp; F$2,'Current Tools'!$B:$B,"&lt;=" &amp; EOMONTH(F$2,0))</f>
        <v>0</v>
      </c>
      <c r="G83" s="13">
        <f ca="1">SUMIFS('Current Tools'!$C:$C,'Current Tools'!$A:$A,$A83,'Current Tools'!$B:$B,"&gt;=" &amp; G$2,'Current Tools'!$B:$B,"&lt;=" &amp; EOMONTH(G$2,0))</f>
        <v>0</v>
      </c>
      <c r="H83" s="13">
        <f ca="1">SUMIFS('Current Tools'!$C:$C,'Current Tools'!$A:$A,$A83,'Current Tools'!$B:$B,"&gt;=" &amp; H$2,'Current Tools'!$B:$B,"&lt;=" &amp; EOMONTH(H$2,0))</f>
        <v>0</v>
      </c>
      <c r="I83" s="13">
        <f ca="1">SUMIFS('Current Tools'!$C:$C,'Current Tools'!$A:$A,$A83,'Current Tools'!$B:$B,"&gt;=" &amp; I$2,'Current Tools'!$B:$B,"&lt;=" &amp; EOMONTH(I$2,0))</f>
        <v>0</v>
      </c>
      <c r="J83" s="13">
        <f ca="1">SUMIFS('Current Tools'!$C:$C,'Current Tools'!$A:$A,$A83,'Current Tools'!$B:$B,"&gt;=" &amp; J$2,'Current Tools'!$B:$B,"&lt;=" &amp; EOMONTH(J$2,0))</f>
        <v>0</v>
      </c>
      <c r="K83" s="13">
        <f ca="1">SUMIFS('Current Tools'!$C:$C,'Current Tools'!$A:$A,$A83,'Current Tools'!$B:$B,"&gt;=" &amp; K$2,'Current Tools'!$B:$B,"&lt;=" &amp; EOMONTH(K$2,0))</f>
        <v>0</v>
      </c>
    </row>
    <row r="84" spans="1:11" ht="15.6" x14ac:dyDescent="0.25">
      <c r="A84" s="10" t="s">
        <v>73</v>
      </c>
      <c r="B84" s="11" t="s">
        <v>129</v>
      </c>
      <c r="C84" s="11" t="s">
        <v>129</v>
      </c>
      <c r="D84" s="11" t="s">
        <v>129</v>
      </c>
      <c r="E84" s="12" t="e">
        <f>VLOOKUP(A84,'Open Orders'!A:B,2,0)</f>
        <v>#N/A</v>
      </c>
      <c r="F84" s="13">
        <f ca="1">SUMIFS('Current Tools'!$C:$C,'Current Tools'!$A:$A,$A84,'Current Tools'!$B:$B,"&gt;=" &amp; F$2,'Current Tools'!$B:$B,"&lt;=" &amp; EOMONTH(F$2,0))</f>
        <v>0</v>
      </c>
      <c r="G84" s="13">
        <f ca="1">SUMIFS('Current Tools'!$C:$C,'Current Tools'!$A:$A,$A84,'Current Tools'!$B:$B,"&gt;=" &amp; G$2,'Current Tools'!$B:$B,"&lt;=" &amp; EOMONTH(G$2,0))</f>
        <v>0</v>
      </c>
      <c r="H84" s="13">
        <f ca="1">SUMIFS('Current Tools'!$C:$C,'Current Tools'!$A:$A,$A84,'Current Tools'!$B:$B,"&gt;=" &amp; H$2,'Current Tools'!$B:$B,"&lt;=" &amp; EOMONTH(H$2,0))</f>
        <v>0</v>
      </c>
      <c r="I84" s="13">
        <f ca="1">SUMIFS('Current Tools'!$C:$C,'Current Tools'!$A:$A,$A84,'Current Tools'!$B:$B,"&gt;=" &amp; I$2,'Current Tools'!$B:$B,"&lt;=" &amp; EOMONTH(I$2,0))</f>
        <v>0</v>
      </c>
      <c r="J84" s="13">
        <f ca="1">SUMIFS('Current Tools'!$C:$C,'Current Tools'!$A:$A,$A84,'Current Tools'!$B:$B,"&gt;=" &amp; J$2,'Current Tools'!$B:$B,"&lt;=" &amp; EOMONTH(J$2,0))</f>
        <v>0</v>
      </c>
      <c r="K84" s="13">
        <f ca="1">SUMIFS('Current Tools'!$C:$C,'Current Tools'!$A:$A,$A84,'Current Tools'!$B:$B,"&gt;=" &amp; K$2,'Current Tools'!$B:$B,"&lt;=" &amp; EOMONTH(K$2,0))</f>
        <v>0</v>
      </c>
    </row>
    <row r="85" spans="1:11" ht="15.6" x14ac:dyDescent="0.25">
      <c r="A85" s="10" t="s">
        <v>74</v>
      </c>
      <c r="B85" s="11" t="s">
        <v>129</v>
      </c>
      <c r="C85" s="11" t="s">
        <v>129</v>
      </c>
      <c r="D85" s="11" t="s">
        <v>129</v>
      </c>
      <c r="E85" s="12" t="e">
        <f>VLOOKUP(A85,'Open Orders'!A:B,2,0)</f>
        <v>#N/A</v>
      </c>
      <c r="F85" s="13">
        <f ca="1">SUMIFS('Current Tools'!$C:$C,'Current Tools'!$A:$A,$A85,'Current Tools'!$B:$B,"&gt;=" &amp; F$2,'Current Tools'!$B:$B,"&lt;=" &amp; EOMONTH(F$2,0))</f>
        <v>0</v>
      </c>
      <c r="G85" s="13">
        <f ca="1">SUMIFS('Current Tools'!$C:$C,'Current Tools'!$A:$A,$A85,'Current Tools'!$B:$B,"&gt;=" &amp; G$2,'Current Tools'!$B:$B,"&lt;=" &amp; EOMONTH(G$2,0))</f>
        <v>0</v>
      </c>
      <c r="H85" s="13">
        <f ca="1">SUMIFS('Current Tools'!$C:$C,'Current Tools'!$A:$A,$A85,'Current Tools'!$B:$B,"&gt;=" &amp; H$2,'Current Tools'!$B:$B,"&lt;=" &amp; EOMONTH(H$2,0))</f>
        <v>0</v>
      </c>
      <c r="I85" s="13">
        <f ca="1">SUMIFS('Current Tools'!$C:$C,'Current Tools'!$A:$A,$A85,'Current Tools'!$B:$B,"&gt;=" &amp; I$2,'Current Tools'!$B:$B,"&lt;=" &amp; EOMONTH(I$2,0))</f>
        <v>0</v>
      </c>
      <c r="J85" s="13">
        <f ca="1">SUMIFS('Current Tools'!$C:$C,'Current Tools'!$A:$A,$A85,'Current Tools'!$B:$B,"&gt;=" &amp; J$2,'Current Tools'!$B:$B,"&lt;=" &amp; EOMONTH(J$2,0))</f>
        <v>0</v>
      </c>
      <c r="K85" s="13">
        <f ca="1">SUMIFS('Current Tools'!$C:$C,'Current Tools'!$A:$A,$A85,'Current Tools'!$B:$B,"&gt;=" &amp; K$2,'Current Tools'!$B:$B,"&lt;=" &amp; EOMONTH(K$2,0))</f>
        <v>0</v>
      </c>
    </row>
    <row r="86" spans="1:11" ht="15.6" x14ac:dyDescent="0.25">
      <c r="A86" s="10" t="s">
        <v>75</v>
      </c>
      <c r="B86" s="11" t="s">
        <v>129</v>
      </c>
      <c r="C86" s="11" t="s">
        <v>129</v>
      </c>
      <c r="D86" s="11" t="s">
        <v>129</v>
      </c>
      <c r="E86" s="12" t="e">
        <f>VLOOKUP(A86,'Open Orders'!A:B,2,0)</f>
        <v>#N/A</v>
      </c>
      <c r="F86" s="13">
        <f ca="1">SUMIFS('Current Tools'!$C:$C,'Current Tools'!$A:$A,$A86,'Current Tools'!$B:$B,"&gt;=" &amp; F$2,'Current Tools'!$B:$B,"&lt;=" &amp; EOMONTH(F$2,0))</f>
        <v>0</v>
      </c>
      <c r="G86" s="13">
        <f ca="1">SUMIFS('Current Tools'!$C:$C,'Current Tools'!$A:$A,$A86,'Current Tools'!$B:$B,"&gt;=" &amp; G$2,'Current Tools'!$B:$B,"&lt;=" &amp; EOMONTH(G$2,0))</f>
        <v>0</v>
      </c>
      <c r="H86" s="13">
        <f ca="1">SUMIFS('Current Tools'!$C:$C,'Current Tools'!$A:$A,$A86,'Current Tools'!$B:$B,"&gt;=" &amp; H$2,'Current Tools'!$B:$B,"&lt;=" &amp; EOMONTH(H$2,0))</f>
        <v>0</v>
      </c>
      <c r="I86" s="13">
        <f ca="1">SUMIFS('Current Tools'!$C:$C,'Current Tools'!$A:$A,$A86,'Current Tools'!$B:$B,"&gt;=" &amp; I$2,'Current Tools'!$B:$B,"&lt;=" &amp; EOMONTH(I$2,0))</f>
        <v>0</v>
      </c>
      <c r="J86" s="13">
        <f ca="1">SUMIFS('Current Tools'!$C:$C,'Current Tools'!$A:$A,$A86,'Current Tools'!$B:$B,"&gt;=" &amp; J$2,'Current Tools'!$B:$B,"&lt;=" &amp; EOMONTH(J$2,0))</f>
        <v>0</v>
      </c>
      <c r="K86" s="13">
        <f ca="1">SUMIFS('Current Tools'!$C:$C,'Current Tools'!$A:$A,$A86,'Current Tools'!$B:$B,"&gt;=" &amp; K$2,'Current Tools'!$B:$B,"&lt;=" &amp; EOMONTH(K$2,0))</f>
        <v>0</v>
      </c>
    </row>
    <row r="87" spans="1:11" ht="15.6" x14ac:dyDescent="0.25">
      <c r="A87" s="10" t="s">
        <v>76</v>
      </c>
      <c r="B87" s="11" t="s">
        <v>129</v>
      </c>
      <c r="C87" s="11" t="s">
        <v>129</v>
      </c>
      <c r="D87" s="11" t="s">
        <v>129</v>
      </c>
      <c r="E87" s="12" t="e">
        <f>VLOOKUP(A87,'Open Orders'!A:B,2,0)</f>
        <v>#N/A</v>
      </c>
      <c r="F87" s="13">
        <f ca="1">SUMIFS('Current Tools'!$C:$C,'Current Tools'!$A:$A,$A87,'Current Tools'!$B:$B,"&gt;=" &amp; F$2,'Current Tools'!$B:$B,"&lt;=" &amp; EOMONTH(F$2,0))</f>
        <v>0</v>
      </c>
      <c r="G87" s="13">
        <f ca="1">SUMIFS('Current Tools'!$C:$C,'Current Tools'!$A:$A,$A87,'Current Tools'!$B:$B,"&gt;=" &amp; G$2,'Current Tools'!$B:$B,"&lt;=" &amp; EOMONTH(G$2,0))</f>
        <v>0</v>
      </c>
      <c r="H87" s="13">
        <f ca="1">SUMIFS('Current Tools'!$C:$C,'Current Tools'!$A:$A,$A87,'Current Tools'!$B:$B,"&gt;=" &amp; H$2,'Current Tools'!$B:$B,"&lt;=" &amp; EOMONTH(H$2,0))</f>
        <v>0</v>
      </c>
      <c r="I87" s="13">
        <f ca="1">SUMIFS('Current Tools'!$C:$C,'Current Tools'!$A:$A,$A87,'Current Tools'!$B:$B,"&gt;=" &amp; I$2,'Current Tools'!$B:$B,"&lt;=" &amp; EOMONTH(I$2,0))</f>
        <v>0</v>
      </c>
      <c r="J87" s="13">
        <f ca="1">SUMIFS('Current Tools'!$C:$C,'Current Tools'!$A:$A,$A87,'Current Tools'!$B:$B,"&gt;=" &amp; J$2,'Current Tools'!$B:$B,"&lt;=" &amp; EOMONTH(J$2,0))</f>
        <v>0</v>
      </c>
      <c r="K87" s="13">
        <f ca="1">SUMIFS('Current Tools'!$C:$C,'Current Tools'!$A:$A,$A87,'Current Tools'!$B:$B,"&gt;=" &amp; K$2,'Current Tools'!$B:$B,"&lt;=" &amp; EOMONTH(K$2,0))</f>
        <v>0</v>
      </c>
    </row>
    <row r="88" spans="1:11" ht="15.6" x14ac:dyDescent="0.25">
      <c r="A88" s="10" t="s">
        <v>122</v>
      </c>
      <c r="B88" s="11" t="s">
        <v>129</v>
      </c>
      <c r="C88" s="11" t="s">
        <v>129</v>
      </c>
      <c r="D88" s="11" t="s">
        <v>129</v>
      </c>
      <c r="E88" s="12" t="e">
        <f>VLOOKUP(A88,'Open Orders'!A:B,2,0)</f>
        <v>#N/A</v>
      </c>
      <c r="F88" s="13">
        <f ca="1">SUMIFS('Current Tools'!$C:$C,'Current Tools'!$A:$A,$A88,'Current Tools'!$B:$B,"&gt;=" &amp; F$2,'Current Tools'!$B:$B,"&lt;=" &amp; EOMONTH(F$2,0))</f>
        <v>0</v>
      </c>
      <c r="G88" s="13">
        <f ca="1">SUMIFS('Current Tools'!$C:$C,'Current Tools'!$A:$A,$A88,'Current Tools'!$B:$B,"&gt;=" &amp; G$2,'Current Tools'!$B:$B,"&lt;=" &amp; EOMONTH(G$2,0))</f>
        <v>0</v>
      </c>
      <c r="H88" s="13">
        <f ca="1">SUMIFS('Current Tools'!$C:$C,'Current Tools'!$A:$A,$A88,'Current Tools'!$B:$B,"&gt;=" &amp; H$2,'Current Tools'!$B:$B,"&lt;=" &amp; EOMONTH(H$2,0))</f>
        <v>0</v>
      </c>
      <c r="I88" s="13">
        <f ca="1">SUMIFS('Current Tools'!$C:$C,'Current Tools'!$A:$A,$A88,'Current Tools'!$B:$B,"&gt;=" &amp; I$2,'Current Tools'!$B:$B,"&lt;=" &amp; EOMONTH(I$2,0))</f>
        <v>0</v>
      </c>
      <c r="J88" s="13">
        <f ca="1">SUMIFS('Current Tools'!$C:$C,'Current Tools'!$A:$A,$A88,'Current Tools'!$B:$B,"&gt;=" &amp; J$2,'Current Tools'!$B:$B,"&lt;=" &amp; EOMONTH(J$2,0))</f>
        <v>0</v>
      </c>
      <c r="K88" s="13">
        <f ca="1">SUMIFS('Current Tools'!$C:$C,'Current Tools'!$A:$A,$A88,'Current Tools'!$B:$B,"&gt;=" &amp; K$2,'Current Tools'!$B:$B,"&lt;=" &amp; EOMONTH(K$2,0))</f>
        <v>0</v>
      </c>
    </row>
    <row r="89" spans="1:11" ht="15.6" x14ac:dyDescent="0.25">
      <c r="A89" s="10" t="s">
        <v>77</v>
      </c>
      <c r="B89" s="11" t="s">
        <v>129</v>
      </c>
      <c r="C89" s="11" t="s">
        <v>129</v>
      </c>
      <c r="D89" s="11" t="s">
        <v>129</v>
      </c>
      <c r="E89" s="12" t="e">
        <f>VLOOKUP(A89,'Open Orders'!A:B,2,0)</f>
        <v>#N/A</v>
      </c>
      <c r="F89" s="13">
        <f ca="1">SUMIFS('Current Tools'!$C:$C,'Current Tools'!$A:$A,$A89,'Current Tools'!$B:$B,"&gt;=" &amp; F$2,'Current Tools'!$B:$B,"&lt;=" &amp; EOMONTH(F$2,0))</f>
        <v>0</v>
      </c>
      <c r="G89" s="13">
        <f ca="1">SUMIFS('Current Tools'!$C:$C,'Current Tools'!$A:$A,$A89,'Current Tools'!$B:$B,"&gt;=" &amp; G$2,'Current Tools'!$B:$B,"&lt;=" &amp; EOMONTH(G$2,0))</f>
        <v>0</v>
      </c>
      <c r="H89" s="13">
        <f ca="1">SUMIFS('Current Tools'!$C:$C,'Current Tools'!$A:$A,$A89,'Current Tools'!$B:$B,"&gt;=" &amp; H$2,'Current Tools'!$B:$B,"&lt;=" &amp; EOMONTH(H$2,0))</f>
        <v>0</v>
      </c>
      <c r="I89" s="13">
        <f ca="1">SUMIFS('Current Tools'!$C:$C,'Current Tools'!$A:$A,$A89,'Current Tools'!$B:$B,"&gt;=" &amp; I$2,'Current Tools'!$B:$B,"&lt;=" &amp; EOMONTH(I$2,0))</f>
        <v>0</v>
      </c>
      <c r="J89" s="13">
        <f ca="1">SUMIFS('Current Tools'!$C:$C,'Current Tools'!$A:$A,$A89,'Current Tools'!$B:$B,"&gt;=" &amp; J$2,'Current Tools'!$B:$B,"&lt;=" &amp; EOMONTH(J$2,0))</f>
        <v>0</v>
      </c>
      <c r="K89" s="13">
        <f ca="1">SUMIFS('Current Tools'!$C:$C,'Current Tools'!$A:$A,$A89,'Current Tools'!$B:$B,"&gt;=" &amp; K$2,'Current Tools'!$B:$B,"&lt;=" &amp; EOMONTH(K$2,0))</f>
        <v>0</v>
      </c>
    </row>
    <row r="90" spans="1:11" ht="15.6" x14ac:dyDescent="0.25">
      <c r="A90" s="10" t="s">
        <v>89</v>
      </c>
      <c r="B90" s="11" t="s">
        <v>129</v>
      </c>
      <c r="C90" s="11" t="s">
        <v>129</v>
      </c>
      <c r="D90" s="11" t="s">
        <v>129</v>
      </c>
      <c r="E90" s="12" t="e">
        <f>VLOOKUP(A90,'Open Orders'!A:B,2,0)</f>
        <v>#N/A</v>
      </c>
      <c r="F90" s="13">
        <f ca="1">SUMIFS('Current Tools'!$C:$C,'Current Tools'!$A:$A,$A90,'Current Tools'!$B:$B,"&gt;=" &amp; F$2,'Current Tools'!$B:$B,"&lt;=" &amp; EOMONTH(F$2,0))</f>
        <v>0</v>
      </c>
      <c r="G90" s="13">
        <f ca="1">SUMIFS('Current Tools'!$C:$C,'Current Tools'!$A:$A,$A90,'Current Tools'!$B:$B,"&gt;=" &amp; G$2,'Current Tools'!$B:$B,"&lt;=" &amp; EOMONTH(G$2,0))</f>
        <v>0</v>
      </c>
      <c r="H90" s="13">
        <f ca="1">SUMIFS('Current Tools'!$C:$C,'Current Tools'!$A:$A,$A90,'Current Tools'!$B:$B,"&gt;=" &amp; H$2,'Current Tools'!$B:$B,"&lt;=" &amp; EOMONTH(H$2,0))</f>
        <v>0</v>
      </c>
      <c r="I90" s="13">
        <f ca="1">SUMIFS('Current Tools'!$C:$C,'Current Tools'!$A:$A,$A90,'Current Tools'!$B:$B,"&gt;=" &amp; I$2,'Current Tools'!$B:$B,"&lt;=" &amp; EOMONTH(I$2,0))</f>
        <v>0</v>
      </c>
      <c r="J90" s="13">
        <f ca="1">SUMIFS('Current Tools'!$C:$C,'Current Tools'!$A:$A,$A90,'Current Tools'!$B:$B,"&gt;=" &amp; J$2,'Current Tools'!$B:$B,"&lt;=" &amp; EOMONTH(J$2,0))</f>
        <v>0</v>
      </c>
      <c r="K90" s="13">
        <f ca="1">SUMIFS('Current Tools'!$C:$C,'Current Tools'!$A:$A,$A90,'Current Tools'!$B:$B,"&gt;=" &amp; K$2,'Current Tools'!$B:$B,"&lt;=" &amp; EOMONTH(K$2,0))</f>
        <v>0</v>
      </c>
    </row>
    <row r="91" spans="1:11" ht="15.6" x14ac:dyDescent="0.25">
      <c r="A91" s="10" t="s">
        <v>78</v>
      </c>
      <c r="B91" s="11" t="s">
        <v>129</v>
      </c>
      <c r="C91" s="11" t="s">
        <v>129</v>
      </c>
      <c r="D91" s="11" t="s">
        <v>129</v>
      </c>
      <c r="E91" s="12" t="e">
        <f>VLOOKUP(A91,'Open Orders'!A:B,2,0)</f>
        <v>#N/A</v>
      </c>
      <c r="F91" s="13">
        <f ca="1">SUMIFS('Current Tools'!$C:$C,'Current Tools'!$A:$A,$A91,'Current Tools'!$B:$B,"&gt;=" &amp; F$2,'Current Tools'!$B:$B,"&lt;=" &amp; EOMONTH(F$2,0))</f>
        <v>0</v>
      </c>
      <c r="G91" s="13">
        <f ca="1">SUMIFS('Current Tools'!$C:$C,'Current Tools'!$A:$A,$A91,'Current Tools'!$B:$B,"&gt;=" &amp; G$2,'Current Tools'!$B:$B,"&lt;=" &amp; EOMONTH(G$2,0))</f>
        <v>0</v>
      </c>
      <c r="H91" s="13">
        <f ca="1">SUMIFS('Current Tools'!$C:$C,'Current Tools'!$A:$A,$A91,'Current Tools'!$B:$B,"&gt;=" &amp; H$2,'Current Tools'!$B:$B,"&lt;=" &amp; EOMONTH(H$2,0))</f>
        <v>0</v>
      </c>
      <c r="I91" s="13">
        <f ca="1">SUMIFS('Current Tools'!$C:$C,'Current Tools'!$A:$A,$A91,'Current Tools'!$B:$B,"&gt;=" &amp; I$2,'Current Tools'!$B:$B,"&lt;=" &amp; EOMONTH(I$2,0))</f>
        <v>0</v>
      </c>
      <c r="J91" s="13">
        <f ca="1">SUMIFS('Current Tools'!$C:$C,'Current Tools'!$A:$A,$A91,'Current Tools'!$B:$B,"&gt;=" &amp; J$2,'Current Tools'!$B:$B,"&lt;=" &amp; EOMONTH(J$2,0))</f>
        <v>0</v>
      </c>
      <c r="K91" s="13">
        <f ca="1">SUMIFS('Current Tools'!$C:$C,'Current Tools'!$A:$A,$A91,'Current Tools'!$B:$B,"&gt;=" &amp; K$2,'Current Tools'!$B:$B,"&lt;=" &amp; EOMONTH(K$2,0))</f>
        <v>0</v>
      </c>
    </row>
    <row r="92" spans="1:11" ht="15.6" x14ac:dyDescent="0.25">
      <c r="A92" s="10" t="s">
        <v>87</v>
      </c>
      <c r="B92" s="11" t="s">
        <v>129</v>
      </c>
      <c r="C92" s="11" t="s">
        <v>129</v>
      </c>
      <c r="D92" s="11" t="s">
        <v>129</v>
      </c>
      <c r="E92" s="12" t="e">
        <f>VLOOKUP(A92,'Open Orders'!A:B,2,0)</f>
        <v>#N/A</v>
      </c>
      <c r="F92" s="13">
        <f ca="1">SUMIFS('Current Tools'!$C:$C,'Current Tools'!$A:$A,$A92,'Current Tools'!$B:$B,"&gt;=" &amp; F$2,'Current Tools'!$B:$B,"&lt;=" &amp; EOMONTH(F$2,0))</f>
        <v>0</v>
      </c>
      <c r="G92" s="13">
        <f ca="1">SUMIFS('Current Tools'!$C:$C,'Current Tools'!$A:$A,$A92,'Current Tools'!$B:$B,"&gt;=" &amp; G$2,'Current Tools'!$B:$B,"&lt;=" &amp; EOMONTH(G$2,0))</f>
        <v>0</v>
      </c>
      <c r="H92" s="13">
        <f ca="1">SUMIFS('Current Tools'!$C:$C,'Current Tools'!$A:$A,$A92,'Current Tools'!$B:$B,"&gt;=" &amp; H$2,'Current Tools'!$B:$B,"&lt;=" &amp; EOMONTH(H$2,0))</f>
        <v>0</v>
      </c>
      <c r="I92" s="13">
        <f ca="1">SUMIFS('Current Tools'!$C:$C,'Current Tools'!$A:$A,$A92,'Current Tools'!$B:$B,"&gt;=" &amp; I$2,'Current Tools'!$B:$B,"&lt;=" &amp; EOMONTH(I$2,0))</f>
        <v>0</v>
      </c>
      <c r="J92" s="13">
        <f ca="1">SUMIFS('Current Tools'!$C:$C,'Current Tools'!$A:$A,$A92,'Current Tools'!$B:$B,"&gt;=" &amp; J$2,'Current Tools'!$B:$B,"&lt;=" &amp; EOMONTH(J$2,0))</f>
        <v>0</v>
      </c>
      <c r="K92" s="13">
        <f ca="1">SUMIFS('Current Tools'!$C:$C,'Current Tools'!$A:$A,$A92,'Current Tools'!$B:$B,"&gt;=" &amp; K$2,'Current Tools'!$B:$B,"&lt;=" &amp; EOMONTH(K$2,0))</f>
        <v>0</v>
      </c>
    </row>
    <row r="93" spans="1:11" ht="15.6" x14ac:dyDescent="0.25">
      <c r="A93" s="10" t="s">
        <v>36</v>
      </c>
      <c r="B93" s="11" t="s">
        <v>129</v>
      </c>
      <c r="C93" s="11" t="s">
        <v>129</v>
      </c>
      <c r="D93" s="11" t="s">
        <v>129</v>
      </c>
      <c r="E93" s="12" t="e">
        <f>VLOOKUP(A93,'Open Orders'!A:B,2,0)</f>
        <v>#N/A</v>
      </c>
      <c r="F93" s="13">
        <f ca="1">SUMIFS('Current Tools'!$C:$C,'Current Tools'!$A:$A,$A93,'Current Tools'!$B:$B,"&gt;=" &amp; F$2,'Current Tools'!$B:$B,"&lt;=" &amp; EOMONTH(F$2,0))</f>
        <v>0</v>
      </c>
      <c r="G93" s="13">
        <f ca="1">SUMIFS('Current Tools'!$C:$C,'Current Tools'!$A:$A,$A93,'Current Tools'!$B:$B,"&gt;=" &amp; G$2,'Current Tools'!$B:$B,"&lt;=" &amp; EOMONTH(G$2,0))</f>
        <v>0</v>
      </c>
      <c r="H93" s="13">
        <f ca="1">SUMIFS('Current Tools'!$C:$C,'Current Tools'!$A:$A,$A93,'Current Tools'!$B:$B,"&gt;=" &amp; H$2,'Current Tools'!$B:$B,"&lt;=" &amp; EOMONTH(H$2,0))</f>
        <v>0</v>
      </c>
      <c r="I93" s="13">
        <f ca="1">SUMIFS('Current Tools'!$C:$C,'Current Tools'!$A:$A,$A93,'Current Tools'!$B:$B,"&gt;=" &amp; I$2,'Current Tools'!$B:$B,"&lt;=" &amp; EOMONTH(I$2,0))</f>
        <v>0</v>
      </c>
      <c r="J93" s="13">
        <f ca="1">SUMIFS('Current Tools'!$C:$C,'Current Tools'!$A:$A,$A93,'Current Tools'!$B:$B,"&gt;=" &amp; J$2,'Current Tools'!$B:$B,"&lt;=" &amp; EOMONTH(J$2,0))</f>
        <v>0</v>
      </c>
      <c r="K93" s="13">
        <f ca="1">SUMIFS('Current Tools'!$C:$C,'Current Tools'!$A:$A,$A93,'Current Tools'!$B:$B,"&gt;=" &amp; K$2,'Current Tools'!$B:$B,"&lt;=" &amp; EOMONTH(K$2,0))</f>
        <v>0</v>
      </c>
    </row>
    <row r="94" spans="1:11" ht="15.6" x14ac:dyDescent="0.25">
      <c r="A94" s="10" t="s">
        <v>79</v>
      </c>
      <c r="B94" s="11" t="s">
        <v>129</v>
      </c>
      <c r="C94" s="11" t="s">
        <v>129</v>
      </c>
      <c r="D94" s="11" t="s">
        <v>129</v>
      </c>
      <c r="E94" s="12" t="e">
        <f>VLOOKUP(A94,'Open Orders'!A:B,2,0)</f>
        <v>#N/A</v>
      </c>
      <c r="F94" s="13">
        <f ca="1">SUMIFS('Current Tools'!$C:$C,'Current Tools'!$A:$A,$A94,'Current Tools'!$B:$B,"&gt;=" &amp; F$2,'Current Tools'!$B:$B,"&lt;=" &amp; EOMONTH(F$2,0))</f>
        <v>0</v>
      </c>
      <c r="G94" s="13">
        <f ca="1">SUMIFS('Current Tools'!$C:$C,'Current Tools'!$A:$A,$A94,'Current Tools'!$B:$B,"&gt;=" &amp; G$2,'Current Tools'!$B:$B,"&lt;=" &amp; EOMONTH(G$2,0))</f>
        <v>0</v>
      </c>
      <c r="H94" s="13">
        <f ca="1">SUMIFS('Current Tools'!$C:$C,'Current Tools'!$A:$A,$A94,'Current Tools'!$B:$B,"&gt;=" &amp; H$2,'Current Tools'!$B:$B,"&lt;=" &amp; EOMONTH(H$2,0))</f>
        <v>0</v>
      </c>
      <c r="I94" s="13">
        <f ca="1">SUMIFS('Current Tools'!$C:$C,'Current Tools'!$A:$A,$A94,'Current Tools'!$B:$B,"&gt;=" &amp; I$2,'Current Tools'!$B:$B,"&lt;=" &amp; EOMONTH(I$2,0))</f>
        <v>0</v>
      </c>
      <c r="J94" s="13">
        <f ca="1">SUMIFS('Current Tools'!$C:$C,'Current Tools'!$A:$A,$A94,'Current Tools'!$B:$B,"&gt;=" &amp; J$2,'Current Tools'!$B:$B,"&lt;=" &amp; EOMONTH(J$2,0))</f>
        <v>0</v>
      </c>
      <c r="K94" s="13">
        <f ca="1">SUMIFS('Current Tools'!$C:$C,'Current Tools'!$A:$A,$A94,'Current Tools'!$B:$B,"&gt;=" &amp; K$2,'Current Tools'!$B:$B,"&lt;=" &amp; EOMONTH(K$2,0))</f>
        <v>0</v>
      </c>
    </row>
    <row r="95" spans="1:11" ht="15.6" x14ac:dyDescent="0.25">
      <c r="A95" s="10" t="s">
        <v>94</v>
      </c>
      <c r="B95" s="11" t="s">
        <v>129</v>
      </c>
      <c r="C95" s="11" t="s">
        <v>129</v>
      </c>
      <c r="D95" s="11" t="s">
        <v>129</v>
      </c>
      <c r="E95" s="12" t="e">
        <f>VLOOKUP(A95,'Open Orders'!A:B,2,0)</f>
        <v>#N/A</v>
      </c>
      <c r="F95" s="13">
        <f ca="1">SUMIFS('Current Tools'!$C:$C,'Current Tools'!$A:$A,$A95,'Current Tools'!$B:$B,"&gt;=" &amp; F$2,'Current Tools'!$B:$B,"&lt;=" &amp; EOMONTH(F$2,0))</f>
        <v>0</v>
      </c>
      <c r="G95" s="13">
        <f ca="1">SUMIFS('Current Tools'!$C:$C,'Current Tools'!$A:$A,$A95,'Current Tools'!$B:$B,"&gt;=" &amp; G$2,'Current Tools'!$B:$B,"&lt;=" &amp; EOMONTH(G$2,0))</f>
        <v>0</v>
      </c>
      <c r="H95" s="13">
        <f ca="1">SUMIFS('Current Tools'!$C:$C,'Current Tools'!$A:$A,$A95,'Current Tools'!$B:$B,"&gt;=" &amp; H$2,'Current Tools'!$B:$B,"&lt;=" &amp; EOMONTH(H$2,0))</f>
        <v>0</v>
      </c>
      <c r="I95" s="13">
        <f ca="1">SUMIFS('Current Tools'!$C:$C,'Current Tools'!$A:$A,$A95,'Current Tools'!$B:$B,"&gt;=" &amp; I$2,'Current Tools'!$B:$B,"&lt;=" &amp; EOMONTH(I$2,0))</f>
        <v>0</v>
      </c>
      <c r="J95" s="13">
        <f ca="1">SUMIFS('Current Tools'!$C:$C,'Current Tools'!$A:$A,$A95,'Current Tools'!$B:$B,"&gt;=" &amp; J$2,'Current Tools'!$B:$B,"&lt;=" &amp; EOMONTH(J$2,0))</f>
        <v>0</v>
      </c>
      <c r="K95" s="13">
        <f ca="1">SUMIFS('Current Tools'!$C:$C,'Current Tools'!$A:$A,$A95,'Current Tools'!$B:$B,"&gt;=" &amp; K$2,'Current Tools'!$B:$B,"&lt;=" &amp; EOMONTH(K$2,0))</f>
        <v>0</v>
      </c>
    </row>
    <row r="96" spans="1:11" ht="15.6" x14ac:dyDescent="0.25">
      <c r="A96" s="10" t="s">
        <v>60</v>
      </c>
      <c r="B96" s="11" t="s">
        <v>129</v>
      </c>
      <c r="C96" s="11" t="s">
        <v>129</v>
      </c>
      <c r="D96" s="11" t="s">
        <v>129</v>
      </c>
      <c r="E96" s="12" t="e">
        <f>VLOOKUP(A96,'Open Orders'!A:B,2,0)</f>
        <v>#N/A</v>
      </c>
      <c r="F96" s="13">
        <f ca="1">SUMIFS('Current Tools'!$C:$C,'Current Tools'!$A:$A,$A96,'Current Tools'!$B:$B,"&gt;=" &amp; F$2,'Current Tools'!$B:$B,"&lt;=" &amp; EOMONTH(F$2,0))</f>
        <v>0</v>
      </c>
      <c r="G96" s="13">
        <f ca="1">SUMIFS('Current Tools'!$C:$C,'Current Tools'!$A:$A,$A96,'Current Tools'!$B:$B,"&gt;=" &amp; G$2,'Current Tools'!$B:$B,"&lt;=" &amp; EOMONTH(G$2,0))</f>
        <v>0</v>
      </c>
      <c r="H96" s="13">
        <f ca="1">SUMIFS('Current Tools'!$C:$C,'Current Tools'!$A:$A,$A96,'Current Tools'!$B:$B,"&gt;=" &amp; H$2,'Current Tools'!$B:$B,"&lt;=" &amp; EOMONTH(H$2,0))</f>
        <v>0</v>
      </c>
      <c r="I96" s="13">
        <f ca="1">SUMIFS('Current Tools'!$C:$C,'Current Tools'!$A:$A,$A96,'Current Tools'!$B:$B,"&gt;=" &amp; I$2,'Current Tools'!$B:$B,"&lt;=" &amp; EOMONTH(I$2,0))</f>
        <v>0</v>
      </c>
      <c r="J96" s="13">
        <f ca="1">SUMIFS('Current Tools'!$C:$C,'Current Tools'!$A:$A,$A96,'Current Tools'!$B:$B,"&gt;=" &amp; J$2,'Current Tools'!$B:$B,"&lt;=" &amp; EOMONTH(J$2,0))</f>
        <v>0</v>
      </c>
      <c r="K96" s="13">
        <f ca="1">SUMIFS('Current Tools'!$C:$C,'Current Tools'!$A:$A,$A96,'Current Tools'!$B:$B,"&gt;=" &amp; K$2,'Current Tools'!$B:$B,"&lt;=" &amp; EOMONTH(K$2,0))</f>
        <v>0</v>
      </c>
    </row>
    <row r="97" spans="1:11" ht="15.6" x14ac:dyDescent="0.25">
      <c r="A97" s="10" t="s">
        <v>90</v>
      </c>
      <c r="B97" s="11" t="s">
        <v>129</v>
      </c>
      <c r="C97" s="11" t="s">
        <v>129</v>
      </c>
      <c r="D97" s="11" t="s">
        <v>129</v>
      </c>
      <c r="E97" s="12" t="e">
        <f>VLOOKUP(A97,'Open Orders'!A:B,2,0)</f>
        <v>#N/A</v>
      </c>
      <c r="F97" s="13">
        <f ca="1">SUMIFS('Current Tools'!$C:$C,'Current Tools'!$A:$A,$A97,'Current Tools'!$B:$B,"&gt;=" &amp; F$2,'Current Tools'!$B:$B,"&lt;=" &amp; EOMONTH(F$2,0))</f>
        <v>0</v>
      </c>
      <c r="G97" s="13">
        <f ca="1">SUMIFS('Current Tools'!$C:$C,'Current Tools'!$A:$A,$A97,'Current Tools'!$B:$B,"&gt;=" &amp; G$2,'Current Tools'!$B:$B,"&lt;=" &amp; EOMONTH(G$2,0))</f>
        <v>0</v>
      </c>
      <c r="H97" s="13">
        <f ca="1">SUMIFS('Current Tools'!$C:$C,'Current Tools'!$A:$A,$A97,'Current Tools'!$B:$B,"&gt;=" &amp; H$2,'Current Tools'!$B:$B,"&lt;=" &amp; EOMONTH(H$2,0))</f>
        <v>0</v>
      </c>
      <c r="I97" s="13">
        <f ca="1">SUMIFS('Current Tools'!$C:$C,'Current Tools'!$A:$A,$A97,'Current Tools'!$B:$B,"&gt;=" &amp; I$2,'Current Tools'!$B:$B,"&lt;=" &amp; EOMONTH(I$2,0))</f>
        <v>0</v>
      </c>
      <c r="J97" s="13">
        <f ca="1">SUMIFS('Current Tools'!$C:$C,'Current Tools'!$A:$A,$A97,'Current Tools'!$B:$B,"&gt;=" &amp; J$2,'Current Tools'!$B:$B,"&lt;=" &amp; EOMONTH(J$2,0))</f>
        <v>0</v>
      </c>
      <c r="K97" s="13">
        <f ca="1">SUMIFS('Current Tools'!$C:$C,'Current Tools'!$A:$A,$A97,'Current Tools'!$B:$B,"&gt;=" &amp; K$2,'Current Tools'!$B:$B,"&lt;=" &amp; EOMONTH(K$2,0))</f>
        <v>0</v>
      </c>
    </row>
    <row r="98" spans="1:11" ht="15.6" x14ac:dyDescent="0.25">
      <c r="A98" s="10" t="s">
        <v>123</v>
      </c>
      <c r="B98" s="11" t="s">
        <v>129</v>
      </c>
      <c r="C98" s="11" t="s">
        <v>129</v>
      </c>
      <c r="D98" s="11" t="s">
        <v>129</v>
      </c>
      <c r="E98" s="12" t="e">
        <f>VLOOKUP(A98,'Open Orders'!A:B,2,0)</f>
        <v>#N/A</v>
      </c>
      <c r="F98" s="13">
        <f ca="1">SUMIFS('Current Tools'!$C:$C,'Current Tools'!$A:$A,$A98,'Current Tools'!$B:$B,"&gt;=" &amp; F$2,'Current Tools'!$B:$B,"&lt;=" &amp; EOMONTH(F$2,0))</f>
        <v>0</v>
      </c>
      <c r="G98" s="13">
        <f ca="1">SUMIFS('Current Tools'!$C:$C,'Current Tools'!$A:$A,$A98,'Current Tools'!$B:$B,"&gt;=" &amp; G$2,'Current Tools'!$B:$B,"&lt;=" &amp; EOMONTH(G$2,0))</f>
        <v>0</v>
      </c>
      <c r="H98" s="13">
        <f ca="1">SUMIFS('Current Tools'!$C:$C,'Current Tools'!$A:$A,$A98,'Current Tools'!$B:$B,"&gt;=" &amp; H$2,'Current Tools'!$B:$B,"&lt;=" &amp; EOMONTH(H$2,0))</f>
        <v>0</v>
      </c>
      <c r="I98" s="13">
        <f ca="1">SUMIFS('Current Tools'!$C:$C,'Current Tools'!$A:$A,$A98,'Current Tools'!$B:$B,"&gt;=" &amp; I$2,'Current Tools'!$B:$B,"&lt;=" &amp; EOMONTH(I$2,0))</f>
        <v>0</v>
      </c>
      <c r="J98" s="13">
        <f ca="1">SUMIFS('Current Tools'!$C:$C,'Current Tools'!$A:$A,$A98,'Current Tools'!$B:$B,"&gt;=" &amp; J$2,'Current Tools'!$B:$B,"&lt;=" &amp; EOMONTH(J$2,0))</f>
        <v>0</v>
      </c>
      <c r="K98" s="13">
        <f ca="1">SUMIFS('Current Tools'!$C:$C,'Current Tools'!$A:$A,$A98,'Current Tools'!$B:$B,"&gt;=" &amp; K$2,'Current Tools'!$B:$B,"&lt;=" &amp; EOMONTH(K$2,0))</f>
        <v>0</v>
      </c>
    </row>
    <row r="99" spans="1:11" ht="15.6" x14ac:dyDescent="0.25">
      <c r="A99" s="10" t="s">
        <v>80</v>
      </c>
      <c r="B99" s="11" t="s">
        <v>129</v>
      </c>
      <c r="C99" s="11" t="s">
        <v>129</v>
      </c>
      <c r="D99" s="11" t="s">
        <v>129</v>
      </c>
      <c r="E99" s="12" t="e">
        <f>VLOOKUP(A99,'Open Orders'!A:B,2,0)</f>
        <v>#N/A</v>
      </c>
      <c r="F99" s="13">
        <f ca="1">SUMIFS('Current Tools'!$C:$C,'Current Tools'!$A:$A,$A99,'Current Tools'!$B:$B,"&gt;=" &amp; F$2,'Current Tools'!$B:$B,"&lt;=" &amp; EOMONTH(F$2,0))</f>
        <v>0</v>
      </c>
      <c r="G99" s="13">
        <f ca="1">SUMIFS('Current Tools'!$C:$C,'Current Tools'!$A:$A,$A99,'Current Tools'!$B:$B,"&gt;=" &amp; G$2,'Current Tools'!$B:$B,"&lt;=" &amp; EOMONTH(G$2,0))</f>
        <v>0</v>
      </c>
      <c r="H99" s="13">
        <f ca="1">SUMIFS('Current Tools'!$C:$C,'Current Tools'!$A:$A,$A99,'Current Tools'!$B:$B,"&gt;=" &amp; H$2,'Current Tools'!$B:$B,"&lt;=" &amp; EOMONTH(H$2,0))</f>
        <v>0</v>
      </c>
      <c r="I99" s="13">
        <f ca="1">SUMIFS('Current Tools'!$C:$C,'Current Tools'!$A:$A,$A99,'Current Tools'!$B:$B,"&gt;=" &amp; I$2,'Current Tools'!$B:$B,"&lt;=" &amp; EOMONTH(I$2,0))</f>
        <v>0</v>
      </c>
      <c r="J99" s="13">
        <f ca="1">SUMIFS('Current Tools'!$C:$C,'Current Tools'!$A:$A,$A99,'Current Tools'!$B:$B,"&gt;=" &amp; J$2,'Current Tools'!$B:$B,"&lt;=" &amp; EOMONTH(J$2,0))</f>
        <v>0</v>
      </c>
      <c r="K99" s="13">
        <f ca="1">SUMIFS('Current Tools'!$C:$C,'Current Tools'!$A:$A,$A99,'Current Tools'!$B:$B,"&gt;=" &amp; K$2,'Current Tools'!$B:$B,"&lt;=" &amp; EOMONTH(K$2,0))</f>
        <v>0</v>
      </c>
    </row>
    <row r="100" spans="1:11" ht="15.6" x14ac:dyDescent="0.25">
      <c r="A100" s="35" t="s">
        <v>9</v>
      </c>
      <c r="B100" s="11" t="s">
        <v>129</v>
      </c>
      <c r="C100" s="11" t="s">
        <v>129</v>
      </c>
      <c r="D100" s="11" t="s">
        <v>129</v>
      </c>
      <c r="E100" s="12" t="e">
        <f>VLOOKUP(A100,'Open Orders'!A:B,2,0)</f>
        <v>#N/A</v>
      </c>
      <c r="F100" s="13">
        <f ca="1">SUMIFS('Current Tools'!$C:$C,'Current Tools'!$A:$A,$A100,'Current Tools'!$B:$B,"&gt;=" &amp; F$2,'Current Tools'!$B:$B,"&lt;=" &amp; EOMONTH(F$2,0))</f>
        <v>0</v>
      </c>
      <c r="G100" s="13">
        <f ca="1">SUMIFS('Current Tools'!$C:$C,'Current Tools'!$A:$A,$A100,'Current Tools'!$B:$B,"&gt;=" &amp; G$2,'Current Tools'!$B:$B,"&lt;=" &amp; EOMONTH(G$2,0))</f>
        <v>0</v>
      </c>
      <c r="H100" s="13">
        <f ca="1">SUMIFS('Current Tools'!$C:$C,'Current Tools'!$A:$A,$A100,'Current Tools'!$B:$B,"&gt;=" &amp; H$2,'Current Tools'!$B:$B,"&lt;=" &amp; EOMONTH(H$2,0))</f>
        <v>0</v>
      </c>
      <c r="I100" s="13">
        <f ca="1">SUMIFS('Current Tools'!$C:$C,'Current Tools'!$A:$A,$A100,'Current Tools'!$B:$B,"&gt;=" &amp; I$2,'Current Tools'!$B:$B,"&lt;=" &amp; EOMONTH(I$2,0))</f>
        <v>0</v>
      </c>
      <c r="J100" s="13">
        <f ca="1">SUMIFS('Current Tools'!$C:$C,'Current Tools'!$A:$A,$A100,'Current Tools'!$B:$B,"&gt;=" &amp; J$2,'Current Tools'!$B:$B,"&lt;=" &amp; EOMONTH(J$2,0))</f>
        <v>0</v>
      </c>
      <c r="K100" s="13">
        <f ca="1">SUMIFS('Current Tools'!$C:$C,'Current Tools'!$A:$A,$A100,'Current Tools'!$B:$B,"&gt;=" &amp; K$2,'Current Tools'!$B:$B,"&lt;=" &amp; EOMONTH(K$2,0))</f>
        <v>0</v>
      </c>
    </row>
  </sheetData>
  <autoFilter ref="A1:K99" xr:uid="{E989E3B8-BAF6-4B8B-B162-3AF0B3CD6125}">
    <filterColumn colId="5" showButton="0"/>
    <filterColumn colId="6" showButton="0"/>
    <filterColumn colId="7" showButton="0"/>
    <filterColumn colId="8" showButton="0"/>
    <filterColumn colId="9" showButton="0"/>
    <sortState xmlns:xlrd2="http://schemas.microsoft.com/office/spreadsheetml/2017/richdata2" ref="A4:K100">
      <sortCondition descending="1" ref="E1"/>
    </sortState>
  </autoFilter>
  <mergeCells count="6">
    <mergeCell ref="F1:K1"/>
    <mergeCell ref="A1:A2"/>
    <mergeCell ref="C1:C2"/>
    <mergeCell ref="D1:D2"/>
    <mergeCell ref="E1:E2"/>
    <mergeCell ref="B1:B2"/>
  </mergeCells>
  <phoneticPr fontId="26" type="noConversion"/>
  <conditionalFormatting sqref="A3:A99">
    <cfRule type="duplicateValues" dxfId="5" priority="195" stopIfTrue="1"/>
  </conditionalFormatting>
  <conditionalFormatting sqref="B3:D100">
    <cfRule type="containsBlanks" dxfId="4" priority="1">
      <formula>LEN(TRIM(B3))=0</formula>
    </cfRule>
    <cfRule type="containsText" dxfId="3" priority="2" operator="containsText" text="NO ACTIVITY">
      <formula>NOT(ISERROR(SEARCH("NO ACTIVITY",B3)))</formula>
    </cfRule>
    <cfRule type="cellIs" dxfId="2" priority="3" operator="greaterThanOrEqual">
      <formula>0.9</formula>
    </cfRule>
    <cfRule type="cellIs" dxfId="1" priority="4" operator="lessThan">
      <formula>0.8</formula>
    </cfRule>
    <cfRule type="cellIs" dxfId="0" priority="5" operator="between">
      <formula>0.7999</formula>
      <formula>0.9</formula>
    </cfRule>
  </conditionalFormatting>
  <pageMargins left="0.7" right="0.7" top="0.75" bottom="0.75" header="0.3" footer="0.3"/>
  <pageSetup paperSize="1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50"/>
  <sheetViews>
    <sheetView tabSelected="1" zoomScale="80" zoomScaleNormal="80" workbookViewId="0">
      <selection activeCell="A2" sqref="A2:C950"/>
    </sheetView>
  </sheetViews>
  <sheetFormatPr defaultRowHeight="13.8" x14ac:dyDescent="0.25"/>
  <cols>
    <col min="1" max="1" width="24.296875" style="31" customWidth="1"/>
    <col min="2" max="2" width="10.09765625" style="31" customWidth="1"/>
    <col min="3" max="3" width="8.19921875" style="31" customWidth="1"/>
  </cols>
  <sheetData>
    <row r="1" spans="1:3" x14ac:dyDescent="0.25">
      <c r="A1" s="32" t="s">
        <v>53</v>
      </c>
      <c r="B1" s="33" t="s">
        <v>57</v>
      </c>
      <c r="C1" s="32" t="s">
        <v>58</v>
      </c>
    </row>
    <row r="2" spans="1:3" x14ac:dyDescent="0.25">
      <c r="B2" s="36"/>
    </row>
    <row r="3" spans="1:3" x14ac:dyDescent="0.25">
      <c r="B3" s="36"/>
    </row>
    <row r="4" spans="1:3" x14ac:dyDescent="0.25">
      <c r="B4" s="36"/>
    </row>
    <row r="5" spans="1:3" x14ac:dyDescent="0.25">
      <c r="B5" s="36"/>
    </row>
    <row r="6" spans="1:3" x14ac:dyDescent="0.25">
      <c r="B6" s="36"/>
    </row>
    <row r="7" spans="1:3" x14ac:dyDescent="0.25">
      <c r="B7" s="36"/>
    </row>
    <row r="8" spans="1:3" x14ac:dyDescent="0.25">
      <c r="B8" s="36"/>
    </row>
    <row r="9" spans="1:3" x14ac:dyDescent="0.25">
      <c r="B9" s="36"/>
    </row>
    <row r="10" spans="1:3" x14ac:dyDescent="0.25">
      <c r="B10" s="36"/>
    </row>
    <row r="11" spans="1:3" x14ac:dyDescent="0.25">
      <c r="B11" s="36"/>
    </row>
    <row r="12" spans="1:3" x14ac:dyDescent="0.25">
      <c r="B12" s="36"/>
    </row>
    <row r="13" spans="1:3" x14ac:dyDescent="0.25">
      <c r="B13" s="36"/>
    </row>
    <row r="14" spans="1:3" x14ac:dyDescent="0.25">
      <c r="B14" s="36"/>
    </row>
    <row r="15" spans="1:3" x14ac:dyDescent="0.25">
      <c r="B15" s="36"/>
    </row>
    <row r="16" spans="1:3" x14ac:dyDescent="0.25">
      <c r="B16" s="36"/>
    </row>
    <row r="17" spans="2:2" x14ac:dyDescent="0.25">
      <c r="B17" s="36"/>
    </row>
    <row r="18" spans="2:2" x14ac:dyDescent="0.25">
      <c r="B18" s="36"/>
    </row>
    <row r="19" spans="2:2" x14ac:dyDescent="0.25">
      <c r="B19" s="36"/>
    </row>
    <row r="20" spans="2:2" x14ac:dyDescent="0.25">
      <c r="B20" s="36"/>
    </row>
    <row r="21" spans="2:2" x14ac:dyDescent="0.25">
      <c r="B21" s="36"/>
    </row>
    <row r="22" spans="2:2" x14ac:dyDescent="0.25">
      <c r="B22" s="36"/>
    </row>
    <row r="23" spans="2:2" x14ac:dyDescent="0.25">
      <c r="B23" s="36"/>
    </row>
    <row r="24" spans="2:2" x14ac:dyDescent="0.25">
      <c r="B24" s="36"/>
    </row>
    <row r="25" spans="2:2" x14ac:dyDescent="0.25">
      <c r="B25" s="36"/>
    </row>
    <row r="26" spans="2:2" x14ac:dyDescent="0.25">
      <c r="B26" s="36"/>
    </row>
    <row r="27" spans="2:2" x14ac:dyDescent="0.25">
      <c r="B27" s="36"/>
    </row>
    <row r="28" spans="2:2" x14ac:dyDescent="0.25">
      <c r="B28" s="36"/>
    </row>
    <row r="29" spans="2:2" x14ac:dyDescent="0.25">
      <c r="B29" s="36"/>
    </row>
    <row r="30" spans="2:2" x14ac:dyDescent="0.25">
      <c r="B30" s="36"/>
    </row>
    <row r="31" spans="2:2" x14ac:dyDescent="0.25">
      <c r="B31" s="36"/>
    </row>
    <row r="32" spans="2:2" x14ac:dyDescent="0.25">
      <c r="B32" s="36"/>
    </row>
    <row r="33" spans="2:2" x14ac:dyDescent="0.25">
      <c r="B33" s="36"/>
    </row>
    <row r="34" spans="2:2" x14ac:dyDescent="0.25">
      <c r="B34" s="36"/>
    </row>
    <row r="35" spans="2:2" x14ac:dyDescent="0.25">
      <c r="B35" s="36"/>
    </row>
    <row r="36" spans="2:2" x14ac:dyDescent="0.25">
      <c r="B36" s="36"/>
    </row>
    <row r="37" spans="2:2" x14ac:dyDescent="0.25">
      <c r="B37" s="36"/>
    </row>
    <row r="38" spans="2:2" x14ac:dyDescent="0.25">
      <c r="B38" s="36"/>
    </row>
    <row r="39" spans="2:2" x14ac:dyDescent="0.25">
      <c r="B39" s="36"/>
    </row>
    <row r="40" spans="2:2" x14ac:dyDescent="0.25">
      <c r="B40" s="36"/>
    </row>
    <row r="41" spans="2:2" x14ac:dyDescent="0.25">
      <c r="B41" s="36"/>
    </row>
    <row r="42" spans="2:2" x14ac:dyDescent="0.25">
      <c r="B42" s="36"/>
    </row>
    <row r="43" spans="2:2" x14ac:dyDescent="0.25">
      <c r="B43" s="36"/>
    </row>
    <row r="44" spans="2:2" x14ac:dyDescent="0.25">
      <c r="B44" s="36"/>
    </row>
    <row r="45" spans="2:2" x14ac:dyDescent="0.25">
      <c r="B45" s="36"/>
    </row>
    <row r="46" spans="2:2" x14ac:dyDescent="0.25">
      <c r="B46" s="36"/>
    </row>
    <row r="47" spans="2:2" x14ac:dyDescent="0.25">
      <c r="B47" s="36"/>
    </row>
    <row r="48" spans="2:2" x14ac:dyDescent="0.25">
      <c r="B48" s="36"/>
    </row>
    <row r="49" spans="2:2" x14ac:dyDescent="0.25">
      <c r="B49" s="36"/>
    </row>
    <row r="50" spans="2:2" x14ac:dyDescent="0.25">
      <c r="B50" s="36"/>
    </row>
    <row r="51" spans="2:2" x14ac:dyDescent="0.25">
      <c r="B51" s="36"/>
    </row>
    <row r="52" spans="2:2" x14ac:dyDescent="0.25">
      <c r="B52" s="36"/>
    </row>
    <row r="53" spans="2:2" x14ac:dyDescent="0.25">
      <c r="B53" s="36"/>
    </row>
    <row r="54" spans="2:2" x14ac:dyDescent="0.25">
      <c r="B54" s="36"/>
    </row>
    <row r="55" spans="2:2" x14ac:dyDescent="0.25">
      <c r="B55" s="36"/>
    </row>
    <row r="56" spans="2:2" x14ac:dyDescent="0.25">
      <c r="B56" s="36"/>
    </row>
    <row r="57" spans="2:2" x14ac:dyDescent="0.25">
      <c r="B57" s="36"/>
    </row>
    <row r="58" spans="2:2" x14ac:dyDescent="0.25">
      <c r="B58" s="36"/>
    </row>
    <row r="59" spans="2:2" x14ac:dyDescent="0.25">
      <c r="B59" s="36"/>
    </row>
    <row r="60" spans="2:2" x14ac:dyDescent="0.25">
      <c r="B60" s="36"/>
    </row>
    <row r="61" spans="2:2" x14ac:dyDescent="0.25">
      <c r="B61" s="36"/>
    </row>
    <row r="62" spans="2:2" x14ac:dyDescent="0.25">
      <c r="B62" s="36"/>
    </row>
    <row r="63" spans="2:2" x14ac:dyDescent="0.25">
      <c r="B63" s="36"/>
    </row>
    <row r="64" spans="2:2" x14ac:dyDescent="0.25">
      <c r="B64" s="36"/>
    </row>
    <row r="65" spans="2:2" x14ac:dyDescent="0.25">
      <c r="B65" s="36"/>
    </row>
    <row r="66" spans="2:2" x14ac:dyDescent="0.25">
      <c r="B66" s="36"/>
    </row>
    <row r="67" spans="2:2" x14ac:dyDescent="0.25">
      <c r="B67" s="36"/>
    </row>
    <row r="68" spans="2:2" x14ac:dyDescent="0.25">
      <c r="B68" s="36"/>
    </row>
    <row r="69" spans="2:2" x14ac:dyDescent="0.25">
      <c r="B69" s="36"/>
    </row>
    <row r="70" spans="2:2" x14ac:dyDescent="0.25">
      <c r="B70" s="36"/>
    </row>
    <row r="71" spans="2:2" x14ac:dyDescent="0.25">
      <c r="B71" s="36"/>
    </row>
    <row r="72" spans="2:2" x14ac:dyDescent="0.25">
      <c r="B72" s="36"/>
    </row>
    <row r="73" spans="2:2" x14ac:dyDescent="0.25">
      <c r="B73" s="36"/>
    </row>
    <row r="74" spans="2:2" x14ac:dyDescent="0.25">
      <c r="B74" s="36"/>
    </row>
    <row r="75" spans="2:2" x14ac:dyDescent="0.25">
      <c r="B75" s="36"/>
    </row>
    <row r="76" spans="2:2" x14ac:dyDescent="0.25">
      <c r="B76" s="36"/>
    </row>
    <row r="77" spans="2:2" x14ac:dyDescent="0.25">
      <c r="B77" s="36"/>
    </row>
    <row r="78" spans="2:2" x14ac:dyDescent="0.25">
      <c r="B78" s="36"/>
    </row>
    <row r="79" spans="2:2" x14ac:dyDescent="0.25">
      <c r="B79" s="36"/>
    </row>
    <row r="80" spans="2:2" x14ac:dyDescent="0.25">
      <c r="B80" s="36"/>
    </row>
    <row r="81" spans="2:2" x14ac:dyDescent="0.25">
      <c r="B81" s="36"/>
    </row>
    <row r="82" spans="2:2" x14ac:dyDescent="0.25">
      <c r="B82" s="36"/>
    </row>
    <row r="83" spans="2:2" x14ac:dyDescent="0.25">
      <c r="B83" s="36"/>
    </row>
    <row r="84" spans="2:2" x14ac:dyDescent="0.25">
      <c r="B84" s="36"/>
    </row>
    <row r="85" spans="2:2" x14ac:dyDescent="0.25">
      <c r="B85" s="36"/>
    </row>
    <row r="86" spans="2:2" x14ac:dyDescent="0.25">
      <c r="B86" s="36"/>
    </row>
    <row r="87" spans="2:2" x14ac:dyDescent="0.25">
      <c r="B87" s="36"/>
    </row>
    <row r="88" spans="2:2" x14ac:dyDescent="0.25">
      <c r="B88" s="36"/>
    </row>
    <row r="89" spans="2:2" x14ac:dyDescent="0.25">
      <c r="B89" s="36"/>
    </row>
    <row r="90" spans="2:2" x14ac:dyDescent="0.25">
      <c r="B90" s="36"/>
    </row>
    <row r="91" spans="2:2" x14ac:dyDescent="0.25">
      <c r="B91" s="36"/>
    </row>
    <row r="92" spans="2:2" x14ac:dyDescent="0.25">
      <c r="B92" s="36"/>
    </row>
    <row r="93" spans="2:2" x14ac:dyDescent="0.25">
      <c r="B93" s="36"/>
    </row>
    <row r="94" spans="2:2" x14ac:dyDescent="0.25">
      <c r="B94" s="36"/>
    </row>
    <row r="95" spans="2:2" x14ac:dyDescent="0.25">
      <c r="B95" s="36"/>
    </row>
    <row r="96" spans="2:2" x14ac:dyDescent="0.25">
      <c r="B96" s="36"/>
    </row>
    <row r="97" spans="2:2" x14ac:dyDescent="0.25">
      <c r="B97" s="36"/>
    </row>
    <row r="98" spans="2:2" x14ac:dyDescent="0.25">
      <c r="B98" s="36"/>
    </row>
    <row r="99" spans="2:2" x14ac:dyDescent="0.25">
      <c r="B99" s="36"/>
    </row>
    <row r="100" spans="2:2" x14ac:dyDescent="0.25">
      <c r="B100" s="36"/>
    </row>
    <row r="101" spans="2:2" x14ac:dyDescent="0.25">
      <c r="B101" s="36"/>
    </row>
    <row r="102" spans="2:2" x14ac:dyDescent="0.25">
      <c r="B102" s="36"/>
    </row>
    <row r="103" spans="2:2" x14ac:dyDescent="0.25">
      <c r="B103" s="36"/>
    </row>
    <row r="104" spans="2:2" x14ac:dyDescent="0.25">
      <c r="B104" s="36"/>
    </row>
    <row r="105" spans="2:2" x14ac:dyDescent="0.25">
      <c r="B105" s="36"/>
    </row>
    <row r="106" spans="2:2" x14ac:dyDescent="0.25">
      <c r="B106" s="36"/>
    </row>
    <row r="107" spans="2:2" x14ac:dyDescent="0.25">
      <c r="B107" s="36"/>
    </row>
    <row r="108" spans="2:2" x14ac:dyDescent="0.25">
      <c r="B108" s="36"/>
    </row>
    <row r="109" spans="2:2" x14ac:dyDescent="0.25">
      <c r="B109" s="36"/>
    </row>
    <row r="110" spans="2:2" x14ac:dyDescent="0.25">
      <c r="B110" s="36"/>
    </row>
    <row r="111" spans="2:2" x14ac:dyDescent="0.25">
      <c r="B111" s="36"/>
    </row>
    <row r="112" spans="2:2" x14ac:dyDescent="0.25">
      <c r="B112" s="36"/>
    </row>
    <row r="113" spans="2:2" x14ac:dyDescent="0.25">
      <c r="B113" s="36"/>
    </row>
    <row r="114" spans="2:2" x14ac:dyDescent="0.25">
      <c r="B114" s="36"/>
    </row>
    <row r="115" spans="2:2" x14ac:dyDescent="0.25">
      <c r="B115" s="36"/>
    </row>
    <row r="116" spans="2:2" x14ac:dyDescent="0.25">
      <c r="B116" s="36"/>
    </row>
    <row r="117" spans="2:2" x14ac:dyDescent="0.25">
      <c r="B117" s="36"/>
    </row>
    <row r="118" spans="2:2" x14ac:dyDescent="0.25">
      <c r="B118" s="36"/>
    </row>
    <row r="119" spans="2:2" x14ac:dyDescent="0.25">
      <c r="B119" s="36"/>
    </row>
    <row r="120" spans="2:2" x14ac:dyDescent="0.25">
      <c r="B120" s="36"/>
    </row>
    <row r="121" spans="2:2" x14ac:dyDescent="0.25">
      <c r="B121" s="36"/>
    </row>
    <row r="122" spans="2:2" x14ac:dyDescent="0.25">
      <c r="B122" s="36"/>
    </row>
    <row r="123" spans="2:2" x14ac:dyDescent="0.25">
      <c r="B123" s="36"/>
    </row>
    <row r="124" spans="2:2" x14ac:dyDescent="0.25">
      <c r="B124" s="36"/>
    </row>
    <row r="125" spans="2:2" x14ac:dyDescent="0.25">
      <c r="B125" s="36"/>
    </row>
    <row r="126" spans="2:2" x14ac:dyDescent="0.25">
      <c r="B126" s="36"/>
    </row>
    <row r="127" spans="2:2" x14ac:dyDescent="0.25">
      <c r="B127" s="36"/>
    </row>
    <row r="128" spans="2:2" x14ac:dyDescent="0.25">
      <c r="B128" s="36"/>
    </row>
    <row r="129" spans="2:2" x14ac:dyDescent="0.25">
      <c r="B129" s="36"/>
    </row>
    <row r="130" spans="2:2" x14ac:dyDescent="0.25">
      <c r="B130" s="36"/>
    </row>
    <row r="131" spans="2:2" x14ac:dyDescent="0.25">
      <c r="B131" s="36"/>
    </row>
    <row r="132" spans="2:2" x14ac:dyDescent="0.25">
      <c r="B132" s="36"/>
    </row>
    <row r="133" spans="2:2" x14ac:dyDescent="0.25">
      <c r="B133" s="36"/>
    </row>
    <row r="134" spans="2:2" x14ac:dyDescent="0.25">
      <c r="B134" s="36"/>
    </row>
    <row r="135" spans="2:2" x14ac:dyDescent="0.25">
      <c r="B135" s="36"/>
    </row>
    <row r="136" spans="2:2" x14ac:dyDescent="0.25">
      <c r="B136" s="36"/>
    </row>
    <row r="137" spans="2:2" x14ac:dyDescent="0.25">
      <c r="B137" s="36"/>
    </row>
    <row r="138" spans="2:2" x14ac:dyDescent="0.25">
      <c r="B138" s="36"/>
    </row>
    <row r="139" spans="2:2" x14ac:dyDescent="0.25">
      <c r="B139" s="36"/>
    </row>
    <row r="140" spans="2:2" x14ac:dyDescent="0.25">
      <c r="B140" s="36"/>
    </row>
    <row r="141" spans="2:2" x14ac:dyDescent="0.25">
      <c r="B141" s="36"/>
    </row>
    <row r="142" spans="2:2" x14ac:dyDescent="0.25">
      <c r="B142" s="36"/>
    </row>
    <row r="143" spans="2:2" x14ac:dyDescent="0.25">
      <c r="B143" s="36"/>
    </row>
    <row r="144" spans="2:2" x14ac:dyDescent="0.25">
      <c r="B144" s="36"/>
    </row>
    <row r="145" spans="2:2" x14ac:dyDescent="0.25">
      <c r="B145" s="36"/>
    </row>
    <row r="146" spans="2:2" x14ac:dyDescent="0.25">
      <c r="B146" s="36"/>
    </row>
    <row r="147" spans="2:2" x14ac:dyDescent="0.25">
      <c r="B147" s="36"/>
    </row>
    <row r="148" spans="2:2" x14ac:dyDescent="0.25">
      <c r="B148" s="36"/>
    </row>
    <row r="149" spans="2:2" x14ac:dyDescent="0.25">
      <c r="B149" s="36"/>
    </row>
    <row r="150" spans="2:2" x14ac:dyDescent="0.25">
      <c r="B150" s="36"/>
    </row>
    <row r="151" spans="2:2" x14ac:dyDescent="0.25">
      <c r="B151" s="36"/>
    </row>
    <row r="152" spans="2:2" x14ac:dyDescent="0.25">
      <c r="B152" s="36"/>
    </row>
    <row r="153" spans="2:2" x14ac:dyDescent="0.25">
      <c r="B153" s="36"/>
    </row>
    <row r="154" spans="2:2" x14ac:dyDescent="0.25">
      <c r="B154" s="36"/>
    </row>
    <row r="155" spans="2:2" x14ac:dyDescent="0.25">
      <c r="B155" s="36"/>
    </row>
    <row r="156" spans="2:2" x14ac:dyDescent="0.25">
      <c r="B156" s="36"/>
    </row>
    <row r="157" spans="2:2" x14ac:dyDescent="0.25">
      <c r="B157" s="36"/>
    </row>
    <row r="158" spans="2:2" x14ac:dyDescent="0.25">
      <c r="B158" s="36"/>
    </row>
    <row r="159" spans="2:2" x14ac:dyDescent="0.25">
      <c r="B159" s="36"/>
    </row>
    <row r="160" spans="2:2" x14ac:dyDescent="0.25">
      <c r="B160" s="36"/>
    </row>
    <row r="161" spans="2:2" x14ac:dyDescent="0.25">
      <c r="B161" s="36"/>
    </row>
    <row r="162" spans="2:2" x14ac:dyDescent="0.25">
      <c r="B162" s="36"/>
    </row>
    <row r="163" spans="2:2" x14ac:dyDescent="0.25">
      <c r="B163" s="36"/>
    </row>
    <row r="164" spans="2:2" x14ac:dyDescent="0.25">
      <c r="B164" s="36"/>
    </row>
    <row r="165" spans="2:2" x14ac:dyDescent="0.25">
      <c r="B165" s="36"/>
    </row>
    <row r="166" spans="2:2" x14ac:dyDescent="0.25">
      <c r="B166" s="36"/>
    </row>
    <row r="167" spans="2:2" x14ac:dyDescent="0.25">
      <c r="B167" s="36"/>
    </row>
    <row r="168" spans="2:2" x14ac:dyDescent="0.25">
      <c r="B168" s="36"/>
    </row>
    <row r="169" spans="2:2" x14ac:dyDescent="0.25">
      <c r="B169" s="36"/>
    </row>
    <row r="170" spans="2:2" x14ac:dyDescent="0.25">
      <c r="B170" s="36"/>
    </row>
    <row r="171" spans="2:2" x14ac:dyDescent="0.25">
      <c r="B171" s="36"/>
    </row>
    <row r="172" spans="2:2" x14ac:dyDescent="0.25">
      <c r="B172" s="36"/>
    </row>
    <row r="173" spans="2:2" x14ac:dyDescent="0.25">
      <c r="B173" s="36"/>
    </row>
    <row r="174" spans="2:2" x14ac:dyDescent="0.25">
      <c r="B174" s="36"/>
    </row>
    <row r="175" spans="2:2" x14ac:dyDescent="0.25">
      <c r="B175" s="36"/>
    </row>
    <row r="176" spans="2:2" x14ac:dyDescent="0.25">
      <c r="B176" s="36"/>
    </row>
    <row r="177" spans="2:2" x14ac:dyDescent="0.25">
      <c r="B177" s="36"/>
    </row>
    <row r="178" spans="2:2" x14ac:dyDescent="0.25">
      <c r="B178" s="36"/>
    </row>
    <row r="179" spans="2:2" x14ac:dyDescent="0.25">
      <c r="B179" s="36"/>
    </row>
    <row r="180" spans="2:2" x14ac:dyDescent="0.25">
      <c r="B180" s="36"/>
    </row>
    <row r="181" spans="2:2" x14ac:dyDescent="0.25">
      <c r="B181" s="36"/>
    </row>
    <row r="182" spans="2:2" x14ac:dyDescent="0.25">
      <c r="B182" s="36"/>
    </row>
    <row r="183" spans="2:2" x14ac:dyDescent="0.25">
      <c r="B183" s="36"/>
    </row>
    <row r="184" spans="2:2" x14ac:dyDescent="0.25">
      <c r="B184" s="36"/>
    </row>
    <row r="185" spans="2:2" x14ac:dyDescent="0.25">
      <c r="B185" s="36"/>
    </row>
    <row r="186" spans="2:2" x14ac:dyDescent="0.25">
      <c r="B186" s="36"/>
    </row>
    <row r="187" spans="2:2" x14ac:dyDescent="0.25">
      <c r="B187" s="36"/>
    </row>
    <row r="188" spans="2:2" x14ac:dyDescent="0.25">
      <c r="B188" s="36"/>
    </row>
    <row r="189" spans="2:2" x14ac:dyDescent="0.25">
      <c r="B189" s="36"/>
    </row>
    <row r="190" spans="2:2" x14ac:dyDescent="0.25">
      <c r="B190" s="36"/>
    </row>
    <row r="191" spans="2:2" x14ac:dyDescent="0.25">
      <c r="B191" s="36"/>
    </row>
    <row r="192" spans="2:2" x14ac:dyDescent="0.25">
      <c r="B192" s="36"/>
    </row>
    <row r="193" spans="2:2" x14ac:dyDescent="0.25">
      <c r="B193" s="36"/>
    </row>
    <row r="194" spans="2:2" x14ac:dyDescent="0.25">
      <c r="B194" s="36"/>
    </row>
    <row r="195" spans="2:2" x14ac:dyDescent="0.25">
      <c r="B195" s="36"/>
    </row>
    <row r="196" spans="2:2" x14ac:dyDescent="0.25">
      <c r="B196" s="36"/>
    </row>
    <row r="197" spans="2:2" x14ac:dyDescent="0.25">
      <c r="B197" s="36"/>
    </row>
    <row r="198" spans="2:2" x14ac:dyDescent="0.25">
      <c r="B198" s="36"/>
    </row>
    <row r="199" spans="2:2" x14ac:dyDescent="0.25">
      <c r="B199" s="36"/>
    </row>
    <row r="200" spans="2:2" x14ac:dyDescent="0.25">
      <c r="B200" s="36"/>
    </row>
    <row r="201" spans="2:2" x14ac:dyDescent="0.25">
      <c r="B201" s="36"/>
    </row>
    <row r="202" spans="2:2" x14ac:dyDescent="0.25">
      <c r="B202" s="36"/>
    </row>
    <row r="203" spans="2:2" x14ac:dyDescent="0.25">
      <c r="B203" s="36"/>
    </row>
    <row r="204" spans="2:2" x14ac:dyDescent="0.25">
      <c r="B204" s="36"/>
    </row>
    <row r="205" spans="2:2" x14ac:dyDescent="0.25">
      <c r="B205" s="36"/>
    </row>
    <row r="206" spans="2:2" x14ac:dyDescent="0.25">
      <c r="B206" s="36"/>
    </row>
    <row r="207" spans="2:2" x14ac:dyDescent="0.25">
      <c r="B207" s="36"/>
    </row>
    <row r="208" spans="2:2" x14ac:dyDescent="0.25">
      <c r="B208" s="36"/>
    </row>
    <row r="209" spans="2:2" x14ac:dyDescent="0.25">
      <c r="B209" s="36"/>
    </row>
    <row r="210" spans="2:2" x14ac:dyDescent="0.25">
      <c r="B210" s="36"/>
    </row>
    <row r="211" spans="2:2" x14ac:dyDescent="0.25">
      <c r="B211" s="36"/>
    </row>
    <row r="212" spans="2:2" x14ac:dyDescent="0.25">
      <c r="B212" s="36"/>
    </row>
    <row r="213" spans="2:2" x14ac:dyDescent="0.25">
      <c r="B213" s="36"/>
    </row>
    <row r="214" spans="2:2" x14ac:dyDescent="0.25">
      <c r="B214" s="36"/>
    </row>
    <row r="215" spans="2:2" x14ac:dyDescent="0.25">
      <c r="B215" s="36"/>
    </row>
    <row r="216" spans="2:2" x14ac:dyDescent="0.25">
      <c r="B216" s="36"/>
    </row>
    <row r="217" spans="2:2" x14ac:dyDescent="0.25">
      <c r="B217" s="36"/>
    </row>
    <row r="218" spans="2:2" x14ac:dyDescent="0.25">
      <c r="B218" s="36"/>
    </row>
    <row r="219" spans="2:2" x14ac:dyDescent="0.25">
      <c r="B219" s="36"/>
    </row>
    <row r="220" spans="2:2" x14ac:dyDescent="0.25">
      <c r="B220" s="36"/>
    </row>
    <row r="221" spans="2:2" x14ac:dyDescent="0.25">
      <c r="B221" s="36"/>
    </row>
    <row r="222" spans="2:2" x14ac:dyDescent="0.25">
      <c r="B222" s="36"/>
    </row>
    <row r="223" spans="2:2" x14ac:dyDescent="0.25">
      <c r="B223" s="36"/>
    </row>
    <row r="224" spans="2:2" x14ac:dyDescent="0.25">
      <c r="B224" s="36"/>
    </row>
    <row r="225" spans="2:2" x14ac:dyDescent="0.25">
      <c r="B225" s="36"/>
    </row>
    <row r="226" spans="2:2" x14ac:dyDescent="0.25">
      <c r="B226" s="36"/>
    </row>
    <row r="227" spans="2:2" x14ac:dyDescent="0.25">
      <c r="B227" s="36"/>
    </row>
    <row r="228" spans="2:2" x14ac:dyDescent="0.25">
      <c r="B228" s="36"/>
    </row>
    <row r="229" spans="2:2" x14ac:dyDescent="0.25">
      <c r="B229" s="36"/>
    </row>
    <row r="230" spans="2:2" x14ac:dyDescent="0.25">
      <c r="B230" s="36"/>
    </row>
    <row r="231" spans="2:2" x14ac:dyDescent="0.25">
      <c r="B231" s="36"/>
    </row>
    <row r="232" spans="2:2" x14ac:dyDescent="0.25">
      <c r="B232" s="36"/>
    </row>
    <row r="233" spans="2:2" x14ac:dyDescent="0.25">
      <c r="B233" s="36"/>
    </row>
    <row r="234" spans="2:2" x14ac:dyDescent="0.25">
      <c r="B234" s="36"/>
    </row>
    <row r="235" spans="2:2" x14ac:dyDescent="0.25">
      <c r="B235" s="36"/>
    </row>
    <row r="236" spans="2:2" x14ac:dyDescent="0.25">
      <c r="B236" s="36"/>
    </row>
    <row r="237" spans="2:2" x14ac:dyDescent="0.25">
      <c r="B237" s="36"/>
    </row>
    <row r="238" spans="2:2" x14ac:dyDescent="0.25">
      <c r="B238" s="36"/>
    </row>
    <row r="239" spans="2:2" x14ac:dyDescent="0.25">
      <c r="B239" s="36"/>
    </row>
    <row r="240" spans="2:2" x14ac:dyDescent="0.25">
      <c r="B240" s="36"/>
    </row>
    <row r="241" spans="2:2" x14ac:dyDescent="0.25">
      <c r="B241" s="36"/>
    </row>
    <row r="242" spans="2:2" x14ac:dyDescent="0.25">
      <c r="B242" s="36"/>
    </row>
    <row r="243" spans="2:2" x14ac:dyDescent="0.25">
      <c r="B243" s="36"/>
    </row>
    <row r="244" spans="2:2" x14ac:dyDescent="0.25">
      <c r="B244" s="36"/>
    </row>
    <row r="245" spans="2:2" x14ac:dyDescent="0.25">
      <c r="B245" s="36"/>
    </row>
    <row r="246" spans="2:2" x14ac:dyDescent="0.25">
      <c r="B246" s="36"/>
    </row>
    <row r="247" spans="2:2" x14ac:dyDescent="0.25">
      <c r="B247" s="36"/>
    </row>
    <row r="248" spans="2:2" x14ac:dyDescent="0.25">
      <c r="B248" s="36"/>
    </row>
    <row r="249" spans="2:2" x14ac:dyDescent="0.25">
      <c r="B249" s="36"/>
    </row>
    <row r="250" spans="2:2" x14ac:dyDescent="0.25">
      <c r="B250" s="36"/>
    </row>
    <row r="251" spans="2:2" x14ac:dyDescent="0.25">
      <c r="B251" s="36"/>
    </row>
    <row r="252" spans="2:2" x14ac:dyDescent="0.25">
      <c r="B252" s="36"/>
    </row>
    <row r="253" spans="2:2" x14ac:dyDescent="0.25">
      <c r="B253" s="36"/>
    </row>
    <row r="254" spans="2:2" x14ac:dyDescent="0.25">
      <c r="B254" s="36"/>
    </row>
    <row r="255" spans="2:2" x14ac:dyDescent="0.25">
      <c r="B255" s="36"/>
    </row>
    <row r="256" spans="2:2" x14ac:dyDescent="0.25">
      <c r="B256" s="36"/>
    </row>
    <row r="257" spans="2:2" x14ac:dyDescent="0.25">
      <c r="B257" s="36"/>
    </row>
    <row r="258" spans="2:2" x14ac:dyDescent="0.25">
      <c r="B258" s="36"/>
    </row>
    <row r="259" spans="2:2" x14ac:dyDescent="0.25">
      <c r="B259" s="36"/>
    </row>
    <row r="260" spans="2:2" x14ac:dyDescent="0.25">
      <c r="B260" s="36"/>
    </row>
    <row r="261" spans="2:2" x14ac:dyDescent="0.25">
      <c r="B261" s="36"/>
    </row>
    <row r="262" spans="2:2" x14ac:dyDescent="0.25">
      <c r="B262" s="36"/>
    </row>
    <row r="263" spans="2:2" x14ac:dyDescent="0.25">
      <c r="B263" s="36"/>
    </row>
    <row r="264" spans="2:2" x14ac:dyDescent="0.25">
      <c r="B264" s="36"/>
    </row>
    <row r="265" spans="2:2" x14ac:dyDescent="0.25">
      <c r="B265" s="36"/>
    </row>
    <row r="266" spans="2:2" x14ac:dyDescent="0.25">
      <c r="B266" s="36"/>
    </row>
    <row r="267" spans="2:2" x14ac:dyDescent="0.25">
      <c r="B267" s="36"/>
    </row>
    <row r="268" spans="2:2" x14ac:dyDescent="0.25">
      <c r="B268" s="36"/>
    </row>
    <row r="269" spans="2:2" x14ac:dyDescent="0.25">
      <c r="B269" s="36"/>
    </row>
    <row r="270" spans="2:2" x14ac:dyDescent="0.25">
      <c r="B270" s="36"/>
    </row>
    <row r="271" spans="2:2" x14ac:dyDescent="0.25">
      <c r="B271" s="36"/>
    </row>
    <row r="272" spans="2:2" x14ac:dyDescent="0.25">
      <c r="B272" s="36"/>
    </row>
    <row r="273" spans="2:2" x14ac:dyDescent="0.25">
      <c r="B273" s="36"/>
    </row>
    <row r="274" spans="2:2" x14ac:dyDescent="0.25">
      <c r="B274" s="36"/>
    </row>
    <row r="275" spans="2:2" x14ac:dyDescent="0.25">
      <c r="B275" s="36"/>
    </row>
    <row r="276" spans="2:2" x14ac:dyDescent="0.25">
      <c r="B276" s="36"/>
    </row>
    <row r="277" spans="2:2" x14ac:dyDescent="0.25">
      <c r="B277" s="36"/>
    </row>
    <row r="278" spans="2:2" x14ac:dyDescent="0.25">
      <c r="B278" s="36"/>
    </row>
    <row r="279" spans="2:2" x14ac:dyDescent="0.25">
      <c r="B279" s="36"/>
    </row>
    <row r="280" spans="2:2" x14ac:dyDescent="0.25">
      <c r="B280" s="36"/>
    </row>
    <row r="281" spans="2:2" x14ac:dyDescent="0.25">
      <c r="B281" s="36"/>
    </row>
    <row r="282" spans="2:2" x14ac:dyDescent="0.25">
      <c r="B282" s="36"/>
    </row>
    <row r="283" spans="2:2" x14ac:dyDescent="0.25">
      <c r="B283" s="36"/>
    </row>
    <row r="284" spans="2:2" x14ac:dyDescent="0.25">
      <c r="B284" s="36"/>
    </row>
    <row r="285" spans="2:2" x14ac:dyDescent="0.25">
      <c r="B285" s="36"/>
    </row>
    <row r="286" spans="2:2" x14ac:dyDescent="0.25">
      <c r="B286" s="36"/>
    </row>
    <row r="287" spans="2:2" x14ac:dyDescent="0.25">
      <c r="B287" s="36"/>
    </row>
    <row r="288" spans="2:2" x14ac:dyDescent="0.25">
      <c r="B288" s="36"/>
    </row>
    <row r="289" spans="2:2" x14ac:dyDescent="0.25">
      <c r="B289" s="36"/>
    </row>
    <row r="290" spans="2:2" x14ac:dyDescent="0.25">
      <c r="B290" s="36"/>
    </row>
    <row r="291" spans="2:2" x14ac:dyDescent="0.25">
      <c r="B291" s="36"/>
    </row>
    <row r="292" spans="2:2" x14ac:dyDescent="0.25">
      <c r="B292" s="36"/>
    </row>
    <row r="293" spans="2:2" x14ac:dyDescent="0.25">
      <c r="B293" s="36"/>
    </row>
    <row r="294" spans="2:2" x14ac:dyDescent="0.25">
      <c r="B294" s="36"/>
    </row>
    <row r="295" spans="2:2" x14ac:dyDescent="0.25">
      <c r="B295" s="36"/>
    </row>
    <row r="296" spans="2:2" x14ac:dyDescent="0.25">
      <c r="B296" s="36"/>
    </row>
    <row r="297" spans="2:2" x14ac:dyDescent="0.25">
      <c r="B297" s="36"/>
    </row>
    <row r="298" spans="2:2" x14ac:dyDescent="0.25">
      <c r="B298" s="36"/>
    </row>
    <row r="299" spans="2:2" x14ac:dyDescent="0.25">
      <c r="B299" s="36"/>
    </row>
    <row r="300" spans="2:2" x14ac:dyDescent="0.25">
      <c r="B300" s="36"/>
    </row>
    <row r="301" spans="2:2" x14ac:dyDescent="0.25">
      <c r="B301" s="36"/>
    </row>
    <row r="302" spans="2:2" x14ac:dyDescent="0.25">
      <c r="B302" s="36"/>
    </row>
    <row r="303" spans="2:2" x14ac:dyDescent="0.25">
      <c r="B303" s="36"/>
    </row>
    <row r="304" spans="2:2" x14ac:dyDescent="0.25">
      <c r="B304" s="36"/>
    </row>
    <row r="305" spans="2:2" x14ac:dyDescent="0.25">
      <c r="B305" s="36"/>
    </row>
    <row r="306" spans="2:2" x14ac:dyDescent="0.25">
      <c r="B306" s="36"/>
    </row>
    <row r="307" spans="2:2" x14ac:dyDescent="0.25">
      <c r="B307" s="36"/>
    </row>
    <row r="308" spans="2:2" x14ac:dyDescent="0.25">
      <c r="B308" s="36"/>
    </row>
    <row r="309" spans="2:2" x14ac:dyDescent="0.25">
      <c r="B309" s="36"/>
    </row>
    <row r="310" spans="2:2" x14ac:dyDescent="0.25">
      <c r="B310" s="36"/>
    </row>
    <row r="311" spans="2:2" x14ac:dyDescent="0.25">
      <c r="B311" s="36"/>
    </row>
    <row r="312" spans="2:2" x14ac:dyDescent="0.25">
      <c r="B312" s="36"/>
    </row>
    <row r="313" spans="2:2" x14ac:dyDescent="0.25">
      <c r="B313" s="36"/>
    </row>
    <row r="314" spans="2:2" x14ac:dyDescent="0.25">
      <c r="B314" s="36"/>
    </row>
    <row r="315" spans="2:2" x14ac:dyDescent="0.25">
      <c r="B315" s="36"/>
    </row>
    <row r="316" spans="2:2" x14ac:dyDescent="0.25">
      <c r="B316" s="36"/>
    </row>
    <row r="317" spans="2:2" x14ac:dyDescent="0.25">
      <c r="B317" s="36"/>
    </row>
    <row r="318" spans="2:2" x14ac:dyDescent="0.25">
      <c r="B318" s="36"/>
    </row>
    <row r="319" spans="2:2" x14ac:dyDescent="0.25">
      <c r="B319" s="36"/>
    </row>
    <row r="320" spans="2:2" x14ac:dyDescent="0.25">
      <c r="B320" s="36"/>
    </row>
    <row r="321" spans="2:2" x14ac:dyDescent="0.25">
      <c r="B321" s="36"/>
    </row>
    <row r="322" spans="2:2" x14ac:dyDescent="0.25">
      <c r="B322" s="36"/>
    </row>
    <row r="323" spans="2:2" x14ac:dyDescent="0.25">
      <c r="B323" s="36"/>
    </row>
    <row r="324" spans="2:2" x14ac:dyDescent="0.25">
      <c r="B324" s="36"/>
    </row>
    <row r="325" spans="2:2" x14ac:dyDescent="0.25">
      <c r="B325" s="36"/>
    </row>
    <row r="326" spans="2:2" x14ac:dyDescent="0.25">
      <c r="B326" s="36"/>
    </row>
    <row r="327" spans="2:2" x14ac:dyDescent="0.25">
      <c r="B327" s="36"/>
    </row>
    <row r="328" spans="2:2" x14ac:dyDescent="0.25">
      <c r="B328" s="36"/>
    </row>
    <row r="329" spans="2:2" x14ac:dyDescent="0.25">
      <c r="B329" s="36"/>
    </row>
    <row r="330" spans="2:2" x14ac:dyDescent="0.25">
      <c r="B330" s="36"/>
    </row>
    <row r="331" spans="2:2" x14ac:dyDescent="0.25">
      <c r="B331" s="36"/>
    </row>
    <row r="332" spans="2:2" x14ac:dyDescent="0.25">
      <c r="B332" s="36"/>
    </row>
    <row r="333" spans="2:2" x14ac:dyDescent="0.25">
      <c r="B333" s="36"/>
    </row>
    <row r="334" spans="2:2" x14ac:dyDescent="0.25">
      <c r="B334" s="36"/>
    </row>
    <row r="335" spans="2:2" x14ac:dyDescent="0.25">
      <c r="B335" s="36"/>
    </row>
    <row r="336" spans="2:2" x14ac:dyDescent="0.25">
      <c r="B336" s="36"/>
    </row>
    <row r="337" spans="2:2" x14ac:dyDescent="0.25">
      <c r="B337" s="36"/>
    </row>
    <row r="338" spans="2:2" x14ac:dyDescent="0.25">
      <c r="B338" s="36"/>
    </row>
    <row r="339" spans="2:2" x14ac:dyDescent="0.25">
      <c r="B339" s="36"/>
    </row>
    <row r="340" spans="2:2" x14ac:dyDescent="0.25">
      <c r="B340" s="36"/>
    </row>
    <row r="341" spans="2:2" x14ac:dyDescent="0.25">
      <c r="B341" s="36"/>
    </row>
    <row r="342" spans="2:2" x14ac:dyDescent="0.25">
      <c r="B342" s="36"/>
    </row>
    <row r="343" spans="2:2" x14ac:dyDescent="0.25">
      <c r="B343" s="36"/>
    </row>
    <row r="344" spans="2:2" x14ac:dyDescent="0.25">
      <c r="B344" s="36"/>
    </row>
    <row r="345" spans="2:2" x14ac:dyDescent="0.25">
      <c r="B345" s="36"/>
    </row>
    <row r="346" spans="2:2" x14ac:dyDescent="0.25">
      <c r="B346" s="36"/>
    </row>
    <row r="347" spans="2:2" x14ac:dyDescent="0.25">
      <c r="B347" s="36"/>
    </row>
    <row r="348" spans="2:2" x14ac:dyDescent="0.25">
      <c r="B348" s="36"/>
    </row>
    <row r="349" spans="2:2" x14ac:dyDescent="0.25">
      <c r="B349" s="36"/>
    </row>
    <row r="350" spans="2:2" x14ac:dyDescent="0.25">
      <c r="B350" s="36"/>
    </row>
    <row r="351" spans="2:2" x14ac:dyDescent="0.25">
      <c r="B351" s="36"/>
    </row>
    <row r="352" spans="2:2" x14ac:dyDescent="0.25">
      <c r="B352" s="36"/>
    </row>
    <row r="353" spans="2:2" x14ac:dyDescent="0.25">
      <c r="B353" s="36"/>
    </row>
    <row r="354" spans="2:2" x14ac:dyDescent="0.25">
      <c r="B354" s="36"/>
    </row>
    <row r="355" spans="2:2" x14ac:dyDescent="0.25">
      <c r="B355" s="36"/>
    </row>
    <row r="356" spans="2:2" x14ac:dyDescent="0.25">
      <c r="B356" s="36"/>
    </row>
    <row r="357" spans="2:2" x14ac:dyDescent="0.25">
      <c r="B357" s="36"/>
    </row>
    <row r="358" spans="2:2" x14ac:dyDescent="0.25">
      <c r="B358" s="36"/>
    </row>
    <row r="359" spans="2:2" x14ac:dyDescent="0.25">
      <c r="B359" s="36"/>
    </row>
    <row r="360" spans="2:2" x14ac:dyDescent="0.25">
      <c r="B360" s="36"/>
    </row>
    <row r="361" spans="2:2" x14ac:dyDescent="0.25">
      <c r="B361" s="36"/>
    </row>
    <row r="362" spans="2:2" x14ac:dyDescent="0.25">
      <c r="B362" s="36"/>
    </row>
    <row r="363" spans="2:2" x14ac:dyDescent="0.25">
      <c r="B363" s="36"/>
    </row>
    <row r="364" spans="2:2" x14ac:dyDescent="0.25">
      <c r="B364" s="36"/>
    </row>
    <row r="365" spans="2:2" x14ac:dyDescent="0.25">
      <c r="B365" s="36"/>
    </row>
    <row r="366" spans="2:2" x14ac:dyDescent="0.25">
      <c r="B366" s="36"/>
    </row>
    <row r="367" spans="2:2" x14ac:dyDescent="0.25">
      <c r="B367" s="36"/>
    </row>
    <row r="368" spans="2:2" x14ac:dyDescent="0.25">
      <c r="B368" s="36"/>
    </row>
    <row r="369" spans="2:2" x14ac:dyDescent="0.25">
      <c r="B369" s="36"/>
    </row>
    <row r="370" spans="2:2" x14ac:dyDescent="0.25">
      <c r="B370" s="36"/>
    </row>
    <row r="371" spans="2:2" x14ac:dyDescent="0.25">
      <c r="B371" s="36"/>
    </row>
    <row r="372" spans="2:2" x14ac:dyDescent="0.25">
      <c r="B372" s="36"/>
    </row>
    <row r="373" spans="2:2" x14ac:dyDescent="0.25">
      <c r="B373" s="36"/>
    </row>
    <row r="374" spans="2:2" x14ac:dyDescent="0.25">
      <c r="B374" s="36"/>
    </row>
    <row r="375" spans="2:2" x14ac:dyDescent="0.25">
      <c r="B375" s="36"/>
    </row>
    <row r="376" spans="2:2" x14ac:dyDescent="0.25">
      <c r="B376" s="36"/>
    </row>
    <row r="377" spans="2:2" x14ac:dyDescent="0.25">
      <c r="B377" s="36"/>
    </row>
    <row r="378" spans="2:2" x14ac:dyDescent="0.25">
      <c r="B378" s="36"/>
    </row>
    <row r="379" spans="2:2" x14ac:dyDescent="0.25">
      <c r="B379" s="36"/>
    </row>
    <row r="380" spans="2:2" x14ac:dyDescent="0.25">
      <c r="B380" s="36"/>
    </row>
    <row r="381" spans="2:2" x14ac:dyDescent="0.25">
      <c r="B381" s="36"/>
    </row>
    <row r="382" spans="2:2" x14ac:dyDescent="0.25">
      <c r="B382" s="36"/>
    </row>
    <row r="383" spans="2:2" x14ac:dyDescent="0.25">
      <c r="B383" s="36"/>
    </row>
    <row r="384" spans="2:2" x14ac:dyDescent="0.25">
      <c r="B384" s="36"/>
    </row>
    <row r="385" spans="2:2" x14ac:dyDescent="0.25">
      <c r="B385" s="36"/>
    </row>
    <row r="386" spans="2:2" x14ac:dyDescent="0.25">
      <c r="B386" s="36"/>
    </row>
    <row r="387" spans="2:2" x14ac:dyDescent="0.25">
      <c r="B387" s="36"/>
    </row>
    <row r="388" spans="2:2" x14ac:dyDescent="0.25">
      <c r="B388" s="36"/>
    </row>
    <row r="389" spans="2:2" x14ac:dyDescent="0.25">
      <c r="B389" s="36"/>
    </row>
    <row r="390" spans="2:2" x14ac:dyDescent="0.25">
      <c r="B390" s="36"/>
    </row>
    <row r="391" spans="2:2" x14ac:dyDescent="0.25">
      <c r="B391" s="36"/>
    </row>
    <row r="392" spans="2:2" x14ac:dyDescent="0.25">
      <c r="B392" s="36"/>
    </row>
    <row r="393" spans="2:2" x14ac:dyDescent="0.25">
      <c r="B393" s="36"/>
    </row>
    <row r="394" spans="2:2" x14ac:dyDescent="0.25">
      <c r="B394" s="36"/>
    </row>
    <row r="395" spans="2:2" x14ac:dyDescent="0.25">
      <c r="B395" s="36"/>
    </row>
    <row r="396" spans="2:2" x14ac:dyDescent="0.25">
      <c r="B396" s="36"/>
    </row>
    <row r="397" spans="2:2" x14ac:dyDescent="0.25">
      <c r="B397" s="36"/>
    </row>
    <row r="398" spans="2:2" x14ac:dyDescent="0.25">
      <c r="B398" s="36"/>
    </row>
    <row r="399" spans="2:2" x14ac:dyDescent="0.25">
      <c r="B399" s="36"/>
    </row>
    <row r="400" spans="2:2" x14ac:dyDescent="0.25">
      <c r="B400" s="36"/>
    </row>
    <row r="401" spans="2:2" x14ac:dyDescent="0.25">
      <c r="B401" s="36"/>
    </row>
    <row r="402" spans="2:2" x14ac:dyDescent="0.25">
      <c r="B402" s="36"/>
    </row>
    <row r="403" spans="2:2" x14ac:dyDescent="0.25">
      <c r="B403" s="36"/>
    </row>
    <row r="404" spans="2:2" x14ac:dyDescent="0.25">
      <c r="B404" s="36"/>
    </row>
    <row r="405" spans="2:2" x14ac:dyDescent="0.25">
      <c r="B405" s="36"/>
    </row>
    <row r="406" spans="2:2" x14ac:dyDescent="0.25">
      <c r="B406" s="36"/>
    </row>
    <row r="407" spans="2:2" x14ac:dyDescent="0.25">
      <c r="B407" s="36"/>
    </row>
    <row r="408" spans="2:2" x14ac:dyDescent="0.25">
      <c r="B408" s="36"/>
    </row>
    <row r="409" spans="2:2" x14ac:dyDescent="0.25">
      <c r="B409" s="36"/>
    </row>
    <row r="410" spans="2:2" x14ac:dyDescent="0.25">
      <c r="B410" s="36"/>
    </row>
    <row r="411" spans="2:2" x14ac:dyDescent="0.25">
      <c r="B411" s="36"/>
    </row>
    <row r="412" spans="2:2" x14ac:dyDescent="0.25">
      <c r="B412" s="36"/>
    </row>
    <row r="413" spans="2:2" x14ac:dyDescent="0.25">
      <c r="B413" s="36"/>
    </row>
    <row r="414" spans="2:2" x14ac:dyDescent="0.25">
      <c r="B414" s="36"/>
    </row>
    <row r="415" spans="2:2" x14ac:dyDescent="0.25">
      <c r="B415" s="36"/>
    </row>
    <row r="416" spans="2:2" x14ac:dyDescent="0.25">
      <c r="B416" s="36"/>
    </row>
    <row r="417" spans="2:2" x14ac:dyDescent="0.25">
      <c r="B417" s="36"/>
    </row>
    <row r="418" spans="2:2" x14ac:dyDescent="0.25">
      <c r="B418" s="36"/>
    </row>
    <row r="419" spans="2:2" x14ac:dyDescent="0.25">
      <c r="B419" s="36"/>
    </row>
    <row r="420" spans="2:2" x14ac:dyDescent="0.25">
      <c r="B420" s="36"/>
    </row>
    <row r="421" spans="2:2" x14ac:dyDescent="0.25">
      <c r="B421" s="36"/>
    </row>
    <row r="422" spans="2:2" x14ac:dyDescent="0.25">
      <c r="B422" s="36"/>
    </row>
    <row r="423" spans="2:2" x14ac:dyDescent="0.25">
      <c r="B423" s="36"/>
    </row>
    <row r="424" spans="2:2" x14ac:dyDescent="0.25">
      <c r="B424" s="36"/>
    </row>
    <row r="425" spans="2:2" x14ac:dyDescent="0.25">
      <c r="B425" s="36"/>
    </row>
    <row r="426" spans="2:2" x14ac:dyDescent="0.25">
      <c r="B426" s="36"/>
    </row>
    <row r="427" spans="2:2" x14ac:dyDescent="0.25">
      <c r="B427" s="36"/>
    </row>
    <row r="428" spans="2:2" x14ac:dyDescent="0.25">
      <c r="B428" s="36"/>
    </row>
    <row r="429" spans="2:2" x14ac:dyDescent="0.25">
      <c r="B429" s="36"/>
    </row>
    <row r="430" spans="2:2" x14ac:dyDescent="0.25">
      <c r="B430" s="36"/>
    </row>
    <row r="431" spans="2:2" x14ac:dyDescent="0.25">
      <c r="B431" s="36"/>
    </row>
    <row r="432" spans="2:2" x14ac:dyDescent="0.25">
      <c r="B432" s="36"/>
    </row>
    <row r="433" spans="2:2" x14ac:dyDescent="0.25">
      <c r="B433" s="36"/>
    </row>
    <row r="434" spans="2:2" x14ac:dyDescent="0.25">
      <c r="B434" s="36"/>
    </row>
    <row r="435" spans="2:2" x14ac:dyDescent="0.25">
      <c r="B435" s="36"/>
    </row>
    <row r="436" spans="2:2" x14ac:dyDescent="0.25">
      <c r="B436" s="36"/>
    </row>
    <row r="437" spans="2:2" x14ac:dyDescent="0.25">
      <c r="B437" s="36"/>
    </row>
    <row r="438" spans="2:2" x14ac:dyDescent="0.25">
      <c r="B438" s="36"/>
    </row>
    <row r="439" spans="2:2" x14ac:dyDescent="0.25">
      <c r="B439" s="36"/>
    </row>
    <row r="440" spans="2:2" x14ac:dyDescent="0.25">
      <c r="B440" s="36"/>
    </row>
    <row r="441" spans="2:2" x14ac:dyDescent="0.25">
      <c r="B441" s="36"/>
    </row>
    <row r="442" spans="2:2" x14ac:dyDescent="0.25">
      <c r="B442" s="36"/>
    </row>
    <row r="443" spans="2:2" x14ac:dyDescent="0.25">
      <c r="B443" s="36"/>
    </row>
    <row r="444" spans="2:2" x14ac:dyDescent="0.25">
      <c r="B444" s="36"/>
    </row>
    <row r="445" spans="2:2" x14ac:dyDescent="0.25">
      <c r="B445" s="36"/>
    </row>
    <row r="446" spans="2:2" x14ac:dyDescent="0.25">
      <c r="B446" s="36"/>
    </row>
    <row r="447" spans="2:2" x14ac:dyDescent="0.25">
      <c r="B447" s="36"/>
    </row>
    <row r="448" spans="2:2" x14ac:dyDescent="0.25">
      <c r="B448" s="36"/>
    </row>
    <row r="449" spans="2:2" x14ac:dyDescent="0.25">
      <c r="B449" s="36"/>
    </row>
    <row r="450" spans="2:2" x14ac:dyDescent="0.25">
      <c r="B450" s="36"/>
    </row>
    <row r="451" spans="2:2" x14ac:dyDescent="0.25">
      <c r="B451" s="36"/>
    </row>
    <row r="452" spans="2:2" x14ac:dyDescent="0.25">
      <c r="B452" s="36"/>
    </row>
    <row r="453" spans="2:2" x14ac:dyDescent="0.25">
      <c r="B453" s="36"/>
    </row>
    <row r="454" spans="2:2" x14ac:dyDescent="0.25">
      <c r="B454" s="36"/>
    </row>
    <row r="455" spans="2:2" x14ac:dyDescent="0.25">
      <c r="B455" s="36"/>
    </row>
    <row r="456" spans="2:2" x14ac:dyDescent="0.25">
      <c r="B456" s="36"/>
    </row>
    <row r="457" spans="2:2" x14ac:dyDescent="0.25">
      <c r="B457" s="36"/>
    </row>
    <row r="458" spans="2:2" x14ac:dyDescent="0.25">
      <c r="B458" s="36"/>
    </row>
    <row r="459" spans="2:2" x14ac:dyDescent="0.25">
      <c r="B459" s="36"/>
    </row>
    <row r="460" spans="2:2" x14ac:dyDescent="0.25">
      <c r="B460" s="36"/>
    </row>
    <row r="461" spans="2:2" x14ac:dyDescent="0.25">
      <c r="B461" s="36"/>
    </row>
    <row r="462" spans="2:2" x14ac:dyDescent="0.25">
      <c r="B462" s="36"/>
    </row>
    <row r="463" spans="2:2" x14ac:dyDescent="0.25">
      <c r="B463" s="36"/>
    </row>
    <row r="464" spans="2:2" x14ac:dyDescent="0.25">
      <c r="B464" s="36"/>
    </row>
    <row r="465" spans="2:2" x14ac:dyDescent="0.25">
      <c r="B465" s="36"/>
    </row>
    <row r="466" spans="2:2" x14ac:dyDescent="0.25">
      <c r="B466" s="36"/>
    </row>
    <row r="467" spans="2:2" x14ac:dyDescent="0.25">
      <c r="B467" s="36"/>
    </row>
    <row r="468" spans="2:2" x14ac:dyDescent="0.25">
      <c r="B468" s="36"/>
    </row>
    <row r="469" spans="2:2" x14ac:dyDescent="0.25">
      <c r="B469" s="36"/>
    </row>
    <row r="470" spans="2:2" x14ac:dyDescent="0.25">
      <c r="B470" s="36"/>
    </row>
    <row r="471" spans="2:2" x14ac:dyDescent="0.25">
      <c r="B471" s="36"/>
    </row>
    <row r="472" spans="2:2" x14ac:dyDescent="0.25">
      <c r="B472" s="36"/>
    </row>
    <row r="473" spans="2:2" x14ac:dyDescent="0.25">
      <c r="B473" s="36"/>
    </row>
    <row r="474" spans="2:2" x14ac:dyDescent="0.25">
      <c r="B474" s="36"/>
    </row>
    <row r="475" spans="2:2" x14ac:dyDescent="0.25">
      <c r="B475" s="36"/>
    </row>
    <row r="476" spans="2:2" x14ac:dyDescent="0.25">
      <c r="B476" s="36"/>
    </row>
    <row r="477" spans="2:2" x14ac:dyDescent="0.25">
      <c r="B477" s="36"/>
    </row>
    <row r="478" spans="2:2" x14ac:dyDescent="0.25">
      <c r="B478" s="36"/>
    </row>
    <row r="479" spans="2:2" x14ac:dyDescent="0.25">
      <c r="B479" s="36"/>
    </row>
    <row r="480" spans="2:2" x14ac:dyDescent="0.25">
      <c r="B480" s="36"/>
    </row>
    <row r="481" spans="2:2" x14ac:dyDescent="0.25">
      <c r="B481" s="36"/>
    </row>
    <row r="482" spans="2:2" x14ac:dyDescent="0.25">
      <c r="B482" s="36"/>
    </row>
    <row r="483" spans="2:2" x14ac:dyDescent="0.25">
      <c r="B483" s="36"/>
    </row>
    <row r="484" spans="2:2" x14ac:dyDescent="0.25">
      <c r="B484" s="36"/>
    </row>
    <row r="485" spans="2:2" x14ac:dyDescent="0.25">
      <c r="B485" s="36"/>
    </row>
    <row r="486" spans="2:2" x14ac:dyDescent="0.25">
      <c r="B486" s="36"/>
    </row>
    <row r="487" spans="2:2" x14ac:dyDescent="0.25">
      <c r="B487" s="36"/>
    </row>
    <row r="488" spans="2:2" x14ac:dyDescent="0.25">
      <c r="B488" s="36"/>
    </row>
    <row r="489" spans="2:2" x14ac:dyDescent="0.25">
      <c r="B489" s="36"/>
    </row>
    <row r="490" spans="2:2" x14ac:dyDescent="0.25">
      <c r="B490" s="36"/>
    </row>
    <row r="491" spans="2:2" x14ac:dyDescent="0.25">
      <c r="B491" s="36"/>
    </row>
    <row r="492" spans="2:2" x14ac:dyDescent="0.25">
      <c r="B492" s="36"/>
    </row>
    <row r="493" spans="2:2" x14ac:dyDescent="0.25">
      <c r="B493" s="36"/>
    </row>
    <row r="494" spans="2:2" x14ac:dyDescent="0.25">
      <c r="B494" s="36"/>
    </row>
    <row r="495" spans="2:2" x14ac:dyDescent="0.25">
      <c r="B495" s="36"/>
    </row>
    <row r="496" spans="2:2" x14ac:dyDescent="0.25">
      <c r="B496" s="36"/>
    </row>
    <row r="497" spans="2:2" x14ac:dyDescent="0.25">
      <c r="B497" s="36"/>
    </row>
    <row r="498" spans="2:2" x14ac:dyDescent="0.25">
      <c r="B498" s="36"/>
    </row>
    <row r="499" spans="2:2" x14ac:dyDescent="0.25">
      <c r="B499" s="36"/>
    </row>
    <row r="500" spans="2:2" x14ac:dyDescent="0.25">
      <c r="B500" s="36"/>
    </row>
    <row r="501" spans="2:2" x14ac:dyDescent="0.25">
      <c r="B501" s="36"/>
    </row>
    <row r="502" spans="2:2" x14ac:dyDescent="0.25">
      <c r="B502" s="36"/>
    </row>
    <row r="503" spans="2:2" x14ac:dyDescent="0.25">
      <c r="B503" s="36"/>
    </row>
    <row r="504" spans="2:2" x14ac:dyDescent="0.25">
      <c r="B504" s="36"/>
    </row>
    <row r="505" spans="2:2" x14ac:dyDescent="0.25">
      <c r="B505" s="36"/>
    </row>
    <row r="506" spans="2:2" x14ac:dyDescent="0.25">
      <c r="B506" s="36"/>
    </row>
    <row r="507" spans="2:2" x14ac:dyDescent="0.25">
      <c r="B507" s="36"/>
    </row>
    <row r="508" spans="2:2" x14ac:dyDescent="0.25">
      <c r="B508" s="36"/>
    </row>
    <row r="509" spans="2:2" x14ac:dyDescent="0.25">
      <c r="B509" s="36"/>
    </row>
    <row r="510" spans="2:2" x14ac:dyDescent="0.25">
      <c r="B510" s="36"/>
    </row>
    <row r="511" spans="2:2" x14ac:dyDescent="0.25">
      <c r="B511" s="36"/>
    </row>
    <row r="512" spans="2:2" x14ac:dyDescent="0.25">
      <c r="B512" s="36"/>
    </row>
    <row r="513" spans="2:2" x14ac:dyDescent="0.25">
      <c r="B513" s="36"/>
    </row>
    <row r="514" spans="2:2" x14ac:dyDescent="0.25">
      <c r="B514" s="36"/>
    </row>
    <row r="515" spans="2:2" x14ac:dyDescent="0.25">
      <c r="B515" s="36"/>
    </row>
    <row r="516" spans="2:2" x14ac:dyDescent="0.25">
      <c r="B516" s="36"/>
    </row>
    <row r="517" spans="2:2" x14ac:dyDescent="0.25">
      <c r="B517" s="36"/>
    </row>
    <row r="518" spans="2:2" x14ac:dyDescent="0.25">
      <c r="B518" s="36"/>
    </row>
    <row r="519" spans="2:2" x14ac:dyDescent="0.25">
      <c r="B519" s="36"/>
    </row>
    <row r="520" spans="2:2" x14ac:dyDescent="0.25">
      <c r="B520" s="36"/>
    </row>
    <row r="521" spans="2:2" x14ac:dyDescent="0.25">
      <c r="B521" s="36"/>
    </row>
    <row r="522" spans="2:2" x14ac:dyDescent="0.25">
      <c r="B522" s="36"/>
    </row>
    <row r="523" spans="2:2" x14ac:dyDescent="0.25">
      <c r="B523" s="36"/>
    </row>
    <row r="524" spans="2:2" x14ac:dyDescent="0.25">
      <c r="B524" s="36"/>
    </row>
    <row r="525" spans="2:2" x14ac:dyDescent="0.25">
      <c r="B525" s="36"/>
    </row>
    <row r="526" spans="2:2" x14ac:dyDescent="0.25">
      <c r="B526" s="36"/>
    </row>
    <row r="527" spans="2:2" x14ac:dyDescent="0.25">
      <c r="B527" s="36"/>
    </row>
    <row r="528" spans="2:2" x14ac:dyDescent="0.25">
      <c r="B528" s="36"/>
    </row>
    <row r="529" spans="2:2" x14ac:dyDescent="0.25">
      <c r="B529" s="36"/>
    </row>
    <row r="530" spans="2:2" x14ac:dyDescent="0.25">
      <c r="B530" s="36"/>
    </row>
    <row r="531" spans="2:2" x14ac:dyDescent="0.25">
      <c r="B531" s="36"/>
    </row>
    <row r="532" spans="2:2" x14ac:dyDescent="0.25">
      <c r="B532" s="36"/>
    </row>
    <row r="533" spans="2:2" x14ac:dyDescent="0.25">
      <c r="B533" s="36"/>
    </row>
    <row r="534" spans="2:2" x14ac:dyDescent="0.25">
      <c r="B534" s="36"/>
    </row>
    <row r="535" spans="2:2" x14ac:dyDescent="0.25">
      <c r="B535" s="36"/>
    </row>
    <row r="536" spans="2:2" x14ac:dyDescent="0.25">
      <c r="B536" s="36"/>
    </row>
    <row r="537" spans="2:2" x14ac:dyDescent="0.25">
      <c r="B537" s="36"/>
    </row>
    <row r="538" spans="2:2" x14ac:dyDescent="0.25">
      <c r="B538" s="36"/>
    </row>
    <row r="539" spans="2:2" x14ac:dyDescent="0.25">
      <c r="B539" s="36"/>
    </row>
    <row r="540" spans="2:2" x14ac:dyDescent="0.25">
      <c r="B540" s="36"/>
    </row>
    <row r="541" spans="2:2" x14ac:dyDescent="0.25">
      <c r="B541" s="36"/>
    </row>
    <row r="542" spans="2:2" x14ac:dyDescent="0.25">
      <c r="B542" s="36"/>
    </row>
    <row r="543" spans="2:2" x14ac:dyDescent="0.25">
      <c r="B543" s="36"/>
    </row>
    <row r="544" spans="2:2" x14ac:dyDescent="0.25">
      <c r="B544" s="36"/>
    </row>
    <row r="545" spans="2:2" x14ac:dyDescent="0.25">
      <c r="B545" s="36"/>
    </row>
    <row r="546" spans="2:2" x14ac:dyDescent="0.25">
      <c r="B546" s="36"/>
    </row>
    <row r="547" spans="2:2" x14ac:dyDescent="0.25">
      <c r="B547" s="36"/>
    </row>
    <row r="548" spans="2:2" x14ac:dyDescent="0.25">
      <c r="B548" s="36"/>
    </row>
    <row r="549" spans="2:2" x14ac:dyDescent="0.25">
      <c r="B549" s="36"/>
    </row>
    <row r="550" spans="2:2" x14ac:dyDescent="0.25">
      <c r="B550" s="36"/>
    </row>
    <row r="551" spans="2:2" x14ac:dyDescent="0.25">
      <c r="B551" s="36"/>
    </row>
    <row r="552" spans="2:2" x14ac:dyDescent="0.25">
      <c r="B552" s="36"/>
    </row>
    <row r="553" spans="2:2" x14ac:dyDescent="0.25">
      <c r="B553" s="36"/>
    </row>
    <row r="554" spans="2:2" x14ac:dyDescent="0.25">
      <c r="B554" s="36"/>
    </row>
    <row r="555" spans="2:2" x14ac:dyDescent="0.25">
      <c r="B555" s="36"/>
    </row>
    <row r="556" spans="2:2" x14ac:dyDescent="0.25">
      <c r="B556" s="36"/>
    </row>
    <row r="557" spans="2:2" x14ac:dyDescent="0.25">
      <c r="B557" s="36"/>
    </row>
    <row r="558" spans="2:2" x14ac:dyDescent="0.25">
      <c r="B558" s="36"/>
    </row>
    <row r="559" spans="2:2" x14ac:dyDescent="0.25">
      <c r="B559" s="36"/>
    </row>
    <row r="560" spans="2:2" x14ac:dyDescent="0.25">
      <c r="B560" s="36"/>
    </row>
    <row r="561" spans="2:2" x14ac:dyDescent="0.25">
      <c r="B561" s="36"/>
    </row>
    <row r="562" spans="2:2" x14ac:dyDescent="0.25">
      <c r="B562" s="36"/>
    </row>
    <row r="563" spans="2:2" x14ac:dyDescent="0.25">
      <c r="B563" s="36"/>
    </row>
    <row r="564" spans="2:2" x14ac:dyDescent="0.25">
      <c r="B564" s="36"/>
    </row>
    <row r="565" spans="2:2" x14ac:dyDescent="0.25">
      <c r="B565" s="36"/>
    </row>
    <row r="566" spans="2:2" x14ac:dyDescent="0.25">
      <c r="B566" s="36"/>
    </row>
    <row r="567" spans="2:2" x14ac:dyDescent="0.25">
      <c r="B567" s="36"/>
    </row>
    <row r="568" spans="2:2" x14ac:dyDescent="0.25">
      <c r="B568" s="36"/>
    </row>
    <row r="569" spans="2:2" x14ac:dyDescent="0.25">
      <c r="B569" s="36"/>
    </row>
    <row r="570" spans="2:2" x14ac:dyDescent="0.25">
      <c r="B570" s="36"/>
    </row>
    <row r="571" spans="2:2" x14ac:dyDescent="0.25">
      <c r="B571" s="36"/>
    </row>
    <row r="572" spans="2:2" x14ac:dyDescent="0.25">
      <c r="B572" s="36"/>
    </row>
    <row r="573" spans="2:2" x14ac:dyDescent="0.25">
      <c r="B573" s="36"/>
    </row>
    <row r="574" spans="2:2" x14ac:dyDescent="0.25">
      <c r="B574" s="36"/>
    </row>
    <row r="575" spans="2:2" x14ac:dyDescent="0.25">
      <c r="B575" s="36"/>
    </row>
    <row r="576" spans="2:2" x14ac:dyDescent="0.25">
      <c r="B576" s="36"/>
    </row>
    <row r="577" spans="2:2" x14ac:dyDescent="0.25">
      <c r="B577" s="36"/>
    </row>
    <row r="578" spans="2:2" x14ac:dyDescent="0.25">
      <c r="B578" s="36"/>
    </row>
    <row r="579" spans="2:2" x14ac:dyDescent="0.25">
      <c r="B579" s="36"/>
    </row>
    <row r="580" spans="2:2" x14ac:dyDescent="0.25">
      <c r="B580" s="36"/>
    </row>
    <row r="581" spans="2:2" x14ac:dyDescent="0.25">
      <c r="B581" s="36"/>
    </row>
    <row r="582" spans="2:2" x14ac:dyDescent="0.25">
      <c r="B582" s="36"/>
    </row>
    <row r="583" spans="2:2" x14ac:dyDescent="0.25">
      <c r="B583" s="36"/>
    </row>
    <row r="584" spans="2:2" x14ac:dyDescent="0.25">
      <c r="B584" s="36"/>
    </row>
    <row r="585" spans="2:2" x14ac:dyDescent="0.25">
      <c r="B585" s="36"/>
    </row>
    <row r="586" spans="2:2" x14ac:dyDescent="0.25">
      <c r="B586" s="36"/>
    </row>
    <row r="587" spans="2:2" x14ac:dyDescent="0.25">
      <c r="B587" s="36"/>
    </row>
    <row r="588" spans="2:2" x14ac:dyDescent="0.25">
      <c r="B588" s="36"/>
    </row>
    <row r="589" spans="2:2" x14ac:dyDescent="0.25">
      <c r="B589" s="36"/>
    </row>
    <row r="590" spans="2:2" x14ac:dyDescent="0.25">
      <c r="B590" s="36"/>
    </row>
    <row r="591" spans="2:2" x14ac:dyDescent="0.25">
      <c r="B591" s="36"/>
    </row>
    <row r="592" spans="2:2" x14ac:dyDescent="0.25">
      <c r="B592" s="36"/>
    </row>
    <row r="593" spans="2:2" x14ac:dyDescent="0.25">
      <c r="B593" s="36"/>
    </row>
    <row r="594" spans="2:2" x14ac:dyDescent="0.25">
      <c r="B594" s="36"/>
    </row>
    <row r="595" spans="2:2" x14ac:dyDescent="0.25">
      <c r="B595" s="36"/>
    </row>
    <row r="596" spans="2:2" x14ac:dyDescent="0.25">
      <c r="B596" s="36"/>
    </row>
    <row r="597" spans="2:2" x14ac:dyDescent="0.25">
      <c r="B597" s="36"/>
    </row>
    <row r="598" spans="2:2" x14ac:dyDescent="0.25">
      <c r="B598" s="36"/>
    </row>
    <row r="599" spans="2:2" x14ac:dyDescent="0.25">
      <c r="B599" s="36"/>
    </row>
    <row r="600" spans="2:2" x14ac:dyDescent="0.25">
      <c r="B600" s="36"/>
    </row>
    <row r="601" spans="2:2" x14ac:dyDescent="0.25">
      <c r="B601" s="36"/>
    </row>
    <row r="602" spans="2:2" x14ac:dyDescent="0.25">
      <c r="B602" s="36"/>
    </row>
    <row r="603" spans="2:2" x14ac:dyDescent="0.25">
      <c r="B603" s="36"/>
    </row>
    <row r="604" spans="2:2" x14ac:dyDescent="0.25">
      <c r="B604" s="36"/>
    </row>
    <row r="605" spans="2:2" x14ac:dyDescent="0.25">
      <c r="B605" s="36"/>
    </row>
    <row r="606" spans="2:2" x14ac:dyDescent="0.25">
      <c r="B606" s="36"/>
    </row>
    <row r="607" spans="2:2" x14ac:dyDescent="0.25">
      <c r="B607" s="36"/>
    </row>
    <row r="608" spans="2:2" x14ac:dyDescent="0.25">
      <c r="B608" s="36"/>
    </row>
    <row r="609" spans="2:2" x14ac:dyDescent="0.25">
      <c r="B609" s="36"/>
    </row>
    <row r="610" spans="2:2" x14ac:dyDescent="0.25">
      <c r="B610" s="36"/>
    </row>
    <row r="611" spans="2:2" x14ac:dyDescent="0.25">
      <c r="B611" s="36"/>
    </row>
    <row r="612" spans="2:2" x14ac:dyDescent="0.25">
      <c r="B612" s="36"/>
    </row>
    <row r="613" spans="2:2" x14ac:dyDescent="0.25">
      <c r="B613" s="36"/>
    </row>
    <row r="614" spans="2:2" x14ac:dyDescent="0.25">
      <c r="B614" s="36"/>
    </row>
    <row r="615" spans="2:2" x14ac:dyDescent="0.25">
      <c r="B615" s="36"/>
    </row>
    <row r="616" spans="2:2" x14ac:dyDescent="0.25">
      <c r="B616" s="36"/>
    </row>
    <row r="617" spans="2:2" x14ac:dyDescent="0.25">
      <c r="B617" s="36"/>
    </row>
    <row r="618" spans="2:2" x14ac:dyDescent="0.25">
      <c r="B618" s="36"/>
    </row>
    <row r="619" spans="2:2" x14ac:dyDescent="0.25">
      <c r="B619" s="36"/>
    </row>
    <row r="620" spans="2:2" x14ac:dyDescent="0.25">
      <c r="B620" s="36"/>
    </row>
    <row r="621" spans="2:2" x14ac:dyDescent="0.25">
      <c r="B621" s="36"/>
    </row>
    <row r="622" spans="2:2" x14ac:dyDescent="0.25">
      <c r="B622" s="36"/>
    </row>
    <row r="623" spans="2:2" x14ac:dyDescent="0.25">
      <c r="B623" s="36"/>
    </row>
    <row r="624" spans="2:2" x14ac:dyDescent="0.25">
      <c r="B624" s="36"/>
    </row>
    <row r="625" spans="2:2" x14ac:dyDescent="0.25">
      <c r="B625" s="36"/>
    </row>
    <row r="626" spans="2:2" x14ac:dyDescent="0.25">
      <c r="B626" s="36"/>
    </row>
    <row r="627" spans="2:2" x14ac:dyDescent="0.25">
      <c r="B627" s="36"/>
    </row>
    <row r="628" spans="2:2" x14ac:dyDescent="0.25">
      <c r="B628" s="36"/>
    </row>
    <row r="629" spans="2:2" x14ac:dyDescent="0.25">
      <c r="B629" s="36"/>
    </row>
    <row r="630" spans="2:2" x14ac:dyDescent="0.25">
      <c r="B630" s="36"/>
    </row>
    <row r="631" spans="2:2" x14ac:dyDescent="0.25">
      <c r="B631" s="36"/>
    </row>
    <row r="632" spans="2:2" x14ac:dyDescent="0.25">
      <c r="B632" s="36"/>
    </row>
    <row r="633" spans="2:2" x14ac:dyDescent="0.25">
      <c r="B633" s="36"/>
    </row>
    <row r="634" spans="2:2" x14ac:dyDescent="0.25">
      <c r="B634" s="36"/>
    </row>
    <row r="635" spans="2:2" x14ac:dyDescent="0.25">
      <c r="B635" s="36"/>
    </row>
    <row r="636" spans="2:2" x14ac:dyDescent="0.25">
      <c r="B636" s="36"/>
    </row>
    <row r="637" spans="2:2" x14ac:dyDescent="0.25">
      <c r="B637" s="36"/>
    </row>
    <row r="638" spans="2:2" x14ac:dyDescent="0.25">
      <c r="B638" s="36"/>
    </row>
    <row r="639" spans="2:2" x14ac:dyDescent="0.25">
      <c r="B639" s="36"/>
    </row>
    <row r="640" spans="2:2" x14ac:dyDescent="0.25">
      <c r="B640" s="36"/>
    </row>
    <row r="641" spans="2:2" x14ac:dyDescent="0.25">
      <c r="B641" s="36"/>
    </row>
    <row r="642" spans="2:2" x14ac:dyDescent="0.25">
      <c r="B642" s="36"/>
    </row>
    <row r="643" spans="2:2" x14ac:dyDescent="0.25">
      <c r="B643" s="36"/>
    </row>
    <row r="644" spans="2:2" x14ac:dyDescent="0.25">
      <c r="B644" s="36"/>
    </row>
    <row r="645" spans="2:2" x14ac:dyDescent="0.25">
      <c r="B645" s="36"/>
    </row>
    <row r="646" spans="2:2" x14ac:dyDescent="0.25">
      <c r="B646" s="36"/>
    </row>
    <row r="647" spans="2:2" x14ac:dyDescent="0.25">
      <c r="B647" s="36"/>
    </row>
    <row r="648" spans="2:2" x14ac:dyDescent="0.25">
      <c r="B648" s="36"/>
    </row>
    <row r="649" spans="2:2" x14ac:dyDescent="0.25">
      <c r="B649" s="36"/>
    </row>
    <row r="650" spans="2:2" x14ac:dyDescent="0.25">
      <c r="B650" s="36"/>
    </row>
    <row r="651" spans="2:2" x14ac:dyDescent="0.25">
      <c r="B651" s="36"/>
    </row>
    <row r="652" spans="2:2" x14ac:dyDescent="0.25">
      <c r="B652" s="36"/>
    </row>
    <row r="653" spans="2:2" x14ac:dyDescent="0.25">
      <c r="B653" s="36"/>
    </row>
    <row r="654" spans="2:2" x14ac:dyDescent="0.25">
      <c r="B654" s="36"/>
    </row>
    <row r="655" spans="2:2" x14ac:dyDescent="0.25">
      <c r="B655" s="36"/>
    </row>
    <row r="656" spans="2:2" x14ac:dyDescent="0.25">
      <c r="B656" s="36"/>
    </row>
    <row r="657" spans="2:2" x14ac:dyDescent="0.25">
      <c r="B657" s="36"/>
    </row>
    <row r="658" spans="2:2" x14ac:dyDescent="0.25">
      <c r="B658" s="36"/>
    </row>
    <row r="659" spans="2:2" x14ac:dyDescent="0.25">
      <c r="B659" s="36"/>
    </row>
    <row r="660" spans="2:2" x14ac:dyDescent="0.25">
      <c r="B660" s="36"/>
    </row>
    <row r="661" spans="2:2" x14ac:dyDescent="0.25">
      <c r="B661" s="36"/>
    </row>
    <row r="662" spans="2:2" x14ac:dyDescent="0.25">
      <c r="B662" s="36"/>
    </row>
    <row r="663" spans="2:2" x14ac:dyDescent="0.25">
      <c r="B663" s="36"/>
    </row>
    <row r="664" spans="2:2" x14ac:dyDescent="0.25">
      <c r="B664" s="36"/>
    </row>
    <row r="665" spans="2:2" x14ac:dyDescent="0.25">
      <c r="B665" s="36"/>
    </row>
    <row r="666" spans="2:2" x14ac:dyDescent="0.25">
      <c r="B666" s="36"/>
    </row>
    <row r="667" spans="2:2" x14ac:dyDescent="0.25">
      <c r="B667" s="36"/>
    </row>
    <row r="668" spans="2:2" x14ac:dyDescent="0.25">
      <c r="B668" s="36"/>
    </row>
    <row r="669" spans="2:2" x14ac:dyDescent="0.25">
      <c r="B669" s="36"/>
    </row>
    <row r="670" spans="2:2" x14ac:dyDescent="0.25">
      <c r="B670" s="36"/>
    </row>
    <row r="671" spans="2:2" x14ac:dyDescent="0.25">
      <c r="B671" s="36"/>
    </row>
    <row r="672" spans="2:2" x14ac:dyDescent="0.25">
      <c r="B672" s="36"/>
    </row>
    <row r="673" spans="2:2" x14ac:dyDescent="0.25">
      <c r="B673" s="36"/>
    </row>
    <row r="674" spans="2:2" x14ac:dyDescent="0.25">
      <c r="B674" s="36"/>
    </row>
    <row r="675" spans="2:2" x14ac:dyDescent="0.25">
      <c r="B675" s="36"/>
    </row>
    <row r="676" spans="2:2" x14ac:dyDescent="0.25">
      <c r="B676" s="36"/>
    </row>
    <row r="677" spans="2:2" x14ac:dyDescent="0.25">
      <c r="B677" s="36"/>
    </row>
    <row r="678" spans="2:2" x14ac:dyDescent="0.25">
      <c r="B678" s="36"/>
    </row>
    <row r="679" spans="2:2" x14ac:dyDescent="0.25">
      <c r="B679" s="36"/>
    </row>
    <row r="680" spans="2:2" x14ac:dyDescent="0.25">
      <c r="B680" s="36"/>
    </row>
    <row r="681" spans="2:2" x14ac:dyDescent="0.25">
      <c r="B681" s="36"/>
    </row>
    <row r="682" spans="2:2" x14ac:dyDescent="0.25">
      <c r="B682" s="36"/>
    </row>
    <row r="683" spans="2:2" x14ac:dyDescent="0.25">
      <c r="B683" s="36"/>
    </row>
    <row r="684" spans="2:2" x14ac:dyDescent="0.25">
      <c r="B684" s="36"/>
    </row>
    <row r="685" spans="2:2" x14ac:dyDescent="0.25">
      <c r="B685" s="36"/>
    </row>
    <row r="686" spans="2:2" x14ac:dyDescent="0.25">
      <c r="B686" s="36"/>
    </row>
    <row r="687" spans="2:2" x14ac:dyDescent="0.25">
      <c r="B687" s="36"/>
    </row>
    <row r="688" spans="2:2" x14ac:dyDescent="0.25">
      <c r="B688" s="36"/>
    </row>
    <row r="689" spans="2:2" x14ac:dyDescent="0.25">
      <c r="B689" s="36"/>
    </row>
    <row r="690" spans="2:2" x14ac:dyDescent="0.25">
      <c r="B690" s="36"/>
    </row>
    <row r="691" spans="2:2" x14ac:dyDescent="0.25">
      <c r="B691" s="36"/>
    </row>
    <row r="692" spans="2:2" x14ac:dyDescent="0.25">
      <c r="B692" s="36"/>
    </row>
    <row r="693" spans="2:2" x14ac:dyDescent="0.25">
      <c r="B693" s="36"/>
    </row>
    <row r="694" spans="2:2" x14ac:dyDescent="0.25">
      <c r="B694" s="36"/>
    </row>
    <row r="695" spans="2:2" x14ac:dyDescent="0.25">
      <c r="B695" s="36"/>
    </row>
    <row r="696" spans="2:2" x14ac:dyDescent="0.25">
      <c r="B696" s="36"/>
    </row>
    <row r="697" spans="2:2" x14ac:dyDescent="0.25">
      <c r="B697" s="36"/>
    </row>
    <row r="698" spans="2:2" x14ac:dyDescent="0.25">
      <c r="B698" s="36"/>
    </row>
    <row r="699" spans="2:2" x14ac:dyDescent="0.25">
      <c r="B699" s="36"/>
    </row>
    <row r="700" spans="2:2" x14ac:dyDescent="0.25">
      <c r="B700" s="36"/>
    </row>
    <row r="701" spans="2:2" x14ac:dyDescent="0.25">
      <c r="B701" s="36"/>
    </row>
    <row r="702" spans="2:2" x14ac:dyDescent="0.25">
      <c r="B702" s="36"/>
    </row>
    <row r="703" spans="2:2" x14ac:dyDescent="0.25">
      <c r="B703" s="36"/>
    </row>
    <row r="704" spans="2:2" x14ac:dyDescent="0.25">
      <c r="B704" s="36"/>
    </row>
    <row r="705" spans="2:2" x14ac:dyDescent="0.25">
      <c r="B705" s="36"/>
    </row>
    <row r="706" spans="2:2" x14ac:dyDescent="0.25">
      <c r="B706" s="36"/>
    </row>
    <row r="707" spans="2:2" x14ac:dyDescent="0.25">
      <c r="B707" s="36"/>
    </row>
    <row r="708" spans="2:2" x14ac:dyDescent="0.25">
      <c r="B708" s="36"/>
    </row>
    <row r="709" spans="2:2" x14ac:dyDescent="0.25">
      <c r="B709" s="36"/>
    </row>
    <row r="710" spans="2:2" x14ac:dyDescent="0.25">
      <c r="B710" s="36"/>
    </row>
    <row r="711" spans="2:2" x14ac:dyDescent="0.25">
      <c r="B711" s="36"/>
    </row>
    <row r="712" spans="2:2" x14ac:dyDescent="0.25">
      <c r="B712" s="36"/>
    </row>
    <row r="713" spans="2:2" x14ac:dyDescent="0.25">
      <c r="B713" s="36"/>
    </row>
    <row r="714" spans="2:2" x14ac:dyDescent="0.25">
      <c r="B714" s="36"/>
    </row>
    <row r="715" spans="2:2" x14ac:dyDescent="0.25">
      <c r="B715" s="36"/>
    </row>
    <row r="716" spans="2:2" x14ac:dyDescent="0.25">
      <c r="B716" s="36"/>
    </row>
    <row r="717" spans="2:2" x14ac:dyDescent="0.25">
      <c r="B717" s="36"/>
    </row>
    <row r="718" spans="2:2" x14ac:dyDescent="0.25">
      <c r="B718" s="36"/>
    </row>
    <row r="719" spans="2:2" x14ac:dyDescent="0.25">
      <c r="B719" s="36"/>
    </row>
    <row r="720" spans="2:2" x14ac:dyDescent="0.25">
      <c r="B720" s="36"/>
    </row>
    <row r="721" spans="2:2" x14ac:dyDescent="0.25">
      <c r="B721" s="36"/>
    </row>
    <row r="722" spans="2:2" x14ac:dyDescent="0.25">
      <c r="B722" s="36"/>
    </row>
    <row r="723" spans="2:2" x14ac:dyDescent="0.25">
      <c r="B723" s="36"/>
    </row>
    <row r="724" spans="2:2" x14ac:dyDescent="0.25">
      <c r="B724" s="36"/>
    </row>
    <row r="725" spans="2:2" x14ac:dyDescent="0.25">
      <c r="B725" s="36"/>
    </row>
    <row r="726" spans="2:2" x14ac:dyDescent="0.25">
      <c r="B726" s="36"/>
    </row>
    <row r="727" spans="2:2" x14ac:dyDescent="0.25">
      <c r="B727" s="36"/>
    </row>
    <row r="728" spans="2:2" x14ac:dyDescent="0.25">
      <c r="B728" s="36"/>
    </row>
    <row r="729" spans="2:2" x14ac:dyDescent="0.25">
      <c r="B729" s="36"/>
    </row>
    <row r="730" spans="2:2" x14ac:dyDescent="0.25">
      <c r="B730" s="36"/>
    </row>
    <row r="731" spans="2:2" x14ac:dyDescent="0.25">
      <c r="B731" s="36"/>
    </row>
    <row r="732" spans="2:2" x14ac:dyDescent="0.25">
      <c r="B732" s="36"/>
    </row>
    <row r="733" spans="2:2" x14ac:dyDescent="0.25">
      <c r="B733" s="36"/>
    </row>
    <row r="734" spans="2:2" x14ac:dyDescent="0.25">
      <c r="B734" s="36"/>
    </row>
    <row r="735" spans="2:2" x14ac:dyDescent="0.25">
      <c r="B735" s="36"/>
    </row>
    <row r="736" spans="2:2" x14ac:dyDescent="0.25">
      <c r="B736" s="36"/>
    </row>
    <row r="737" spans="2:2" x14ac:dyDescent="0.25">
      <c r="B737" s="36"/>
    </row>
    <row r="738" spans="2:2" x14ac:dyDescent="0.25">
      <c r="B738" s="36"/>
    </row>
    <row r="739" spans="2:2" x14ac:dyDescent="0.25">
      <c r="B739" s="36"/>
    </row>
    <row r="740" spans="2:2" x14ac:dyDescent="0.25">
      <c r="B740" s="36"/>
    </row>
    <row r="741" spans="2:2" x14ac:dyDescent="0.25">
      <c r="B741" s="36"/>
    </row>
    <row r="742" spans="2:2" x14ac:dyDescent="0.25">
      <c r="B742" s="36"/>
    </row>
    <row r="743" spans="2:2" x14ac:dyDescent="0.25">
      <c r="B743" s="36"/>
    </row>
    <row r="744" spans="2:2" x14ac:dyDescent="0.25">
      <c r="B744" s="36"/>
    </row>
    <row r="745" spans="2:2" x14ac:dyDescent="0.25">
      <c r="B745" s="36"/>
    </row>
    <row r="746" spans="2:2" x14ac:dyDescent="0.25">
      <c r="B746" s="36"/>
    </row>
    <row r="747" spans="2:2" x14ac:dyDescent="0.25">
      <c r="B747" s="36"/>
    </row>
    <row r="748" spans="2:2" x14ac:dyDescent="0.25">
      <c r="B748" s="36"/>
    </row>
    <row r="749" spans="2:2" x14ac:dyDescent="0.25">
      <c r="B749" s="36"/>
    </row>
    <row r="750" spans="2:2" x14ac:dyDescent="0.25">
      <c r="B750" s="36"/>
    </row>
    <row r="751" spans="2:2" x14ac:dyDescent="0.25">
      <c r="B751" s="36"/>
    </row>
    <row r="752" spans="2:2" x14ac:dyDescent="0.25">
      <c r="B752" s="36"/>
    </row>
    <row r="753" spans="2:2" x14ac:dyDescent="0.25">
      <c r="B753" s="36"/>
    </row>
    <row r="754" spans="2:2" x14ac:dyDescent="0.25">
      <c r="B754" s="36"/>
    </row>
    <row r="755" spans="2:2" x14ac:dyDescent="0.25">
      <c r="B755" s="36"/>
    </row>
    <row r="756" spans="2:2" x14ac:dyDescent="0.25">
      <c r="B756" s="36"/>
    </row>
    <row r="757" spans="2:2" x14ac:dyDescent="0.25">
      <c r="B757" s="36"/>
    </row>
    <row r="758" spans="2:2" x14ac:dyDescent="0.25">
      <c r="B758" s="36"/>
    </row>
    <row r="759" spans="2:2" x14ac:dyDescent="0.25">
      <c r="B759" s="36"/>
    </row>
    <row r="760" spans="2:2" x14ac:dyDescent="0.25">
      <c r="B760" s="36"/>
    </row>
    <row r="761" spans="2:2" x14ac:dyDescent="0.25">
      <c r="B761" s="36"/>
    </row>
    <row r="762" spans="2:2" x14ac:dyDescent="0.25">
      <c r="B762" s="36"/>
    </row>
    <row r="763" spans="2:2" x14ac:dyDescent="0.25">
      <c r="B763" s="36"/>
    </row>
    <row r="764" spans="2:2" x14ac:dyDescent="0.25">
      <c r="B764" s="36"/>
    </row>
    <row r="765" spans="2:2" x14ac:dyDescent="0.25">
      <c r="B765" s="36"/>
    </row>
    <row r="766" spans="2:2" x14ac:dyDescent="0.25">
      <c r="B766" s="36"/>
    </row>
    <row r="767" spans="2:2" x14ac:dyDescent="0.25">
      <c r="B767" s="36"/>
    </row>
    <row r="768" spans="2:2" x14ac:dyDescent="0.25">
      <c r="B768" s="36"/>
    </row>
    <row r="769" spans="2:2" x14ac:dyDescent="0.25">
      <c r="B769" s="36"/>
    </row>
    <row r="770" spans="2:2" x14ac:dyDescent="0.25">
      <c r="B770" s="36"/>
    </row>
    <row r="771" spans="2:2" x14ac:dyDescent="0.25">
      <c r="B771" s="36"/>
    </row>
    <row r="772" spans="2:2" x14ac:dyDescent="0.25">
      <c r="B772" s="36"/>
    </row>
    <row r="773" spans="2:2" x14ac:dyDescent="0.25">
      <c r="B773" s="36"/>
    </row>
    <row r="774" spans="2:2" x14ac:dyDescent="0.25">
      <c r="B774" s="36"/>
    </row>
    <row r="775" spans="2:2" x14ac:dyDescent="0.25">
      <c r="B775" s="36"/>
    </row>
    <row r="776" spans="2:2" x14ac:dyDescent="0.25">
      <c r="B776" s="36"/>
    </row>
    <row r="777" spans="2:2" x14ac:dyDescent="0.25">
      <c r="B777" s="36"/>
    </row>
    <row r="778" spans="2:2" x14ac:dyDescent="0.25">
      <c r="B778" s="36"/>
    </row>
    <row r="779" spans="2:2" x14ac:dyDescent="0.25">
      <c r="B779" s="36"/>
    </row>
    <row r="780" spans="2:2" x14ac:dyDescent="0.25">
      <c r="B780" s="36"/>
    </row>
    <row r="781" spans="2:2" x14ac:dyDescent="0.25">
      <c r="B781" s="36"/>
    </row>
    <row r="782" spans="2:2" x14ac:dyDescent="0.25">
      <c r="B782" s="36"/>
    </row>
    <row r="783" spans="2:2" x14ac:dyDescent="0.25">
      <c r="B783" s="36"/>
    </row>
    <row r="784" spans="2:2" x14ac:dyDescent="0.25">
      <c r="B784" s="36"/>
    </row>
    <row r="785" spans="2:2" x14ac:dyDescent="0.25">
      <c r="B785" s="36"/>
    </row>
    <row r="786" spans="2:2" x14ac:dyDescent="0.25">
      <c r="B786" s="36"/>
    </row>
    <row r="787" spans="2:2" x14ac:dyDescent="0.25">
      <c r="B787" s="36"/>
    </row>
    <row r="788" spans="2:2" x14ac:dyDescent="0.25">
      <c r="B788" s="36"/>
    </row>
    <row r="789" spans="2:2" x14ac:dyDescent="0.25">
      <c r="B789" s="36"/>
    </row>
    <row r="790" spans="2:2" x14ac:dyDescent="0.25">
      <c r="B790" s="36"/>
    </row>
    <row r="791" spans="2:2" x14ac:dyDescent="0.25">
      <c r="B791" s="36"/>
    </row>
    <row r="792" spans="2:2" x14ac:dyDescent="0.25">
      <c r="B792" s="36"/>
    </row>
    <row r="793" spans="2:2" x14ac:dyDescent="0.25">
      <c r="B793" s="36"/>
    </row>
    <row r="794" spans="2:2" x14ac:dyDescent="0.25">
      <c r="B794" s="36"/>
    </row>
    <row r="795" spans="2:2" x14ac:dyDescent="0.25">
      <c r="B795" s="36"/>
    </row>
    <row r="796" spans="2:2" x14ac:dyDescent="0.25">
      <c r="B796" s="36"/>
    </row>
    <row r="797" spans="2:2" x14ac:dyDescent="0.25">
      <c r="B797" s="36"/>
    </row>
    <row r="798" spans="2:2" x14ac:dyDescent="0.25">
      <c r="B798" s="36"/>
    </row>
    <row r="799" spans="2:2" x14ac:dyDescent="0.25">
      <c r="B799" s="36"/>
    </row>
    <row r="800" spans="2:2" x14ac:dyDescent="0.25">
      <c r="B800" s="36"/>
    </row>
    <row r="801" spans="2:2" x14ac:dyDescent="0.25">
      <c r="B801" s="36"/>
    </row>
    <row r="802" spans="2:2" x14ac:dyDescent="0.25">
      <c r="B802" s="36"/>
    </row>
    <row r="803" spans="2:2" x14ac:dyDescent="0.25">
      <c r="B803" s="36"/>
    </row>
    <row r="804" spans="2:2" x14ac:dyDescent="0.25">
      <c r="B804" s="36"/>
    </row>
    <row r="805" spans="2:2" x14ac:dyDescent="0.25">
      <c r="B805" s="36"/>
    </row>
    <row r="806" spans="2:2" x14ac:dyDescent="0.25">
      <c r="B806" s="36"/>
    </row>
    <row r="807" spans="2:2" x14ac:dyDescent="0.25">
      <c r="B807" s="36"/>
    </row>
    <row r="808" spans="2:2" x14ac:dyDescent="0.25">
      <c r="B808" s="36"/>
    </row>
    <row r="809" spans="2:2" x14ac:dyDescent="0.25">
      <c r="B809" s="36"/>
    </row>
    <row r="810" spans="2:2" x14ac:dyDescent="0.25">
      <c r="B810" s="36"/>
    </row>
    <row r="811" spans="2:2" x14ac:dyDescent="0.25">
      <c r="B811" s="36"/>
    </row>
    <row r="812" spans="2:2" x14ac:dyDescent="0.25">
      <c r="B812" s="36"/>
    </row>
    <row r="813" spans="2:2" x14ac:dyDescent="0.25">
      <c r="B813" s="36"/>
    </row>
    <row r="814" spans="2:2" x14ac:dyDescent="0.25">
      <c r="B814" s="36"/>
    </row>
    <row r="815" spans="2:2" x14ac:dyDescent="0.25">
      <c r="B815" s="36"/>
    </row>
    <row r="816" spans="2:2" x14ac:dyDescent="0.25">
      <c r="B816" s="36"/>
    </row>
    <row r="817" spans="2:2" x14ac:dyDescent="0.25">
      <c r="B817" s="36"/>
    </row>
    <row r="818" spans="2:2" x14ac:dyDescent="0.25">
      <c r="B818" s="36"/>
    </row>
    <row r="819" spans="2:2" x14ac:dyDescent="0.25">
      <c r="B819" s="36"/>
    </row>
    <row r="820" spans="2:2" x14ac:dyDescent="0.25">
      <c r="B820" s="36"/>
    </row>
    <row r="821" spans="2:2" x14ac:dyDescent="0.25">
      <c r="B821" s="36"/>
    </row>
    <row r="822" spans="2:2" x14ac:dyDescent="0.25">
      <c r="B822" s="36"/>
    </row>
    <row r="823" spans="2:2" x14ac:dyDescent="0.25">
      <c r="B823" s="36"/>
    </row>
    <row r="824" spans="2:2" x14ac:dyDescent="0.25">
      <c r="B824" s="36"/>
    </row>
    <row r="825" spans="2:2" x14ac:dyDescent="0.25">
      <c r="B825" s="36"/>
    </row>
    <row r="826" spans="2:2" x14ac:dyDescent="0.25">
      <c r="B826" s="36"/>
    </row>
    <row r="827" spans="2:2" x14ac:dyDescent="0.25">
      <c r="B827" s="36"/>
    </row>
    <row r="828" spans="2:2" x14ac:dyDescent="0.25">
      <c r="B828" s="36"/>
    </row>
    <row r="829" spans="2:2" x14ac:dyDescent="0.25">
      <c r="B829" s="36"/>
    </row>
    <row r="830" spans="2:2" x14ac:dyDescent="0.25">
      <c r="B830" s="36"/>
    </row>
    <row r="831" spans="2:2" x14ac:dyDescent="0.25">
      <c r="B831" s="36"/>
    </row>
    <row r="832" spans="2:2" x14ac:dyDescent="0.25">
      <c r="B832" s="36"/>
    </row>
    <row r="833" spans="2:2" x14ac:dyDescent="0.25">
      <c r="B833" s="36"/>
    </row>
    <row r="834" spans="2:2" x14ac:dyDescent="0.25">
      <c r="B834" s="36"/>
    </row>
    <row r="835" spans="2:2" x14ac:dyDescent="0.25">
      <c r="B835" s="36"/>
    </row>
    <row r="836" spans="2:2" x14ac:dyDescent="0.25">
      <c r="B836" s="36"/>
    </row>
    <row r="837" spans="2:2" x14ac:dyDescent="0.25">
      <c r="B837" s="36"/>
    </row>
    <row r="838" spans="2:2" x14ac:dyDescent="0.25">
      <c r="B838" s="36"/>
    </row>
    <row r="839" spans="2:2" x14ac:dyDescent="0.25">
      <c r="B839" s="36"/>
    </row>
    <row r="840" spans="2:2" x14ac:dyDescent="0.25">
      <c r="B840" s="36"/>
    </row>
    <row r="841" spans="2:2" x14ac:dyDescent="0.25">
      <c r="B841" s="36"/>
    </row>
    <row r="842" spans="2:2" x14ac:dyDescent="0.25">
      <c r="B842" s="36"/>
    </row>
    <row r="843" spans="2:2" x14ac:dyDescent="0.25">
      <c r="B843" s="36"/>
    </row>
    <row r="844" spans="2:2" x14ac:dyDescent="0.25">
      <c r="B844" s="36"/>
    </row>
    <row r="845" spans="2:2" x14ac:dyDescent="0.25">
      <c r="B845" s="36"/>
    </row>
    <row r="846" spans="2:2" x14ac:dyDescent="0.25">
      <c r="B846" s="36"/>
    </row>
    <row r="847" spans="2:2" x14ac:dyDescent="0.25">
      <c r="B847" s="36"/>
    </row>
    <row r="848" spans="2:2" x14ac:dyDescent="0.25">
      <c r="B848" s="36"/>
    </row>
    <row r="849" spans="2:2" x14ac:dyDescent="0.25">
      <c r="B849" s="36"/>
    </row>
    <row r="850" spans="2:2" x14ac:dyDescent="0.25">
      <c r="B850" s="36"/>
    </row>
    <row r="851" spans="2:2" x14ac:dyDescent="0.25">
      <c r="B851" s="36"/>
    </row>
    <row r="852" spans="2:2" x14ac:dyDescent="0.25">
      <c r="B852" s="36"/>
    </row>
    <row r="853" spans="2:2" x14ac:dyDescent="0.25">
      <c r="B853" s="36"/>
    </row>
    <row r="854" spans="2:2" x14ac:dyDescent="0.25">
      <c r="B854" s="36"/>
    </row>
    <row r="855" spans="2:2" x14ac:dyDescent="0.25">
      <c r="B855" s="36"/>
    </row>
    <row r="856" spans="2:2" x14ac:dyDescent="0.25">
      <c r="B856" s="36"/>
    </row>
    <row r="857" spans="2:2" x14ac:dyDescent="0.25">
      <c r="B857" s="36"/>
    </row>
    <row r="858" spans="2:2" x14ac:dyDescent="0.25">
      <c r="B858" s="36"/>
    </row>
    <row r="859" spans="2:2" x14ac:dyDescent="0.25">
      <c r="B859" s="36"/>
    </row>
    <row r="860" spans="2:2" x14ac:dyDescent="0.25">
      <c r="B860" s="36"/>
    </row>
    <row r="861" spans="2:2" x14ac:dyDescent="0.25">
      <c r="B861" s="36"/>
    </row>
    <row r="862" spans="2:2" x14ac:dyDescent="0.25">
      <c r="B862" s="36"/>
    </row>
    <row r="863" spans="2:2" x14ac:dyDescent="0.25">
      <c r="B863" s="36"/>
    </row>
    <row r="864" spans="2:2" x14ac:dyDescent="0.25">
      <c r="B864" s="36"/>
    </row>
    <row r="865" spans="2:2" x14ac:dyDescent="0.25">
      <c r="B865" s="36"/>
    </row>
    <row r="866" spans="2:2" x14ac:dyDescent="0.25">
      <c r="B866" s="36"/>
    </row>
    <row r="867" spans="2:2" x14ac:dyDescent="0.25">
      <c r="B867" s="36"/>
    </row>
    <row r="868" spans="2:2" x14ac:dyDescent="0.25">
      <c r="B868" s="36"/>
    </row>
    <row r="869" spans="2:2" x14ac:dyDescent="0.25">
      <c r="B869" s="36"/>
    </row>
    <row r="870" spans="2:2" x14ac:dyDescent="0.25">
      <c r="B870" s="36"/>
    </row>
    <row r="871" spans="2:2" x14ac:dyDescent="0.25">
      <c r="B871" s="36"/>
    </row>
    <row r="872" spans="2:2" x14ac:dyDescent="0.25">
      <c r="B872" s="36"/>
    </row>
    <row r="873" spans="2:2" x14ac:dyDescent="0.25">
      <c r="B873" s="36"/>
    </row>
    <row r="874" spans="2:2" x14ac:dyDescent="0.25">
      <c r="B874" s="36"/>
    </row>
    <row r="875" spans="2:2" x14ac:dyDescent="0.25">
      <c r="B875" s="36"/>
    </row>
    <row r="876" spans="2:2" x14ac:dyDescent="0.25">
      <c r="B876" s="36"/>
    </row>
    <row r="877" spans="2:2" x14ac:dyDescent="0.25">
      <c r="B877" s="36"/>
    </row>
    <row r="878" spans="2:2" x14ac:dyDescent="0.25">
      <c r="B878" s="36"/>
    </row>
    <row r="879" spans="2:2" x14ac:dyDescent="0.25">
      <c r="B879" s="36"/>
    </row>
    <row r="880" spans="2:2" x14ac:dyDescent="0.25">
      <c r="B880" s="36"/>
    </row>
    <row r="881" spans="2:2" x14ac:dyDescent="0.25">
      <c r="B881" s="36"/>
    </row>
    <row r="882" spans="2:2" x14ac:dyDescent="0.25">
      <c r="B882" s="36"/>
    </row>
    <row r="883" spans="2:2" x14ac:dyDescent="0.25">
      <c r="B883" s="36"/>
    </row>
    <row r="884" spans="2:2" x14ac:dyDescent="0.25">
      <c r="B884" s="36"/>
    </row>
    <row r="885" spans="2:2" x14ac:dyDescent="0.25">
      <c r="B885" s="36"/>
    </row>
    <row r="886" spans="2:2" x14ac:dyDescent="0.25">
      <c r="B886" s="36"/>
    </row>
    <row r="887" spans="2:2" x14ac:dyDescent="0.25">
      <c r="B887" s="36"/>
    </row>
    <row r="888" spans="2:2" x14ac:dyDescent="0.25">
      <c r="B888" s="36"/>
    </row>
    <row r="889" spans="2:2" x14ac:dyDescent="0.25">
      <c r="B889" s="36"/>
    </row>
    <row r="890" spans="2:2" x14ac:dyDescent="0.25">
      <c r="B890" s="36"/>
    </row>
    <row r="891" spans="2:2" x14ac:dyDescent="0.25">
      <c r="B891" s="36"/>
    </row>
    <row r="892" spans="2:2" x14ac:dyDescent="0.25">
      <c r="B892" s="36"/>
    </row>
    <row r="893" spans="2:2" x14ac:dyDescent="0.25">
      <c r="B893" s="36"/>
    </row>
    <row r="894" spans="2:2" x14ac:dyDescent="0.25">
      <c r="B894" s="36"/>
    </row>
    <row r="895" spans="2:2" x14ac:dyDescent="0.25">
      <c r="B895" s="36"/>
    </row>
    <row r="896" spans="2:2" x14ac:dyDescent="0.25">
      <c r="B896" s="36"/>
    </row>
    <row r="897" spans="2:2" x14ac:dyDescent="0.25">
      <c r="B897" s="36"/>
    </row>
    <row r="898" spans="2:2" x14ac:dyDescent="0.25">
      <c r="B898" s="36"/>
    </row>
    <row r="899" spans="2:2" x14ac:dyDescent="0.25">
      <c r="B899" s="36"/>
    </row>
    <row r="900" spans="2:2" x14ac:dyDescent="0.25">
      <c r="B900" s="36"/>
    </row>
    <row r="901" spans="2:2" x14ac:dyDescent="0.25">
      <c r="B901" s="36"/>
    </row>
    <row r="902" spans="2:2" x14ac:dyDescent="0.25">
      <c r="B902" s="36"/>
    </row>
    <row r="903" spans="2:2" x14ac:dyDescent="0.25">
      <c r="B903" s="36"/>
    </row>
    <row r="904" spans="2:2" x14ac:dyDescent="0.25">
      <c r="B904" s="36"/>
    </row>
    <row r="905" spans="2:2" x14ac:dyDescent="0.25">
      <c r="B905" s="36"/>
    </row>
    <row r="906" spans="2:2" x14ac:dyDescent="0.25">
      <c r="B906" s="36"/>
    </row>
    <row r="907" spans="2:2" x14ac:dyDescent="0.25">
      <c r="B907" s="36"/>
    </row>
    <row r="908" spans="2:2" x14ac:dyDescent="0.25">
      <c r="B908" s="36"/>
    </row>
    <row r="909" spans="2:2" x14ac:dyDescent="0.25">
      <c r="B909" s="36"/>
    </row>
    <row r="910" spans="2:2" x14ac:dyDescent="0.25">
      <c r="B910" s="36"/>
    </row>
    <row r="911" spans="2:2" x14ac:dyDescent="0.25">
      <c r="B911" s="36"/>
    </row>
    <row r="912" spans="2:2" x14ac:dyDescent="0.25">
      <c r="B912" s="36"/>
    </row>
    <row r="913" spans="2:2" x14ac:dyDescent="0.25">
      <c r="B913" s="36"/>
    </row>
    <row r="914" spans="2:2" x14ac:dyDescent="0.25">
      <c r="B914" s="36"/>
    </row>
    <row r="915" spans="2:2" x14ac:dyDescent="0.25">
      <c r="B915" s="36"/>
    </row>
    <row r="916" spans="2:2" x14ac:dyDescent="0.25">
      <c r="B916" s="36"/>
    </row>
    <row r="917" spans="2:2" x14ac:dyDescent="0.25">
      <c r="B917" s="36"/>
    </row>
    <row r="918" spans="2:2" x14ac:dyDescent="0.25">
      <c r="B918" s="36"/>
    </row>
    <row r="919" spans="2:2" x14ac:dyDescent="0.25">
      <c r="B919" s="36"/>
    </row>
    <row r="920" spans="2:2" x14ac:dyDescent="0.25">
      <c r="B920" s="36"/>
    </row>
    <row r="921" spans="2:2" x14ac:dyDescent="0.25">
      <c r="B921" s="36"/>
    </row>
    <row r="922" spans="2:2" x14ac:dyDescent="0.25">
      <c r="B922" s="36"/>
    </row>
    <row r="923" spans="2:2" x14ac:dyDescent="0.25">
      <c r="B923" s="36"/>
    </row>
    <row r="924" spans="2:2" x14ac:dyDescent="0.25">
      <c r="B924" s="36"/>
    </row>
    <row r="925" spans="2:2" x14ac:dyDescent="0.25">
      <c r="B925" s="36"/>
    </row>
    <row r="926" spans="2:2" x14ac:dyDescent="0.25">
      <c r="B926" s="36"/>
    </row>
    <row r="927" spans="2:2" x14ac:dyDescent="0.25">
      <c r="B927" s="36"/>
    </row>
    <row r="928" spans="2:2" x14ac:dyDescent="0.25">
      <c r="B928" s="36"/>
    </row>
    <row r="929" spans="2:2" x14ac:dyDescent="0.25">
      <c r="B929" s="36"/>
    </row>
    <row r="930" spans="2:2" x14ac:dyDescent="0.25">
      <c r="B930" s="36"/>
    </row>
    <row r="931" spans="2:2" x14ac:dyDescent="0.25">
      <c r="B931" s="36"/>
    </row>
    <row r="932" spans="2:2" x14ac:dyDescent="0.25">
      <c r="B932" s="36"/>
    </row>
    <row r="933" spans="2:2" x14ac:dyDescent="0.25">
      <c r="B933" s="36"/>
    </row>
    <row r="934" spans="2:2" x14ac:dyDescent="0.25">
      <c r="B934" s="36"/>
    </row>
    <row r="935" spans="2:2" x14ac:dyDescent="0.25">
      <c r="B935" s="36"/>
    </row>
    <row r="936" spans="2:2" x14ac:dyDescent="0.25">
      <c r="B936" s="36"/>
    </row>
    <row r="937" spans="2:2" x14ac:dyDescent="0.25">
      <c r="B937" s="36"/>
    </row>
    <row r="938" spans="2:2" x14ac:dyDescent="0.25">
      <c r="B938" s="36"/>
    </row>
    <row r="939" spans="2:2" x14ac:dyDescent="0.25">
      <c r="B939" s="36"/>
    </row>
    <row r="940" spans="2:2" x14ac:dyDescent="0.25">
      <c r="B940" s="36"/>
    </row>
    <row r="941" spans="2:2" x14ac:dyDescent="0.25">
      <c r="B941" s="36"/>
    </row>
    <row r="942" spans="2:2" x14ac:dyDescent="0.25">
      <c r="B942" s="36"/>
    </row>
    <row r="943" spans="2:2" x14ac:dyDescent="0.25">
      <c r="B943" s="36"/>
    </row>
    <row r="944" spans="2:2" x14ac:dyDescent="0.25">
      <c r="B944" s="36"/>
    </row>
    <row r="945" spans="2:2" x14ac:dyDescent="0.25">
      <c r="B945" s="36"/>
    </row>
    <row r="946" spans="2:2" x14ac:dyDescent="0.25">
      <c r="B946" s="36"/>
    </row>
    <row r="947" spans="2:2" x14ac:dyDescent="0.25">
      <c r="B947" s="36"/>
    </row>
    <row r="948" spans="2:2" x14ac:dyDescent="0.25">
      <c r="B948" s="36"/>
    </row>
    <row r="949" spans="2:2" x14ac:dyDescent="0.25">
      <c r="B949" s="36"/>
    </row>
    <row r="950" spans="2:2" x14ac:dyDescent="0.25">
      <c r="B950" s="36"/>
    </row>
  </sheetData>
  <autoFilter ref="A1:C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E59"/>
  <sheetViews>
    <sheetView workbookViewId="0"/>
  </sheetViews>
  <sheetFormatPr defaultRowHeight="13.8" x14ac:dyDescent="0.25"/>
  <cols>
    <col min="1" max="1" width="40.296875" bestFit="1" customWidth="1"/>
    <col min="2" max="2" width="16.09765625" bestFit="1" customWidth="1"/>
    <col min="3" max="3" width="4.296875" bestFit="1" customWidth="1"/>
    <col min="4" max="4" width="4.09765625" bestFit="1" customWidth="1"/>
    <col min="5" max="5" width="3.796875" bestFit="1" customWidth="1"/>
    <col min="6" max="6" width="4.19921875" bestFit="1" customWidth="1"/>
    <col min="7" max="7" width="4.296875" bestFit="1" customWidth="1"/>
    <col min="8" max="8" width="4" bestFit="1" customWidth="1"/>
    <col min="9" max="9" width="4.5" bestFit="1" customWidth="1"/>
    <col min="10" max="10" width="4.296875" bestFit="1" customWidth="1"/>
    <col min="11" max="11" width="9.796875" bestFit="1" customWidth="1"/>
    <col min="12" max="12" width="6.69921875" bestFit="1" customWidth="1"/>
    <col min="13" max="14" width="4.19921875" bestFit="1" customWidth="1"/>
    <col min="15" max="15" width="3.796875" bestFit="1" customWidth="1"/>
    <col min="16" max="16" width="9.796875" bestFit="1" customWidth="1"/>
    <col min="17" max="17" width="4.296875" bestFit="1" customWidth="1"/>
    <col min="18" max="19" width="4.09765625" bestFit="1" customWidth="1"/>
    <col min="20" max="20" width="9.796875" bestFit="1" customWidth="1"/>
    <col min="21" max="21" width="4.796875" bestFit="1" customWidth="1"/>
    <col min="22" max="30" width="8.796875" customWidth="1"/>
    <col min="31" max="34" width="8.796875" bestFit="1" customWidth="1"/>
    <col min="35" max="36" width="8.796875" customWidth="1"/>
    <col min="37" max="39" width="8.796875" bestFit="1" customWidth="1"/>
    <col min="40" max="47" width="7.796875" bestFit="1" customWidth="1"/>
    <col min="48" max="56" width="8.796875" bestFit="1" customWidth="1"/>
    <col min="57" max="64" width="8.796875" customWidth="1"/>
    <col min="65" max="71" width="7.796875" customWidth="1"/>
    <col min="72" max="91" width="8.796875" customWidth="1"/>
    <col min="92" max="99" width="7.796875" customWidth="1"/>
    <col min="100" max="117" width="8.796875" customWidth="1"/>
    <col min="118" max="125" width="7.796875" customWidth="1"/>
    <col min="126" max="142" width="8.796875" customWidth="1"/>
    <col min="143" max="149" width="7.796875" customWidth="1"/>
    <col min="150" max="161" width="8.796875" customWidth="1"/>
    <col min="162" max="166" width="7.796875" customWidth="1"/>
    <col min="167" max="177" width="8.796875" customWidth="1"/>
    <col min="178" max="179" width="7.796875" customWidth="1"/>
    <col min="180" max="182" width="8.796875" customWidth="1"/>
    <col min="183" max="184" width="7.796875" customWidth="1"/>
    <col min="185" max="188" width="8.796875" customWidth="1"/>
    <col min="189" max="193" width="9.796875" bestFit="1" customWidth="1"/>
    <col min="194" max="194" width="7.796875" customWidth="1"/>
    <col min="195" max="195" width="4.796875" bestFit="1" customWidth="1"/>
  </cols>
  <sheetData>
    <row r="3" spans="1:31" x14ac:dyDescent="0.25">
      <c r="A3" s="8" t="s">
        <v>47</v>
      </c>
      <c r="B3" s="8" t="s">
        <v>48</v>
      </c>
    </row>
    <row r="4" spans="1:31" ht="55.8" x14ac:dyDescent="0.25">
      <c r="B4" t="s">
        <v>105</v>
      </c>
      <c r="K4" t="s">
        <v>106</v>
      </c>
      <c r="L4" t="s">
        <v>125</v>
      </c>
      <c r="P4" t="s">
        <v>126</v>
      </c>
      <c r="Q4" s="1" t="s">
        <v>49</v>
      </c>
      <c r="V4" s="2" t="s">
        <v>51</v>
      </c>
      <c r="W4" s="2" t="s">
        <v>37</v>
      </c>
      <c r="X4" s="2" t="s">
        <v>38</v>
      </c>
      <c r="Y4" s="2" t="s">
        <v>39</v>
      </c>
      <c r="Z4" s="2" t="s">
        <v>43</v>
      </c>
      <c r="AA4" s="2" t="s">
        <v>45</v>
      </c>
      <c r="AB4" s="2" t="s">
        <v>46</v>
      </c>
      <c r="AC4" s="2" t="s">
        <v>52</v>
      </c>
      <c r="AD4" s="2" t="s">
        <v>50</v>
      </c>
      <c r="AE4" s="3" t="s">
        <v>49</v>
      </c>
    </row>
    <row r="5" spans="1:31" ht="14.4" thickBot="1" x14ac:dyDescent="0.3">
      <c r="A5" s="8" t="s">
        <v>53</v>
      </c>
      <c r="B5" s="4" t="s">
        <v>38</v>
      </c>
      <c r="C5" s="4" t="s">
        <v>39</v>
      </c>
      <c r="D5" s="4" t="s">
        <v>43</v>
      </c>
      <c r="E5" s="4" t="s">
        <v>45</v>
      </c>
      <c r="F5" s="4" t="s">
        <v>46</v>
      </c>
      <c r="G5" s="4" t="s">
        <v>52</v>
      </c>
      <c r="H5" s="4" t="s">
        <v>50</v>
      </c>
      <c r="I5" s="4" t="s">
        <v>59</v>
      </c>
      <c r="J5" s="4" t="s">
        <v>102</v>
      </c>
      <c r="L5" s="4" t="s">
        <v>127</v>
      </c>
      <c r="M5" s="4" t="s">
        <v>51</v>
      </c>
      <c r="N5" s="4" t="s">
        <v>37</v>
      </c>
      <c r="O5" s="4" t="s">
        <v>38</v>
      </c>
      <c r="Q5" s="1"/>
      <c r="V5" s="5" t="e">
        <f>GETPIVOTDATA("Total",$A$3,"Date",2,"Years",2019)</f>
        <v>#REF!</v>
      </c>
      <c r="W5" s="5" t="e">
        <f>GETPIVOTDATA("Total",$A$3,"Date",3,"Years",2019)</f>
        <v>#REF!</v>
      </c>
      <c r="X5" s="5" t="e">
        <f>GETPIVOTDATA("Total",$A$3,"Date",4,"Years",2019)</f>
        <v>#REF!</v>
      </c>
      <c r="Y5" s="5" t="e">
        <f>GETPIVOTDATA("Total",$A$3,"Date",5,"Years",2019)</f>
        <v>#REF!</v>
      </c>
      <c r="Z5" s="5" t="e">
        <f>GETPIVOTDATA("Total",$A$3,"Date",6,"Years",2019)</f>
        <v>#REF!</v>
      </c>
      <c r="AA5" s="5" t="e">
        <f>GETPIVOTDATA("Total",$A$3,"Date",7,"Years",2020)</f>
        <v>#REF!</v>
      </c>
      <c r="AB5" s="5" t="e">
        <f>GETPIVOTDATA("Total",$A$3,"Date",8,"Years",2020)</f>
        <v>#REF!</v>
      </c>
      <c r="AC5" s="5" t="e">
        <f>GETPIVOTDATA("Total",$A$3,"Date",9,"Years",2020)</f>
        <v>#REF!</v>
      </c>
      <c r="AD5" s="5" t="e">
        <f>GETPIVOTDATA("Total",$A$3,"Date",10,"Years",2020)</f>
        <v>#REF!</v>
      </c>
      <c r="AE5" s="5">
        <f>GETPIVOTDATA("Total",$A$3)</f>
        <v>889</v>
      </c>
    </row>
    <row r="6" spans="1:31" x14ac:dyDescent="0.25">
      <c r="A6" s="6" t="s">
        <v>98</v>
      </c>
      <c r="B6" s="21"/>
      <c r="C6" s="22"/>
      <c r="D6" s="22">
        <v>3</v>
      </c>
      <c r="E6" s="22">
        <v>3</v>
      </c>
      <c r="F6" s="22">
        <v>6</v>
      </c>
      <c r="G6" s="22">
        <v>3</v>
      </c>
      <c r="H6" s="22">
        <v>3</v>
      </c>
      <c r="I6" s="22">
        <v>3</v>
      </c>
      <c r="J6" s="22">
        <v>6</v>
      </c>
      <c r="K6" s="22">
        <v>27</v>
      </c>
      <c r="L6" s="22"/>
      <c r="M6" s="22"/>
      <c r="N6" s="22"/>
      <c r="O6" s="22"/>
      <c r="P6" s="22"/>
      <c r="Q6" s="19">
        <v>27</v>
      </c>
    </row>
    <row r="7" spans="1:31" x14ac:dyDescent="0.25">
      <c r="A7" s="6" t="s">
        <v>110</v>
      </c>
      <c r="B7" s="18"/>
      <c r="C7" s="23"/>
      <c r="D7" s="23"/>
      <c r="E7" s="23">
        <v>6</v>
      </c>
      <c r="F7" s="23">
        <v>2</v>
      </c>
      <c r="G7" s="23"/>
      <c r="H7" s="23"/>
      <c r="I7" s="23"/>
      <c r="J7" s="23"/>
      <c r="K7" s="23">
        <v>8</v>
      </c>
      <c r="L7" s="23"/>
      <c r="M7" s="23"/>
      <c r="N7" s="23"/>
      <c r="O7" s="23"/>
      <c r="P7" s="23"/>
      <c r="Q7" s="20">
        <v>8</v>
      </c>
    </row>
    <row r="8" spans="1:31" x14ac:dyDescent="0.25">
      <c r="A8" s="6" t="s">
        <v>82</v>
      </c>
      <c r="B8" s="18"/>
      <c r="C8" s="23"/>
      <c r="D8" s="23"/>
      <c r="E8" s="23"/>
      <c r="F8" s="23"/>
      <c r="G8" s="23">
        <v>1</v>
      </c>
      <c r="H8" s="23"/>
      <c r="I8" s="23"/>
      <c r="J8" s="23"/>
      <c r="K8" s="23">
        <v>1</v>
      </c>
      <c r="L8" s="23"/>
      <c r="M8" s="23"/>
      <c r="N8" s="23"/>
      <c r="O8" s="23"/>
      <c r="P8" s="23"/>
      <c r="Q8" s="20">
        <v>1</v>
      </c>
    </row>
    <row r="9" spans="1:31" x14ac:dyDescent="0.25">
      <c r="A9" s="6" t="s">
        <v>18</v>
      </c>
      <c r="B9" s="18"/>
      <c r="C9" s="23"/>
      <c r="D9" s="23">
        <v>3</v>
      </c>
      <c r="E9" s="23"/>
      <c r="F9" s="23">
        <v>2</v>
      </c>
      <c r="G9" s="23">
        <v>1</v>
      </c>
      <c r="H9" s="23">
        <v>3</v>
      </c>
      <c r="I9" s="23"/>
      <c r="J9" s="23">
        <v>2</v>
      </c>
      <c r="K9" s="23">
        <v>11</v>
      </c>
      <c r="L9" s="23">
        <v>2</v>
      </c>
      <c r="M9" s="23"/>
      <c r="N9" s="23"/>
      <c r="O9" s="23"/>
      <c r="P9" s="23">
        <v>2</v>
      </c>
      <c r="Q9" s="20">
        <v>13</v>
      </c>
    </row>
    <row r="10" spans="1:31" x14ac:dyDescent="0.25">
      <c r="A10" s="6" t="s">
        <v>35</v>
      </c>
      <c r="B10" s="18"/>
      <c r="C10" s="23"/>
      <c r="D10" s="23"/>
      <c r="E10" s="23"/>
      <c r="F10" s="23"/>
      <c r="G10" s="23">
        <v>3</v>
      </c>
      <c r="H10" s="23">
        <v>2</v>
      </c>
      <c r="I10" s="23">
        <v>1</v>
      </c>
      <c r="J10" s="23"/>
      <c r="K10" s="23">
        <v>6</v>
      </c>
      <c r="L10" s="23"/>
      <c r="M10" s="23"/>
      <c r="N10" s="23"/>
      <c r="O10" s="23"/>
      <c r="P10" s="23"/>
      <c r="Q10" s="20">
        <v>6</v>
      </c>
    </row>
    <row r="11" spans="1:31" x14ac:dyDescent="0.25">
      <c r="A11" s="6" t="s">
        <v>104</v>
      </c>
      <c r="B11" s="18"/>
      <c r="C11" s="23"/>
      <c r="D11" s="23"/>
      <c r="E11" s="23">
        <v>1</v>
      </c>
      <c r="F11" s="23">
        <v>1</v>
      </c>
      <c r="G11" s="23"/>
      <c r="H11" s="23"/>
      <c r="I11" s="23"/>
      <c r="J11" s="23"/>
      <c r="K11" s="23">
        <v>2</v>
      </c>
      <c r="L11" s="23"/>
      <c r="M11" s="23"/>
      <c r="N11" s="23"/>
      <c r="O11" s="23">
        <v>1</v>
      </c>
      <c r="P11" s="23">
        <v>1</v>
      </c>
      <c r="Q11" s="20">
        <v>3</v>
      </c>
    </row>
    <row r="12" spans="1:31" x14ac:dyDescent="0.25">
      <c r="A12" s="6" t="s">
        <v>108</v>
      </c>
      <c r="B12" s="18"/>
      <c r="C12" s="23"/>
      <c r="D12" s="23"/>
      <c r="E12" s="23"/>
      <c r="F12" s="23">
        <v>1</v>
      </c>
      <c r="G12" s="23"/>
      <c r="H12" s="23"/>
      <c r="I12" s="23"/>
      <c r="J12" s="23"/>
      <c r="K12" s="23">
        <v>1</v>
      </c>
      <c r="L12" s="23"/>
      <c r="M12" s="23"/>
      <c r="N12" s="23"/>
      <c r="O12" s="23"/>
      <c r="P12" s="23"/>
      <c r="Q12" s="20">
        <v>1</v>
      </c>
    </row>
    <row r="13" spans="1:31" x14ac:dyDescent="0.25">
      <c r="A13" s="6" t="s">
        <v>2</v>
      </c>
      <c r="B13" s="18"/>
      <c r="C13" s="23"/>
      <c r="D13" s="23"/>
      <c r="E13" s="23"/>
      <c r="F13" s="23"/>
      <c r="G13" s="23">
        <v>1</v>
      </c>
      <c r="H13" s="23"/>
      <c r="I13" s="23"/>
      <c r="J13" s="23"/>
      <c r="K13" s="23">
        <v>1</v>
      </c>
      <c r="L13" s="23"/>
      <c r="M13" s="23"/>
      <c r="N13" s="23"/>
      <c r="O13" s="23"/>
      <c r="P13" s="23"/>
      <c r="Q13" s="20">
        <v>1</v>
      </c>
    </row>
    <row r="14" spans="1:31" x14ac:dyDescent="0.25">
      <c r="A14" s="6" t="s">
        <v>19</v>
      </c>
      <c r="B14" s="18"/>
      <c r="C14" s="23"/>
      <c r="D14" s="23">
        <v>3</v>
      </c>
      <c r="E14" s="23">
        <v>1</v>
      </c>
      <c r="F14" s="23"/>
      <c r="G14" s="23">
        <v>1</v>
      </c>
      <c r="H14" s="23"/>
      <c r="I14" s="23"/>
      <c r="J14" s="23"/>
      <c r="K14" s="23">
        <v>5</v>
      </c>
      <c r="L14" s="23"/>
      <c r="M14" s="23"/>
      <c r="N14" s="23">
        <v>2</v>
      </c>
      <c r="O14" s="23"/>
      <c r="P14" s="23">
        <v>2</v>
      </c>
      <c r="Q14" s="20">
        <v>7</v>
      </c>
    </row>
    <row r="15" spans="1:31" x14ac:dyDescent="0.25">
      <c r="A15" s="6" t="s">
        <v>54</v>
      </c>
      <c r="B15" s="18"/>
      <c r="C15" s="23"/>
      <c r="D15" s="23"/>
      <c r="E15" s="23"/>
      <c r="F15" s="23"/>
      <c r="G15" s="23"/>
      <c r="H15" s="23">
        <v>1</v>
      </c>
      <c r="I15" s="23">
        <v>3</v>
      </c>
      <c r="J15" s="23"/>
      <c r="K15" s="23">
        <v>4</v>
      </c>
      <c r="L15" s="23"/>
      <c r="M15" s="23"/>
      <c r="N15" s="23"/>
      <c r="O15" s="23"/>
      <c r="P15" s="23"/>
      <c r="Q15" s="20">
        <v>4</v>
      </c>
    </row>
    <row r="16" spans="1:31" x14ac:dyDescent="0.25">
      <c r="A16" s="6" t="s">
        <v>112</v>
      </c>
      <c r="B16" s="18"/>
      <c r="C16" s="23"/>
      <c r="D16" s="23"/>
      <c r="E16" s="23"/>
      <c r="F16" s="23">
        <v>1</v>
      </c>
      <c r="G16" s="23">
        <v>2</v>
      </c>
      <c r="H16" s="23"/>
      <c r="I16" s="23"/>
      <c r="J16" s="23"/>
      <c r="K16" s="23">
        <v>3</v>
      </c>
      <c r="L16" s="23"/>
      <c r="M16" s="23"/>
      <c r="N16" s="23"/>
      <c r="O16" s="23"/>
      <c r="P16" s="23"/>
      <c r="Q16" s="20">
        <v>3</v>
      </c>
    </row>
    <row r="17" spans="1:17" x14ac:dyDescent="0.25">
      <c r="A17" s="6" t="s">
        <v>14</v>
      </c>
      <c r="B17" s="18"/>
      <c r="C17" s="23"/>
      <c r="D17" s="23">
        <v>1</v>
      </c>
      <c r="E17" s="23"/>
      <c r="F17" s="23">
        <v>3</v>
      </c>
      <c r="G17" s="23">
        <v>1</v>
      </c>
      <c r="H17" s="23"/>
      <c r="I17" s="23"/>
      <c r="J17" s="23"/>
      <c r="K17" s="23">
        <v>5</v>
      </c>
      <c r="L17" s="23"/>
      <c r="M17" s="23"/>
      <c r="N17" s="23"/>
      <c r="O17" s="23"/>
      <c r="P17" s="23"/>
      <c r="Q17" s="20">
        <v>5</v>
      </c>
    </row>
    <row r="18" spans="1:17" x14ac:dyDescent="0.25">
      <c r="A18" s="6" t="s">
        <v>3</v>
      </c>
      <c r="B18" s="18"/>
      <c r="C18" s="23"/>
      <c r="D18" s="23">
        <v>4</v>
      </c>
      <c r="E18" s="23">
        <v>10</v>
      </c>
      <c r="F18" s="23">
        <v>10</v>
      </c>
      <c r="G18" s="23">
        <v>8</v>
      </c>
      <c r="H18" s="23">
        <v>5</v>
      </c>
      <c r="I18" s="23"/>
      <c r="J18" s="23"/>
      <c r="K18" s="23">
        <v>37</v>
      </c>
      <c r="L18" s="23"/>
      <c r="M18" s="23"/>
      <c r="N18" s="23"/>
      <c r="O18" s="23"/>
      <c r="P18" s="23"/>
      <c r="Q18" s="20">
        <v>37</v>
      </c>
    </row>
    <row r="19" spans="1:17" x14ac:dyDescent="0.25">
      <c r="A19" s="6" t="s">
        <v>20</v>
      </c>
      <c r="B19" s="18"/>
      <c r="C19" s="23"/>
      <c r="D19" s="23">
        <v>1</v>
      </c>
      <c r="E19" s="23">
        <v>4</v>
      </c>
      <c r="F19" s="23">
        <v>4</v>
      </c>
      <c r="G19" s="23"/>
      <c r="H19" s="23"/>
      <c r="I19" s="23">
        <v>1</v>
      </c>
      <c r="J19" s="23"/>
      <c r="K19" s="23">
        <v>10</v>
      </c>
      <c r="L19" s="23"/>
      <c r="M19" s="23"/>
      <c r="N19" s="23"/>
      <c r="O19" s="23"/>
      <c r="P19" s="23"/>
      <c r="Q19" s="20">
        <v>10</v>
      </c>
    </row>
    <row r="20" spans="1:17" x14ac:dyDescent="0.25">
      <c r="A20" s="6" t="s">
        <v>8</v>
      </c>
      <c r="B20" s="18">
        <v>1</v>
      </c>
      <c r="C20" s="23"/>
      <c r="D20" s="23">
        <v>2</v>
      </c>
      <c r="E20" s="23">
        <v>4</v>
      </c>
      <c r="F20" s="23">
        <v>10</v>
      </c>
      <c r="G20" s="23">
        <v>1</v>
      </c>
      <c r="H20" s="23">
        <v>1</v>
      </c>
      <c r="I20" s="23"/>
      <c r="J20" s="23"/>
      <c r="K20" s="23">
        <v>19</v>
      </c>
      <c r="L20" s="23"/>
      <c r="M20" s="23"/>
      <c r="N20" s="23"/>
      <c r="O20" s="23"/>
      <c r="P20" s="23"/>
      <c r="Q20" s="20">
        <v>19</v>
      </c>
    </row>
    <row r="21" spans="1:17" x14ac:dyDescent="0.25">
      <c r="A21" s="6" t="s">
        <v>33</v>
      </c>
      <c r="B21" s="18"/>
      <c r="C21" s="23"/>
      <c r="D21" s="23">
        <v>2</v>
      </c>
      <c r="E21" s="23">
        <v>7</v>
      </c>
      <c r="F21" s="23">
        <v>29</v>
      </c>
      <c r="G21" s="23">
        <v>14</v>
      </c>
      <c r="H21" s="23">
        <v>10</v>
      </c>
      <c r="I21" s="23"/>
      <c r="J21" s="23"/>
      <c r="K21" s="23">
        <v>62</v>
      </c>
      <c r="L21" s="23"/>
      <c r="M21" s="23"/>
      <c r="N21" s="23"/>
      <c r="O21" s="23"/>
      <c r="P21" s="23"/>
      <c r="Q21" s="20">
        <v>62</v>
      </c>
    </row>
    <row r="22" spans="1:17" x14ac:dyDescent="0.25">
      <c r="A22" s="6" t="s">
        <v>21</v>
      </c>
      <c r="B22" s="18"/>
      <c r="C22" s="23"/>
      <c r="D22" s="23"/>
      <c r="E22" s="23"/>
      <c r="F22" s="23">
        <v>1</v>
      </c>
      <c r="G22" s="23"/>
      <c r="H22" s="23"/>
      <c r="I22" s="23"/>
      <c r="J22" s="23"/>
      <c r="K22" s="23">
        <v>1</v>
      </c>
      <c r="L22" s="23"/>
      <c r="M22" s="23"/>
      <c r="N22" s="23"/>
      <c r="O22" s="23"/>
      <c r="P22" s="23"/>
      <c r="Q22" s="20">
        <v>1</v>
      </c>
    </row>
    <row r="23" spans="1:17" x14ac:dyDescent="0.25">
      <c r="A23" s="6" t="s">
        <v>11</v>
      </c>
      <c r="B23" s="18"/>
      <c r="C23" s="23"/>
      <c r="D23" s="23"/>
      <c r="E23" s="23">
        <v>3</v>
      </c>
      <c r="F23" s="23">
        <v>1</v>
      </c>
      <c r="G23" s="23"/>
      <c r="H23" s="23">
        <v>1</v>
      </c>
      <c r="I23" s="23"/>
      <c r="J23" s="23">
        <v>1</v>
      </c>
      <c r="K23" s="23">
        <v>6</v>
      </c>
      <c r="L23" s="23"/>
      <c r="M23" s="23"/>
      <c r="N23" s="23"/>
      <c r="O23" s="23"/>
      <c r="P23" s="23"/>
      <c r="Q23" s="20">
        <v>6</v>
      </c>
    </row>
    <row r="24" spans="1:17" x14ac:dyDescent="0.25">
      <c r="A24" s="6" t="s">
        <v>7</v>
      </c>
      <c r="B24" s="18"/>
      <c r="C24" s="23"/>
      <c r="D24" s="23"/>
      <c r="E24" s="23"/>
      <c r="F24" s="23">
        <v>2</v>
      </c>
      <c r="G24" s="23">
        <v>5</v>
      </c>
      <c r="H24" s="23"/>
      <c r="I24" s="23"/>
      <c r="J24" s="23"/>
      <c r="K24" s="23">
        <v>7</v>
      </c>
      <c r="L24" s="23"/>
      <c r="M24" s="23"/>
      <c r="N24" s="23"/>
      <c r="O24" s="23"/>
      <c r="P24" s="23"/>
      <c r="Q24" s="20">
        <v>7</v>
      </c>
    </row>
    <row r="25" spans="1:17" x14ac:dyDescent="0.25">
      <c r="A25" s="6" t="s">
        <v>22</v>
      </c>
      <c r="B25" s="18"/>
      <c r="C25" s="23"/>
      <c r="D25" s="23"/>
      <c r="E25" s="23">
        <v>3</v>
      </c>
      <c r="F25" s="23">
        <v>6</v>
      </c>
      <c r="G25" s="23">
        <v>2</v>
      </c>
      <c r="H25" s="23">
        <v>2</v>
      </c>
      <c r="I25" s="23"/>
      <c r="J25" s="23"/>
      <c r="K25" s="23">
        <v>13</v>
      </c>
      <c r="L25" s="23"/>
      <c r="M25" s="23"/>
      <c r="N25" s="23"/>
      <c r="O25" s="23"/>
      <c r="P25" s="23"/>
      <c r="Q25" s="20">
        <v>13</v>
      </c>
    </row>
    <row r="26" spans="1:17" x14ac:dyDescent="0.25">
      <c r="A26" s="6" t="s">
        <v>23</v>
      </c>
      <c r="B26" s="18"/>
      <c r="C26" s="23"/>
      <c r="D26" s="23"/>
      <c r="E26" s="23">
        <v>1</v>
      </c>
      <c r="F26" s="23">
        <v>2</v>
      </c>
      <c r="G26" s="23"/>
      <c r="H26" s="23"/>
      <c r="I26" s="23"/>
      <c r="J26" s="23"/>
      <c r="K26" s="23">
        <v>3</v>
      </c>
      <c r="L26" s="23"/>
      <c r="M26" s="23"/>
      <c r="N26" s="23"/>
      <c r="O26" s="23"/>
      <c r="P26" s="23"/>
      <c r="Q26" s="20">
        <v>3</v>
      </c>
    </row>
    <row r="27" spans="1:17" x14ac:dyDescent="0.25">
      <c r="A27" s="6" t="s">
        <v>24</v>
      </c>
      <c r="B27" s="18">
        <v>1</v>
      </c>
      <c r="C27" s="23">
        <v>2</v>
      </c>
      <c r="D27" s="23">
        <v>23</v>
      </c>
      <c r="E27" s="23">
        <v>14</v>
      </c>
      <c r="F27" s="23">
        <v>17</v>
      </c>
      <c r="G27" s="23">
        <v>27</v>
      </c>
      <c r="H27" s="23">
        <v>19</v>
      </c>
      <c r="I27" s="23">
        <v>12</v>
      </c>
      <c r="J27" s="23">
        <v>7</v>
      </c>
      <c r="K27" s="23">
        <v>122</v>
      </c>
      <c r="L27" s="23">
        <v>2</v>
      </c>
      <c r="M27" s="23">
        <v>1</v>
      </c>
      <c r="N27" s="23"/>
      <c r="O27" s="23"/>
      <c r="P27" s="23">
        <v>3</v>
      </c>
      <c r="Q27" s="20">
        <v>125</v>
      </c>
    </row>
    <row r="28" spans="1:17" x14ac:dyDescent="0.25">
      <c r="A28" s="6" t="s">
        <v>103</v>
      </c>
      <c r="B28" s="18"/>
      <c r="C28" s="23">
        <v>1</v>
      </c>
      <c r="D28" s="23"/>
      <c r="E28" s="23"/>
      <c r="F28" s="23"/>
      <c r="G28" s="23"/>
      <c r="H28" s="23"/>
      <c r="I28" s="23"/>
      <c r="J28" s="23"/>
      <c r="K28" s="23">
        <v>1</v>
      </c>
      <c r="L28" s="23"/>
      <c r="M28" s="23"/>
      <c r="N28" s="23"/>
      <c r="O28" s="23"/>
      <c r="P28" s="23"/>
      <c r="Q28" s="20">
        <v>1</v>
      </c>
    </row>
    <row r="29" spans="1:17" x14ac:dyDescent="0.25">
      <c r="A29" s="6" t="s">
        <v>15</v>
      </c>
      <c r="B29" s="18"/>
      <c r="C29" s="23"/>
      <c r="D29" s="23">
        <v>2</v>
      </c>
      <c r="E29" s="23">
        <v>5</v>
      </c>
      <c r="F29" s="23">
        <v>4</v>
      </c>
      <c r="G29" s="23">
        <v>6</v>
      </c>
      <c r="H29" s="23">
        <v>1</v>
      </c>
      <c r="I29" s="23"/>
      <c r="J29" s="23"/>
      <c r="K29" s="23">
        <v>18</v>
      </c>
      <c r="L29" s="23"/>
      <c r="M29" s="23"/>
      <c r="N29" s="23"/>
      <c r="O29" s="23"/>
      <c r="P29" s="23"/>
      <c r="Q29" s="20">
        <v>18</v>
      </c>
    </row>
    <row r="30" spans="1:17" x14ac:dyDescent="0.25">
      <c r="A30" s="6" t="s">
        <v>25</v>
      </c>
      <c r="B30" s="18"/>
      <c r="C30" s="23"/>
      <c r="D30" s="23">
        <v>3</v>
      </c>
      <c r="E30" s="23">
        <v>1</v>
      </c>
      <c r="F30" s="23">
        <v>1</v>
      </c>
      <c r="G30" s="23"/>
      <c r="H30" s="23"/>
      <c r="I30" s="23"/>
      <c r="J30" s="23"/>
      <c r="K30" s="23">
        <v>5</v>
      </c>
      <c r="L30" s="23"/>
      <c r="M30" s="23"/>
      <c r="N30" s="23"/>
      <c r="O30" s="23"/>
      <c r="P30" s="23"/>
      <c r="Q30" s="20">
        <v>5</v>
      </c>
    </row>
    <row r="31" spans="1:17" x14ac:dyDescent="0.25">
      <c r="A31" s="6" t="s">
        <v>26</v>
      </c>
      <c r="B31" s="18"/>
      <c r="C31" s="23"/>
      <c r="D31" s="23"/>
      <c r="E31" s="23"/>
      <c r="F31" s="23">
        <v>1</v>
      </c>
      <c r="G31" s="23"/>
      <c r="H31" s="23">
        <v>1</v>
      </c>
      <c r="I31" s="23">
        <v>1</v>
      </c>
      <c r="J31" s="23"/>
      <c r="K31" s="23">
        <v>3</v>
      </c>
      <c r="L31" s="23"/>
      <c r="M31" s="23"/>
      <c r="N31" s="23"/>
      <c r="O31" s="23"/>
      <c r="P31" s="23"/>
      <c r="Q31" s="20">
        <v>3</v>
      </c>
    </row>
    <row r="32" spans="1:17" x14ac:dyDescent="0.25">
      <c r="A32" s="6" t="s">
        <v>5</v>
      </c>
      <c r="B32" s="18"/>
      <c r="C32" s="23"/>
      <c r="D32" s="23">
        <v>5</v>
      </c>
      <c r="E32" s="23">
        <v>12</v>
      </c>
      <c r="F32" s="23">
        <v>14</v>
      </c>
      <c r="G32" s="23"/>
      <c r="H32" s="23">
        <v>1</v>
      </c>
      <c r="I32" s="23"/>
      <c r="J32" s="23"/>
      <c r="K32" s="23">
        <v>32</v>
      </c>
      <c r="L32" s="23"/>
      <c r="M32" s="23"/>
      <c r="N32" s="23"/>
      <c r="O32" s="23"/>
      <c r="P32" s="23"/>
      <c r="Q32" s="20">
        <v>32</v>
      </c>
    </row>
    <row r="33" spans="1:17" x14ac:dyDescent="0.25">
      <c r="A33" s="6" t="s">
        <v>41</v>
      </c>
      <c r="B33" s="18"/>
      <c r="C33" s="23"/>
      <c r="D33" s="23">
        <v>1</v>
      </c>
      <c r="E33" s="23"/>
      <c r="F33" s="23"/>
      <c r="G33" s="23"/>
      <c r="H33" s="23"/>
      <c r="I33" s="23"/>
      <c r="J33" s="23"/>
      <c r="K33" s="23">
        <v>1</v>
      </c>
      <c r="L33" s="23"/>
      <c r="M33" s="23"/>
      <c r="N33" s="23"/>
      <c r="O33" s="23"/>
      <c r="P33" s="23"/>
      <c r="Q33" s="20">
        <v>1</v>
      </c>
    </row>
    <row r="34" spans="1:17" x14ac:dyDescent="0.25">
      <c r="A34" s="6" t="s">
        <v>1</v>
      </c>
      <c r="B34" s="18"/>
      <c r="C34" s="23"/>
      <c r="D34" s="23">
        <v>3</v>
      </c>
      <c r="E34" s="23">
        <v>21</v>
      </c>
      <c r="F34" s="23">
        <v>11</v>
      </c>
      <c r="G34" s="23">
        <v>18</v>
      </c>
      <c r="H34" s="23">
        <v>18</v>
      </c>
      <c r="I34" s="23">
        <v>18</v>
      </c>
      <c r="J34" s="23">
        <v>7</v>
      </c>
      <c r="K34" s="23">
        <v>96</v>
      </c>
      <c r="L34" s="23">
        <v>3</v>
      </c>
      <c r="M34" s="23">
        <v>2</v>
      </c>
      <c r="N34" s="23"/>
      <c r="O34" s="23"/>
      <c r="P34" s="23">
        <v>5</v>
      </c>
      <c r="Q34" s="20">
        <v>101</v>
      </c>
    </row>
    <row r="35" spans="1:17" x14ac:dyDescent="0.25">
      <c r="A35" s="6" t="s">
        <v>56</v>
      </c>
      <c r="B35" s="18"/>
      <c r="C35" s="23"/>
      <c r="D35" s="23"/>
      <c r="E35" s="23"/>
      <c r="F35" s="23">
        <v>1</v>
      </c>
      <c r="G35" s="23"/>
      <c r="H35" s="23">
        <v>7</v>
      </c>
      <c r="I35" s="23"/>
      <c r="J35" s="23"/>
      <c r="K35" s="23">
        <v>8</v>
      </c>
      <c r="L35" s="23"/>
      <c r="M35" s="23"/>
      <c r="N35" s="23"/>
      <c r="O35" s="23"/>
      <c r="P35" s="23"/>
      <c r="Q35" s="20">
        <v>8</v>
      </c>
    </row>
    <row r="36" spans="1:17" x14ac:dyDescent="0.25">
      <c r="A36" s="6" t="s">
        <v>12</v>
      </c>
      <c r="B36" s="18"/>
      <c r="C36" s="23"/>
      <c r="D36" s="23">
        <v>2</v>
      </c>
      <c r="E36" s="23">
        <v>2</v>
      </c>
      <c r="F36" s="23">
        <v>1</v>
      </c>
      <c r="G36" s="23"/>
      <c r="H36" s="23"/>
      <c r="I36" s="23"/>
      <c r="J36" s="23">
        <v>1</v>
      </c>
      <c r="K36" s="23">
        <v>6</v>
      </c>
      <c r="L36" s="23"/>
      <c r="M36" s="23"/>
      <c r="N36" s="23"/>
      <c r="O36" s="23"/>
      <c r="P36" s="23"/>
      <c r="Q36" s="20">
        <v>6</v>
      </c>
    </row>
    <row r="37" spans="1:17" x14ac:dyDescent="0.25">
      <c r="A37" s="6" t="s">
        <v>27</v>
      </c>
      <c r="B37" s="18"/>
      <c r="C37" s="23"/>
      <c r="D37" s="23"/>
      <c r="E37" s="23"/>
      <c r="F37" s="23">
        <v>1</v>
      </c>
      <c r="G37" s="23">
        <v>1</v>
      </c>
      <c r="H37" s="23"/>
      <c r="I37" s="23"/>
      <c r="J37" s="23"/>
      <c r="K37" s="23">
        <v>2</v>
      </c>
      <c r="L37" s="23"/>
      <c r="M37" s="23"/>
      <c r="N37" s="23"/>
      <c r="O37" s="23"/>
      <c r="P37" s="23"/>
      <c r="Q37" s="20">
        <v>2</v>
      </c>
    </row>
    <row r="38" spans="1:17" x14ac:dyDescent="0.25">
      <c r="A38" s="6" t="s">
        <v>114</v>
      </c>
      <c r="B38" s="18"/>
      <c r="C38" s="23"/>
      <c r="D38" s="23">
        <v>2</v>
      </c>
      <c r="E38" s="23">
        <v>5</v>
      </c>
      <c r="F38" s="23">
        <v>2</v>
      </c>
      <c r="G38" s="23"/>
      <c r="H38" s="23">
        <v>1</v>
      </c>
      <c r="I38" s="23"/>
      <c r="J38" s="23"/>
      <c r="K38" s="23">
        <v>10</v>
      </c>
      <c r="L38" s="23"/>
      <c r="M38" s="23"/>
      <c r="N38" s="23"/>
      <c r="O38" s="23"/>
      <c r="P38" s="23"/>
      <c r="Q38" s="20">
        <v>10</v>
      </c>
    </row>
    <row r="39" spans="1:17" x14ac:dyDescent="0.25">
      <c r="A39" s="6" t="s">
        <v>6</v>
      </c>
      <c r="B39" s="18"/>
      <c r="C39" s="23"/>
      <c r="D39" s="23"/>
      <c r="E39" s="23">
        <v>1</v>
      </c>
      <c r="F39" s="23"/>
      <c r="G39" s="23"/>
      <c r="H39" s="23"/>
      <c r="I39" s="23"/>
      <c r="J39" s="23"/>
      <c r="K39" s="23">
        <v>1</v>
      </c>
      <c r="L39" s="23"/>
      <c r="M39" s="23"/>
      <c r="N39" s="23"/>
      <c r="O39" s="23"/>
      <c r="P39" s="23"/>
      <c r="Q39" s="20">
        <v>1</v>
      </c>
    </row>
    <row r="40" spans="1:17" x14ac:dyDescent="0.25">
      <c r="A40" s="6" t="s">
        <v>0</v>
      </c>
      <c r="B40" s="18"/>
      <c r="C40" s="23"/>
      <c r="D40" s="23">
        <v>5</v>
      </c>
      <c r="E40" s="23">
        <v>4</v>
      </c>
      <c r="F40" s="23">
        <v>6</v>
      </c>
      <c r="G40" s="23"/>
      <c r="H40" s="23"/>
      <c r="I40" s="23"/>
      <c r="J40" s="23"/>
      <c r="K40" s="23">
        <v>15</v>
      </c>
      <c r="L40" s="23"/>
      <c r="M40" s="23"/>
      <c r="N40" s="23"/>
      <c r="O40" s="23"/>
      <c r="P40" s="23"/>
      <c r="Q40" s="20">
        <v>15</v>
      </c>
    </row>
    <row r="41" spans="1:17" x14ac:dyDescent="0.25">
      <c r="A41" s="6" t="s">
        <v>55</v>
      </c>
      <c r="B41" s="18"/>
      <c r="C41" s="23"/>
      <c r="D41" s="23">
        <v>4</v>
      </c>
      <c r="E41" s="23">
        <v>1</v>
      </c>
      <c r="F41" s="23">
        <v>1</v>
      </c>
      <c r="G41" s="23">
        <v>5</v>
      </c>
      <c r="H41" s="23">
        <v>9</v>
      </c>
      <c r="I41" s="23">
        <v>10</v>
      </c>
      <c r="J41" s="23"/>
      <c r="K41" s="23">
        <v>30</v>
      </c>
      <c r="L41" s="23"/>
      <c r="M41" s="23"/>
      <c r="N41" s="23"/>
      <c r="O41" s="23"/>
      <c r="P41" s="23"/>
      <c r="Q41" s="20">
        <v>30</v>
      </c>
    </row>
    <row r="42" spans="1:17" x14ac:dyDescent="0.25">
      <c r="A42" s="6" t="s">
        <v>101</v>
      </c>
      <c r="B42" s="18"/>
      <c r="C42" s="23"/>
      <c r="D42" s="23"/>
      <c r="E42" s="23"/>
      <c r="F42" s="23"/>
      <c r="G42" s="23"/>
      <c r="H42" s="23"/>
      <c r="I42" s="23"/>
      <c r="J42" s="23">
        <v>1</v>
      </c>
      <c r="K42" s="23">
        <v>1</v>
      </c>
      <c r="L42" s="23"/>
      <c r="M42" s="23"/>
      <c r="N42" s="23"/>
      <c r="O42" s="23">
        <v>2</v>
      </c>
      <c r="P42" s="23">
        <v>2</v>
      </c>
      <c r="Q42" s="20">
        <v>3</v>
      </c>
    </row>
    <row r="43" spans="1:17" x14ac:dyDescent="0.25">
      <c r="A43" s="6" t="s">
        <v>42</v>
      </c>
      <c r="B43" s="18"/>
      <c r="C43" s="23"/>
      <c r="D43" s="23">
        <v>2</v>
      </c>
      <c r="E43" s="23"/>
      <c r="F43" s="23">
        <v>1</v>
      </c>
      <c r="G43" s="23"/>
      <c r="H43" s="23"/>
      <c r="I43" s="23"/>
      <c r="J43" s="23"/>
      <c r="K43" s="23">
        <v>3</v>
      </c>
      <c r="L43" s="23"/>
      <c r="M43" s="23"/>
      <c r="N43" s="23"/>
      <c r="O43" s="23"/>
      <c r="P43" s="23"/>
      <c r="Q43" s="20">
        <v>3</v>
      </c>
    </row>
    <row r="44" spans="1:17" x14ac:dyDescent="0.25">
      <c r="A44" s="6" t="s">
        <v>113</v>
      </c>
      <c r="B44" s="18"/>
      <c r="C44" s="23"/>
      <c r="D44" s="23">
        <v>12</v>
      </c>
      <c r="E44" s="23">
        <v>30</v>
      </c>
      <c r="F44" s="23">
        <v>22</v>
      </c>
      <c r="G44" s="23">
        <v>20</v>
      </c>
      <c r="H44" s="23">
        <v>5</v>
      </c>
      <c r="I44" s="23"/>
      <c r="J44" s="23"/>
      <c r="K44" s="23">
        <v>89</v>
      </c>
      <c r="L44" s="23"/>
      <c r="M44" s="23"/>
      <c r="N44" s="23"/>
      <c r="O44" s="23"/>
      <c r="P44" s="23"/>
      <c r="Q44" s="20">
        <v>89</v>
      </c>
    </row>
    <row r="45" spans="1:17" x14ac:dyDescent="0.25">
      <c r="A45" s="6" t="s">
        <v>107</v>
      </c>
      <c r="B45" s="18"/>
      <c r="C45" s="23"/>
      <c r="D45" s="23"/>
      <c r="E45" s="23"/>
      <c r="F45" s="23">
        <v>1</v>
      </c>
      <c r="G45" s="23"/>
      <c r="H45" s="23"/>
      <c r="I45" s="23"/>
      <c r="J45" s="23"/>
      <c r="K45" s="23">
        <v>1</v>
      </c>
      <c r="L45" s="23"/>
      <c r="M45" s="23"/>
      <c r="N45" s="23"/>
      <c r="O45" s="23"/>
      <c r="P45" s="23"/>
      <c r="Q45" s="20">
        <v>1</v>
      </c>
    </row>
    <row r="46" spans="1:17" x14ac:dyDescent="0.25">
      <c r="A46" s="6" t="s">
        <v>111</v>
      </c>
      <c r="B46" s="18"/>
      <c r="C46" s="23">
        <v>1</v>
      </c>
      <c r="D46" s="23"/>
      <c r="E46" s="23"/>
      <c r="F46" s="23"/>
      <c r="G46" s="23"/>
      <c r="H46" s="23"/>
      <c r="I46" s="23"/>
      <c r="J46" s="23"/>
      <c r="K46" s="23">
        <v>1</v>
      </c>
      <c r="L46" s="23"/>
      <c r="M46" s="23"/>
      <c r="N46" s="23"/>
      <c r="O46" s="23"/>
      <c r="P46" s="23"/>
      <c r="Q46" s="20">
        <v>1</v>
      </c>
    </row>
    <row r="47" spans="1:17" x14ac:dyDescent="0.25">
      <c r="A47" s="6" t="s">
        <v>29</v>
      </c>
      <c r="B47" s="18">
        <v>1</v>
      </c>
      <c r="C47" s="23"/>
      <c r="D47" s="23">
        <v>1</v>
      </c>
      <c r="E47" s="23">
        <v>22</v>
      </c>
      <c r="F47" s="23">
        <v>40</v>
      </c>
      <c r="G47" s="23">
        <v>21</v>
      </c>
      <c r="H47" s="23">
        <v>1</v>
      </c>
      <c r="I47" s="23">
        <v>1</v>
      </c>
      <c r="J47" s="23">
        <v>1</v>
      </c>
      <c r="K47" s="23">
        <v>88</v>
      </c>
      <c r="L47" s="23"/>
      <c r="M47" s="23"/>
      <c r="N47" s="23"/>
      <c r="O47" s="23"/>
      <c r="P47" s="23"/>
      <c r="Q47" s="20">
        <v>88</v>
      </c>
    </row>
    <row r="48" spans="1:17" x14ac:dyDescent="0.25">
      <c r="A48" s="6" t="s">
        <v>31</v>
      </c>
      <c r="B48" s="18"/>
      <c r="C48" s="23"/>
      <c r="D48" s="23">
        <v>4</v>
      </c>
      <c r="E48" s="23">
        <v>30</v>
      </c>
      <c r="F48" s="23">
        <v>53</v>
      </c>
      <c r="G48" s="23">
        <v>3</v>
      </c>
      <c r="H48" s="23"/>
      <c r="I48" s="23"/>
      <c r="J48" s="23"/>
      <c r="K48" s="23">
        <v>90</v>
      </c>
      <c r="L48" s="23"/>
      <c r="M48" s="23"/>
      <c r="N48" s="23"/>
      <c r="O48" s="23"/>
      <c r="P48" s="23"/>
      <c r="Q48" s="20">
        <v>90</v>
      </c>
    </row>
    <row r="49" spans="1:17" x14ac:dyDescent="0.25">
      <c r="A49" s="6" t="s">
        <v>30</v>
      </c>
      <c r="B49" s="18"/>
      <c r="C49" s="23"/>
      <c r="D49" s="23"/>
      <c r="E49" s="23">
        <v>8</v>
      </c>
      <c r="F49" s="23">
        <v>2</v>
      </c>
      <c r="G49" s="23"/>
      <c r="H49" s="23"/>
      <c r="I49" s="23"/>
      <c r="J49" s="23"/>
      <c r="K49" s="23">
        <v>10</v>
      </c>
      <c r="L49" s="23"/>
      <c r="M49" s="23"/>
      <c r="N49" s="23"/>
      <c r="O49" s="23"/>
      <c r="P49" s="23"/>
      <c r="Q49" s="20">
        <v>10</v>
      </c>
    </row>
    <row r="50" spans="1:17" x14ac:dyDescent="0.25">
      <c r="A50" s="6" t="s">
        <v>13</v>
      </c>
      <c r="B50" s="18"/>
      <c r="C50" s="23"/>
      <c r="D50" s="23"/>
      <c r="E50" s="23">
        <v>1</v>
      </c>
      <c r="F50" s="23">
        <v>1</v>
      </c>
      <c r="G50" s="23"/>
      <c r="H50" s="23"/>
      <c r="I50" s="23"/>
      <c r="J50" s="23"/>
      <c r="K50" s="23">
        <v>2</v>
      </c>
      <c r="L50" s="23"/>
      <c r="M50" s="23"/>
      <c r="N50" s="23"/>
      <c r="O50" s="23"/>
      <c r="P50" s="23"/>
      <c r="Q50" s="20">
        <v>2</v>
      </c>
    </row>
    <row r="51" spans="1:17" ht="14.4" thickBot="1" x14ac:dyDescent="0.3">
      <c r="A51" s="6" t="s">
        <v>10</v>
      </c>
      <c r="B51" s="18"/>
      <c r="C51" s="23"/>
      <c r="D51" s="23">
        <v>2</v>
      </c>
      <c r="E51" s="23"/>
      <c r="F51" s="23">
        <v>1</v>
      </c>
      <c r="G51" s="23">
        <v>4</v>
      </c>
      <c r="H51" s="23"/>
      <c r="I51" s="23"/>
      <c r="J51" s="23"/>
      <c r="K51" s="23">
        <v>7</v>
      </c>
      <c r="L51" s="23"/>
      <c r="M51" s="23"/>
      <c r="N51" s="23"/>
      <c r="O51" s="23"/>
      <c r="P51" s="23"/>
      <c r="Q51" s="20">
        <v>7</v>
      </c>
    </row>
    <row r="52" spans="1:17" ht="14.4" thickBot="1" x14ac:dyDescent="0.3">
      <c r="A52" s="7" t="s">
        <v>49</v>
      </c>
      <c r="B52" s="24">
        <v>3</v>
      </c>
      <c r="C52" s="25">
        <v>4</v>
      </c>
      <c r="D52" s="25">
        <v>90</v>
      </c>
      <c r="E52" s="25">
        <v>200</v>
      </c>
      <c r="F52" s="25">
        <v>262</v>
      </c>
      <c r="G52" s="25">
        <v>148</v>
      </c>
      <c r="H52" s="25">
        <v>91</v>
      </c>
      <c r="I52" s="25">
        <v>50</v>
      </c>
      <c r="J52" s="25">
        <v>26</v>
      </c>
      <c r="K52" s="25">
        <v>874</v>
      </c>
      <c r="L52" s="25">
        <v>7</v>
      </c>
      <c r="M52" s="25">
        <v>3</v>
      </c>
      <c r="N52" s="25">
        <v>2</v>
      </c>
      <c r="O52" s="25">
        <v>3</v>
      </c>
      <c r="P52" s="25">
        <v>15</v>
      </c>
      <c r="Q52" s="26">
        <v>889</v>
      </c>
    </row>
    <row r="56" spans="1:17" ht="14.4" thickBot="1" x14ac:dyDescent="0.3"/>
    <row r="59" spans="1:17" ht="14.4" thickBot="1" x14ac:dyDescent="0.3"/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C498-203F-40D3-BCF6-8756146A8540}">
  <dimension ref="A1:B1"/>
  <sheetViews>
    <sheetView workbookViewId="0">
      <selection activeCell="A2" sqref="A2:B99"/>
    </sheetView>
  </sheetViews>
  <sheetFormatPr defaultRowHeight="13.8" x14ac:dyDescent="0.25"/>
  <cols>
    <col min="1" max="1" width="40.19921875" customWidth="1"/>
    <col min="2" max="2" width="24.796875" style="28" bestFit="1" customWidth="1"/>
  </cols>
  <sheetData>
    <row r="1" spans="1:2" x14ac:dyDescent="0.25">
      <c r="A1" s="27" t="s">
        <v>115</v>
      </c>
      <c r="B1" s="27" t="s">
        <v>116</v>
      </c>
    </row>
  </sheetData>
  <autoFilter ref="A1:B1" xr:uid="{E4296D4B-C784-4C7A-BE2F-395110813C1D}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4447dd6a-a4a1-440b-a6a3-9124ef1ee017}" enabled="1" method="Privileged" siteId="{7a18110d-ef9b-4274-acef-e62ab0fe28e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Capacity</vt:lpstr>
      <vt:lpstr>Current Tools</vt:lpstr>
      <vt:lpstr>Source Forecast</vt:lpstr>
      <vt:lpstr>Open Orders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</dc:creator>
  <cp:keywords>Non Technical</cp:keywords>
  <cp:lastModifiedBy>Mohammad Rashid</cp:lastModifiedBy>
  <cp:lastPrinted>2017-05-01T11:54:14Z</cp:lastPrinted>
  <dcterms:created xsi:type="dcterms:W3CDTF">2016-11-21T20:09:55Z</dcterms:created>
  <dcterms:modified xsi:type="dcterms:W3CDTF">2025-09-05T04:26:28Z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aabc2aa6-48a7-440d-8eb2-d78452310252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UTCTechnicalDataKeyword">
    <vt:lpwstr>Non Technical</vt:lpwstr>
  </property>
  <property fmtid="{D5CDD505-2E9C-101B-9397-08002B2CF9AE}" pid="5" name="UTCTechnicalData">
    <vt:lpwstr>N</vt:lpwstr>
  </property>
  <property fmtid="{D5CDD505-2E9C-101B-9397-08002B2CF9AE}" pid="6" name="MSIP_Label_0cb49050-d2ca-4b82-83d8-3fed8b20fa0b_Enabled">
    <vt:lpwstr>true</vt:lpwstr>
  </property>
  <property fmtid="{D5CDD505-2E9C-101B-9397-08002B2CF9AE}" pid="7" name="MSIP_Label_0cb49050-d2ca-4b82-83d8-3fed8b20fa0b_SetDate">
    <vt:lpwstr>2025-09-05T04:26:28Z</vt:lpwstr>
  </property>
  <property fmtid="{D5CDD505-2E9C-101B-9397-08002B2CF9AE}" pid="8" name="MSIP_Label_0cb49050-d2ca-4b82-83d8-3fed8b20fa0b_Method">
    <vt:lpwstr>Standard</vt:lpwstr>
  </property>
  <property fmtid="{D5CDD505-2E9C-101B-9397-08002B2CF9AE}" pid="9" name="MSIP_Label_0cb49050-d2ca-4b82-83d8-3fed8b20fa0b_Name">
    <vt:lpwstr>Public</vt:lpwstr>
  </property>
  <property fmtid="{D5CDD505-2E9C-101B-9397-08002B2CF9AE}" pid="10" name="MSIP_Label_0cb49050-d2ca-4b82-83d8-3fed8b20fa0b_SiteId">
    <vt:lpwstr>2d6b0cf3-57fa-4619-abf9-d13e1ef2352a</vt:lpwstr>
  </property>
  <property fmtid="{D5CDD505-2E9C-101B-9397-08002B2CF9AE}" pid="11" name="MSIP_Label_0cb49050-d2ca-4b82-83d8-3fed8b20fa0b_ActionId">
    <vt:lpwstr>0d92e019-b6f2-4982-b8ad-fba763fcb0bb</vt:lpwstr>
  </property>
  <property fmtid="{D5CDD505-2E9C-101B-9397-08002B2CF9AE}" pid="12" name="MSIP_Label_0cb49050-d2ca-4b82-83d8-3fed8b20fa0b_ContentBits">
    <vt:lpwstr>0</vt:lpwstr>
  </property>
  <property fmtid="{D5CDD505-2E9C-101B-9397-08002B2CF9AE}" pid="13" name="MSIP_Label_0cb49050-d2ca-4b82-83d8-3fed8b20fa0b_Tag">
    <vt:lpwstr>10, 3, 0, 1</vt:lpwstr>
  </property>
</Properties>
</file>