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Desktop\NLP\"/>
    </mc:Choice>
  </mc:AlternateContent>
  <xr:revisionPtr revIDLastSave="0" documentId="8_{2D65A7D5-4ACE-47C1-A80F-23A98CFE98E2}" xr6:coauthVersionLast="47" xr6:coauthVersionMax="47" xr10:uidLastSave="{00000000-0000-0000-0000-000000000000}"/>
  <bookViews>
    <workbookView minimized="1" xWindow="-36880" yWindow="1600" windowWidth="28800" windowHeight="15340" xr2:uid="{DA9FBEC2-4589-4510-A384-280A7AEE20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I29" i="1"/>
  <c r="H29" i="1"/>
  <c r="J28" i="1"/>
  <c r="J30" i="1" s="1"/>
  <c r="I28" i="1"/>
  <c r="I30" i="1" s="1"/>
  <c r="H28" i="1"/>
  <c r="H30" i="1" s="1"/>
  <c r="J27" i="1"/>
  <c r="I27" i="1"/>
  <c r="H27" i="1"/>
  <c r="J23" i="1"/>
  <c r="J22" i="1"/>
  <c r="J21" i="1"/>
  <c r="J20" i="1"/>
  <c r="I22" i="1"/>
  <c r="I21" i="1"/>
  <c r="I20" i="1"/>
  <c r="H22" i="1"/>
  <c r="H21" i="1"/>
  <c r="H20" i="1"/>
  <c r="F19" i="1"/>
  <c r="N30" i="1"/>
  <c r="M30" i="1"/>
  <c r="O29" i="1"/>
  <c r="O30" i="1" s="1"/>
  <c r="N29" i="1"/>
  <c r="M29" i="1"/>
  <c r="O28" i="1"/>
  <c r="N28" i="1"/>
  <c r="M28" i="1"/>
  <c r="O27" i="1"/>
  <c r="N27" i="1"/>
  <c r="M27" i="1"/>
  <c r="O22" i="1"/>
  <c r="N22" i="1"/>
  <c r="M22" i="1"/>
  <c r="O21" i="1"/>
  <c r="N21" i="1"/>
  <c r="M21" i="1"/>
  <c r="O20" i="1"/>
  <c r="O23" i="1" s="1"/>
  <c r="N20" i="1"/>
  <c r="N23" i="1" s="1"/>
  <c r="M20" i="1"/>
  <c r="M23" i="1" s="1"/>
  <c r="H23" i="1"/>
  <c r="E30" i="1"/>
  <c r="D30" i="1"/>
  <c r="C30" i="1"/>
  <c r="E23" i="1"/>
  <c r="D23" i="1"/>
  <c r="C23" i="1"/>
  <c r="J13" i="1"/>
  <c r="J12" i="1"/>
  <c r="J14" i="1" s="1"/>
  <c r="J11" i="1"/>
  <c r="I13" i="1"/>
  <c r="I12" i="1"/>
  <c r="I11" i="1"/>
  <c r="H13" i="1"/>
  <c r="H12" i="1"/>
  <c r="H11" i="1"/>
  <c r="I14" i="1"/>
  <c r="H14" i="1"/>
  <c r="J6" i="1"/>
  <c r="J5" i="1"/>
  <c r="J4" i="1"/>
  <c r="I6" i="1"/>
  <c r="I5" i="1"/>
  <c r="I4" i="1"/>
  <c r="H6" i="1"/>
  <c r="H5" i="1"/>
  <c r="H4" i="1"/>
  <c r="H7" i="1" s="1"/>
  <c r="J7" i="1"/>
  <c r="I7" i="1"/>
  <c r="O13" i="1"/>
  <c r="N13" i="1"/>
  <c r="M13" i="1"/>
  <c r="O12" i="1"/>
  <c r="N12" i="1"/>
  <c r="M12" i="1"/>
  <c r="O11" i="1"/>
  <c r="N11" i="1"/>
  <c r="M11" i="1"/>
  <c r="N14" i="1"/>
  <c r="M14" i="1"/>
  <c r="O6" i="1"/>
  <c r="N6" i="1"/>
  <c r="M6" i="1"/>
  <c r="O5" i="1"/>
  <c r="N5" i="1"/>
  <c r="M5" i="1"/>
  <c r="O4" i="1"/>
  <c r="N4" i="1"/>
  <c r="M4" i="1"/>
  <c r="E14" i="1"/>
  <c r="D14" i="1"/>
  <c r="C14" i="1"/>
  <c r="E7" i="1"/>
  <c r="D7" i="1"/>
  <c r="C7" i="1"/>
  <c r="I23" i="1" l="1"/>
  <c r="O7" i="1"/>
  <c r="N7" i="1"/>
  <c r="M7" i="1"/>
  <c r="O14" i="1"/>
</calcChain>
</file>

<file path=xl/sharedStrings.xml><?xml version="1.0" encoding="utf-8"?>
<sst xmlns="http://schemas.openxmlformats.org/spreadsheetml/2006/main" count="135" uniqueCount="21">
  <si>
    <t>Questions</t>
  </si>
  <si>
    <t>Positive</t>
  </si>
  <si>
    <t>Negative</t>
  </si>
  <si>
    <t>Neutral</t>
  </si>
  <si>
    <t>Comments</t>
  </si>
  <si>
    <t>Total</t>
  </si>
  <si>
    <t>Statements</t>
  </si>
  <si>
    <t>17700 (22.64%)</t>
  </si>
  <si>
    <t>15129 (19.35%)</t>
  </si>
  <si>
    <t>6509 (8.33%)</t>
  </si>
  <si>
    <t>20811 (26.62%)</t>
  </si>
  <si>
    <t>4726 (6.04%)</t>
  </si>
  <si>
    <t>13302 (17.02%)</t>
  </si>
  <si>
    <t>SpacCY</t>
  </si>
  <si>
    <t>12136 (15.52%)</t>
  </si>
  <si>
    <t>4395 (5.62%)</t>
  </si>
  <si>
    <t>19197 (24.56%)</t>
  </si>
  <si>
    <t>12419 (15.89%)</t>
  </si>
  <si>
    <t>6318 (8.08%)</t>
  </si>
  <si>
    <t>23712 (30.33%)</t>
  </si>
  <si>
    <t>Vader'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</si>
</sst>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3EEC3-42AB-49B0-8270-3C935A050CFF}">
  <dimension ref="A1:O30"/>
  <sheetViews>
    <sheetView tabSelected="1" topLeftCell="A11" zoomScale="220" zoomScaleNormal="220" workbookViewId="0">
      <selection activeCell="D15" sqref="D15"/>
    </sheetView>
  </sheetViews>
  <sheetFormatPr defaultRowHeight="14.5" x14ac:dyDescent="0.35"/>
  <cols>
    <col min="1" max="1" width="10.6328125" customWidth="1"/>
    <col min="3" max="3" width="13.6328125" bestFit="1" customWidth="1"/>
    <col min="4" max="4" width="11.81640625" bestFit="1" customWidth="1"/>
    <col min="5" max="5" width="13.6328125" bestFit="1" customWidth="1"/>
    <col min="6" max="10" width="13.6328125" customWidth="1"/>
    <col min="13" max="13" width="13.6328125" bestFit="1" customWidth="1"/>
    <col min="14" max="14" width="11.54296875" bestFit="1" customWidth="1"/>
    <col min="15" max="15" width="13.6328125" bestFit="1" customWidth="1"/>
  </cols>
  <sheetData>
    <row r="1" spans="1:15" ht="15" thickBot="1" x14ac:dyDescent="0.4">
      <c r="C1" t="s">
        <v>13</v>
      </c>
    </row>
    <row r="2" spans="1:15" ht="15" thickBot="1" x14ac:dyDescent="0.4">
      <c r="B2" s="4" t="s">
        <v>0</v>
      </c>
      <c r="C2" s="5" t="s">
        <v>1</v>
      </c>
      <c r="D2" s="5" t="s">
        <v>2</v>
      </c>
      <c r="E2" s="6" t="s">
        <v>3</v>
      </c>
      <c r="F2" s="14"/>
      <c r="G2" s="4" t="s">
        <v>0</v>
      </c>
      <c r="H2" s="5" t="s">
        <v>1</v>
      </c>
      <c r="I2" s="5" t="s">
        <v>2</v>
      </c>
      <c r="J2" s="6" t="s">
        <v>3</v>
      </c>
      <c r="L2" s="4" t="s">
        <v>0</v>
      </c>
      <c r="M2" s="5" t="s">
        <v>1</v>
      </c>
      <c r="N2" s="5" t="s">
        <v>2</v>
      </c>
      <c r="O2" s="6" t="s">
        <v>3</v>
      </c>
    </row>
    <row r="3" spans="1:15" ht="15" thickBot="1" x14ac:dyDescent="0.4">
      <c r="B3" s="3" t="s">
        <v>5</v>
      </c>
      <c r="C3" s="7" t="s">
        <v>12</v>
      </c>
      <c r="D3" s="7" t="s">
        <v>11</v>
      </c>
      <c r="E3" s="8" t="s">
        <v>7</v>
      </c>
      <c r="F3" s="15"/>
      <c r="G3" s="3" t="s">
        <v>5</v>
      </c>
      <c r="H3" s="7" t="s">
        <v>12</v>
      </c>
      <c r="I3" s="7" t="s">
        <v>11</v>
      </c>
      <c r="J3" s="8" t="s">
        <v>7</v>
      </c>
      <c r="L3" s="3" t="s">
        <v>5</v>
      </c>
      <c r="M3" s="7" t="s">
        <v>12</v>
      </c>
      <c r="N3" s="7" t="s">
        <v>11</v>
      </c>
      <c r="O3" s="8" t="s">
        <v>7</v>
      </c>
    </row>
    <row r="4" spans="1:15" ht="15" thickBot="1" x14ac:dyDescent="0.4">
      <c r="A4" t="s">
        <v>4</v>
      </c>
      <c r="B4" s="2" t="s">
        <v>1</v>
      </c>
      <c r="C4" s="9">
        <v>3.5211998000000002</v>
      </c>
      <c r="D4" s="9">
        <v>3.3118916600000001</v>
      </c>
      <c r="E4" s="9">
        <v>3.3722598869999998</v>
      </c>
      <c r="F4" s="16"/>
      <c r="G4" s="2" t="s">
        <v>1</v>
      </c>
      <c r="H4" s="17">
        <f>C4*13302</f>
        <v>46838.999739600004</v>
      </c>
      <c r="I4" s="17">
        <f>D4*4726</f>
        <v>15651.999985160001</v>
      </c>
      <c r="J4" s="17">
        <f>E4*17700</f>
        <v>59688.999999899999</v>
      </c>
      <c r="L4" s="2" t="s">
        <v>1</v>
      </c>
      <c r="M4" s="9">
        <f>C4-$E4</f>
        <v>0.14893991300000042</v>
      </c>
      <c r="N4" s="9">
        <f>D4-$E4</f>
        <v>-6.0368226999999663E-2</v>
      </c>
      <c r="O4" s="9">
        <f>E4-$E4</f>
        <v>0</v>
      </c>
    </row>
    <row r="5" spans="1:15" ht="15" thickBot="1" x14ac:dyDescent="0.4">
      <c r="B5" s="1" t="s">
        <v>2</v>
      </c>
      <c r="C5" s="9">
        <v>0.58314538999999999</v>
      </c>
      <c r="D5" s="9">
        <v>0.82099026659999996</v>
      </c>
      <c r="E5" s="9">
        <v>0.63615819209000002</v>
      </c>
      <c r="F5" s="16"/>
      <c r="G5" s="1" t="s">
        <v>2</v>
      </c>
      <c r="H5" s="17">
        <f>C5*13302</f>
        <v>7756.9999777799994</v>
      </c>
      <c r="I5" s="17">
        <f>D5*4726</f>
        <v>3879.9999999515999</v>
      </c>
      <c r="J5" s="17">
        <f>E5*17700</f>
        <v>11259.999999993001</v>
      </c>
      <c r="L5" s="1" t="s">
        <v>2</v>
      </c>
      <c r="M5" s="9">
        <f>C5-$E5</f>
        <v>-5.3012802090000033E-2</v>
      </c>
      <c r="N5" s="9">
        <f>D5-$E5</f>
        <v>0.18483207450999994</v>
      </c>
      <c r="O5" s="9">
        <f>E5-$E5</f>
        <v>0</v>
      </c>
    </row>
    <row r="6" spans="1:15" ht="15" thickBot="1" x14ac:dyDescent="0.4">
      <c r="B6" s="1" t="s">
        <v>3</v>
      </c>
      <c r="C6" s="9">
        <v>0.89565478799999998</v>
      </c>
      <c r="D6" s="9">
        <v>0.86711806999999996</v>
      </c>
      <c r="E6" s="9">
        <v>0.99158192000000001</v>
      </c>
      <c r="F6" s="16"/>
      <c r="G6" s="1" t="s">
        <v>3</v>
      </c>
      <c r="H6" s="17">
        <f>C6*13302</f>
        <v>11913.999989976001</v>
      </c>
      <c r="I6" s="17">
        <f>D6*4726</f>
        <v>4097.9999988199997</v>
      </c>
      <c r="J6" s="17">
        <f>E6*17700</f>
        <v>17550.999984000002</v>
      </c>
      <c r="L6" s="1" t="s">
        <v>3</v>
      </c>
      <c r="M6" s="9">
        <f>C6-$E6</f>
        <v>-9.5927132000000026E-2</v>
      </c>
      <c r="N6" s="9">
        <f>D6-$E6</f>
        <v>-0.12446385000000004</v>
      </c>
      <c r="O6" s="9">
        <f>E6-$E6</f>
        <v>0</v>
      </c>
    </row>
    <row r="7" spans="1:15" x14ac:dyDescent="0.35">
      <c r="C7" s="10">
        <f>SUM(C4:C6)</f>
        <v>4.999999978</v>
      </c>
      <c r="D7" s="10">
        <f>SUM(D4:D6)</f>
        <v>4.9999999965999997</v>
      </c>
      <c r="E7" s="10">
        <f>SUM(E4:E6)</f>
        <v>4.9999999990899999</v>
      </c>
      <c r="F7" s="10"/>
      <c r="H7" s="18">
        <f>SUM(H4:H6)</f>
        <v>66509.999707356008</v>
      </c>
      <c r="I7" s="18">
        <f>SUM(I4:I6)</f>
        <v>23629.999983931601</v>
      </c>
      <c r="J7" s="18">
        <f>SUM(J4:J6)</f>
        <v>88499.999983893009</v>
      </c>
      <c r="M7" s="10">
        <f>SUM(M4:M6)</f>
        <v>-2.1089999635570678E-8</v>
      </c>
      <c r="N7" s="10">
        <f>SUM(N4:N6)</f>
        <v>-2.4899997619343139E-9</v>
      </c>
      <c r="O7" s="10">
        <f>SUM(O4:O6)</f>
        <v>0</v>
      </c>
    </row>
    <row r="8" spans="1:15" ht="15" thickBot="1" x14ac:dyDescent="0.4"/>
    <row r="9" spans="1:15" ht="15" thickBot="1" x14ac:dyDescent="0.4">
      <c r="B9" s="4" t="s">
        <v>6</v>
      </c>
      <c r="C9" s="5" t="s">
        <v>1</v>
      </c>
      <c r="D9" s="5" t="s">
        <v>2</v>
      </c>
      <c r="E9" s="6" t="s">
        <v>3</v>
      </c>
      <c r="F9" s="11"/>
      <c r="G9" s="4" t="s">
        <v>6</v>
      </c>
      <c r="H9" s="5" t="s">
        <v>1</v>
      </c>
      <c r="I9" s="5" t="s">
        <v>2</v>
      </c>
      <c r="J9" s="6" t="s">
        <v>3</v>
      </c>
      <c r="L9" s="4" t="s">
        <v>6</v>
      </c>
      <c r="M9" s="5" t="s">
        <v>1</v>
      </c>
      <c r="N9" s="5" t="s">
        <v>2</v>
      </c>
      <c r="O9" s="6" t="s">
        <v>3</v>
      </c>
    </row>
    <row r="10" spans="1:15" ht="15" thickBot="1" x14ac:dyDescent="0.4">
      <c r="B10" s="3" t="s">
        <v>5</v>
      </c>
      <c r="C10" s="7" t="s">
        <v>8</v>
      </c>
      <c r="D10" s="7" t="s">
        <v>9</v>
      </c>
      <c r="E10" s="8" t="s">
        <v>10</v>
      </c>
      <c r="F10" s="12"/>
      <c r="G10" s="3" t="s">
        <v>5</v>
      </c>
      <c r="H10" s="7" t="s">
        <v>8</v>
      </c>
      <c r="I10" s="7" t="s">
        <v>9</v>
      </c>
      <c r="J10" s="8" t="s">
        <v>10</v>
      </c>
      <c r="L10" s="3" t="s">
        <v>5</v>
      </c>
      <c r="M10" s="7" t="s">
        <v>8</v>
      </c>
      <c r="N10" s="7" t="s">
        <v>9</v>
      </c>
      <c r="O10" s="8" t="s">
        <v>10</v>
      </c>
    </row>
    <row r="11" spans="1:15" ht="15" thickBot="1" x14ac:dyDescent="0.4">
      <c r="A11" t="s">
        <v>4</v>
      </c>
      <c r="B11" s="2" t="s">
        <v>1</v>
      </c>
      <c r="C11" s="9">
        <v>3.426928416</v>
      </c>
      <c r="D11" s="9">
        <v>3.297587955</v>
      </c>
      <c r="E11" s="9">
        <v>3.4179520444999998</v>
      </c>
      <c r="F11" s="13"/>
      <c r="G11" s="2" t="s">
        <v>1</v>
      </c>
      <c r="H11" s="17">
        <f>C11*15129</f>
        <v>51846.000005663998</v>
      </c>
      <c r="I11" s="17">
        <f>D11*6509</f>
        <v>21463.999999095002</v>
      </c>
      <c r="J11" s="17">
        <f>E11*20811</f>
        <v>71130.999998089494</v>
      </c>
      <c r="L11" s="2" t="s">
        <v>1</v>
      </c>
      <c r="M11" s="9">
        <f>C11-$E11</f>
        <v>8.9763715000001909E-3</v>
      </c>
      <c r="N11" s="9">
        <f>D11-$E11</f>
        <v>-0.12036408949999977</v>
      </c>
      <c r="O11" s="9">
        <f>E11-$E11</f>
        <v>0</v>
      </c>
    </row>
    <row r="12" spans="1:15" ht="15" thickBot="1" x14ac:dyDescent="0.4">
      <c r="B12" s="1" t="s">
        <v>2</v>
      </c>
      <c r="C12" s="9">
        <v>0.64941503</v>
      </c>
      <c r="D12" s="9">
        <v>0.79582117068000002</v>
      </c>
      <c r="E12" s="9">
        <v>0.64355388970000005</v>
      </c>
      <c r="F12" s="13"/>
      <c r="G12" s="1" t="s">
        <v>2</v>
      </c>
      <c r="H12" s="17">
        <f t="shared" ref="H12:H13" si="0">C12*15129</f>
        <v>9824.9999888700004</v>
      </c>
      <c r="I12" s="17">
        <f t="shared" ref="I12:I13" si="1">D12*6509</f>
        <v>5179.9999999561205</v>
      </c>
      <c r="J12" s="17">
        <f t="shared" ref="J12:J13" si="2">E12*20811</f>
        <v>13392.9999985467</v>
      </c>
      <c r="L12" s="1" t="s">
        <v>2</v>
      </c>
      <c r="M12" s="9">
        <f>C12-$E12</f>
        <v>5.8611402999999562E-3</v>
      </c>
      <c r="N12" s="9">
        <f>D12-$E12</f>
        <v>0.15226728097999997</v>
      </c>
      <c r="O12" s="9">
        <f>E12-$E12</f>
        <v>0</v>
      </c>
    </row>
    <row r="13" spans="1:15" ht="15" thickBot="1" x14ac:dyDescent="0.4">
      <c r="B13" s="1" t="s">
        <v>3</v>
      </c>
      <c r="C13" s="9">
        <v>0.92365655000000002</v>
      </c>
      <c r="D13" s="9">
        <v>0.90659087410000005</v>
      </c>
      <c r="E13" s="9">
        <v>0.93849406560000004</v>
      </c>
      <c r="F13" s="13"/>
      <c r="G13" s="1" t="s">
        <v>3</v>
      </c>
      <c r="H13" s="17">
        <f t="shared" si="0"/>
        <v>13973.999944950001</v>
      </c>
      <c r="I13" s="17">
        <f t="shared" si="1"/>
        <v>5900.9999995169001</v>
      </c>
      <c r="J13" s="17">
        <f t="shared" si="2"/>
        <v>19530.999999201602</v>
      </c>
      <c r="L13" s="1" t="s">
        <v>3</v>
      </c>
      <c r="M13" s="9">
        <f>C13-$E13</f>
        <v>-1.4837515600000017E-2</v>
      </c>
      <c r="N13" s="9">
        <f>D13-$E13</f>
        <v>-3.1903191499999983E-2</v>
      </c>
      <c r="O13" s="9">
        <f>E13-$E13</f>
        <v>0</v>
      </c>
    </row>
    <row r="14" spans="1:15" x14ac:dyDescent="0.35">
      <c r="C14" s="10">
        <f>SUM(C11:C13)</f>
        <v>4.9999999959999997</v>
      </c>
      <c r="D14" s="10">
        <f>SUM(D11:D13)</f>
        <v>4.99999999978</v>
      </c>
      <c r="E14" s="10">
        <f>SUM(E11:E13)</f>
        <v>4.9999999998</v>
      </c>
      <c r="F14" s="10"/>
      <c r="H14" s="18">
        <f>SUM(H11:H13)</f>
        <v>75644.999939483998</v>
      </c>
      <c r="I14" s="18">
        <f>SUM(I11:I13)</f>
        <v>32544.999998568019</v>
      </c>
      <c r="J14" s="18">
        <f>SUM(J11:J13)</f>
        <v>104054.9999958378</v>
      </c>
      <c r="M14" s="10">
        <f>SUM(M11:M13)</f>
        <v>-3.7999998703241999E-9</v>
      </c>
      <c r="N14" s="10">
        <f>SUM(N11:N13)</f>
        <v>-1.9999779610202495E-11</v>
      </c>
      <c r="O14" s="10">
        <f>SUM(O11:O13)</f>
        <v>0</v>
      </c>
    </row>
    <row r="16" spans="1:15" x14ac:dyDescent="0.35">
      <c r="C16" t="s">
        <v>20</v>
      </c>
    </row>
    <row r="17" spans="1:15" ht="15" thickBot="1" x14ac:dyDescent="0.4"/>
    <row r="18" spans="1:15" ht="15" thickBot="1" x14ac:dyDescent="0.4">
      <c r="B18" s="4" t="s">
        <v>0</v>
      </c>
      <c r="C18" s="5" t="s">
        <v>1</v>
      </c>
      <c r="D18" s="5" t="s">
        <v>2</v>
      </c>
      <c r="E18" s="6" t="s">
        <v>3</v>
      </c>
      <c r="G18" s="4" t="s">
        <v>0</v>
      </c>
      <c r="H18" s="5" t="s">
        <v>1</v>
      </c>
      <c r="I18" s="5" t="s">
        <v>2</v>
      </c>
      <c r="J18" s="6" t="s">
        <v>3</v>
      </c>
      <c r="L18" s="4" t="s">
        <v>0</v>
      </c>
      <c r="M18" s="5" t="s">
        <v>1</v>
      </c>
      <c r="N18" s="5" t="s">
        <v>2</v>
      </c>
      <c r="O18" s="6" t="s">
        <v>3</v>
      </c>
    </row>
    <row r="19" spans="1:15" ht="15" thickBot="1" x14ac:dyDescent="0.4">
      <c r="B19" s="3" t="s">
        <v>5</v>
      </c>
      <c r="C19" s="7" t="s">
        <v>14</v>
      </c>
      <c r="D19" s="7" t="s">
        <v>15</v>
      </c>
      <c r="E19" s="8" t="s">
        <v>16</v>
      </c>
      <c r="F19">
        <f>SUM(C19:E19)</f>
        <v>0</v>
      </c>
      <c r="G19" s="3" t="s">
        <v>5</v>
      </c>
      <c r="H19" s="7" t="s">
        <v>14</v>
      </c>
      <c r="I19" s="7" t="s">
        <v>15</v>
      </c>
      <c r="J19" s="8" t="s">
        <v>16</v>
      </c>
      <c r="L19" s="3" t="s">
        <v>5</v>
      </c>
      <c r="M19" s="7">
        <v>12136</v>
      </c>
      <c r="N19" s="7">
        <v>4395</v>
      </c>
      <c r="O19" s="8">
        <v>19197</v>
      </c>
    </row>
    <row r="20" spans="1:15" ht="15" thickBot="1" x14ac:dyDescent="0.4">
      <c r="A20" s="19" t="s">
        <v>4</v>
      </c>
      <c r="B20" s="2" t="s">
        <v>1</v>
      </c>
      <c r="C20" s="9">
        <v>3.0811634805499999</v>
      </c>
      <c r="D20" s="9">
        <v>2.6536973800000001</v>
      </c>
      <c r="E20" s="9">
        <v>2.8778975880000002</v>
      </c>
      <c r="G20" s="2" t="s">
        <v>1</v>
      </c>
      <c r="H20" s="17">
        <f>C20*12136</f>
        <v>37392.999999954802</v>
      </c>
      <c r="I20" s="17">
        <f>D20*4395</f>
        <v>11662.999985100001</v>
      </c>
      <c r="J20" s="17">
        <f>E20*19197</f>
        <v>55246.999996836006</v>
      </c>
      <c r="L20" s="2" t="s">
        <v>1</v>
      </c>
      <c r="M20" s="9">
        <f>C20-$E20</f>
        <v>0.20326589254999972</v>
      </c>
      <c r="N20" s="9">
        <f>D20-$E20</f>
        <v>-0.22420020800000007</v>
      </c>
      <c r="O20" s="9">
        <f>E20-$E20</f>
        <v>0</v>
      </c>
    </row>
    <row r="21" spans="1:15" ht="15" thickBot="1" x14ac:dyDescent="0.4">
      <c r="A21" s="19"/>
      <c r="B21" s="1" t="s">
        <v>2</v>
      </c>
      <c r="C21" s="9">
        <v>0.81740276862200001</v>
      </c>
      <c r="D21" s="9">
        <v>1.3585893060295</v>
      </c>
      <c r="E21" s="9">
        <v>0.88341984259999995</v>
      </c>
      <c r="G21" s="1" t="s">
        <v>2</v>
      </c>
      <c r="H21" s="17">
        <f>C21*12136</f>
        <v>9919.9999999965912</v>
      </c>
      <c r="I21" s="17">
        <f>D21*4395</f>
        <v>5970.9999999996526</v>
      </c>
      <c r="J21" s="17">
        <f>E21*19197</f>
        <v>16959.010718392197</v>
      </c>
      <c r="L21" s="1" t="s">
        <v>2</v>
      </c>
      <c r="M21" s="9">
        <f>C21-$E21</f>
        <v>-6.601707397799994E-2</v>
      </c>
      <c r="N21" s="9">
        <f>D21-$E21</f>
        <v>0.47516946342950006</v>
      </c>
      <c r="O21" s="9">
        <f>E21-$E21</f>
        <v>0</v>
      </c>
    </row>
    <row r="22" spans="1:15" ht="15" thickBot="1" x14ac:dyDescent="0.4">
      <c r="A22" s="19"/>
      <c r="B22" s="1" t="s">
        <v>3</v>
      </c>
      <c r="C22" s="9">
        <v>1.10143375</v>
      </c>
      <c r="D22" s="9">
        <v>0.98771331058</v>
      </c>
      <c r="E22" s="9">
        <v>1.2386312757</v>
      </c>
      <c r="G22" s="1" t="s">
        <v>3</v>
      </c>
      <c r="H22" s="17">
        <f>C22*12136</f>
        <v>13366.99999</v>
      </c>
      <c r="I22" s="17">
        <f>D22*4395</f>
        <v>4340.9999999990996</v>
      </c>
      <c r="J22" s="17">
        <f>E22*19197</f>
        <v>23778.004599612901</v>
      </c>
      <c r="L22" s="1" t="s">
        <v>3</v>
      </c>
      <c r="M22" s="9">
        <f>C22-$E22</f>
        <v>-0.13719752569999999</v>
      </c>
      <c r="N22" s="9">
        <f>D22-$E22</f>
        <v>-0.25091796511999997</v>
      </c>
      <c r="O22" s="9">
        <f>E22-$E22</f>
        <v>0</v>
      </c>
    </row>
    <row r="23" spans="1:15" x14ac:dyDescent="0.35">
      <c r="A23" s="19"/>
      <c r="C23" s="10">
        <f>SUM(C20:C22)</f>
        <v>4.9999999991720001</v>
      </c>
      <c r="D23" s="10">
        <f>SUM(D20:D22)</f>
        <v>4.9999999966095006</v>
      </c>
      <c r="E23" s="10">
        <f>SUM(E20:E22)</f>
        <v>4.9999487062999997</v>
      </c>
      <c r="H23" s="18">
        <f>SUM(H20:H22)</f>
        <v>60679.999989951393</v>
      </c>
      <c r="I23" s="18">
        <f>SUM(I20:I22)</f>
        <v>21974.999985098751</v>
      </c>
      <c r="J23" s="18">
        <f>SUM(J20:J22)</f>
        <v>95984.015314841105</v>
      </c>
      <c r="M23" s="10">
        <f>SUM(M20:M22)</f>
        <v>5.1292871999786271E-5</v>
      </c>
      <c r="N23" s="10">
        <f>SUM(N20:N22)</f>
        <v>5.1290309500018338E-5</v>
      </c>
      <c r="O23" s="10">
        <f>SUM(O20:O22)</f>
        <v>0</v>
      </c>
    </row>
    <row r="24" spans="1:15" ht="15" thickBot="1" x14ac:dyDescent="0.4">
      <c r="A24" s="19"/>
    </row>
    <row r="25" spans="1:15" ht="15" thickBot="1" x14ac:dyDescent="0.4">
      <c r="A25" s="19"/>
      <c r="B25" s="4" t="s">
        <v>6</v>
      </c>
      <c r="C25" s="5" t="s">
        <v>1</v>
      </c>
      <c r="D25" s="5" t="s">
        <v>2</v>
      </c>
      <c r="E25" s="6" t="s">
        <v>3</v>
      </c>
      <c r="G25" s="4" t="s">
        <v>0</v>
      </c>
      <c r="H25" s="5" t="s">
        <v>1</v>
      </c>
      <c r="I25" s="5" t="s">
        <v>2</v>
      </c>
      <c r="J25" s="6" t="s">
        <v>3</v>
      </c>
      <c r="L25" s="4" t="s">
        <v>0</v>
      </c>
      <c r="M25" s="5" t="s">
        <v>1</v>
      </c>
      <c r="N25" s="5" t="s">
        <v>2</v>
      </c>
      <c r="O25" s="6" t="s">
        <v>3</v>
      </c>
    </row>
    <row r="26" spans="1:15" ht="15" thickBot="1" x14ac:dyDescent="0.4">
      <c r="A26" s="19"/>
      <c r="B26" s="3" t="s">
        <v>5</v>
      </c>
      <c r="C26" s="7" t="s">
        <v>17</v>
      </c>
      <c r="D26" s="7" t="s">
        <v>18</v>
      </c>
      <c r="E26" s="8" t="s">
        <v>19</v>
      </c>
      <c r="G26" s="3" t="s">
        <v>5</v>
      </c>
      <c r="H26" s="7" t="s">
        <v>17</v>
      </c>
      <c r="I26" s="7" t="s">
        <v>18</v>
      </c>
      <c r="J26" s="8" t="s">
        <v>19</v>
      </c>
      <c r="L26" s="3" t="s">
        <v>5</v>
      </c>
      <c r="M26" s="7" t="s">
        <v>17</v>
      </c>
      <c r="N26" s="7" t="s">
        <v>18</v>
      </c>
      <c r="O26" s="8" t="s">
        <v>19</v>
      </c>
    </row>
    <row r="27" spans="1:15" ht="15" thickBot="1" x14ac:dyDescent="0.4">
      <c r="A27" s="19" t="s">
        <v>4</v>
      </c>
      <c r="B27" s="2" t="s">
        <v>1</v>
      </c>
      <c r="C27" s="9">
        <v>2.9842177308900002</v>
      </c>
      <c r="D27" s="9">
        <v>2.72839506</v>
      </c>
      <c r="E27" s="9">
        <v>2.9581646422999999</v>
      </c>
      <c r="G27" s="2" t="s">
        <v>1</v>
      </c>
      <c r="H27" s="17">
        <f>C27*12419</f>
        <v>37060.999999922911</v>
      </c>
      <c r="I27" s="17">
        <f>D27*6318</f>
        <v>17237.999989079999</v>
      </c>
      <c r="J27" s="17">
        <f>E27*23712</f>
        <v>70143.999998217594</v>
      </c>
      <c r="L27" s="2" t="s">
        <v>1</v>
      </c>
      <c r="M27" s="9">
        <f>C27-$E27</f>
        <v>2.6053088590000328E-2</v>
      </c>
      <c r="N27" s="9">
        <f>D27-$E27</f>
        <v>-0.22976958229999989</v>
      </c>
      <c r="O27" s="9">
        <f>E27-$E27</f>
        <v>0</v>
      </c>
    </row>
    <row r="28" spans="1:15" ht="15" thickBot="1" x14ac:dyDescent="0.4">
      <c r="B28" s="1" t="s">
        <v>2</v>
      </c>
      <c r="C28" s="9">
        <v>0.89314759600000004</v>
      </c>
      <c r="D28" s="9">
        <v>1.2611585944899999</v>
      </c>
      <c r="E28" s="9">
        <v>0.89747807010000002</v>
      </c>
      <c r="G28" s="1" t="s">
        <v>2</v>
      </c>
      <c r="H28" s="17">
        <f t="shared" ref="H28:H29" si="3">C28*12419</f>
        <v>11091.999994724001</v>
      </c>
      <c r="I28" s="17">
        <f t="shared" ref="I28:I29" si="4">D28*6318</f>
        <v>7967.9999999878191</v>
      </c>
      <c r="J28" s="17">
        <f t="shared" ref="J28:J29" si="5">E28*23712</f>
        <v>21280.999998211202</v>
      </c>
      <c r="L28" s="1" t="s">
        <v>2</v>
      </c>
      <c r="M28" s="9">
        <f>C28-$E28</f>
        <v>-4.3304740999999813E-3</v>
      </c>
      <c r="N28" s="9">
        <f>D28-$E28</f>
        <v>0.36368052438999987</v>
      </c>
      <c r="O28" s="9">
        <f>E28-$E28</f>
        <v>0</v>
      </c>
    </row>
    <row r="29" spans="1:15" ht="15" thickBot="1" x14ac:dyDescent="0.4">
      <c r="B29" s="1" t="s">
        <v>3</v>
      </c>
      <c r="C29" s="9">
        <v>1.1226346726</v>
      </c>
      <c r="D29" s="9">
        <v>1.01044634377</v>
      </c>
      <c r="E29" s="9">
        <v>1.1443572874400001</v>
      </c>
      <c r="G29" s="1" t="s">
        <v>3</v>
      </c>
      <c r="H29" s="17">
        <f t="shared" si="3"/>
        <v>13941.999999019401</v>
      </c>
      <c r="I29" s="17">
        <f t="shared" si="4"/>
        <v>6383.9999999388601</v>
      </c>
      <c r="J29" s="17">
        <f t="shared" si="5"/>
        <v>27134.999999777283</v>
      </c>
      <c r="L29" s="1" t="s">
        <v>3</v>
      </c>
      <c r="M29" s="9">
        <f>C29-$E29</f>
        <v>-2.1722614840000043E-2</v>
      </c>
      <c r="N29" s="9">
        <f>D29-$E29</f>
        <v>-0.13391094367000012</v>
      </c>
      <c r="O29" s="9">
        <f>E29-$E29</f>
        <v>0</v>
      </c>
    </row>
    <row r="30" spans="1:15" x14ac:dyDescent="0.35">
      <c r="C30" s="10">
        <f>SUM(C27:C29)</f>
        <v>4.99999999949</v>
      </c>
      <c r="D30" s="10">
        <f>SUM(D27:D29)</f>
        <v>4.9999999982599999</v>
      </c>
      <c r="E30" s="10">
        <f>SUM(E27:E29)</f>
        <v>4.99999999984</v>
      </c>
      <c r="H30" s="18">
        <f>SUM(H27:H29)</f>
        <v>62094.999993666308</v>
      </c>
      <c r="I30" s="18">
        <f>SUM(I27:I29)</f>
        <v>31589.999989006679</v>
      </c>
      <c r="J30" s="18">
        <f>SUM(J27:J29)</f>
        <v>118559.99999620608</v>
      </c>
      <c r="M30" s="10">
        <f>SUM(M27:M29)</f>
        <v>-3.4999969589222246E-10</v>
      </c>
      <c r="N30" s="10">
        <f>SUM(N27:N29)</f>
        <v>-1.5800001307297862E-9</v>
      </c>
      <c r="O30" s="10">
        <f>SUM(O27:O29)</f>
        <v>0</v>
      </c>
    </row>
  </sheetData>
  <conditionalFormatting sqref="M4:O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O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F6 H4:J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J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E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E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:O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J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O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E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Lopez</dc:creator>
  <cp:lastModifiedBy>Marcos Lopez</cp:lastModifiedBy>
  <dcterms:created xsi:type="dcterms:W3CDTF">2024-02-18T18:28:31Z</dcterms:created>
  <dcterms:modified xsi:type="dcterms:W3CDTF">2024-02-18T22:44:51Z</dcterms:modified>
</cp:coreProperties>
</file>