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0753d6b33ebe78a/Desktop/ann-thesis/"/>
    </mc:Choice>
  </mc:AlternateContent>
  <xr:revisionPtr revIDLastSave="0" documentId="13_ncr:1_{15A03704-6F40-4749-A219-2C9DF3D8BF86}" xr6:coauthVersionLast="47" xr6:coauthVersionMax="47" xr10:uidLastSave="{00000000-0000-0000-0000-000000000000}"/>
  <bookViews>
    <workbookView minimized="1" xWindow="2160" yWindow="2160" windowWidth="15375" windowHeight="7995" tabRatio="842" xr2:uid="{00000000-000D-0000-FFFF-FFFF00000000}"/>
  </bookViews>
  <sheets>
    <sheet name="main" sheetId="50" r:id="rId1"/>
    <sheet name="Report" sheetId="51" r:id="rId2"/>
  </sheets>
  <externalReferences>
    <externalReference r:id="rId3"/>
  </externalReference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0" l="1"/>
  <c r="G18" i="50"/>
  <c r="G17" i="50"/>
  <c r="G16" i="50"/>
  <c r="F19" i="50"/>
  <c r="F18" i="50"/>
  <c r="F17" i="50"/>
  <c r="F16" i="50"/>
  <c r="E19" i="50"/>
  <c r="E18" i="50"/>
  <c r="E17" i="50"/>
  <c r="E16" i="50"/>
  <c r="D19" i="50"/>
  <c r="D18" i="50"/>
  <c r="D17" i="50"/>
  <c r="D16" i="50"/>
  <c r="C19" i="50"/>
  <c r="C18" i="50"/>
  <c r="C17" i="50"/>
  <c r="C16" i="50"/>
  <c r="F46" i="50"/>
  <c r="F45" i="50"/>
  <c r="F44" i="50"/>
  <c r="E46" i="50"/>
  <c r="E45" i="50"/>
  <c r="E44" i="50"/>
  <c r="D46" i="50"/>
  <c r="D45" i="50"/>
  <c r="D44" i="50"/>
  <c r="I56" i="5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<sst xmlns="http://schemas.openxmlformats.org/spreadsheetml/2006/main" count="117" uniqueCount="79">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</sst>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35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36.444273042807566</c:v>
                </c:pt>
                <c:pt idx="1">
                  <c:v>35.065394132202172</c:v>
                </c:pt>
                <c:pt idx="2">
                  <c:v>34.516479536399856</c:v>
                </c:pt>
                <c:pt idx="3">
                  <c:v>33.845029239766077</c:v>
                </c:pt>
                <c:pt idx="4">
                  <c:v>33.557760453579021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meter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output"/>
      <sheetName val="output-table"/>
      <sheetName val="main"/>
      <sheetName val="Some Calculations"/>
      <sheetName val="Report"/>
    </sheetNames>
    <sheetDataSet>
      <sheetData sheetId="0">
        <row r="24">
          <cell r="D24">
            <v>15</v>
          </cell>
          <cell r="E24">
            <v>19</v>
          </cell>
          <cell r="F24">
            <v>24</v>
          </cell>
          <cell r="G24">
            <v>29</v>
          </cell>
          <cell r="H24">
            <v>35</v>
          </cell>
          <cell r="M24">
            <v>7.03</v>
          </cell>
          <cell r="N24">
            <v>7.38</v>
          </cell>
          <cell r="O24">
            <v>7.43</v>
          </cell>
        </row>
        <row r="25">
          <cell r="D25">
            <v>10.37</v>
          </cell>
          <cell r="E25">
            <v>7.09</v>
          </cell>
          <cell r="F25">
            <v>7.54</v>
          </cell>
          <cell r="G25">
            <v>10.88</v>
          </cell>
          <cell r="H25">
            <v>9.2100000000000009</v>
          </cell>
          <cell r="M25">
            <v>40.21</v>
          </cell>
          <cell r="N25">
            <v>38.86</v>
          </cell>
          <cell r="O25">
            <v>42.06</v>
          </cell>
        </row>
        <row r="26">
          <cell r="D26">
            <v>45.75</v>
          </cell>
          <cell r="E26">
            <v>45.3</v>
          </cell>
          <cell r="F26">
            <v>44.68</v>
          </cell>
          <cell r="G26">
            <v>47.5</v>
          </cell>
          <cell r="H26">
            <v>46.9</v>
          </cell>
          <cell r="M26">
            <v>34.5</v>
          </cell>
          <cell r="N26">
            <v>33.369999999999997</v>
          </cell>
          <cell r="O26">
            <v>36.03</v>
          </cell>
        </row>
        <row r="27">
          <cell r="D27">
            <v>36.299999999999997</v>
          </cell>
          <cell r="E27">
            <v>35.380000000000003</v>
          </cell>
          <cell r="F27">
            <v>35.15</v>
          </cell>
          <cell r="G27">
            <v>38.24</v>
          </cell>
          <cell r="H27">
            <v>37.43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8:N133"/>
  <sheetViews>
    <sheetView tabSelected="1" view="pageBreakPreview" zoomScale="145" zoomScaleSheetLayoutView="145" workbookViewId="0">
      <selection activeCell="N45" sqref="N45"/>
    </sheetView>
  </sheetViews>
  <sheetFormatPr defaultRowHeight="12.75" x14ac:dyDescent="0.2"/>
  <cols>
    <col min="2" max="2" width="11.85546875" customWidth="1"/>
    <col min="4" max="4" width="8" customWidth="1"/>
    <col min="7" max="7" width="9.42578125" customWidth="1"/>
    <col min="8" max="8" width="8.85546875" customWidth="1"/>
    <col min="13" max="13" width="9.42578125" customWidth="1"/>
    <col min="16" max="16" width="8.140625" customWidth="1"/>
  </cols>
  <sheetData>
    <row r="8" spans="1:12" ht="12.75" customHeight="1" x14ac:dyDescent="0.2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.5" thickBot="1" x14ac:dyDescent="0.25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5.75" thickBot="1" x14ac:dyDescent="0.3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">
      <c r="A16" s="5" t="s">
        <v>3</v>
      </c>
      <c r="B16" s="7"/>
      <c r="C16" s="32">
        <f>'[1]input-output'!$D$24</f>
        <v>15</v>
      </c>
      <c r="D16" s="33">
        <f>'[1]input-output'!$E$24</f>
        <v>19</v>
      </c>
      <c r="E16" s="33">
        <f>'[1]input-output'!$F$24</f>
        <v>24</v>
      </c>
      <c r="F16" s="33">
        <f>'[1]input-output'!$G$24</f>
        <v>29</v>
      </c>
      <c r="G16" s="33">
        <f>'[1]input-output'!$H$24</f>
        <v>35</v>
      </c>
      <c r="H16" s="1"/>
      <c r="I16" s="92" t="s">
        <v>36</v>
      </c>
      <c r="J16" s="50"/>
      <c r="K16" s="51"/>
      <c r="L16" s="93"/>
    </row>
    <row r="17" spans="1:12" x14ac:dyDescent="0.2">
      <c r="A17" s="4" t="s">
        <v>5</v>
      </c>
      <c r="B17" s="4"/>
      <c r="C17" s="34">
        <f>'[1]input-output'!$D$25</f>
        <v>10.37</v>
      </c>
      <c r="D17" s="34">
        <f>'[1]input-output'!$E$25</f>
        <v>7.09</v>
      </c>
      <c r="E17" s="34">
        <f>'[1]input-output'!$F$25</f>
        <v>7.54</v>
      </c>
      <c r="F17" s="34">
        <f>'[1]input-output'!$G$25</f>
        <v>10.88</v>
      </c>
      <c r="G17" s="34">
        <f>'[1]input-output'!$H$25</f>
        <v>9.2100000000000009</v>
      </c>
      <c r="H17" s="1"/>
      <c r="I17" s="92" t="s">
        <v>37</v>
      </c>
      <c r="J17" s="50"/>
      <c r="K17" s="51"/>
      <c r="L17" s="93"/>
    </row>
    <row r="18" spans="1:12" x14ac:dyDescent="0.2">
      <c r="A18" s="4" t="s">
        <v>17</v>
      </c>
      <c r="B18" s="12"/>
      <c r="C18" s="34">
        <f>'[1]input-output'!$D$26</f>
        <v>45.75</v>
      </c>
      <c r="D18" s="34">
        <f>'[1]input-output'!$E$26</f>
        <v>45.3</v>
      </c>
      <c r="E18" s="34">
        <f>'[1]input-output'!$F$26</f>
        <v>44.68</v>
      </c>
      <c r="F18" s="34">
        <f>'[1]input-output'!$G$26</f>
        <v>47.5</v>
      </c>
      <c r="G18" s="34">
        <f>'[1]input-output'!$H$26</f>
        <v>46.9</v>
      </c>
      <c r="H18" s="1"/>
      <c r="I18" s="92" t="s">
        <v>38</v>
      </c>
      <c r="J18" s="52"/>
      <c r="K18" s="51"/>
      <c r="L18" s="93"/>
    </row>
    <row r="19" spans="1:12" x14ac:dyDescent="0.2">
      <c r="A19" s="4" t="s">
        <v>18</v>
      </c>
      <c r="B19" s="4"/>
      <c r="C19" s="34">
        <f>'[1]input-output'!$D$27</f>
        <v>36.299999999999997</v>
      </c>
      <c r="D19" s="34">
        <f>'[1]input-output'!$E$27</f>
        <v>35.380000000000003</v>
      </c>
      <c r="E19" s="34">
        <f>'[1]input-output'!$F$27</f>
        <v>35.15</v>
      </c>
      <c r="F19" s="34">
        <f>'[1]input-output'!$G$27</f>
        <v>38.24</v>
      </c>
      <c r="G19" s="34">
        <f>'[1]input-output'!$H$27</f>
        <v>37.43</v>
      </c>
      <c r="H19" s="1"/>
      <c r="I19" s="92" t="s">
        <v>39</v>
      </c>
      <c r="J19" s="52"/>
      <c r="K19" s="51"/>
      <c r="L19" s="93"/>
    </row>
    <row r="20" spans="1:12" x14ac:dyDescent="0.2">
      <c r="A20" s="4" t="s">
        <v>4</v>
      </c>
      <c r="B20" s="4"/>
      <c r="C20" s="4">
        <f>C18-C19</f>
        <v>9.4500000000000028</v>
      </c>
      <c r="D20" s="4">
        <f>D18-D19</f>
        <v>9.9199999999999946</v>
      </c>
      <c r="E20" s="4">
        <f>E18-E19</f>
        <v>9.5300000000000011</v>
      </c>
      <c r="F20" s="4">
        <f>F18-F19</f>
        <v>9.259999999999998</v>
      </c>
      <c r="G20" s="4">
        <f>G18-G19</f>
        <v>9.4699999999999989</v>
      </c>
      <c r="H20" s="1"/>
      <c r="I20" s="92" t="s">
        <v>40</v>
      </c>
      <c r="J20" s="52"/>
      <c r="K20" s="51"/>
      <c r="L20" s="93"/>
    </row>
    <row r="21" spans="1:12" x14ac:dyDescent="0.2">
      <c r="A21" s="4" t="s">
        <v>6</v>
      </c>
      <c r="B21" s="4"/>
      <c r="C21" s="4">
        <f>C19-C17</f>
        <v>25.93</v>
      </c>
      <c r="D21" s="4">
        <f>D19-D17</f>
        <v>28.290000000000003</v>
      </c>
      <c r="E21" s="4">
        <f>E19-E17</f>
        <v>27.61</v>
      </c>
      <c r="F21" s="4">
        <f>F19-F17</f>
        <v>27.36</v>
      </c>
      <c r="G21" s="4">
        <f>G19-G17</f>
        <v>28.22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">
      <c r="A22" s="4" t="s">
        <v>7</v>
      </c>
      <c r="B22" s="4"/>
      <c r="C22" s="31">
        <f>C20/C21*100</f>
        <v>36.444273042807566</v>
      </c>
      <c r="D22" s="31">
        <f>D20/D21*100</f>
        <v>35.065394132202172</v>
      </c>
      <c r="E22" s="31">
        <f>E20/E21*100</f>
        <v>34.516479536399856</v>
      </c>
      <c r="F22" s="31">
        <f>F20/F21*100</f>
        <v>33.845029239766077</v>
      </c>
      <c r="G22" s="31">
        <f>G20/G21*100</f>
        <v>33.557760453579021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">
      <c r="I26" s="95" t="s">
        <v>45</v>
      </c>
      <c r="J26" s="61"/>
      <c r="K26" s="61"/>
      <c r="L26" s="96" t="str">
        <f>IF(L15="","",L22/(L24*1))</f>
        <v/>
      </c>
    </row>
    <row r="27" spans="1:12" x14ac:dyDescent="0.2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2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.5" thickBot="1" x14ac:dyDescent="0.25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">
      <c r="I30" s="35"/>
      <c r="J30" s="35"/>
      <c r="K30" s="35"/>
      <c r="L30" s="35"/>
    </row>
    <row r="31" spans="1:12" x14ac:dyDescent="0.2">
      <c r="I31" s="35"/>
      <c r="J31" s="35"/>
      <c r="K31" s="35"/>
      <c r="L31" s="35"/>
    </row>
    <row r="32" spans="1:12" x14ac:dyDescent="0.2">
      <c r="I32" s="35"/>
      <c r="J32" s="35"/>
      <c r="K32" s="35"/>
      <c r="L32" s="35"/>
    </row>
    <row r="33" spans="1:12" x14ac:dyDescent="0.2">
      <c r="I33" s="35"/>
      <c r="J33" s="35"/>
      <c r="K33" s="35"/>
      <c r="L33" s="35"/>
    </row>
    <row r="34" spans="1:12" x14ac:dyDescent="0.2">
      <c r="I34" s="35"/>
      <c r="J34" s="53"/>
      <c r="K34" s="53"/>
      <c r="L34" s="35"/>
    </row>
    <row r="35" spans="1:12" x14ac:dyDescent="0.2">
      <c r="I35" s="35"/>
      <c r="J35" s="35"/>
      <c r="K35" s="35"/>
      <c r="L35" s="53"/>
    </row>
    <row r="36" spans="1:12" x14ac:dyDescent="0.2">
      <c r="I36" s="35"/>
      <c r="J36" s="28"/>
      <c r="K36" s="35"/>
      <c r="L36" s="35"/>
    </row>
    <row r="37" spans="1:12" x14ac:dyDescent="0.2">
      <c r="I37" s="35"/>
      <c r="J37" s="35"/>
      <c r="K37" s="35"/>
      <c r="L37" s="35"/>
    </row>
    <row r="38" spans="1:12" x14ac:dyDescent="0.2">
      <c r="I38" s="35"/>
      <c r="J38" s="35"/>
      <c r="K38" s="35"/>
      <c r="L38" s="35"/>
    </row>
    <row r="39" spans="1:12" x14ac:dyDescent="0.2">
      <c r="D39" s="62" t="s">
        <v>49</v>
      </c>
      <c r="E39" s="63"/>
      <c r="F39" s="63"/>
      <c r="G39" s="64">
        <f>G56/G41</f>
        <v>1.6934477293234205</v>
      </c>
      <c r="I39" s="35"/>
      <c r="J39" s="35"/>
      <c r="K39" s="35"/>
      <c r="L39" s="35"/>
    </row>
    <row r="40" spans="1:12" x14ac:dyDescent="0.2">
      <c r="D40" s="62" t="s">
        <v>27</v>
      </c>
      <c r="E40" s="63"/>
      <c r="F40" s="63"/>
      <c r="G40" s="65">
        <f>ROUND(TREND(C22:G22,LOG10(C16:G16),LOG10(25)),0)</f>
        <v>34</v>
      </c>
      <c r="H40" s="14" t="s">
        <v>13</v>
      </c>
      <c r="I40" s="35"/>
      <c r="J40" s="35"/>
      <c r="K40" s="35"/>
      <c r="L40" s="35"/>
    </row>
    <row r="41" spans="1:12" x14ac:dyDescent="0.2">
      <c r="D41" s="62" t="s">
        <v>48</v>
      </c>
      <c r="E41" s="63"/>
      <c r="F41" s="63"/>
      <c r="G41" s="64">
        <f>(TREND(C22:G22,LOG10(C16:G16),LOG10(20))-TREND(C22:G22,LOG10(C16:G16),LOG10(30)))/(LOG10(30)-LOG10(20))</f>
        <v>7.6766467455088572</v>
      </c>
    </row>
    <row r="42" spans="1:12" ht="15" x14ac:dyDescent="0.25">
      <c r="A42" s="30" t="s">
        <v>8</v>
      </c>
      <c r="D42" s="17"/>
    </row>
    <row r="43" spans="1:12" x14ac:dyDescent="0.2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">
      <c r="A44" s="4" t="s">
        <v>5</v>
      </c>
      <c r="B44" s="5"/>
      <c r="C44" s="9"/>
      <c r="D44" s="36">
        <f>'[1]input-output'!$M$24</f>
        <v>7.03</v>
      </c>
      <c r="E44" s="36">
        <f>'[1]input-output'!$N$24</f>
        <v>7.38</v>
      </c>
      <c r="F44" s="34">
        <f>'[1]input-output'!$O$24</f>
        <v>7.43</v>
      </c>
      <c r="H44" s="1"/>
    </row>
    <row r="45" spans="1:12" x14ac:dyDescent="0.2">
      <c r="A45" s="4" t="s">
        <v>9</v>
      </c>
      <c r="B45" s="25"/>
      <c r="C45" s="7"/>
      <c r="D45" s="36">
        <f>'[1]input-output'!$M$25</f>
        <v>40.21</v>
      </c>
      <c r="E45" s="36">
        <f>'[1]input-output'!$N$25</f>
        <v>38.86</v>
      </c>
      <c r="F45" s="34">
        <f>'[1]input-output'!$O$25</f>
        <v>42.06</v>
      </c>
      <c r="H45" s="1"/>
    </row>
    <row r="46" spans="1:12" x14ac:dyDescent="0.2">
      <c r="A46" s="4" t="s">
        <v>10</v>
      </c>
      <c r="B46" s="5"/>
      <c r="C46" s="27"/>
      <c r="D46" s="36">
        <f>'[1]input-output'!$M$26</f>
        <v>34.5</v>
      </c>
      <c r="E46" s="36">
        <f>'[1]input-output'!$N$26</f>
        <v>33.369999999999997</v>
      </c>
      <c r="F46" s="34">
        <f>'[1]input-output'!$O$26</f>
        <v>36.03</v>
      </c>
      <c r="H46" s="1"/>
    </row>
    <row r="47" spans="1:12" x14ac:dyDescent="0.2">
      <c r="A47" s="4" t="s">
        <v>11</v>
      </c>
      <c r="B47" s="5"/>
      <c r="C47" s="26"/>
      <c r="D47" s="4">
        <f>D45-D46</f>
        <v>5.7100000000000009</v>
      </c>
      <c r="E47" s="4">
        <f>E45-E46</f>
        <v>5.490000000000002</v>
      </c>
      <c r="F47" s="4">
        <f>F45-F46</f>
        <v>6.0300000000000011</v>
      </c>
      <c r="H47" s="1"/>
    </row>
    <row r="48" spans="1:12" x14ac:dyDescent="0.2">
      <c r="A48" s="4" t="s">
        <v>12</v>
      </c>
      <c r="B48" s="5"/>
      <c r="C48" s="7"/>
      <c r="D48" s="4">
        <f>D46-D44</f>
        <v>27.47</v>
      </c>
      <c r="E48" s="4">
        <f>E46-E44</f>
        <v>25.99</v>
      </c>
      <c r="F48" s="4">
        <f>F46-F44</f>
        <v>28.6</v>
      </c>
      <c r="G48" s="16"/>
    </row>
    <row r="49" spans="1:14" x14ac:dyDescent="0.2">
      <c r="A49" s="4" t="s">
        <v>7</v>
      </c>
      <c r="B49" s="5"/>
      <c r="C49" s="7"/>
      <c r="D49" s="31">
        <f>D47/D48*100</f>
        <v>20.786312340735353</v>
      </c>
      <c r="E49" s="31">
        <f>E47/E48*100</f>
        <v>21.123509041939219</v>
      </c>
      <c r="F49" s="31">
        <f>F47/F48*100</f>
        <v>21.083916083916087</v>
      </c>
    </row>
    <row r="50" spans="1:14" x14ac:dyDescent="0.2">
      <c r="A50" s="41"/>
      <c r="B50" s="41"/>
      <c r="C50" s="41"/>
      <c r="D50" s="48"/>
      <c r="E50" s="48"/>
      <c r="F50" s="48"/>
    </row>
    <row r="51" spans="1:14" x14ac:dyDescent="0.2">
      <c r="A51" s="41"/>
      <c r="B51" s="41"/>
      <c r="C51" s="41"/>
      <c r="D51" s="48"/>
      <c r="E51" s="48"/>
      <c r="F51" s="48"/>
    </row>
    <row r="52" spans="1:14" x14ac:dyDescent="0.2">
      <c r="A52" s="41"/>
      <c r="B52" s="41"/>
      <c r="C52" s="41"/>
      <c r="D52" s="48"/>
      <c r="E52" s="48"/>
      <c r="F52" s="48"/>
    </row>
    <row r="53" spans="1:14" x14ac:dyDescent="0.2">
      <c r="A53" s="41"/>
      <c r="B53" s="41"/>
      <c r="C53" s="41"/>
      <c r="D53" s="48"/>
      <c r="E53" s="48"/>
      <c r="F53" s="48"/>
    </row>
    <row r="54" spans="1:14" x14ac:dyDescent="0.2">
      <c r="E54" s="66" t="s">
        <v>16</v>
      </c>
      <c r="F54" s="63"/>
      <c r="G54" s="67">
        <f>ROUND((D49+E49+F49)/3,0)</f>
        <v>21</v>
      </c>
      <c r="H54" s="14" t="s">
        <v>13</v>
      </c>
    </row>
    <row r="55" spans="1:14" x14ac:dyDescent="0.2">
      <c r="E55" s="63"/>
      <c r="F55" s="63"/>
      <c r="G55" s="63"/>
      <c r="N55" s="2"/>
    </row>
    <row r="56" spans="1:14" x14ac:dyDescent="0.2">
      <c r="A56" s="29"/>
      <c r="E56" s="66" t="s">
        <v>26</v>
      </c>
      <c r="F56" s="63"/>
      <c r="G56" s="67">
        <f>G40-G54</f>
        <v>13</v>
      </c>
      <c r="H56" s="14" t="s">
        <v>13</v>
      </c>
    </row>
    <row r="58" spans="1:14" x14ac:dyDescent="0.2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"/>
    <row r="60" spans="1:14" ht="25.5" customHeight="1" x14ac:dyDescent="0.2"/>
    <row r="61" spans="1:14" x14ac:dyDescent="0.2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">
      <c r="H126" s="1"/>
    </row>
    <row r="127" spans="8:8" x14ac:dyDescent="0.2">
      <c r="H127" s="1"/>
    </row>
    <row r="129" spans="8:8" x14ac:dyDescent="0.2">
      <c r="H129" s="1" t="s">
        <v>1</v>
      </c>
    </row>
    <row r="130" spans="8:8" x14ac:dyDescent="0.2">
      <c r="H130" s="1" t="s">
        <v>0</v>
      </c>
    </row>
    <row r="131" spans="8:8" x14ac:dyDescent="0.2">
      <c r="H131" s="1" t="s">
        <v>0</v>
      </c>
    </row>
    <row r="132" spans="8:8" x14ac:dyDescent="0.2">
      <c r="H132" s="1"/>
    </row>
    <row r="133" spans="8:8" x14ac:dyDescent="0.2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7:I133"/>
  <sheetViews>
    <sheetView view="pageBreakPreview" topLeftCell="C10" zoomScale="130" zoomScaleSheetLayoutView="130" workbookViewId="0">
      <selection activeCell="M25" sqref="M25"/>
    </sheetView>
  </sheetViews>
  <sheetFormatPr defaultRowHeight="12.75" x14ac:dyDescent="0.2"/>
  <cols>
    <col min="2" max="2" width="11.85546875" customWidth="1"/>
    <col min="4" max="4" width="8" customWidth="1"/>
    <col min="7" max="7" width="9.42578125" customWidth="1"/>
    <col min="8" max="8" width="8.85546875" customWidth="1"/>
    <col min="10" max="10" width="8.140625" customWidth="1"/>
  </cols>
  <sheetData>
    <row r="7" spans="1:9" ht="33" customHeight="1" x14ac:dyDescent="0.2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25">
      <c r="A14" s="30" t="s">
        <v>2</v>
      </c>
      <c r="D14" s="1"/>
      <c r="E14" s="1"/>
      <c r="F14" s="1"/>
      <c r="G14" s="1"/>
      <c r="H14" s="1"/>
    </row>
    <row r="15" spans="1:9" x14ac:dyDescent="0.2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">
      <c r="A16" s="69" t="s">
        <v>3</v>
      </c>
      <c r="B16" s="69"/>
      <c r="C16" s="70">
        <f>main!C16</f>
        <v>15</v>
      </c>
      <c r="D16" s="70">
        <f>main!D16</f>
        <v>19</v>
      </c>
      <c r="E16" s="70">
        <f>main!E16</f>
        <v>24</v>
      </c>
      <c r="F16" s="70">
        <f>main!F16</f>
        <v>29</v>
      </c>
      <c r="G16" s="70">
        <f>main!G16</f>
        <v>35</v>
      </c>
      <c r="H16" s="69"/>
      <c r="I16" s="83"/>
    </row>
    <row r="17" spans="1:9" x14ac:dyDescent="0.2">
      <c r="A17" s="69" t="s">
        <v>5</v>
      </c>
      <c r="B17" s="69"/>
      <c r="C17" s="70">
        <f>main!C17</f>
        <v>10.37</v>
      </c>
      <c r="D17" s="70">
        <f>main!D17</f>
        <v>7.09</v>
      </c>
      <c r="E17" s="70">
        <f>main!E17</f>
        <v>7.54</v>
      </c>
      <c r="F17" s="70">
        <f>main!F17</f>
        <v>10.88</v>
      </c>
      <c r="G17" s="70">
        <f>main!G17</f>
        <v>9.2100000000000009</v>
      </c>
      <c r="H17" s="69"/>
      <c r="I17" s="83"/>
    </row>
    <row r="18" spans="1:9" x14ac:dyDescent="0.2">
      <c r="A18" s="69" t="s">
        <v>17</v>
      </c>
      <c r="B18" s="69"/>
      <c r="C18" s="70">
        <f>main!C18</f>
        <v>45.75</v>
      </c>
      <c r="D18" s="70">
        <f>main!D18</f>
        <v>45.3</v>
      </c>
      <c r="E18" s="70">
        <f>main!E18</f>
        <v>44.68</v>
      </c>
      <c r="F18" s="70">
        <f>main!F18</f>
        <v>47.5</v>
      </c>
      <c r="G18" s="70">
        <f>main!G18</f>
        <v>46.9</v>
      </c>
      <c r="H18" s="69"/>
      <c r="I18" s="83"/>
    </row>
    <row r="19" spans="1:9" x14ac:dyDescent="0.2">
      <c r="A19" s="69" t="s">
        <v>18</v>
      </c>
      <c r="B19" s="69"/>
      <c r="C19" s="70">
        <f>main!C19</f>
        <v>36.299999999999997</v>
      </c>
      <c r="D19" s="70">
        <f>main!D19</f>
        <v>35.380000000000003</v>
      </c>
      <c r="E19" s="70">
        <f>main!E19</f>
        <v>35.15</v>
      </c>
      <c r="F19" s="70">
        <f>main!F19</f>
        <v>38.24</v>
      </c>
      <c r="G19" s="70">
        <f>main!G19</f>
        <v>37.43</v>
      </c>
      <c r="H19" s="69"/>
      <c r="I19" s="83"/>
    </row>
    <row r="20" spans="1:9" x14ac:dyDescent="0.2">
      <c r="A20" s="69" t="s">
        <v>51</v>
      </c>
      <c r="B20" s="69"/>
      <c r="C20" s="70">
        <f>main!C20</f>
        <v>9.4500000000000028</v>
      </c>
      <c r="D20" s="70">
        <f>main!D20</f>
        <v>9.9199999999999946</v>
      </c>
      <c r="E20" s="70">
        <f>main!E20</f>
        <v>9.5300000000000011</v>
      </c>
      <c r="F20" s="70">
        <f>main!F20</f>
        <v>9.259999999999998</v>
      </c>
      <c r="G20" s="70">
        <f>main!G20</f>
        <v>9.4699999999999989</v>
      </c>
      <c r="H20" s="69"/>
      <c r="I20" s="83"/>
    </row>
    <row r="21" spans="1:9" x14ac:dyDescent="0.2">
      <c r="A21" s="69" t="s">
        <v>52</v>
      </c>
      <c r="B21" s="69"/>
      <c r="C21" s="70">
        <f>main!C21</f>
        <v>25.93</v>
      </c>
      <c r="D21" s="70">
        <f>main!D21</f>
        <v>28.290000000000003</v>
      </c>
      <c r="E21" s="70">
        <f>main!E21</f>
        <v>27.61</v>
      </c>
      <c r="F21" s="70">
        <f>main!F21</f>
        <v>27.36</v>
      </c>
      <c r="G21" s="70">
        <f>main!G21</f>
        <v>28.22</v>
      </c>
      <c r="H21" s="69"/>
      <c r="I21" s="83"/>
    </row>
    <row r="22" spans="1:9" x14ac:dyDescent="0.2">
      <c r="A22" s="69" t="s">
        <v>7</v>
      </c>
      <c r="B22" s="69"/>
      <c r="C22" s="70">
        <f>main!C22</f>
        <v>36.444273042807566</v>
      </c>
      <c r="D22" s="70">
        <f>main!D22</f>
        <v>35.065394132202172</v>
      </c>
      <c r="E22" s="70">
        <f>main!E22</f>
        <v>34.516479536399856</v>
      </c>
      <c r="F22" s="70">
        <f>main!F22</f>
        <v>33.845029239766077</v>
      </c>
      <c r="G22" s="70">
        <f>main!G22</f>
        <v>33.557760453579021</v>
      </c>
      <c r="H22" s="69"/>
      <c r="I22" s="83"/>
    </row>
    <row r="23" spans="1:9" x14ac:dyDescent="0.2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">
      <c r="A27" s="83"/>
      <c r="B27" s="83"/>
      <c r="C27" s="83"/>
      <c r="D27" s="83"/>
      <c r="E27" s="83"/>
      <c r="F27" s="83"/>
      <c r="G27" s="85"/>
      <c r="H27" s="83"/>
      <c r="I27" s="83"/>
    </row>
    <row r="28" spans="1:9" x14ac:dyDescent="0.2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">
      <c r="A35" s="17"/>
    </row>
    <row r="36" spans="1:9" ht="15" customHeight="1" x14ac:dyDescent="0.2">
      <c r="A36" s="124" t="s">
        <v>55</v>
      </c>
      <c r="B36" s="68"/>
      <c r="C36" s="68"/>
      <c r="D36" s="122">
        <f>main!G40</f>
        <v>34</v>
      </c>
      <c r="E36" s="72"/>
      <c r="F36" s="124" t="s">
        <v>53</v>
      </c>
      <c r="G36" s="68"/>
      <c r="H36" s="123">
        <f>ROUND(main!G41,2)</f>
        <v>7.68</v>
      </c>
      <c r="I36" s="68"/>
    </row>
    <row r="37" spans="1:9" ht="3.75" customHeight="1" x14ac:dyDescent="0.2">
      <c r="A37" s="17"/>
      <c r="D37" s="14"/>
      <c r="E37" s="14"/>
    </row>
    <row r="38" spans="1:9" ht="0.75" customHeight="1" x14ac:dyDescent="0.2">
      <c r="A38" s="17"/>
    </row>
    <row r="39" spans="1:9" hidden="1" x14ac:dyDescent="0.2">
      <c r="A39" s="17"/>
    </row>
    <row r="40" spans="1:9" ht="0.75" customHeight="1" x14ac:dyDescent="0.2">
      <c r="A40" s="17"/>
      <c r="D40" s="17"/>
      <c r="G40" s="19"/>
      <c r="H40" s="14"/>
    </row>
    <row r="41" spans="1:9" ht="1.5" customHeight="1" x14ac:dyDescent="0.2">
      <c r="D41" s="17"/>
      <c r="G41" s="58"/>
    </row>
    <row r="42" spans="1:9" ht="15" x14ac:dyDescent="0.25">
      <c r="A42" s="30" t="s">
        <v>8</v>
      </c>
      <c r="D42" s="17"/>
    </row>
    <row r="43" spans="1:9" x14ac:dyDescent="0.2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">
      <c r="A44" s="4" t="s">
        <v>5</v>
      </c>
      <c r="B44" s="5"/>
      <c r="C44" s="9"/>
      <c r="D44" s="86">
        <f>main!D44</f>
        <v>7.03</v>
      </c>
      <c r="E44" s="86">
        <f>main!E44</f>
        <v>7.38</v>
      </c>
      <c r="F44" s="86">
        <f>main!F44</f>
        <v>7.43</v>
      </c>
      <c r="H44" s="1"/>
    </row>
    <row r="45" spans="1:9" x14ac:dyDescent="0.2">
      <c r="A45" s="4" t="s">
        <v>9</v>
      </c>
      <c r="B45" s="25"/>
      <c r="C45" s="7"/>
      <c r="D45" s="86">
        <f>main!D45</f>
        <v>40.21</v>
      </c>
      <c r="E45" s="86">
        <f>main!E45</f>
        <v>38.86</v>
      </c>
      <c r="F45" s="86">
        <f>main!F45</f>
        <v>42.06</v>
      </c>
      <c r="G45" s="106" t="s">
        <v>56</v>
      </c>
      <c r="H45" s="1"/>
      <c r="I45" s="121">
        <f>main!G54</f>
        <v>21</v>
      </c>
    </row>
    <row r="46" spans="1:9" x14ac:dyDescent="0.2">
      <c r="A46" s="4" t="s">
        <v>10</v>
      </c>
      <c r="B46" s="5"/>
      <c r="C46" s="27"/>
      <c r="D46" s="86">
        <f>main!D46</f>
        <v>34.5</v>
      </c>
      <c r="E46" s="86">
        <f>main!E46</f>
        <v>33.369999999999997</v>
      </c>
      <c r="F46" s="86">
        <f>main!F46</f>
        <v>36.03</v>
      </c>
      <c r="G46" s="106" t="s">
        <v>57</v>
      </c>
      <c r="H46" s="1"/>
      <c r="I46" s="121">
        <f>main!G56</f>
        <v>13</v>
      </c>
    </row>
    <row r="47" spans="1:9" x14ac:dyDescent="0.2">
      <c r="A47" s="4" t="s">
        <v>11</v>
      </c>
      <c r="B47" s="5"/>
      <c r="C47" s="26"/>
      <c r="D47" s="86">
        <f>main!D47</f>
        <v>5.7100000000000009</v>
      </c>
      <c r="E47" s="86">
        <f>main!E47</f>
        <v>5.490000000000002</v>
      </c>
      <c r="F47" s="86">
        <f>main!F47</f>
        <v>6.0300000000000011</v>
      </c>
      <c r="G47" s="106" t="s">
        <v>54</v>
      </c>
      <c r="H47" s="1"/>
      <c r="I47" s="109">
        <f>ROUND(main!G39,2)</f>
        <v>1.69</v>
      </c>
    </row>
    <row r="48" spans="1:9" x14ac:dyDescent="0.2">
      <c r="A48" s="4" t="s">
        <v>12</v>
      </c>
      <c r="B48" s="5"/>
      <c r="C48" s="7"/>
      <c r="D48" s="86">
        <f>main!D48</f>
        <v>27.47</v>
      </c>
      <c r="E48" s="86">
        <f>main!E48</f>
        <v>25.99</v>
      </c>
      <c r="F48" s="86">
        <f>main!F48</f>
        <v>28.6</v>
      </c>
      <c r="G48" s="16"/>
    </row>
    <row r="49" spans="1:9" x14ac:dyDescent="0.2">
      <c r="A49" s="4" t="s">
        <v>7</v>
      </c>
      <c r="B49" s="5"/>
      <c r="C49" s="7"/>
      <c r="D49" s="86">
        <f>main!D49</f>
        <v>20.786312340735353</v>
      </c>
      <c r="E49" s="86">
        <f>main!E49</f>
        <v>21.123509041939219</v>
      </c>
      <c r="F49" s="86">
        <f>main!F49</f>
        <v>21.083916083916087</v>
      </c>
    </row>
    <row r="50" spans="1:9" ht="6" customHeight="1" x14ac:dyDescent="0.2">
      <c r="A50" s="41"/>
      <c r="B50" s="41"/>
      <c r="C50" s="41"/>
      <c r="D50" s="48"/>
      <c r="E50" s="48"/>
      <c r="F50" s="48"/>
    </row>
    <row r="51" spans="1:9" ht="15" x14ac:dyDescent="0.25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">
      <c r="A52" s="18"/>
      <c r="B52" s="41"/>
      <c r="C52" s="71"/>
      <c r="D52" s="14"/>
      <c r="E52" s="48"/>
      <c r="F52" s="48"/>
    </row>
    <row r="53" spans="1:9" ht="15" customHeight="1" x14ac:dyDescent="0.3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2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">
      <c r="A57" s="138" t="s">
        <v>70</v>
      </c>
      <c r="B57" s="138"/>
      <c r="C57" s="117"/>
      <c r="D57" s="118">
        <f>0.009*(D36-10)</f>
        <v>0.21599999999999997</v>
      </c>
      <c r="E57" s="119"/>
      <c r="F57" s="120"/>
      <c r="G57" s="24"/>
      <c r="H57" s="24"/>
      <c r="I57" s="24"/>
    </row>
    <row r="58" spans="1:9" x14ac:dyDescent="0.2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"/>
    <row r="60" spans="1:9" ht="19.5" customHeight="1" x14ac:dyDescent="0.2"/>
    <row r="61" spans="1:9" x14ac:dyDescent="0.2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">
      <c r="H126" s="1"/>
    </row>
    <row r="127" spans="8:8" x14ac:dyDescent="0.2">
      <c r="H127" s="1"/>
    </row>
    <row r="129" spans="8:8" x14ac:dyDescent="0.2">
      <c r="H129" s="1" t="s">
        <v>1</v>
      </c>
    </row>
    <row r="130" spans="8:8" x14ac:dyDescent="0.2">
      <c r="H130" s="1" t="s">
        <v>0</v>
      </c>
    </row>
    <row r="131" spans="8:8" x14ac:dyDescent="0.2">
      <c r="H131" s="1" t="s">
        <v>0</v>
      </c>
    </row>
    <row r="132" spans="8:8" x14ac:dyDescent="0.2">
      <c r="H132" s="1"/>
    </row>
    <row r="133" spans="8:8" x14ac:dyDescent="0.2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Minhazul Hoque</cp:lastModifiedBy>
  <cp:lastPrinted>2015-10-16T20:44:11Z</cp:lastPrinted>
  <dcterms:created xsi:type="dcterms:W3CDTF">2000-01-03T08:46:43Z</dcterms:created>
  <dcterms:modified xsi:type="dcterms:W3CDTF">2022-01-09T13:27:41Z</dcterms:modified>
</cp:coreProperties>
</file>