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40" yWindow="0" windowWidth="33360" windowHeight="22780" tabRatio="500"/>
  </bookViews>
  <sheets>
    <sheet name="backbone" sheetId="1" r:id="rId1"/>
    <sheet name="occurrences" sheetId="2" r:id="rId2"/>
  </sheets>
  <definedNames>
    <definedName name="occ_groups" localSheetId="1">occurrences!$A$3:$G$25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E1" i="2"/>
  <c r="J25" i="2"/>
  <c r="J24" i="2"/>
  <c r="J20" i="2"/>
  <c r="J18" i="2"/>
  <c r="J16" i="2"/>
  <c r="J17" i="2"/>
  <c r="J15" i="2"/>
  <c r="J4" i="2"/>
  <c r="F15" i="2"/>
  <c r="F16" i="2"/>
  <c r="F17" i="2"/>
  <c r="F19" i="2"/>
  <c r="F23" i="2"/>
  <c r="F24" i="2"/>
  <c r="F25" i="2"/>
  <c r="F18" i="2"/>
  <c r="F4" i="2"/>
  <c r="F11" i="2"/>
  <c r="F5" i="2"/>
  <c r="F13" i="2"/>
  <c r="F12" i="2"/>
  <c r="F22" i="2"/>
  <c r="F20" i="2"/>
  <c r="F21" i="2"/>
  <c r="F10" i="2"/>
  <c r="F6" i="2"/>
  <c r="F7" i="2"/>
  <c r="F8" i="2"/>
  <c r="F9" i="2"/>
  <c r="F30" i="2"/>
  <c r="F31" i="2"/>
  <c r="F32" i="2"/>
  <c r="F33" i="2"/>
  <c r="F34" i="2"/>
  <c r="F35" i="2"/>
  <c r="F36" i="2"/>
  <c r="F37" i="2"/>
  <c r="F14" i="2"/>
  <c r="H14" i="2"/>
  <c r="H10" i="2"/>
  <c r="H22" i="2"/>
  <c r="H13" i="2"/>
  <c r="H11" i="2"/>
  <c r="H23" i="2"/>
  <c r="H19" i="2"/>
  <c r="B1" i="1"/>
  <c r="C26" i="1"/>
  <c r="E16" i="1"/>
  <c r="C23" i="1"/>
  <c r="C24" i="1"/>
  <c r="C25" i="1"/>
  <c r="C22" i="1"/>
  <c r="C20" i="1"/>
  <c r="C21" i="1"/>
  <c r="C18" i="1"/>
  <c r="C19" i="1"/>
  <c r="C17" i="1"/>
  <c r="C15" i="1"/>
  <c r="C4" i="1"/>
  <c r="C10" i="1"/>
  <c r="C7" i="1"/>
  <c r="C8" i="1"/>
  <c r="C9" i="1"/>
  <c r="C11" i="1"/>
  <c r="C12" i="1"/>
  <c r="C13" i="1"/>
  <c r="C14" i="1"/>
  <c r="C5" i="1"/>
  <c r="C16" i="1"/>
  <c r="C6" i="1"/>
  <c r="G7" i="1"/>
  <c r="G8" i="1"/>
  <c r="G9" i="1"/>
  <c r="G10" i="1"/>
  <c r="G11" i="1"/>
  <c r="G12" i="1"/>
  <c r="G13" i="1"/>
  <c r="G6" i="1"/>
  <c r="C1" i="1"/>
</calcChain>
</file>

<file path=xl/connections.xml><?xml version="1.0" encoding="utf-8"?>
<connections xmlns="http://schemas.openxmlformats.org/spreadsheetml/2006/main">
  <connection id="1" name="occ groups.csv" type="6" refreshedVersion="0" background="1" saveData="1">
    <textPr fileType="mac" sourceFile="Macintosh HD:Users:markus:Downloads:occ groups.csv" decimal="," thousands="." tab="0" comma="1" qualifier="none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<sst xmlns="http://schemas.openxmlformats.org/spreadsheetml/2006/main" count="101" uniqueCount="54">
  <si>
    <t>name</t>
  </si>
  <si>
    <t>species</t>
  </si>
  <si>
    <t>Animalia</t>
  </si>
  <si>
    <t>Viruses</t>
  </si>
  <si>
    <t>Protozoa</t>
  </si>
  <si>
    <t>Archaea</t>
  </si>
  <si>
    <t>Bacteria</t>
  </si>
  <si>
    <t>Chromista</t>
  </si>
  <si>
    <t>Fungi</t>
  </si>
  <si>
    <t>Plantae</t>
  </si>
  <si>
    <t>Total</t>
  </si>
  <si>
    <t>species%</t>
  </si>
  <si>
    <t>Diptera</t>
  </si>
  <si>
    <t>Hymenoptera</t>
  </si>
  <si>
    <t>Lepidoptera</t>
  </si>
  <si>
    <t>Ascomycota</t>
  </si>
  <si>
    <t>Magnoliopsida</t>
  </si>
  <si>
    <t>Other Animalia</t>
  </si>
  <si>
    <t>Other Fungi</t>
  </si>
  <si>
    <t>Arachnida</t>
  </si>
  <si>
    <t>Hemiptera</t>
  </si>
  <si>
    <t>Chordata</t>
  </si>
  <si>
    <t>Liliopsida</t>
  </si>
  <si>
    <t>Other Plantae</t>
  </si>
  <si>
    <t>Curculionidae</t>
  </si>
  <si>
    <t>Mollusca</t>
  </si>
  <si>
    <t>Other Insecta</t>
  </si>
  <si>
    <t>Other Arthropoda</t>
  </si>
  <si>
    <t>Other Tracheophyta</t>
  </si>
  <si>
    <t>Other Coleoptera</t>
  </si>
  <si>
    <t>rank</t>
  </si>
  <si>
    <t>taxon_key</t>
  </si>
  <si>
    <t>parent_key</t>
  </si>
  <si>
    <t>species_cnt</t>
  </si>
  <si>
    <t>names_cnt</t>
  </si>
  <si>
    <t>original species cnt</t>
  </si>
  <si>
    <t>Animalia other</t>
  </si>
  <si>
    <t>kingdom</t>
  </si>
  <si>
    <t>Fungi other</t>
  </si>
  <si>
    <t>Plantae other</t>
  </si>
  <si>
    <t>phylum</t>
  </si>
  <si>
    <t>Arthropoda other</t>
  </si>
  <si>
    <t>class</t>
  </si>
  <si>
    <t>Mollusca other</t>
  </si>
  <si>
    <t>Gastropoda</t>
  </si>
  <si>
    <t>Tracheophyta other</t>
  </si>
  <si>
    <t>Insecta other</t>
  </si>
  <si>
    <t>order</t>
  </si>
  <si>
    <t>Coleoptera</t>
  </si>
  <si>
    <t>KINGDOMS</t>
  </si>
  <si>
    <t>other counts</t>
  </si>
  <si>
    <t>perc</t>
  </si>
  <si>
    <t>KING CNT</t>
  </si>
  <si>
    <t>3%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</si>
</sst>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8000"/>
      <name val="Courier New"/>
    </font>
    <font>
      <sz val="14"/>
      <color rgb="FF0000FF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1"/>
      <name val="Calibri"/>
      <scheme val="minor"/>
    </font>
    <font>
      <i/>
      <sz val="9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3" fontId="8" fillId="0" borderId="0" xfId="0" applyNumberFormat="1" applyFont="1"/>
    <xf numFmtId="3" fontId="10" fillId="0" borderId="0" xfId="0" applyNumberFormat="1" applyFont="1"/>
    <xf numFmtId="3" fontId="1" fillId="0" borderId="1" xfId="0" applyNumberFormat="1" applyFont="1" applyBorder="1"/>
    <xf numFmtId="0" fontId="11" fillId="0" borderId="0" xfId="0" applyFont="1"/>
    <xf numFmtId="3" fontId="11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GBIF Backbone - major groups by number of species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Animalia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Bacteria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Chromista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Fungi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Plants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674915635545557"/>
                  <c:y val="-0.0024213075060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Protozoa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backbone!$A$4:$A$26</c:f>
              <c:strCache>
                <c:ptCount val="23"/>
                <c:pt idx="0">
                  <c:v>Chordata</c:v>
                </c:pt>
                <c:pt idx="1">
                  <c:v>Mollusca</c:v>
                </c:pt>
                <c:pt idx="2">
                  <c:v>Arachnida</c:v>
                </c:pt>
                <c:pt idx="3">
                  <c:v>Curculionidae</c:v>
                </c:pt>
                <c:pt idx="4">
                  <c:v>Other Coleoptera</c:v>
                </c:pt>
                <c:pt idx="5">
                  <c:v>Diptera</c:v>
                </c:pt>
                <c:pt idx="6">
                  <c:v>Hemiptera</c:v>
                </c:pt>
                <c:pt idx="7">
                  <c:v>Hymenoptera</c:v>
                </c:pt>
                <c:pt idx="8">
                  <c:v>Lepidoptera</c:v>
                </c:pt>
                <c:pt idx="9">
                  <c:v>Other Insecta</c:v>
                </c:pt>
                <c:pt idx="10">
                  <c:v>Other Arthropoda</c:v>
                </c:pt>
                <c:pt idx="11">
                  <c:v>Other Animalia</c:v>
                </c:pt>
                <c:pt idx="12">
                  <c:v>Archaea</c:v>
                </c:pt>
                <c:pt idx="13">
                  <c:v>Bacteria</c:v>
                </c:pt>
                <c:pt idx="14">
                  <c:v>Chromista</c:v>
                </c:pt>
                <c:pt idx="15">
                  <c:v>Ascomycota</c:v>
                </c:pt>
                <c:pt idx="16">
                  <c:v>Other Fungi</c:v>
                </c:pt>
                <c:pt idx="17">
                  <c:v>Liliopsida</c:v>
                </c:pt>
                <c:pt idx="18">
                  <c:v>Magnoliopsida</c:v>
                </c:pt>
                <c:pt idx="19">
                  <c:v>Other Tracheophyta</c:v>
                </c:pt>
                <c:pt idx="20">
                  <c:v>Other Plantae</c:v>
                </c:pt>
                <c:pt idx="21">
                  <c:v>Protozoa</c:v>
                </c:pt>
                <c:pt idx="22">
                  <c:v>Viruses</c:v>
                </c:pt>
              </c:strCache>
            </c:strRef>
          </c:cat>
          <c:val>
            <c:numRef>
              <c:f>backbone!$F$6:$F$13</c:f>
              <c:numCache>
                <c:formatCode>#,##0</c:formatCode>
                <c:ptCount val="8"/>
                <c:pt idx="0">
                  <c:v>1.540573E6</c:v>
                </c:pt>
                <c:pt idx="1">
                  <c:v>482.0</c:v>
                </c:pt>
                <c:pt idx="2">
                  <c:v>18238.0</c:v>
                </c:pt>
                <c:pt idx="3">
                  <c:v>61489.0</c:v>
                </c:pt>
                <c:pt idx="4">
                  <c:v>209639.0</c:v>
                </c:pt>
                <c:pt idx="5">
                  <c:v>557394.0</c:v>
                </c:pt>
                <c:pt idx="6">
                  <c:v>13172.0</c:v>
                </c:pt>
                <c:pt idx="7">
                  <c:v>6400.0</c:v>
                </c:pt>
              </c:numCache>
            </c:numRef>
          </c:val>
        </c:ser>
        <c:ser>
          <c:idx val="1"/>
          <c:order val="1"/>
          <c:dLbls>
            <c:dLbl>
              <c:idx val="9"/>
              <c:layout>
                <c:manualLayout>
                  <c:x val="-0.00787401574803154"/>
                  <c:y val="0.007263922518159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112485939257592"/>
                  <c:y val="-0.004842615012106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00194995120131964"/>
                  <c:y val="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10724731607258"/>
                  <c:y val="-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0.00899887514060742"/>
                  <c:y val="-0.02179176755447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.00899887514060742"/>
                  <c:y val="-0.03389830508474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7.14973847711638E-17"/>
                  <c:y val="-0.006224066390041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.0"/>
                  <c:y val="-0.02593360995850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0.00682482920461874"/>
                  <c:y val="0.03519660585905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backbone!$A$4:$A$26</c:f>
              <c:strCache>
                <c:ptCount val="23"/>
                <c:pt idx="0">
                  <c:v>Chordata</c:v>
                </c:pt>
                <c:pt idx="1">
                  <c:v>Mollusca</c:v>
                </c:pt>
                <c:pt idx="2">
                  <c:v>Arachnida</c:v>
                </c:pt>
                <c:pt idx="3">
                  <c:v>Curculionidae</c:v>
                </c:pt>
                <c:pt idx="4">
                  <c:v>Other Coleoptera</c:v>
                </c:pt>
                <c:pt idx="5">
                  <c:v>Diptera</c:v>
                </c:pt>
                <c:pt idx="6">
                  <c:v>Hemiptera</c:v>
                </c:pt>
                <c:pt idx="7">
                  <c:v>Hymenoptera</c:v>
                </c:pt>
                <c:pt idx="8">
                  <c:v>Lepidoptera</c:v>
                </c:pt>
                <c:pt idx="9">
                  <c:v>Other Insecta</c:v>
                </c:pt>
                <c:pt idx="10">
                  <c:v>Other Arthropoda</c:v>
                </c:pt>
                <c:pt idx="11">
                  <c:v>Other Animalia</c:v>
                </c:pt>
                <c:pt idx="12">
                  <c:v>Archaea</c:v>
                </c:pt>
                <c:pt idx="13">
                  <c:v>Bacteria</c:v>
                </c:pt>
                <c:pt idx="14">
                  <c:v>Chromista</c:v>
                </c:pt>
                <c:pt idx="15">
                  <c:v>Ascomycota</c:v>
                </c:pt>
                <c:pt idx="16">
                  <c:v>Other Fungi</c:v>
                </c:pt>
                <c:pt idx="17">
                  <c:v>Liliopsida</c:v>
                </c:pt>
                <c:pt idx="18">
                  <c:v>Magnoliopsida</c:v>
                </c:pt>
                <c:pt idx="19">
                  <c:v>Other Tracheophyta</c:v>
                </c:pt>
                <c:pt idx="20">
                  <c:v>Other Plantae</c:v>
                </c:pt>
                <c:pt idx="21">
                  <c:v>Protozoa</c:v>
                </c:pt>
                <c:pt idx="22">
                  <c:v>Viruses</c:v>
                </c:pt>
              </c:strCache>
            </c:strRef>
          </c:cat>
          <c:val>
            <c:numRef>
              <c:f>backbone!$C$4:$C$26</c:f>
              <c:numCache>
                <c:formatCode>0%</c:formatCode>
                <c:ptCount val="23"/>
                <c:pt idx="0">
                  <c:v>0.037199669184888</c:v>
                </c:pt>
                <c:pt idx="1">
                  <c:v>0.0371822228831509</c:v>
                </c:pt>
                <c:pt idx="2">
                  <c:v>0.0439189876824956</c:v>
                </c:pt>
                <c:pt idx="3">
                  <c:v>0.0302178253849506</c:v>
                </c:pt>
                <c:pt idx="4">
                  <c:v>0.0904391358763672</c:v>
                </c:pt>
                <c:pt idx="5">
                  <c:v>0.0682520093362637</c:v>
                </c:pt>
                <c:pt idx="6">
                  <c:v>0.0334765453165611</c:v>
                </c:pt>
                <c:pt idx="7">
                  <c:v>0.0499392079462089</c:v>
                </c:pt>
                <c:pt idx="8">
                  <c:v>0.106789228320997</c:v>
                </c:pt>
                <c:pt idx="9">
                  <c:v>0.0383889254199678</c:v>
                </c:pt>
                <c:pt idx="10">
                  <c:v>0.0503890732981444</c:v>
                </c:pt>
                <c:pt idx="11">
                  <c:v>0.0537429171130358</c:v>
                </c:pt>
                <c:pt idx="12">
                  <c:v>0.000200217081840186</c:v>
                </c:pt>
                <c:pt idx="13">
                  <c:v>0.00757584883527243</c:v>
                </c:pt>
                <c:pt idx="14">
                  <c:v>0.025541801131268</c:v>
                </c:pt>
                <c:pt idx="15">
                  <c:v>0.057573211120605</c:v>
                </c:pt>
                <c:pt idx="16">
                  <c:v>0.0295083424476414</c:v>
                </c:pt>
                <c:pt idx="17">
                  <c:v>0.039569458504179</c:v>
                </c:pt>
                <c:pt idx="18">
                  <c:v>0.156086661596162</c:v>
                </c:pt>
                <c:pt idx="19">
                  <c:v>0.00935786394127741</c:v>
                </c:pt>
                <c:pt idx="20">
                  <c:v>0.0265208709692293</c:v>
                </c:pt>
                <c:pt idx="21">
                  <c:v>0.00547149253526749</c:v>
                </c:pt>
                <c:pt idx="22">
                  <c:v>0.00265848407422654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GBIF Occurrences - major groups by number of distinct species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Animalia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Bacteria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Chromista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Fungi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Plants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674915635545557"/>
                  <c:y val="-0.0024213075060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Protozoa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occurrences!$B$4:$B$25</c:f>
              <c:strCache>
                <c:ptCount val="22"/>
                <c:pt idx="0">
                  <c:v>Chordata</c:v>
                </c:pt>
                <c:pt idx="1">
                  <c:v>Arachnida</c:v>
                </c:pt>
                <c:pt idx="2">
                  <c:v>Coleoptera</c:v>
                </c:pt>
                <c:pt idx="3">
                  <c:v>Diptera</c:v>
                </c:pt>
                <c:pt idx="4">
                  <c:v>Hymenoptera</c:v>
                </c:pt>
                <c:pt idx="5">
                  <c:v>Lepidoptera</c:v>
                </c:pt>
                <c:pt idx="6">
                  <c:v>Insecta other</c:v>
                </c:pt>
                <c:pt idx="7">
                  <c:v>Arthropoda other</c:v>
                </c:pt>
                <c:pt idx="8">
                  <c:v>Gastropoda</c:v>
                </c:pt>
                <c:pt idx="9">
                  <c:v>Mollusca other</c:v>
                </c:pt>
                <c:pt idx="10">
                  <c:v>Animalia other</c:v>
                </c:pt>
                <c:pt idx="11">
                  <c:v>Archaea</c:v>
                </c:pt>
                <c:pt idx="12">
                  <c:v>Bacteria</c:v>
                </c:pt>
                <c:pt idx="13">
                  <c:v>Chromista</c:v>
                </c:pt>
                <c:pt idx="14">
                  <c:v>Ascomycota</c:v>
                </c:pt>
                <c:pt idx="15">
                  <c:v>Fungi other</c:v>
                </c:pt>
                <c:pt idx="16">
                  <c:v>Liliopsida</c:v>
                </c:pt>
                <c:pt idx="17">
                  <c:v>Magnoliopsida</c:v>
                </c:pt>
                <c:pt idx="18">
                  <c:v>Tracheophyta other</c:v>
                </c:pt>
                <c:pt idx="19">
                  <c:v>Plantae other</c:v>
                </c:pt>
                <c:pt idx="20">
                  <c:v>Protozoa</c:v>
                </c:pt>
                <c:pt idx="21">
                  <c:v>Viruses</c:v>
                </c:pt>
              </c:strCache>
            </c:strRef>
          </c:cat>
          <c:val>
            <c:numRef>
              <c:f>occurrences!$E$30:$E$37</c:f>
              <c:numCache>
                <c:formatCode>#,##0</c:formatCode>
                <c:ptCount val="8"/>
                <c:pt idx="0">
                  <c:v>681190.0</c:v>
                </c:pt>
                <c:pt idx="1">
                  <c:v>368.0</c:v>
                </c:pt>
                <c:pt idx="2">
                  <c:v>12058.0</c:v>
                </c:pt>
                <c:pt idx="3">
                  <c:v>28898.0</c:v>
                </c:pt>
                <c:pt idx="4">
                  <c:v>104261.0</c:v>
                </c:pt>
                <c:pt idx="5">
                  <c:v>395897.0</c:v>
                </c:pt>
                <c:pt idx="6">
                  <c:v>3152.0</c:v>
                </c:pt>
                <c:pt idx="7">
                  <c:v>63.0</c:v>
                </c:pt>
              </c:numCache>
            </c:numRef>
          </c:val>
        </c:ser>
        <c:ser>
          <c:idx val="1"/>
          <c:order val="1"/>
          <c:dLbls>
            <c:dLbl>
              <c:idx val="9"/>
              <c:layout>
                <c:manualLayout>
                  <c:x val="0.000239574515660187"/>
                  <c:y val="0.0193253557121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112485939257592"/>
                  <c:y val="-0.004842615012106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layout>
                <c:manualLayout>
                  <c:x val="-0.00194997684113015"/>
                  <c:y val="0.01603337822903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10724731607258"/>
                  <c:y val="-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0.00899887514060742"/>
                  <c:y val="-0.02179176755447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0.00824248135311686"/>
                  <c:y val="-0.03389832849841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0.00101419878296146"/>
                  <c:y val="0.01315789473684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7.1497384771164E-17"/>
                  <c:y val="-0.006224066390041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.0"/>
                  <c:y val="-0.02593360995850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0.00682482920461874"/>
                  <c:y val="0.03519660585905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occurrences!$B$4:$B$25</c:f>
              <c:strCache>
                <c:ptCount val="22"/>
                <c:pt idx="0">
                  <c:v>Chordata</c:v>
                </c:pt>
                <c:pt idx="1">
                  <c:v>Arachnida</c:v>
                </c:pt>
                <c:pt idx="2">
                  <c:v>Coleoptera</c:v>
                </c:pt>
                <c:pt idx="3">
                  <c:v>Diptera</c:v>
                </c:pt>
                <c:pt idx="4">
                  <c:v>Hymenoptera</c:v>
                </c:pt>
                <c:pt idx="5">
                  <c:v>Lepidoptera</c:v>
                </c:pt>
                <c:pt idx="6">
                  <c:v>Insecta other</c:v>
                </c:pt>
                <c:pt idx="7">
                  <c:v>Arthropoda other</c:v>
                </c:pt>
                <c:pt idx="8">
                  <c:v>Gastropoda</c:v>
                </c:pt>
                <c:pt idx="9">
                  <c:v>Mollusca other</c:v>
                </c:pt>
                <c:pt idx="10">
                  <c:v>Animalia other</c:v>
                </c:pt>
                <c:pt idx="11">
                  <c:v>Archaea</c:v>
                </c:pt>
                <c:pt idx="12">
                  <c:v>Bacteria</c:v>
                </c:pt>
                <c:pt idx="13">
                  <c:v>Chromista</c:v>
                </c:pt>
                <c:pt idx="14">
                  <c:v>Ascomycota</c:v>
                </c:pt>
                <c:pt idx="15">
                  <c:v>Fungi other</c:v>
                </c:pt>
                <c:pt idx="16">
                  <c:v>Liliopsida</c:v>
                </c:pt>
                <c:pt idx="17">
                  <c:v>Magnoliopsida</c:v>
                </c:pt>
                <c:pt idx="18">
                  <c:v>Tracheophyta other</c:v>
                </c:pt>
                <c:pt idx="19">
                  <c:v>Plantae other</c:v>
                </c:pt>
                <c:pt idx="20">
                  <c:v>Protozoa</c:v>
                </c:pt>
                <c:pt idx="21">
                  <c:v>Viruses</c:v>
                </c:pt>
              </c:strCache>
            </c:strRef>
          </c:cat>
          <c:val>
            <c:numRef>
              <c:f>occurrences!$F$4:$F$25</c:f>
              <c:numCache>
                <c:formatCode>0%</c:formatCode>
                <c:ptCount val="22"/>
                <c:pt idx="0">
                  <c:v>0.0634047020647091</c:v>
                </c:pt>
                <c:pt idx="1">
                  <c:v>0.0312328950384497</c:v>
                </c:pt>
                <c:pt idx="2">
                  <c:v>0.0800024798370486</c:v>
                </c:pt>
                <c:pt idx="3">
                  <c:v>0.05258559720431</c:v>
                </c:pt>
                <c:pt idx="4">
                  <c:v>0.0481798077636846</c:v>
                </c:pt>
                <c:pt idx="5">
                  <c:v>0.0529844920453516</c:v>
                </c:pt>
                <c:pt idx="6">
                  <c:v>0.0579156153870626</c:v>
                </c:pt>
                <c:pt idx="7">
                  <c:v>0.0533899127733633</c:v>
                </c:pt>
                <c:pt idx="8">
                  <c:v>0.0390133837784396</c:v>
                </c:pt>
                <c:pt idx="9">
                  <c:v>0.0164028168991106</c:v>
                </c:pt>
                <c:pt idx="10">
                  <c:v>0.0605594153457863</c:v>
                </c:pt>
                <c:pt idx="11">
                  <c:v>0.000300190800620285</c:v>
                </c:pt>
                <c:pt idx="12">
                  <c:v>0.00983614313554185</c:v>
                </c:pt>
                <c:pt idx="13">
                  <c:v>0.0235731352074049</c:v>
                </c:pt>
                <c:pt idx="14">
                  <c:v>0.0569187861523941</c:v>
                </c:pt>
                <c:pt idx="15">
                  <c:v>0.028130651520083</c:v>
                </c:pt>
                <c:pt idx="16">
                  <c:v>0.0575183520177635</c:v>
                </c:pt>
                <c:pt idx="17">
                  <c:v>0.218706944441046</c:v>
                </c:pt>
                <c:pt idx="18">
                  <c:v>0.0136211575781455</c:v>
                </c:pt>
                <c:pt idx="19">
                  <c:v>0.033100930183614</c:v>
                </c:pt>
                <c:pt idx="20">
                  <c:v>0.00257119946618245</c:v>
                </c:pt>
                <c:pt idx="21">
                  <c:v>5.13913598887989E-5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588433</xdr:colOff>
      <xdr:row>0</xdr:row>
      <xdr:rowOff>118534</xdr:rowOff>
    </xdr:from>
    <xdr:to>
      <xdr:col>24</xdr:col>
      <xdr:colOff>338667</xdr:colOff>
      <xdr:row>62</xdr:row>
      <xdr:rowOff>33867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228601</xdr:colOff>
      <xdr:row>0</xdr:row>
      <xdr:rowOff>190500</xdr:rowOff>
    </xdr:from>
    <xdr:to>
      <xdr:col>25</xdr:col>
      <xdr:colOff>368301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cc group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B1" zoomScale="75" zoomScaleNormal="75" zoomScalePageLayoutView="75" workbookViewId="0">
      <selection activeCell="F21" sqref="F21"/>
    </sheetView>
  </sheetViews>
  <sheetFormatPr baseColWidth="10" defaultRowHeight="15" x14ac:dyDescent="0"/>
  <cols>
    <col min="1" max="1" width="16.83203125" bestFit="1" customWidth="1"/>
    <col min="2" max="2" width="14.1640625" style="4" bestFit="1" customWidth="1"/>
    <col min="3" max="3" width="8.6640625" bestFit="1" customWidth="1"/>
    <col min="5" max="6" width="14.1640625" bestFit="1" customWidth="1"/>
    <col min="7" max="7" width="5" bestFit="1" customWidth="1"/>
  </cols>
  <sheetData>
    <row r="1" spans="1:7" s="1" customFormat="1">
      <c r="A1" s="1" t="s">
        <v>10</v>
      </c>
      <c r="B1" s="12">
        <f>SUM(F6:F13)</f>
        <v>2407387</v>
      </c>
      <c r="C1" s="3">
        <f>B1*0.05</f>
        <v>120369.35</v>
      </c>
    </row>
    <row r="3" spans="1:7">
      <c r="A3" s="1" t="s">
        <v>0</v>
      </c>
      <c r="B3" s="3" t="s">
        <v>1</v>
      </c>
      <c r="C3" s="1" t="s">
        <v>11</v>
      </c>
    </row>
    <row r="4" spans="1:7">
      <c r="A4" t="s">
        <v>21</v>
      </c>
      <c r="B4" s="4">
        <v>89554</v>
      </c>
      <c r="C4" s="6">
        <f>B4/$B$1</f>
        <v>3.7199669184888012E-2</v>
      </c>
    </row>
    <row r="5" spans="1:7">
      <c r="A5" t="s">
        <v>25</v>
      </c>
      <c r="B5" s="4">
        <v>89512</v>
      </c>
      <c r="C5" s="6">
        <f>B5/$B$1</f>
        <v>3.7182222883150901E-2</v>
      </c>
    </row>
    <row r="6" spans="1:7" ht="17">
      <c r="A6" t="s">
        <v>19</v>
      </c>
      <c r="B6" s="4">
        <v>105730</v>
      </c>
      <c r="C6" s="6">
        <f t="shared" ref="C6:C26" si="0">B6/$B$1</f>
        <v>4.3918987682495587E-2</v>
      </c>
      <c r="E6" s="2" t="s">
        <v>2</v>
      </c>
      <c r="F6" s="5">
        <v>1540573</v>
      </c>
      <c r="G6" s="6">
        <f t="shared" ref="G6:G13" si="1">F6/$B$1</f>
        <v>0.63993574776303108</v>
      </c>
    </row>
    <row r="7" spans="1:7" ht="17">
      <c r="A7" t="s">
        <v>24</v>
      </c>
      <c r="B7" s="4">
        <v>72746</v>
      </c>
      <c r="C7" s="6">
        <f t="shared" si="0"/>
        <v>3.0217825384950572E-2</v>
      </c>
      <c r="E7" s="2" t="s">
        <v>5</v>
      </c>
      <c r="F7" s="5">
        <v>482</v>
      </c>
      <c r="G7" s="6">
        <f t="shared" si="1"/>
        <v>2.0021708184018606E-4</v>
      </c>
    </row>
    <row r="8" spans="1:7" ht="17">
      <c r="A8" t="s">
        <v>29</v>
      </c>
      <c r="B8" s="4">
        <v>217722</v>
      </c>
      <c r="C8" s="6">
        <f t="shared" si="0"/>
        <v>9.0439135876367205E-2</v>
      </c>
      <c r="E8" s="2" t="s">
        <v>6</v>
      </c>
      <c r="F8" s="5">
        <v>18238</v>
      </c>
      <c r="G8" s="6">
        <f t="shared" si="1"/>
        <v>7.5758488352724342E-3</v>
      </c>
    </row>
    <row r="9" spans="1:7" ht="17">
      <c r="A9" t="s">
        <v>12</v>
      </c>
      <c r="B9" s="4">
        <v>164309</v>
      </c>
      <c r="C9" s="6">
        <f t="shared" si="0"/>
        <v>6.8252009336263755E-2</v>
      </c>
      <c r="E9" s="2" t="s">
        <v>7</v>
      </c>
      <c r="F9" s="5">
        <v>61489</v>
      </c>
      <c r="G9" s="6">
        <f t="shared" si="1"/>
        <v>2.5541801131268051E-2</v>
      </c>
    </row>
    <row r="10" spans="1:7" ht="17">
      <c r="A10" t="s">
        <v>20</v>
      </c>
      <c r="B10" s="4">
        <v>80591</v>
      </c>
      <c r="C10" s="6">
        <f t="shared" si="0"/>
        <v>3.3476545316561065E-2</v>
      </c>
      <c r="E10" s="2" t="s">
        <v>8</v>
      </c>
      <c r="F10" s="5">
        <v>209639</v>
      </c>
      <c r="G10" s="6">
        <f t="shared" si="1"/>
        <v>8.70815535682464E-2</v>
      </c>
    </row>
    <row r="11" spans="1:7" ht="17">
      <c r="A11" t="s">
        <v>13</v>
      </c>
      <c r="B11" s="4">
        <v>120223</v>
      </c>
      <c r="C11" s="6">
        <f t="shared" si="0"/>
        <v>4.9939207946208895E-2</v>
      </c>
      <c r="E11" s="2" t="s">
        <v>9</v>
      </c>
      <c r="F11" s="5">
        <v>557394</v>
      </c>
      <c r="G11" s="6">
        <f t="shared" si="1"/>
        <v>0.23153485501084786</v>
      </c>
    </row>
    <row r="12" spans="1:7" ht="17">
      <c r="A12" t="s">
        <v>14</v>
      </c>
      <c r="B12" s="4">
        <v>257083</v>
      </c>
      <c r="C12" s="6">
        <f t="shared" si="0"/>
        <v>0.10678922832099699</v>
      </c>
      <c r="E12" s="2" t="s">
        <v>4</v>
      </c>
      <c r="F12" s="5">
        <v>13172</v>
      </c>
      <c r="G12" s="6">
        <f t="shared" si="1"/>
        <v>5.4714925352674915E-3</v>
      </c>
    </row>
    <row r="13" spans="1:7" ht="17">
      <c r="A13" t="s">
        <v>26</v>
      </c>
      <c r="B13" s="4">
        <v>92417</v>
      </c>
      <c r="C13" s="6">
        <f t="shared" si="0"/>
        <v>3.8388925419967794E-2</v>
      </c>
      <c r="E13" s="2" t="s">
        <v>3</v>
      </c>
      <c r="F13" s="5">
        <v>6400</v>
      </c>
      <c r="G13" s="6">
        <f t="shared" si="1"/>
        <v>2.6584840742265368E-3</v>
      </c>
    </row>
    <row r="14" spans="1:7">
      <c r="A14" t="s">
        <v>27</v>
      </c>
      <c r="B14" s="4">
        <v>121306</v>
      </c>
      <c r="C14" s="6">
        <f t="shared" si="0"/>
        <v>5.0389073298144418E-2</v>
      </c>
    </row>
    <row r="15" spans="1:7">
      <c r="A15" t="s">
        <v>17</v>
      </c>
      <c r="B15" s="4">
        <v>129380</v>
      </c>
      <c r="C15" s="6">
        <f t="shared" si="0"/>
        <v>5.3742917113035832E-2</v>
      </c>
    </row>
    <row r="16" spans="1:7">
      <c r="A16" t="s">
        <v>5</v>
      </c>
      <c r="B16" s="4">
        <v>482</v>
      </c>
      <c r="C16" s="6">
        <f t="shared" si="0"/>
        <v>2.0021708184018606E-4</v>
      </c>
      <c r="E16" s="4">
        <f>SUM(B6:B25)</f>
        <v>2221921</v>
      </c>
    </row>
    <row r="17" spans="1:3" ht="17">
      <c r="A17" s="2" t="s">
        <v>6</v>
      </c>
      <c r="B17" s="5">
        <v>18238</v>
      </c>
      <c r="C17" s="6">
        <f t="shared" si="0"/>
        <v>7.5758488352724342E-3</v>
      </c>
    </row>
    <row r="18" spans="1:3">
      <c r="A18" t="s">
        <v>7</v>
      </c>
      <c r="B18" s="4">
        <v>61489</v>
      </c>
      <c r="C18" s="6">
        <f t="shared" si="0"/>
        <v>2.5541801131268051E-2</v>
      </c>
    </row>
    <row r="19" spans="1:3">
      <c r="A19" t="s">
        <v>15</v>
      </c>
      <c r="B19" s="4">
        <v>138601</v>
      </c>
      <c r="C19" s="6">
        <f t="shared" si="0"/>
        <v>5.7573211120605039E-2</v>
      </c>
    </row>
    <row r="20" spans="1:3">
      <c r="A20" t="s">
        <v>18</v>
      </c>
      <c r="B20" s="4">
        <v>71038</v>
      </c>
      <c r="C20" s="6">
        <f t="shared" si="0"/>
        <v>2.9508342447641365E-2</v>
      </c>
    </row>
    <row r="21" spans="1:3">
      <c r="A21" t="s">
        <v>22</v>
      </c>
      <c r="B21" s="4">
        <v>95259</v>
      </c>
      <c r="C21" s="6">
        <f t="shared" si="0"/>
        <v>3.9569458504179013E-2</v>
      </c>
    </row>
    <row r="22" spans="1:3" ht="17">
      <c r="A22" s="2" t="s">
        <v>16</v>
      </c>
      <c r="B22" s="5">
        <v>375761</v>
      </c>
      <c r="C22" s="6">
        <f t="shared" si="0"/>
        <v>0.15608666159616214</v>
      </c>
    </row>
    <row r="23" spans="1:3">
      <c r="A23" t="s">
        <v>28</v>
      </c>
      <c r="B23" s="4">
        <v>22528</v>
      </c>
      <c r="C23" s="6">
        <f t="shared" si="0"/>
        <v>9.3578639412774094E-3</v>
      </c>
    </row>
    <row r="24" spans="1:3">
      <c r="A24" t="s">
        <v>23</v>
      </c>
      <c r="B24" s="4">
        <v>63846</v>
      </c>
      <c r="C24" s="6">
        <f t="shared" si="0"/>
        <v>2.6520870969229293E-2</v>
      </c>
    </row>
    <row r="25" spans="1:3">
      <c r="A25" t="s">
        <v>4</v>
      </c>
      <c r="B25" s="4">
        <v>13172</v>
      </c>
      <c r="C25" s="6">
        <f t="shared" si="0"/>
        <v>5.4714925352674915E-3</v>
      </c>
    </row>
    <row r="26" spans="1:3" ht="17">
      <c r="A26" s="2" t="s">
        <v>3</v>
      </c>
      <c r="B26" s="5">
        <v>6400</v>
      </c>
      <c r="C26" s="6">
        <f t="shared" si="0"/>
        <v>2.6584840742265368E-3</v>
      </c>
    </row>
  </sheetData>
  <phoneticPr fontId="6" type="noConversion"/>
  <pageMargins left="0.75000000000000011" right="0.75000000000000011" top="1" bottom="1" header="0.5" footer="0.5"/>
  <headerFooter>
    <oddHeader>&amp;C&amp;"Calibri,Regular"&amp;K000000GBIF Backbone Major Groups</oddHeader>
    <oddFooter>&amp;R&amp;"Calibri,Regular"&amp;K000000by number of species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1" sqref="D1:E1"/>
    </sheetView>
  </sheetViews>
  <sheetFormatPr baseColWidth="10" defaultRowHeight="15" x14ac:dyDescent="0"/>
  <cols>
    <col min="1" max="1" width="8.33203125" bestFit="1" customWidth="1"/>
    <col min="2" max="2" width="17.33203125" bestFit="1" customWidth="1"/>
    <col min="3" max="3" width="7.83203125" bestFit="1" customWidth="1"/>
    <col min="4" max="4" width="8.5" bestFit="1" customWidth="1"/>
    <col min="5" max="5" width="11" bestFit="1" customWidth="1"/>
    <col min="6" max="6" width="11" customWidth="1"/>
    <col min="7" max="7" width="9.33203125" bestFit="1" customWidth="1"/>
    <col min="8" max="8" width="9.5" bestFit="1" customWidth="1"/>
    <col min="9" max="9" width="13.33203125" bestFit="1" customWidth="1"/>
  </cols>
  <sheetData>
    <row r="1" spans="1:10" ht="20">
      <c r="A1" s="7" t="s">
        <v>10</v>
      </c>
      <c r="B1" s="1">
        <f>SUM(E30:E37)</f>
        <v>1225887</v>
      </c>
      <c r="D1" s="13" t="s">
        <v>53</v>
      </c>
      <c r="E1" s="14">
        <f>B1*0.03</f>
        <v>36776.61</v>
      </c>
    </row>
    <row r="3" spans="1:10" s="1" customFormat="1">
      <c r="A3" s="1" t="s">
        <v>30</v>
      </c>
      <c r="B3" s="1" t="s">
        <v>0</v>
      </c>
      <c r="C3" s="9" t="s">
        <v>31</v>
      </c>
      <c r="D3" s="9" t="s">
        <v>32</v>
      </c>
      <c r="E3" s="1" t="s">
        <v>33</v>
      </c>
      <c r="F3" s="1" t="s">
        <v>51</v>
      </c>
      <c r="G3" s="9" t="s">
        <v>34</v>
      </c>
      <c r="H3" s="9" t="s">
        <v>50</v>
      </c>
      <c r="I3" s="9" t="s">
        <v>35</v>
      </c>
      <c r="J3" s="1" t="s">
        <v>52</v>
      </c>
    </row>
    <row r="4" spans="1:10">
      <c r="A4" t="s">
        <v>40</v>
      </c>
      <c r="B4" t="s">
        <v>21</v>
      </c>
      <c r="C4" s="8">
        <v>44</v>
      </c>
      <c r="D4" s="8">
        <v>1</v>
      </c>
      <c r="E4" s="4">
        <v>77727</v>
      </c>
      <c r="F4" s="6">
        <f t="shared" ref="F4:F14" si="0">E4/$B$1</f>
        <v>6.3404702064709065E-2</v>
      </c>
      <c r="G4" s="10">
        <v>166203</v>
      </c>
      <c r="H4" s="10"/>
      <c r="I4" s="10">
        <v>77727</v>
      </c>
      <c r="J4" s="4">
        <f>SUM(E4:E14)</f>
        <v>681190</v>
      </c>
    </row>
    <row r="5" spans="1:10">
      <c r="A5" t="s">
        <v>42</v>
      </c>
      <c r="B5" t="s">
        <v>19</v>
      </c>
      <c r="C5" s="8">
        <v>367</v>
      </c>
      <c r="D5" s="8">
        <v>54</v>
      </c>
      <c r="E5" s="4">
        <v>38288</v>
      </c>
      <c r="F5" s="6">
        <f t="shared" si="0"/>
        <v>3.1232895038449709E-2</v>
      </c>
      <c r="G5" s="10">
        <v>48386</v>
      </c>
      <c r="H5" s="10"/>
      <c r="I5" s="10">
        <v>38288</v>
      </c>
    </row>
    <row r="6" spans="1:10">
      <c r="A6" t="s">
        <v>47</v>
      </c>
      <c r="B6" t="s">
        <v>48</v>
      </c>
      <c r="C6" s="8">
        <v>1470</v>
      </c>
      <c r="D6" s="8">
        <v>216</v>
      </c>
      <c r="E6" s="4">
        <v>98074</v>
      </c>
      <c r="F6" s="6">
        <f t="shared" si="0"/>
        <v>8.0002479837048598E-2</v>
      </c>
      <c r="G6" s="10">
        <v>128222</v>
      </c>
      <c r="H6" s="10"/>
      <c r="I6" s="10">
        <v>98074</v>
      </c>
    </row>
    <row r="7" spans="1:10">
      <c r="A7" t="s">
        <v>47</v>
      </c>
      <c r="B7" t="s">
        <v>12</v>
      </c>
      <c r="C7" s="8">
        <v>811</v>
      </c>
      <c r="D7" s="8">
        <v>216</v>
      </c>
      <c r="E7" s="4">
        <v>64464</v>
      </c>
      <c r="F7" s="6">
        <f t="shared" si="0"/>
        <v>5.2585597204310025E-2</v>
      </c>
      <c r="G7" s="10">
        <v>75990</v>
      </c>
      <c r="H7" s="10"/>
      <c r="I7" s="10">
        <v>64464</v>
      </c>
    </row>
    <row r="8" spans="1:10">
      <c r="A8" t="s">
        <v>47</v>
      </c>
      <c r="B8" t="s">
        <v>13</v>
      </c>
      <c r="C8" s="8">
        <v>1457</v>
      </c>
      <c r="D8" s="8">
        <v>216</v>
      </c>
      <c r="E8" s="4">
        <v>59063</v>
      </c>
      <c r="F8" s="6">
        <f t="shared" si="0"/>
        <v>4.8179807763684579E-2</v>
      </c>
      <c r="G8" s="10">
        <v>75504</v>
      </c>
      <c r="H8" s="10"/>
      <c r="I8" s="10">
        <v>59063</v>
      </c>
    </row>
    <row r="9" spans="1:10">
      <c r="A9" t="s">
        <v>47</v>
      </c>
      <c r="B9" t="s">
        <v>14</v>
      </c>
      <c r="C9" s="8">
        <v>797</v>
      </c>
      <c r="D9" s="8">
        <v>216</v>
      </c>
      <c r="E9" s="4">
        <v>64953</v>
      </c>
      <c r="F9" s="6">
        <f t="shared" si="0"/>
        <v>5.2984492045351654E-2</v>
      </c>
      <c r="G9" s="10">
        <v>78547</v>
      </c>
      <c r="H9" s="10"/>
      <c r="I9" s="10">
        <v>64953</v>
      </c>
    </row>
    <row r="10" spans="1:10">
      <c r="B10" t="s">
        <v>46</v>
      </c>
      <c r="C10" s="8">
        <v>216</v>
      </c>
      <c r="D10" s="8">
        <v>54</v>
      </c>
      <c r="E10" s="4">
        <v>70998</v>
      </c>
      <c r="F10" s="6">
        <f t="shared" si="0"/>
        <v>5.7915615387062594E-2</v>
      </c>
      <c r="G10" s="10">
        <v>449853</v>
      </c>
      <c r="H10" s="10">
        <f>I10-SUM(I6:I9)</f>
        <v>70998</v>
      </c>
      <c r="I10" s="11">
        <v>357552</v>
      </c>
    </row>
    <row r="11" spans="1:10">
      <c r="B11" t="s">
        <v>41</v>
      </c>
      <c r="C11" s="8">
        <v>54</v>
      </c>
      <c r="D11" s="8">
        <v>1</v>
      </c>
      <c r="E11" s="4">
        <v>65450</v>
      </c>
      <c r="F11" s="6">
        <f t="shared" si="0"/>
        <v>5.3389912773363288E-2</v>
      </c>
      <c r="G11" s="10">
        <v>590978</v>
      </c>
      <c r="H11" s="10">
        <f>I11-I5-I10</f>
        <v>65450</v>
      </c>
      <c r="I11" s="10">
        <v>461290</v>
      </c>
    </row>
    <row r="12" spans="1:10">
      <c r="A12" t="s">
        <v>42</v>
      </c>
      <c r="B12" t="s">
        <v>44</v>
      </c>
      <c r="C12" s="8">
        <v>225</v>
      </c>
      <c r="D12" s="8">
        <v>52</v>
      </c>
      <c r="E12" s="4">
        <v>47826</v>
      </c>
      <c r="F12" s="6">
        <f t="shared" si="0"/>
        <v>3.901338377843961E-2</v>
      </c>
      <c r="G12" s="10">
        <v>83454</v>
      </c>
      <c r="H12" s="10"/>
      <c r="I12" s="10">
        <v>47826</v>
      </c>
    </row>
    <row r="13" spans="1:10">
      <c r="B13" t="s">
        <v>43</v>
      </c>
      <c r="C13" s="8">
        <v>52</v>
      </c>
      <c r="D13" s="8">
        <v>1</v>
      </c>
      <c r="E13" s="4">
        <v>20108</v>
      </c>
      <c r="F13" s="6">
        <f t="shared" si="0"/>
        <v>1.6402816899110603E-2</v>
      </c>
      <c r="G13" s="10">
        <v>125824</v>
      </c>
      <c r="H13" s="10">
        <f>I13-I12</f>
        <v>20108</v>
      </c>
      <c r="I13" s="11">
        <v>67934</v>
      </c>
    </row>
    <row r="14" spans="1:10">
      <c r="B14" t="s">
        <v>36</v>
      </c>
      <c r="C14" s="8">
        <v>1</v>
      </c>
      <c r="D14" s="8"/>
      <c r="E14" s="4">
        <v>74239</v>
      </c>
      <c r="F14" s="6">
        <f t="shared" si="0"/>
        <v>6.0559415345786356E-2</v>
      </c>
      <c r="G14" s="10">
        <v>1001540</v>
      </c>
      <c r="H14" s="10">
        <f>I14-I4-I11-I13</f>
        <v>74239</v>
      </c>
      <c r="I14" s="10">
        <v>681190</v>
      </c>
    </row>
    <row r="15" spans="1:10">
      <c r="A15" t="s">
        <v>37</v>
      </c>
      <c r="B15" t="s">
        <v>5</v>
      </c>
      <c r="C15" s="8">
        <v>2</v>
      </c>
      <c r="D15" s="8"/>
      <c r="E15" s="4">
        <v>368</v>
      </c>
      <c r="F15" s="6">
        <f t="shared" ref="F15:F37" si="1">E15/$B$1</f>
        <v>3.0019080062028555E-4</v>
      </c>
      <c r="G15" s="10">
        <v>478</v>
      </c>
      <c r="H15" s="10"/>
      <c r="I15" s="10">
        <v>368</v>
      </c>
      <c r="J15" s="4">
        <f>E15</f>
        <v>368</v>
      </c>
    </row>
    <row r="16" spans="1:10">
      <c r="A16" t="s">
        <v>37</v>
      </c>
      <c r="B16" t="s">
        <v>6</v>
      </c>
      <c r="C16" s="8">
        <v>3</v>
      </c>
      <c r="D16" s="8"/>
      <c r="E16" s="4">
        <v>12058</v>
      </c>
      <c r="F16" s="6">
        <f t="shared" si="1"/>
        <v>9.8361431355418558E-3</v>
      </c>
      <c r="G16" s="10">
        <v>16801</v>
      </c>
      <c r="H16" s="10"/>
      <c r="I16" s="10">
        <v>12058</v>
      </c>
      <c r="J16" s="4">
        <f t="shared" ref="J16:J17" si="2">E16</f>
        <v>12058</v>
      </c>
    </row>
    <row r="17" spans="1:10">
      <c r="A17" t="s">
        <v>37</v>
      </c>
      <c r="B17" t="s">
        <v>7</v>
      </c>
      <c r="C17" s="8">
        <v>4</v>
      </c>
      <c r="D17" s="8"/>
      <c r="E17" s="4">
        <v>28898</v>
      </c>
      <c r="F17" s="6">
        <f t="shared" si="1"/>
        <v>2.3573135207404925E-2</v>
      </c>
      <c r="G17" s="10">
        <v>41235</v>
      </c>
      <c r="H17" s="10"/>
      <c r="I17" s="10">
        <v>28898</v>
      </c>
      <c r="J17" s="4">
        <f t="shared" si="2"/>
        <v>28898</v>
      </c>
    </row>
    <row r="18" spans="1:10">
      <c r="A18" t="s">
        <v>40</v>
      </c>
      <c r="B18" t="s">
        <v>15</v>
      </c>
      <c r="C18" s="8">
        <v>95</v>
      </c>
      <c r="D18" s="8">
        <v>5</v>
      </c>
      <c r="E18" s="4">
        <v>69776</v>
      </c>
      <c r="F18" s="6">
        <f>E18/$B$1</f>
        <v>5.6918786152394145E-2</v>
      </c>
      <c r="G18" s="10">
        <v>106025</v>
      </c>
      <c r="H18" s="10"/>
      <c r="I18" s="10">
        <v>69776</v>
      </c>
      <c r="J18" s="4">
        <f>E18+E19</f>
        <v>104261</v>
      </c>
    </row>
    <row r="19" spans="1:10">
      <c r="B19" t="s">
        <v>38</v>
      </c>
      <c r="C19" s="8">
        <v>5</v>
      </c>
      <c r="D19" s="8"/>
      <c r="E19" s="4">
        <v>34485</v>
      </c>
      <c r="F19" s="6">
        <f t="shared" si="1"/>
        <v>2.8130651520083011E-2</v>
      </c>
      <c r="G19" s="10">
        <v>158804</v>
      </c>
      <c r="H19" s="10">
        <f>I19-I18</f>
        <v>34485</v>
      </c>
      <c r="I19" s="10">
        <v>104261</v>
      </c>
    </row>
    <row r="20" spans="1:10">
      <c r="A20" t="s">
        <v>42</v>
      </c>
      <c r="B20" t="s">
        <v>22</v>
      </c>
      <c r="C20" s="8">
        <v>196</v>
      </c>
      <c r="D20" s="8">
        <v>7707728</v>
      </c>
      <c r="E20" s="4">
        <v>70511</v>
      </c>
      <c r="F20" s="6">
        <f>E20/$B$1</f>
        <v>5.7518352017763466E-2</v>
      </c>
      <c r="G20" s="10">
        <v>151566</v>
      </c>
      <c r="H20" s="10"/>
      <c r="I20" s="10">
        <v>70511</v>
      </c>
      <c r="J20" s="4">
        <f>SUM(E20:E23)</f>
        <v>395897</v>
      </c>
    </row>
    <row r="21" spans="1:10">
      <c r="A21" t="s">
        <v>42</v>
      </c>
      <c r="B21" t="s">
        <v>16</v>
      </c>
      <c r="C21" s="8">
        <v>220</v>
      </c>
      <c r="D21" s="8">
        <v>7707728</v>
      </c>
      <c r="E21" s="4">
        <v>268110</v>
      </c>
      <c r="F21" s="6">
        <f>E21/$B$1</f>
        <v>0.21870694444104555</v>
      </c>
      <c r="G21" s="10">
        <v>571090</v>
      </c>
      <c r="H21" s="10"/>
      <c r="I21" s="10">
        <v>268110</v>
      </c>
    </row>
    <row r="22" spans="1:10">
      <c r="B22" t="s">
        <v>45</v>
      </c>
      <c r="C22" s="8">
        <v>7707728</v>
      </c>
      <c r="D22" s="8">
        <v>6</v>
      </c>
      <c r="E22" s="4">
        <v>16698</v>
      </c>
      <c r="F22" s="6">
        <f>E22/$B$1</f>
        <v>1.3621157578145457E-2</v>
      </c>
      <c r="G22" s="10">
        <v>761788</v>
      </c>
      <c r="H22" s="10">
        <f>I22-I20-I21</f>
        <v>16698</v>
      </c>
      <c r="I22" s="11">
        <v>355319</v>
      </c>
    </row>
    <row r="23" spans="1:10">
      <c r="B23" t="s">
        <v>39</v>
      </c>
      <c r="C23" s="8">
        <v>6</v>
      </c>
      <c r="D23" s="8"/>
      <c r="E23" s="4">
        <v>40578</v>
      </c>
      <c r="F23" s="6">
        <f t="shared" si="1"/>
        <v>3.3100930183613986E-2</v>
      </c>
      <c r="G23" s="10">
        <v>833656</v>
      </c>
      <c r="H23" s="10">
        <f>I23-I22</f>
        <v>40578</v>
      </c>
      <c r="I23" s="10">
        <v>395897</v>
      </c>
    </row>
    <row r="24" spans="1:10">
      <c r="A24" t="s">
        <v>37</v>
      </c>
      <c r="B24" t="s">
        <v>4</v>
      </c>
      <c r="C24" s="8">
        <v>7</v>
      </c>
      <c r="D24" s="8"/>
      <c r="E24" s="4">
        <v>3152</v>
      </c>
      <c r="F24" s="6">
        <f t="shared" si="1"/>
        <v>2.5711994661824457E-3</v>
      </c>
      <c r="G24" s="10">
        <v>6197</v>
      </c>
      <c r="H24" s="10"/>
      <c r="I24" s="10">
        <v>3152</v>
      </c>
      <c r="J24" s="4">
        <f>E24</f>
        <v>3152</v>
      </c>
    </row>
    <row r="25" spans="1:10">
      <c r="A25" t="s">
        <v>37</v>
      </c>
      <c r="B25" t="s">
        <v>3</v>
      </c>
      <c r="C25" s="8">
        <v>8</v>
      </c>
      <c r="D25" s="8"/>
      <c r="E25" s="4">
        <v>63</v>
      </c>
      <c r="F25" s="6">
        <f t="shared" si="1"/>
        <v>5.1391359888798887E-5</v>
      </c>
      <c r="G25" s="10">
        <v>89</v>
      </c>
      <c r="H25" s="10"/>
      <c r="I25" s="10">
        <v>63</v>
      </c>
      <c r="J25" s="4">
        <f>E25</f>
        <v>63</v>
      </c>
    </row>
    <row r="26" spans="1:10">
      <c r="E26" s="4"/>
      <c r="F26" s="6"/>
      <c r="G26" s="4"/>
      <c r="H26" s="4"/>
      <c r="I26" s="4"/>
    </row>
    <row r="27" spans="1:10">
      <c r="E27" s="4"/>
      <c r="F27" s="6"/>
      <c r="G27" s="4"/>
      <c r="H27" s="4"/>
      <c r="I27" s="4"/>
    </row>
    <row r="28" spans="1:10">
      <c r="E28" s="4"/>
      <c r="F28" s="6"/>
      <c r="G28" s="4"/>
      <c r="H28" s="4"/>
      <c r="I28" s="4"/>
    </row>
    <row r="29" spans="1:10" ht="20">
      <c r="A29" s="7" t="s">
        <v>49</v>
      </c>
      <c r="E29" s="4"/>
      <c r="F29" s="6"/>
      <c r="G29" s="4"/>
      <c r="H29" s="4"/>
      <c r="I29" s="4"/>
    </row>
    <row r="30" spans="1:10">
      <c r="A30" t="s">
        <v>37</v>
      </c>
      <c r="B30" t="s">
        <v>2</v>
      </c>
      <c r="C30">
        <v>1</v>
      </c>
      <c r="E30" s="4">
        <v>681190</v>
      </c>
      <c r="F30" s="6">
        <f t="shared" si="1"/>
        <v>0.55567111813731607</v>
      </c>
      <c r="G30" s="4">
        <v>1001540</v>
      </c>
      <c r="H30" s="4"/>
      <c r="I30" s="4"/>
    </row>
    <row r="31" spans="1:10">
      <c r="A31" t="s">
        <v>37</v>
      </c>
      <c r="B31" t="s">
        <v>5</v>
      </c>
      <c r="C31">
        <v>2</v>
      </c>
      <c r="E31" s="4">
        <v>368</v>
      </c>
      <c r="F31" s="6">
        <f t="shared" si="1"/>
        <v>3.0019080062028555E-4</v>
      </c>
      <c r="G31" s="4">
        <v>478</v>
      </c>
      <c r="H31" s="4"/>
      <c r="I31" s="4"/>
    </row>
    <row r="32" spans="1:10">
      <c r="A32" t="s">
        <v>37</v>
      </c>
      <c r="B32" t="s">
        <v>6</v>
      </c>
      <c r="C32">
        <v>3</v>
      </c>
      <c r="E32" s="4">
        <v>12058</v>
      </c>
      <c r="F32" s="6">
        <f t="shared" si="1"/>
        <v>9.8361431355418558E-3</v>
      </c>
      <c r="G32" s="4">
        <v>16801</v>
      </c>
      <c r="H32" s="4"/>
      <c r="I32" s="4"/>
    </row>
    <row r="33" spans="1:9">
      <c r="A33" t="s">
        <v>37</v>
      </c>
      <c r="B33" t="s">
        <v>7</v>
      </c>
      <c r="C33">
        <v>4</v>
      </c>
      <c r="E33" s="4">
        <v>28898</v>
      </c>
      <c r="F33" s="6">
        <f t="shared" si="1"/>
        <v>2.3573135207404925E-2</v>
      </c>
      <c r="G33" s="4">
        <v>41235</v>
      </c>
      <c r="H33" s="4"/>
      <c r="I33" s="4"/>
    </row>
    <row r="34" spans="1:9">
      <c r="A34" t="s">
        <v>37</v>
      </c>
      <c r="B34" t="s">
        <v>8</v>
      </c>
      <c r="C34">
        <v>5</v>
      </c>
      <c r="E34" s="4">
        <v>104261</v>
      </c>
      <c r="F34" s="6">
        <f t="shared" si="1"/>
        <v>8.5049437672477149E-2</v>
      </c>
      <c r="G34" s="4">
        <v>158804</v>
      </c>
      <c r="H34" s="4"/>
      <c r="I34" s="4"/>
    </row>
    <row r="35" spans="1:9">
      <c r="A35" t="s">
        <v>37</v>
      </c>
      <c r="B35" t="s">
        <v>9</v>
      </c>
      <c r="C35">
        <v>6</v>
      </c>
      <c r="E35" s="4">
        <v>395897</v>
      </c>
      <c r="F35" s="6">
        <f t="shared" si="1"/>
        <v>0.32294738422056846</v>
      </c>
      <c r="G35" s="4">
        <v>833656</v>
      </c>
      <c r="H35" s="4"/>
      <c r="I35" s="4"/>
    </row>
    <row r="36" spans="1:9">
      <c r="A36" t="s">
        <v>37</v>
      </c>
      <c r="B36" t="s">
        <v>4</v>
      </c>
      <c r="C36">
        <v>7</v>
      </c>
      <c r="E36" s="4">
        <v>3152</v>
      </c>
      <c r="F36" s="6">
        <f t="shared" si="1"/>
        <v>2.5711994661824457E-3</v>
      </c>
      <c r="G36" s="4">
        <v>6197</v>
      </c>
      <c r="H36" s="4"/>
      <c r="I36" s="4"/>
    </row>
    <row r="37" spans="1:9">
      <c r="A37" t="s">
        <v>37</v>
      </c>
      <c r="B37" t="s">
        <v>3</v>
      </c>
      <c r="C37">
        <v>8</v>
      </c>
      <c r="E37" s="4">
        <v>63</v>
      </c>
      <c r="F37" s="6">
        <f t="shared" si="1"/>
        <v>5.1391359888798887E-5</v>
      </c>
      <c r="G37" s="4">
        <v>89</v>
      </c>
      <c r="H37" s="4"/>
      <c r="I37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backbone</vt:lpstr>
      <vt:lpstr>occurrences</vt:lpstr>
    </vt:vector>
  </TitlesOfParts>
  <Company>GBIF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Döring</dc:creator>
  <cp:lastModifiedBy>Markus Döring</cp:lastModifiedBy>
  <dcterms:created xsi:type="dcterms:W3CDTF">2016-08-01T13:22:29Z</dcterms:created>
  <dcterms:modified xsi:type="dcterms:W3CDTF">2016-08-02T19:52:58Z</dcterms:modified>
</cp:coreProperties>
</file>