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40" yWindow="0" windowWidth="33360" windowHeight="22780" tabRatio="500" activeTab="1"/>
  </bookViews>
  <sheets>
    <sheet name="backbone" sheetId="1" r:id="rId1"/>
    <sheet name="occurrences" sheetId="2" r:id="rId2"/>
  </sheets>
  <definedNames>
    <definedName name="occ_groups" localSheetId="1">occurrences!$A$3:$G$26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2" l="1"/>
  <c r="H23" i="2"/>
  <c r="H22" i="2"/>
  <c r="B1" i="2"/>
  <c r="F27" i="2"/>
  <c r="F28" i="2"/>
  <c r="F21" i="2"/>
  <c r="E22" i="2"/>
  <c r="F22" i="2"/>
  <c r="E23" i="2"/>
  <c r="F23" i="2"/>
  <c r="H24" i="2"/>
  <c r="E24" i="2"/>
  <c r="F24" i="2"/>
  <c r="F25" i="2"/>
  <c r="F26" i="2"/>
  <c r="H44" i="2"/>
  <c r="H6" i="2"/>
  <c r="E6" i="2"/>
  <c r="H12" i="2"/>
  <c r="E12" i="2"/>
  <c r="H13" i="2"/>
  <c r="E13" i="2"/>
  <c r="H14" i="2"/>
  <c r="E14" i="2"/>
  <c r="J4" i="2"/>
  <c r="E1" i="2"/>
  <c r="H19" i="2"/>
  <c r="E19" i="2"/>
  <c r="B1" i="1"/>
  <c r="E1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  <c r="D4" i="1"/>
  <c r="J26" i="2"/>
  <c r="J25" i="2"/>
  <c r="J18" i="2"/>
  <c r="J16" i="2"/>
  <c r="J17" i="2"/>
  <c r="J15" i="2"/>
  <c r="F15" i="2"/>
  <c r="F16" i="2"/>
  <c r="F17" i="2"/>
  <c r="F19" i="2"/>
  <c r="F18" i="2"/>
  <c r="F4" i="2"/>
  <c r="F13" i="2"/>
  <c r="F7" i="2"/>
  <c r="F6" i="2"/>
  <c r="F5" i="2"/>
  <c r="F20" i="2"/>
  <c r="F12" i="2"/>
  <c r="F8" i="2"/>
  <c r="F9" i="2"/>
  <c r="F10" i="2"/>
  <c r="F11" i="2"/>
  <c r="F31" i="2"/>
  <c r="F32" i="2"/>
  <c r="F33" i="2"/>
  <c r="F34" i="2"/>
  <c r="F35" i="2"/>
  <c r="F36" i="2"/>
  <c r="F37" i="2"/>
  <c r="F38" i="2"/>
  <c r="F14" i="2"/>
  <c r="G7" i="1"/>
  <c r="G8" i="1"/>
  <c r="G9" i="1"/>
  <c r="G10" i="1"/>
  <c r="G11" i="1"/>
  <c r="G12" i="1"/>
  <c r="G13" i="1"/>
  <c r="G6" i="1"/>
  <c r="C1" i="1"/>
</calcChain>
</file>

<file path=xl/connections.xml><?xml version="1.0" encoding="utf-8"?>
<connections xmlns="http://schemas.openxmlformats.org/spreadsheetml/2006/main">
  <connection id="1" name="occ groups.csv" type="6" refreshedVersion="0" background="1" saveData="1">
    <textPr fileType="mac" sourceFile="Macintosh HD:Users:markus:Downloads:occ groups.csv" decimal="," thousands="." tab="0" comma="1" qualifier="none">
      <textFields count="6">
        <textField/>
        <textField/>
        <textField/>
        <textField/>
        <textField/>
        <textField/>
      </textFields>
    </textPr>
  </connection>
  <connection id="2" name="query_result.csv" type="6" refreshedVersion="0" background="1" saveData="1">
    <textPr fileType="mac" sourceFile="Macintosh HD:Users:markus:Downloads:query_result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<sst xmlns="http://schemas.openxmlformats.org/spreadsheetml/2006/main" count="113" uniqueCount="58">
  <si>
    <t>name</t>
  </si>
  <si>
    <t>species</t>
  </si>
  <si>
    <t>Animalia</t>
  </si>
  <si>
    <t>Viruses</t>
  </si>
  <si>
    <t>Protozoa</t>
  </si>
  <si>
    <t>Archaea</t>
  </si>
  <si>
    <t>Bacteria</t>
  </si>
  <si>
    <t>Chromista</t>
  </si>
  <si>
    <t>Fungi</t>
  </si>
  <si>
    <t>Plantae</t>
  </si>
  <si>
    <t>Total</t>
  </si>
  <si>
    <t>species%</t>
  </si>
  <si>
    <t>Diptera</t>
  </si>
  <si>
    <t>Hymenoptera</t>
  </si>
  <si>
    <t>Lepidoptera</t>
  </si>
  <si>
    <t>Ascomycota</t>
  </si>
  <si>
    <t>Magnoliopsida</t>
  </si>
  <si>
    <t>Other Animalia</t>
  </si>
  <si>
    <t>Other Fungi</t>
  </si>
  <si>
    <t>Arachnida</t>
  </si>
  <si>
    <t>Hemiptera</t>
  </si>
  <si>
    <t>Chordata</t>
  </si>
  <si>
    <t>Liliopsida</t>
  </si>
  <si>
    <t>Other Plantae</t>
  </si>
  <si>
    <t>Mollusca</t>
  </si>
  <si>
    <t>Other Insecta</t>
  </si>
  <si>
    <t>Other Arthropoda</t>
  </si>
  <si>
    <t>Other Tracheophyta</t>
  </si>
  <si>
    <t>rank</t>
  </si>
  <si>
    <t>taxon_key</t>
  </si>
  <si>
    <t>parent_key</t>
  </si>
  <si>
    <t>species_cnt</t>
  </si>
  <si>
    <t>names_cnt</t>
  </si>
  <si>
    <t>original species cnt</t>
  </si>
  <si>
    <t>Animalia other</t>
  </si>
  <si>
    <t>kingdom</t>
  </si>
  <si>
    <t>Fungi other</t>
  </si>
  <si>
    <t>Plantae other</t>
  </si>
  <si>
    <t>phylum</t>
  </si>
  <si>
    <t>Arthropoda other</t>
  </si>
  <si>
    <t>class</t>
  </si>
  <si>
    <t>Mollusca other</t>
  </si>
  <si>
    <t>Gastropoda</t>
  </si>
  <si>
    <t>Tracheophyta other</t>
  </si>
  <si>
    <t>Insecta other</t>
  </si>
  <si>
    <t>order</t>
  </si>
  <si>
    <t>Coleoptera</t>
  </si>
  <si>
    <t>KINGDOMS</t>
  </si>
  <si>
    <t>other counts</t>
  </si>
  <si>
    <t>perc</t>
  </si>
  <si>
    <t>KING CNT</t>
  </si>
  <si>
    <t>3% cutoff</t>
  </si>
  <si>
    <t>BACKBONE AUGUST 2016</t>
  </si>
  <si>
    <t>Asterales</t>
  </si>
  <si>
    <t>family</t>
  </si>
  <si>
    <t>Asteraceae</t>
  </si>
  <si>
    <t>Magnoliopsida other</t>
  </si>
  <si>
    <t>Asterales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</si>
</sst>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8000"/>
      <name val="Courier New"/>
    </font>
    <font>
      <sz val="14"/>
      <color rgb="FF0000FF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b/>
      <sz val="20"/>
      <color rgb="FFFF0000"/>
      <name val="Calibri"/>
      <scheme val="minor"/>
    </font>
    <font>
      <b/>
      <sz val="9"/>
      <color theme="0" tint="-0.34998626667073579"/>
      <name val="Calibri"/>
      <scheme val="minor"/>
    </font>
    <font>
      <sz val="9"/>
      <color theme="0" tint="-0.34998626667073579"/>
      <name val="Calibri"/>
      <scheme val="minor"/>
    </font>
    <font>
      <i/>
      <sz val="9"/>
      <color theme="0" tint="-0.34998626667073579"/>
      <name val="Calibri"/>
      <scheme val="minor"/>
    </font>
    <font>
      <sz val="12"/>
      <color rgb="FF000000"/>
      <name val="Calibri"/>
      <family val="2"/>
      <scheme val="minor"/>
    </font>
    <font>
      <sz val="9"/>
      <color rgb="FFA6A6A6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0" fontId="7" fillId="0" borderId="0" xfId="0" applyFont="1"/>
    <xf numFmtId="3" fontId="1" fillId="0" borderId="1" xfId="0" applyNumberFormat="1" applyFont="1" applyBorder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0" fontId="13" fillId="0" borderId="0" xfId="0" applyFont="1"/>
    <xf numFmtId="0" fontId="14" fillId="0" borderId="0" xfId="0" applyFont="1"/>
    <xf numFmtId="9" fontId="13" fillId="0" borderId="0" xfId="0" applyNumberFormat="1" applyFont="1"/>
    <xf numFmtId="3" fontId="14" fillId="0" borderId="0" xfId="0" applyNumberFormat="1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GBIF Backbone - major groups by number of species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Animalia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Bacteria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Chromista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Fungi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Plants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74915635545557"/>
                  <c:y val="-0.0024213075060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Protozoa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backbone!$A$4:$A$25</c:f>
              <c:strCache>
                <c:ptCount val="22"/>
                <c:pt idx="0">
                  <c:v>Chordata</c:v>
                </c:pt>
                <c:pt idx="1">
                  <c:v>Mollusca</c:v>
                </c:pt>
                <c:pt idx="2">
                  <c:v>Arachnida</c:v>
                </c:pt>
                <c:pt idx="3">
                  <c:v>Coleoptera</c:v>
                </c:pt>
                <c:pt idx="4">
                  <c:v>Diptera</c:v>
                </c:pt>
                <c:pt idx="5">
                  <c:v>Hemiptera</c:v>
                </c:pt>
                <c:pt idx="6">
                  <c:v>Hymenoptera</c:v>
                </c:pt>
                <c:pt idx="7">
                  <c:v>Lepidoptera</c:v>
                </c:pt>
                <c:pt idx="8">
                  <c:v>Other Insecta</c:v>
                </c:pt>
                <c:pt idx="9">
                  <c:v>Other Arthropoda</c:v>
                </c:pt>
                <c:pt idx="10">
                  <c:v>Other Animalia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Other Fungi</c:v>
                </c:pt>
                <c:pt idx="16">
                  <c:v>Liliopsida</c:v>
                </c:pt>
                <c:pt idx="17">
                  <c:v>Magnoliopsida</c:v>
                </c:pt>
                <c:pt idx="18">
                  <c:v>Other Tracheophyta</c:v>
                </c:pt>
                <c:pt idx="19">
                  <c:v>Other Plantae</c:v>
                </c:pt>
                <c:pt idx="20">
                  <c:v>Protozoa</c:v>
                </c:pt>
                <c:pt idx="21">
                  <c:v>Viruses</c:v>
                </c:pt>
              </c:strCache>
            </c:strRef>
          </c:cat>
          <c:val>
            <c:numRef>
              <c:f>backbone!$F$6:$F$13</c:f>
              <c:numCache>
                <c:formatCode>#,##0</c:formatCode>
                <c:ptCount val="8"/>
                <c:pt idx="0">
                  <c:v>1.625418E6</c:v>
                </c:pt>
                <c:pt idx="1">
                  <c:v>482.0</c:v>
                </c:pt>
                <c:pt idx="2">
                  <c:v>18209.0</c:v>
                </c:pt>
                <c:pt idx="3">
                  <c:v>65321.0</c:v>
                </c:pt>
                <c:pt idx="4">
                  <c:v>209647.0</c:v>
                </c:pt>
                <c:pt idx="5">
                  <c:v>575225.0</c:v>
                </c:pt>
                <c:pt idx="6">
                  <c:v>13199.0</c:v>
                </c:pt>
                <c:pt idx="7">
                  <c:v>6398.0</c:v>
                </c:pt>
              </c:numCache>
            </c:numRef>
          </c:val>
        </c:ser>
        <c:ser>
          <c:idx val="1"/>
          <c:order val="1"/>
          <c:dLbls>
            <c:dLbl>
              <c:idx val="9"/>
              <c:layout>
                <c:manualLayout>
                  <c:x val="-0.00787401574803154"/>
                  <c:y val="0.007263922518159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112485939257592"/>
                  <c:y val="-0.00484261501210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>
                <c:manualLayout>
                  <c:x val="-0.00194997613332638"/>
                  <c:y val="0.008348705671525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10724731607258"/>
                  <c:y val="-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.015579991134572"/>
                  <c:y val="-0.02070447843790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0.00673159413432563"/>
                  <c:y val="-0.02846194801591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</a:t>
                    </a:r>
                  </a:p>
                  <a:p>
                    <a:r>
                      <a:rPr lang="en-US"/>
                      <a:t>Tracheophyta, 1%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0.00196631044449918"/>
                  <c:y val="0.01195990313179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</a:t>
                    </a:r>
                  </a:p>
                  <a:p>
                    <a:r>
                      <a:rPr lang="en-US"/>
                      <a:t>Plantae, 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.00294946566674878"/>
                  <c:y val="-0.02905686542307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1"/>
              <c:delete val="1"/>
            </c:dLbl>
            <c:dLbl>
              <c:idx val="22"/>
              <c:layout>
                <c:manualLayout>
                  <c:x val="0.00682482920461874"/>
                  <c:y val="0.03519660585905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backbone!$A$4:$A$25</c:f>
              <c:strCache>
                <c:ptCount val="22"/>
                <c:pt idx="0">
                  <c:v>Chordata</c:v>
                </c:pt>
                <c:pt idx="1">
                  <c:v>Mollusca</c:v>
                </c:pt>
                <c:pt idx="2">
                  <c:v>Arachnida</c:v>
                </c:pt>
                <c:pt idx="3">
                  <c:v>Coleoptera</c:v>
                </c:pt>
                <c:pt idx="4">
                  <c:v>Diptera</c:v>
                </c:pt>
                <c:pt idx="5">
                  <c:v>Hemiptera</c:v>
                </c:pt>
                <c:pt idx="6">
                  <c:v>Hymenoptera</c:v>
                </c:pt>
                <c:pt idx="7">
                  <c:v>Lepidoptera</c:v>
                </c:pt>
                <c:pt idx="8">
                  <c:v>Other Insecta</c:v>
                </c:pt>
                <c:pt idx="9">
                  <c:v>Other Arthropoda</c:v>
                </c:pt>
                <c:pt idx="10">
                  <c:v>Other Animalia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Other Fungi</c:v>
                </c:pt>
                <c:pt idx="16">
                  <c:v>Liliopsida</c:v>
                </c:pt>
                <c:pt idx="17">
                  <c:v>Magnoliopsida</c:v>
                </c:pt>
                <c:pt idx="18">
                  <c:v>Other Tracheophyta</c:v>
                </c:pt>
                <c:pt idx="19">
                  <c:v>Other Plantae</c:v>
                </c:pt>
                <c:pt idx="20">
                  <c:v>Protozoa</c:v>
                </c:pt>
                <c:pt idx="21">
                  <c:v>Viruses</c:v>
                </c:pt>
              </c:strCache>
            </c:strRef>
          </c:cat>
          <c:val>
            <c:numRef>
              <c:f>backbone!$C$4:$C$25</c:f>
              <c:numCache>
                <c:formatCode>0%</c:formatCode>
                <c:ptCount val="22"/>
                <c:pt idx="0">
                  <c:v>0.0401810096587015</c:v>
                </c:pt>
                <c:pt idx="1">
                  <c:v>0.0424989229877573</c:v>
                </c:pt>
                <c:pt idx="2">
                  <c:v>0.0432439807645414</c:v>
                </c:pt>
                <c:pt idx="3">
                  <c:v>0.116746138170229</c:v>
                </c:pt>
                <c:pt idx="4">
                  <c:v>0.0678121913410204</c:v>
                </c:pt>
                <c:pt idx="5">
                  <c:v>0.0337141627408261</c:v>
                </c:pt>
                <c:pt idx="6">
                  <c:v>0.0493225861500402</c:v>
                </c:pt>
                <c:pt idx="7">
                  <c:v>0.102715741563205</c:v>
                </c:pt>
                <c:pt idx="8">
                  <c:v>0.0397299175503869</c:v>
                </c:pt>
                <c:pt idx="9">
                  <c:v>0.0516568088057635</c:v>
                </c:pt>
                <c:pt idx="10">
                  <c:v>0.0589510557106709</c:v>
                </c:pt>
                <c:pt idx="11">
                  <c:v>0.000191734035456476</c:v>
                </c:pt>
                <c:pt idx="12">
                  <c:v>0.00724332998262858</c:v>
                </c:pt>
                <c:pt idx="13">
                  <c:v>0.0259839396889056</c:v>
                </c:pt>
                <c:pt idx="14">
                  <c:v>0.0555965056670932</c:v>
                </c:pt>
                <c:pt idx="15">
                  <c:v>0.0277986506220019</c:v>
                </c:pt>
                <c:pt idx="16">
                  <c:v>0.0398405027409613</c:v>
                </c:pt>
                <c:pt idx="17">
                  <c:v>0.154878537284115</c:v>
                </c:pt>
                <c:pt idx="18">
                  <c:v>0.00949163033200618</c:v>
                </c:pt>
                <c:pt idx="19">
                  <c:v>0.0246071938450988</c:v>
                </c:pt>
                <c:pt idx="20">
                  <c:v>0.00525040982155608</c:v>
                </c:pt>
                <c:pt idx="21">
                  <c:v>0.0025450505370343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GBIF Occurrences - major groups by number of distinct species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Animalia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Bacteria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Chromista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Fungi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Plants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74915635545557"/>
                  <c:y val="-0.0024213075060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Protozoa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occurrences!$B$4:$B$26</c:f>
              <c:strCache>
                <c:ptCount val="23"/>
                <c:pt idx="0">
                  <c:v>Chordata</c:v>
                </c:pt>
                <c:pt idx="1">
                  <c:v>Gastropoda</c:v>
                </c:pt>
                <c:pt idx="2">
                  <c:v>Mollusca other</c:v>
                </c:pt>
                <c:pt idx="3">
                  <c:v>Arachnida</c:v>
                </c:pt>
                <c:pt idx="4">
                  <c:v>Coleoptera</c:v>
                </c:pt>
                <c:pt idx="5">
                  <c:v>Diptera</c:v>
                </c:pt>
                <c:pt idx="6">
                  <c:v>Hymenoptera</c:v>
                </c:pt>
                <c:pt idx="7">
                  <c:v>Lepidoptera</c:v>
                </c:pt>
                <c:pt idx="8">
                  <c:v>Insecta other</c:v>
                </c:pt>
                <c:pt idx="9">
                  <c:v>Arthropoda other</c:v>
                </c:pt>
                <c:pt idx="10">
                  <c:v>Animalia other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Fungi other</c:v>
                </c:pt>
                <c:pt idx="16">
                  <c:v>Liliopsida</c:v>
                </c:pt>
                <c:pt idx="17">
                  <c:v>Asteraceae</c:v>
                </c:pt>
                <c:pt idx="18">
                  <c:v>Magnoliopsida other</c:v>
                </c:pt>
                <c:pt idx="19">
                  <c:v>Tracheophyta other</c:v>
                </c:pt>
                <c:pt idx="20">
                  <c:v>Plantae other</c:v>
                </c:pt>
                <c:pt idx="21">
                  <c:v>Protozoa</c:v>
                </c:pt>
                <c:pt idx="22">
                  <c:v>Viruses</c:v>
                </c:pt>
              </c:strCache>
            </c:strRef>
          </c:cat>
          <c:val>
            <c:numRef>
              <c:f>occurrences!$E$31:$E$38</c:f>
              <c:numCache>
                <c:formatCode>#,##0</c:formatCode>
                <c:ptCount val="8"/>
                <c:pt idx="0">
                  <c:v>698121.0</c:v>
                </c:pt>
                <c:pt idx="1">
                  <c:v>372.0</c:v>
                </c:pt>
                <c:pt idx="2">
                  <c:v>12099.0</c:v>
                </c:pt>
                <c:pt idx="3">
                  <c:v>30611.0</c:v>
                </c:pt>
                <c:pt idx="4">
                  <c:v>102462.0</c:v>
                </c:pt>
                <c:pt idx="5">
                  <c:v>410464.0</c:v>
                </c:pt>
                <c:pt idx="6">
                  <c:v>3262.0</c:v>
                </c:pt>
                <c:pt idx="7">
                  <c:v>255.0</c:v>
                </c:pt>
              </c:numCache>
            </c:numRef>
          </c:val>
        </c:ser>
        <c:ser>
          <c:idx val="1"/>
          <c:order val="1"/>
          <c:dLbls>
            <c:dLbl>
              <c:idx val="9"/>
              <c:layout>
                <c:manualLayout>
                  <c:x val="0.000239574515660187"/>
                  <c:y val="0.0193253557121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112485939257592"/>
                  <c:y val="-0.00484261501210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>
                <c:manualLayout>
                  <c:x val="-0.00194997684113015"/>
                  <c:y val="0.01603337822903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10724731607258"/>
                  <c:y val="-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0.00392798390059255"/>
                  <c:y val="-0.002374266323505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0.000128891089425181"/>
                  <c:y val="-0.009087225747267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Magnoliopsida </a:t>
                    </a:r>
                  </a:p>
                  <a:p>
                    <a:r>
                      <a:rPr lang="en-US"/>
                      <a:t>other, 19%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0.00101419878296146"/>
                  <c:y val="0.01315789473684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Tracheophyta </a:t>
                    </a:r>
                  </a:p>
                  <a:p>
                    <a:r>
                      <a:rPr lang="en-US"/>
                      <a:t>other, 1%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7.14973847711641E-17"/>
                  <c:y val="-0.00622406639004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"/>
                  <c:y val="-0.02593360995850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0682482920461874"/>
                  <c:y val="0.03519660585905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occurrences!$B$4:$B$26</c:f>
              <c:strCache>
                <c:ptCount val="23"/>
                <c:pt idx="0">
                  <c:v>Chordata</c:v>
                </c:pt>
                <c:pt idx="1">
                  <c:v>Gastropoda</c:v>
                </c:pt>
                <c:pt idx="2">
                  <c:v>Mollusca other</c:v>
                </c:pt>
                <c:pt idx="3">
                  <c:v>Arachnida</c:v>
                </c:pt>
                <c:pt idx="4">
                  <c:v>Coleoptera</c:v>
                </c:pt>
                <c:pt idx="5">
                  <c:v>Diptera</c:v>
                </c:pt>
                <c:pt idx="6">
                  <c:v>Hymenoptera</c:v>
                </c:pt>
                <c:pt idx="7">
                  <c:v>Lepidoptera</c:v>
                </c:pt>
                <c:pt idx="8">
                  <c:v>Insecta other</c:v>
                </c:pt>
                <c:pt idx="9">
                  <c:v>Arthropoda other</c:v>
                </c:pt>
                <c:pt idx="10">
                  <c:v>Animalia other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Fungi other</c:v>
                </c:pt>
                <c:pt idx="16">
                  <c:v>Liliopsida</c:v>
                </c:pt>
                <c:pt idx="17">
                  <c:v>Asteraceae</c:v>
                </c:pt>
                <c:pt idx="18">
                  <c:v>Magnoliopsida other</c:v>
                </c:pt>
                <c:pt idx="19">
                  <c:v>Tracheophyta other</c:v>
                </c:pt>
                <c:pt idx="20">
                  <c:v>Plantae other</c:v>
                </c:pt>
                <c:pt idx="21">
                  <c:v>Protozoa</c:v>
                </c:pt>
                <c:pt idx="22">
                  <c:v>Viruses</c:v>
                </c:pt>
              </c:strCache>
            </c:strRef>
          </c:cat>
          <c:val>
            <c:numRef>
              <c:f>occurrences!$F$4:$F$26</c:f>
              <c:numCache>
                <c:formatCode>0%</c:formatCode>
                <c:ptCount val="23"/>
                <c:pt idx="0">
                  <c:v>0.0644084265365611</c:v>
                </c:pt>
                <c:pt idx="1">
                  <c:v>0.0386444198128885</c:v>
                </c:pt>
                <c:pt idx="2">
                  <c:v>0.0196629258153725</c:v>
                </c:pt>
                <c:pt idx="3">
                  <c:v>0.0307177059363287</c:v>
                </c:pt>
                <c:pt idx="4">
                  <c:v>0.077135378317905</c:v>
                </c:pt>
                <c:pt idx="5">
                  <c:v>0.0514397533169111</c:v>
                </c:pt>
                <c:pt idx="6">
                  <c:v>0.0473829678621806</c:v>
                </c:pt>
                <c:pt idx="7">
                  <c:v>0.0498168801077569</c:v>
                </c:pt>
                <c:pt idx="8">
                  <c:v>0.0576871393062913</c:v>
                </c:pt>
                <c:pt idx="9">
                  <c:v>0.0537170237093745</c:v>
                </c:pt>
                <c:pt idx="10">
                  <c:v>0.0644887353038931</c:v>
                </c:pt>
                <c:pt idx="11">
                  <c:v>0.00029579070740097</c:v>
                </c:pt>
                <c:pt idx="12">
                  <c:v>0.00962035421732347</c:v>
                </c:pt>
                <c:pt idx="13">
                  <c:v>0.0243399175920728</c:v>
                </c:pt>
                <c:pt idx="14">
                  <c:v>0.0548938254484966</c:v>
                </c:pt>
                <c:pt idx="15">
                  <c:v>0.0265774311690253</c:v>
                </c:pt>
                <c:pt idx="16">
                  <c:v>0.0586659521041692</c:v>
                </c:pt>
                <c:pt idx="17">
                  <c:v>0.029645067053845</c:v>
                </c:pt>
                <c:pt idx="18">
                  <c:v>0.194223970815317</c:v>
                </c:pt>
                <c:pt idx="19">
                  <c:v>0.0136707785815722</c:v>
                </c:pt>
                <c:pt idx="20">
                  <c:v>0.0301690618822785</c:v>
                </c:pt>
                <c:pt idx="21">
                  <c:v>0.00259373464393001</c:v>
                </c:pt>
                <c:pt idx="22">
                  <c:v>0.000202759759105503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588433</xdr:colOff>
      <xdr:row>0</xdr:row>
      <xdr:rowOff>118534</xdr:rowOff>
    </xdr:from>
    <xdr:to>
      <xdr:col>24</xdr:col>
      <xdr:colOff>338667</xdr:colOff>
      <xdr:row>60</xdr:row>
      <xdr:rowOff>33867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228601</xdr:colOff>
      <xdr:row>0</xdr:row>
      <xdr:rowOff>190500</xdr:rowOff>
    </xdr:from>
    <xdr:to>
      <xdr:col>25</xdr:col>
      <xdr:colOff>368301</xdr:colOff>
      <xdr:row>62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cc group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25" zoomScaleNormal="125" zoomScalePageLayoutView="125" workbookViewId="0">
      <selection activeCell="E1" sqref="E1:F1"/>
    </sheetView>
  </sheetViews>
  <sheetFormatPr baseColWidth="10" defaultRowHeight="15" x14ac:dyDescent="0"/>
  <cols>
    <col min="1" max="1" width="16.83203125" bestFit="1" customWidth="1"/>
    <col min="2" max="2" width="14.1640625" style="4" bestFit="1" customWidth="1"/>
    <col min="3" max="3" width="8.6640625" bestFit="1" customWidth="1"/>
    <col min="5" max="6" width="14.1640625" bestFit="1" customWidth="1"/>
    <col min="7" max="7" width="5" bestFit="1" customWidth="1"/>
  </cols>
  <sheetData>
    <row r="1" spans="1:7" s="1" customFormat="1" ht="25">
      <c r="A1" s="1" t="s">
        <v>10</v>
      </c>
      <c r="B1" s="8">
        <f>SUM(F6:F13)</f>
        <v>2513899</v>
      </c>
      <c r="C1" s="3">
        <f>B1*0.05</f>
        <v>125694.95000000001</v>
      </c>
      <c r="E1" s="11" t="s">
        <v>52</v>
      </c>
      <c r="F1" s="11"/>
    </row>
    <row r="3" spans="1:7">
      <c r="A3" s="1" t="s">
        <v>0</v>
      </c>
      <c r="B3" s="3" t="s">
        <v>1</v>
      </c>
      <c r="C3" s="1" t="s">
        <v>11</v>
      </c>
    </row>
    <row r="4" spans="1:7">
      <c r="A4" t="s">
        <v>21</v>
      </c>
      <c r="B4" s="4">
        <v>101011</v>
      </c>
      <c r="C4" s="6">
        <f>B4/$B$1</f>
        <v>4.0181009658701486E-2</v>
      </c>
      <c r="D4">
        <f>B4/$B$1</f>
        <v>4.0181009658701486E-2</v>
      </c>
    </row>
    <row r="5" spans="1:7">
      <c r="A5" t="s">
        <v>24</v>
      </c>
      <c r="B5" s="4">
        <v>106838</v>
      </c>
      <c r="C5" s="6">
        <f t="shared" ref="C5:C25" si="0">B5/$B$1</f>
        <v>4.2498922987757266E-2</v>
      </c>
    </row>
    <row r="6" spans="1:7" ht="17">
      <c r="A6" t="s">
        <v>19</v>
      </c>
      <c r="B6" s="4">
        <v>108711</v>
      </c>
      <c r="C6" s="6">
        <f t="shared" si="0"/>
        <v>4.3243980764541452E-2</v>
      </c>
      <c r="E6" s="2" t="s">
        <v>2</v>
      </c>
      <c r="F6" s="5">
        <v>1625418</v>
      </c>
      <c r="G6" s="6">
        <f t="shared" ref="G6:G13" si="1">F6/$B$1</f>
        <v>0.64657251544314231</v>
      </c>
    </row>
    <row r="7" spans="1:7" ht="17">
      <c r="A7" t="s">
        <v>46</v>
      </c>
      <c r="B7" s="4">
        <v>293488</v>
      </c>
      <c r="C7" s="6">
        <f t="shared" si="0"/>
        <v>0.1167461381702288</v>
      </c>
      <c r="E7" s="2" t="s">
        <v>5</v>
      </c>
      <c r="F7" s="5">
        <v>482</v>
      </c>
      <c r="G7" s="6">
        <f t="shared" si="1"/>
        <v>1.9173403545647618E-4</v>
      </c>
    </row>
    <row r="8" spans="1:7" ht="17">
      <c r="A8" t="s">
        <v>12</v>
      </c>
      <c r="B8" s="4">
        <v>170473</v>
      </c>
      <c r="C8" s="6">
        <f t="shared" si="0"/>
        <v>6.7812191341020456E-2</v>
      </c>
      <c r="E8" s="2" t="s">
        <v>6</v>
      </c>
      <c r="F8" s="5">
        <v>18209</v>
      </c>
      <c r="G8" s="6">
        <f t="shared" si="1"/>
        <v>7.2433299826285781E-3</v>
      </c>
    </row>
    <row r="9" spans="1:7" ht="17">
      <c r="A9" t="s">
        <v>20</v>
      </c>
      <c r="B9" s="4">
        <v>84754</v>
      </c>
      <c r="C9" s="6">
        <f t="shared" si="0"/>
        <v>3.3714162740826101E-2</v>
      </c>
      <c r="E9" s="2" t="s">
        <v>7</v>
      </c>
      <c r="F9" s="5">
        <v>65321</v>
      </c>
      <c r="G9" s="6">
        <f t="shared" si="1"/>
        <v>2.5983939688905562E-2</v>
      </c>
    </row>
    <row r="10" spans="1:7" ht="17">
      <c r="A10" t="s">
        <v>13</v>
      </c>
      <c r="B10" s="4">
        <v>123992</v>
      </c>
      <c r="C10" s="6">
        <f t="shared" si="0"/>
        <v>4.9322586150040239E-2</v>
      </c>
      <c r="E10" s="2" t="s">
        <v>8</v>
      </c>
      <c r="F10" s="5">
        <v>209647</v>
      </c>
      <c r="G10" s="6">
        <f t="shared" si="1"/>
        <v>8.3395156289095149E-2</v>
      </c>
    </row>
    <row r="11" spans="1:7" ht="17">
      <c r="A11" t="s">
        <v>14</v>
      </c>
      <c r="B11" s="4">
        <v>258217</v>
      </c>
      <c r="C11" s="6">
        <f t="shared" si="0"/>
        <v>0.1027157415632052</v>
      </c>
      <c r="E11" s="2" t="s">
        <v>9</v>
      </c>
      <c r="F11" s="5">
        <v>575225</v>
      </c>
      <c r="G11" s="6">
        <f t="shared" si="1"/>
        <v>0.22881786420218156</v>
      </c>
    </row>
    <row r="12" spans="1:7" ht="17">
      <c r="A12" t="s">
        <v>25</v>
      </c>
      <c r="B12" s="4">
        <v>99877</v>
      </c>
      <c r="C12" s="6">
        <f t="shared" si="0"/>
        <v>3.9729917550386872E-2</v>
      </c>
      <c r="E12" s="2" t="s">
        <v>4</v>
      </c>
      <c r="F12" s="5">
        <v>13199</v>
      </c>
      <c r="G12" s="6">
        <f t="shared" si="1"/>
        <v>5.2504098215560768E-3</v>
      </c>
    </row>
    <row r="13" spans="1:7" ht="17">
      <c r="A13" t="s">
        <v>26</v>
      </c>
      <c r="B13" s="4">
        <v>129860</v>
      </c>
      <c r="C13" s="6">
        <f t="shared" si="0"/>
        <v>5.1656808805763475E-2</v>
      </c>
      <c r="E13" s="2" t="s">
        <v>3</v>
      </c>
      <c r="F13" s="5">
        <v>6398</v>
      </c>
      <c r="G13" s="6">
        <f t="shared" si="1"/>
        <v>2.5450505370343043E-3</v>
      </c>
    </row>
    <row r="14" spans="1:7">
      <c r="A14" t="s">
        <v>17</v>
      </c>
      <c r="B14" s="4">
        <v>148197</v>
      </c>
      <c r="C14" s="6">
        <f t="shared" si="0"/>
        <v>5.8951055710670955E-2</v>
      </c>
    </row>
    <row r="15" spans="1:7">
      <c r="A15" t="s">
        <v>5</v>
      </c>
      <c r="B15" s="4">
        <v>482</v>
      </c>
      <c r="C15" s="6">
        <f t="shared" si="0"/>
        <v>1.9173403545647618E-4</v>
      </c>
    </row>
    <row r="16" spans="1:7">
      <c r="A16" t="s">
        <v>6</v>
      </c>
      <c r="B16" s="4">
        <v>18209</v>
      </c>
      <c r="C16" s="6">
        <f t="shared" si="0"/>
        <v>7.2433299826285781E-3</v>
      </c>
      <c r="E16" s="4">
        <f>SUM(B4:B25)</f>
        <v>2513899</v>
      </c>
    </row>
    <row r="17" spans="1:3">
      <c r="A17" t="s">
        <v>7</v>
      </c>
      <c r="B17" s="4">
        <v>65321</v>
      </c>
      <c r="C17" s="6">
        <f t="shared" si="0"/>
        <v>2.5983939688905562E-2</v>
      </c>
    </row>
    <row r="18" spans="1:3">
      <c r="A18" t="s">
        <v>15</v>
      </c>
      <c r="B18" s="4">
        <v>139764</v>
      </c>
      <c r="C18" s="6">
        <f t="shared" si="0"/>
        <v>5.5596505667093225E-2</v>
      </c>
    </row>
    <row r="19" spans="1:3">
      <c r="A19" t="s">
        <v>18</v>
      </c>
      <c r="B19" s="4">
        <v>69883</v>
      </c>
      <c r="C19" s="6">
        <f t="shared" si="0"/>
        <v>2.779865062200192E-2</v>
      </c>
    </row>
    <row r="20" spans="1:3">
      <c r="A20" t="s">
        <v>22</v>
      </c>
      <c r="B20" s="4">
        <v>100155</v>
      </c>
      <c r="C20" s="6">
        <f t="shared" si="0"/>
        <v>3.9840502740961355E-2</v>
      </c>
    </row>
    <row r="21" spans="1:3">
      <c r="A21" t="s">
        <v>16</v>
      </c>
      <c r="B21" s="4">
        <v>389349</v>
      </c>
      <c r="C21" s="6">
        <f t="shared" si="0"/>
        <v>0.15487853728411524</v>
      </c>
    </row>
    <row r="22" spans="1:3">
      <c r="A22" t="s">
        <v>27</v>
      </c>
      <c r="B22" s="4">
        <v>23861</v>
      </c>
      <c r="C22" s="6">
        <f t="shared" si="0"/>
        <v>9.4916303320061787E-3</v>
      </c>
    </row>
    <row r="23" spans="1:3">
      <c r="A23" t="s">
        <v>23</v>
      </c>
      <c r="B23" s="4">
        <v>61860</v>
      </c>
      <c r="C23" s="6">
        <f t="shared" si="0"/>
        <v>2.4607193845098789E-2</v>
      </c>
    </row>
    <row r="24" spans="1:3">
      <c r="A24" t="s">
        <v>4</v>
      </c>
      <c r="B24" s="4">
        <v>13199</v>
      </c>
      <c r="C24" s="6">
        <f t="shared" si="0"/>
        <v>5.2504098215560768E-3</v>
      </c>
    </row>
    <row r="25" spans="1:3" ht="17">
      <c r="A25" s="2" t="s">
        <v>3</v>
      </c>
      <c r="B25" s="5">
        <v>6398</v>
      </c>
      <c r="C25" s="6">
        <f t="shared" si="0"/>
        <v>2.5450505370343043E-3</v>
      </c>
    </row>
  </sheetData>
  <phoneticPr fontId="6" type="noConversion"/>
  <pageMargins left="0.75000000000000011" right="0.75000000000000011" top="1" bottom="1" header="0.5" footer="0.5"/>
  <pageSetup paperSize="9" orientation="portrait" horizontalDpi="4294967292" verticalDpi="4294967292"/>
  <headerFooter>
    <oddHeader>&amp;C&amp;"Calibri,Regular"&amp;K000000GBIF Backbone Major Groups</oddHeader>
    <oddFooter>&amp;R&amp;"Calibri,Regular"&amp;K000000by number of species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J21" sqref="J21"/>
    </sheetView>
  </sheetViews>
  <sheetFormatPr baseColWidth="10" defaultRowHeight="15" x14ac:dyDescent="0"/>
  <cols>
    <col min="1" max="1" width="8.33203125" bestFit="1" customWidth="1"/>
    <col min="2" max="2" width="17.33203125" bestFit="1" customWidth="1"/>
    <col min="3" max="3" width="8.1640625" bestFit="1" customWidth="1"/>
    <col min="4" max="4" width="8.5" bestFit="1" customWidth="1"/>
    <col min="5" max="5" width="11" bestFit="1" customWidth="1"/>
    <col min="6" max="6" width="11" customWidth="1"/>
    <col min="7" max="7" width="9.33203125" bestFit="1" customWidth="1"/>
    <col min="8" max="8" width="9.5" bestFit="1" customWidth="1"/>
    <col min="9" max="9" width="13.33203125" bestFit="1" customWidth="1"/>
  </cols>
  <sheetData>
    <row r="1" spans="1:10" ht="20">
      <c r="A1" s="7" t="s">
        <v>10</v>
      </c>
      <c r="B1" s="3">
        <f>SUM(E31:E38)</f>
        <v>1257646</v>
      </c>
      <c r="D1" s="9" t="s">
        <v>51</v>
      </c>
      <c r="E1" s="10">
        <f>B1*0.03</f>
        <v>37729.379999999997</v>
      </c>
    </row>
    <row r="3" spans="1:10" s="1" customFormat="1">
      <c r="A3" s="1" t="s">
        <v>28</v>
      </c>
      <c r="B3" s="1" t="s">
        <v>0</v>
      </c>
      <c r="C3" s="12" t="s">
        <v>29</v>
      </c>
      <c r="D3" s="12" t="s">
        <v>30</v>
      </c>
      <c r="E3" s="1" t="s">
        <v>31</v>
      </c>
      <c r="F3" s="1" t="s">
        <v>49</v>
      </c>
      <c r="G3" s="12" t="s">
        <v>32</v>
      </c>
      <c r="H3" s="12" t="s">
        <v>48</v>
      </c>
      <c r="I3" s="12" t="s">
        <v>33</v>
      </c>
      <c r="J3" s="1" t="s">
        <v>50</v>
      </c>
    </row>
    <row r="4" spans="1:10">
      <c r="A4" t="s">
        <v>38</v>
      </c>
      <c r="B4" t="s">
        <v>21</v>
      </c>
      <c r="C4" s="13">
        <v>44</v>
      </c>
      <c r="D4" s="13">
        <v>1</v>
      </c>
      <c r="E4" s="4">
        <v>81003</v>
      </c>
      <c r="F4" s="6">
        <f t="shared" ref="F4:F14" si="0">E4/$B$1</f>
        <v>6.4408426536561161E-2</v>
      </c>
      <c r="G4" s="14">
        <v>168031</v>
      </c>
      <c r="H4" s="14"/>
      <c r="I4" s="14">
        <v>81003</v>
      </c>
      <c r="J4" s="4">
        <f>SUM(E4:E14)</f>
        <v>698121</v>
      </c>
    </row>
    <row r="5" spans="1:10">
      <c r="A5" t="s">
        <v>40</v>
      </c>
      <c r="B5" t="s">
        <v>42</v>
      </c>
      <c r="C5" s="13">
        <v>225</v>
      </c>
      <c r="D5" s="13">
        <v>52</v>
      </c>
      <c r="E5" s="4">
        <v>48601</v>
      </c>
      <c r="F5" s="6">
        <f>E5/$B$1</f>
        <v>3.8644419812888527E-2</v>
      </c>
      <c r="G5" s="14">
        <v>83664</v>
      </c>
      <c r="H5" s="14"/>
      <c r="I5" s="14">
        <v>48601</v>
      </c>
    </row>
    <row r="6" spans="1:10">
      <c r="B6" t="s">
        <v>41</v>
      </c>
      <c r="C6" s="13">
        <v>52</v>
      </c>
      <c r="D6" s="13">
        <v>1</v>
      </c>
      <c r="E6" s="4">
        <f t="shared" ref="E6" si="1">H6</f>
        <v>24729</v>
      </c>
      <c r="F6" s="6">
        <f>E6/$B$1</f>
        <v>1.9662925815372528E-2</v>
      </c>
      <c r="G6" s="14">
        <v>130281</v>
      </c>
      <c r="H6" s="14">
        <f>I6-I5</f>
        <v>24729</v>
      </c>
      <c r="I6" s="15">
        <v>73330</v>
      </c>
    </row>
    <row r="7" spans="1:10">
      <c r="A7" t="s">
        <v>40</v>
      </c>
      <c r="B7" t="s">
        <v>19</v>
      </c>
      <c r="C7" s="13">
        <v>367</v>
      </c>
      <c r="D7" s="13">
        <v>54</v>
      </c>
      <c r="E7" s="4">
        <v>38632</v>
      </c>
      <c r="F7" s="6">
        <f t="shared" si="0"/>
        <v>3.0717705936328665E-2</v>
      </c>
      <c r="G7" s="14">
        <v>48440</v>
      </c>
      <c r="H7" s="14"/>
      <c r="I7" s="14">
        <v>38632</v>
      </c>
    </row>
    <row r="8" spans="1:10">
      <c r="A8" t="s">
        <v>45</v>
      </c>
      <c r="B8" t="s">
        <v>46</v>
      </c>
      <c r="C8" s="13">
        <v>1470</v>
      </c>
      <c r="D8" s="13">
        <v>216</v>
      </c>
      <c r="E8" s="4">
        <v>97009</v>
      </c>
      <c r="F8" s="6">
        <f t="shared" si="0"/>
        <v>7.713537831790504E-2</v>
      </c>
      <c r="G8" s="14">
        <v>126006</v>
      </c>
      <c r="H8" s="14"/>
      <c r="I8" s="14">
        <v>97009</v>
      </c>
    </row>
    <row r="9" spans="1:10">
      <c r="A9" t="s">
        <v>45</v>
      </c>
      <c r="B9" t="s">
        <v>12</v>
      </c>
      <c r="C9" s="13">
        <v>811</v>
      </c>
      <c r="D9" s="13">
        <v>216</v>
      </c>
      <c r="E9" s="4">
        <v>64693</v>
      </c>
      <c r="F9" s="6">
        <f t="shared" si="0"/>
        <v>5.143975331691112E-2</v>
      </c>
      <c r="G9" s="14">
        <v>76047</v>
      </c>
      <c r="H9" s="14"/>
      <c r="I9" s="14">
        <v>64693</v>
      </c>
    </row>
    <row r="10" spans="1:10">
      <c r="A10" t="s">
        <v>45</v>
      </c>
      <c r="B10" t="s">
        <v>13</v>
      </c>
      <c r="C10" s="13">
        <v>1457</v>
      </c>
      <c r="D10" s="13">
        <v>216</v>
      </c>
      <c r="E10" s="4">
        <v>59591</v>
      </c>
      <c r="F10" s="6">
        <f t="shared" si="0"/>
        <v>4.7382967862180617E-2</v>
      </c>
      <c r="G10" s="14">
        <v>75108</v>
      </c>
      <c r="H10" s="14"/>
      <c r="I10" s="14">
        <v>59591</v>
      </c>
    </row>
    <row r="11" spans="1:10">
      <c r="A11" t="s">
        <v>45</v>
      </c>
      <c r="B11" t="s">
        <v>14</v>
      </c>
      <c r="C11" s="13">
        <v>797</v>
      </c>
      <c r="D11" s="13">
        <v>216</v>
      </c>
      <c r="E11" s="4">
        <v>62652</v>
      </c>
      <c r="F11" s="6">
        <f t="shared" si="0"/>
        <v>4.9816880107756874E-2</v>
      </c>
      <c r="G11" s="14">
        <v>75400</v>
      </c>
      <c r="H11" s="14"/>
      <c r="I11" s="14">
        <v>62652</v>
      </c>
    </row>
    <row r="12" spans="1:10">
      <c r="B12" t="s">
        <v>44</v>
      </c>
      <c r="C12" s="13">
        <v>216</v>
      </c>
      <c r="D12" s="13">
        <v>54</v>
      </c>
      <c r="E12" s="4">
        <f t="shared" ref="E12:E13" si="2">H12</f>
        <v>72550</v>
      </c>
      <c r="F12" s="6">
        <f t="shared" si="0"/>
        <v>5.7687139306291275E-2</v>
      </c>
      <c r="G12" s="14">
        <v>444929</v>
      </c>
      <c r="H12" s="14">
        <f>I12-SUM(I8:I11)</f>
        <v>72550</v>
      </c>
      <c r="I12" s="15">
        <v>356495</v>
      </c>
    </row>
    <row r="13" spans="1:10">
      <c r="B13" t="s">
        <v>39</v>
      </c>
      <c r="C13" s="13">
        <v>54</v>
      </c>
      <c r="D13" s="13">
        <v>1</v>
      </c>
      <c r="E13" s="4">
        <f t="shared" si="2"/>
        <v>67557</v>
      </c>
      <c r="F13" s="6">
        <f t="shared" si="0"/>
        <v>5.3717023709374499E-2</v>
      </c>
      <c r="G13" s="14">
        <v>588135</v>
      </c>
      <c r="H13" s="14">
        <f>I13-I7-I12</f>
        <v>67557</v>
      </c>
      <c r="I13" s="14">
        <v>462684</v>
      </c>
    </row>
    <row r="14" spans="1:10">
      <c r="B14" t="s">
        <v>34</v>
      </c>
      <c r="C14" s="13">
        <v>1</v>
      </c>
      <c r="D14" s="13"/>
      <c r="E14" s="4">
        <f>H14</f>
        <v>81104</v>
      </c>
      <c r="F14" s="6">
        <f t="shared" si="0"/>
        <v>6.4488735303893152E-2</v>
      </c>
      <c r="G14" s="14">
        <v>1012631</v>
      </c>
      <c r="H14" s="14">
        <f>I14-I4-I13-I6</f>
        <v>81104</v>
      </c>
      <c r="I14" s="14">
        <v>698121</v>
      </c>
    </row>
    <row r="15" spans="1:10">
      <c r="A15" t="s">
        <v>35</v>
      </c>
      <c r="B15" t="s">
        <v>5</v>
      </c>
      <c r="C15" s="13">
        <v>2</v>
      </c>
      <c r="D15" s="13"/>
      <c r="E15" s="4">
        <v>372</v>
      </c>
      <c r="F15" s="6">
        <f t="shared" ref="F15:F19" si="3">E15/$B$1</f>
        <v>2.9579070740096976E-4</v>
      </c>
      <c r="G15" s="14">
        <v>481</v>
      </c>
      <c r="H15" s="14"/>
      <c r="I15" s="14">
        <v>372</v>
      </c>
      <c r="J15" s="4">
        <f>E15</f>
        <v>372</v>
      </c>
    </row>
    <row r="16" spans="1:10">
      <c r="A16" t="s">
        <v>35</v>
      </c>
      <c r="B16" t="s">
        <v>6</v>
      </c>
      <c r="C16" s="13">
        <v>3</v>
      </c>
      <c r="D16" s="13"/>
      <c r="E16" s="4">
        <v>12099</v>
      </c>
      <c r="F16" s="6">
        <f t="shared" si="3"/>
        <v>9.6203542173234763E-3</v>
      </c>
      <c r="G16" s="14">
        <v>17094</v>
      </c>
      <c r="H16" s="14"/>
      <c r="I16" s="14">
        <v>12099</v>
      </c>
      <c r="J16" s="4">
        <f t="shared" ref="J16:J17" si="4">E16</f>
        <v>12099</v>
      </c>
    </row>
    <row r="17" spans="1:10">
      <c r="A17" t="s">
        <v>35</v>
      </c>
      <c r="B17" t="s">
        <v>7</v>
      </c>
      <c r="C17" s="13">
        <v>4</v>
      </c>
      <c r="D17" s="13"/>
      <c r="E17" s="4">
        <v>30611</v>
      </c>
      <c r="F17" s="6">
        <f t="shared" si="3"/>
        <v>2.433991759207281E-2</v>
      </c>
      <c r="G17" s="14">
        <v>44152</v>
      </c>
      <c r="H17" s="14"/>
      <c r="I17" s="14">
        <v>30611</v>
      </c>
      <c r="J17" s="4">
        <f t="shared" si="4"/>
        <v>30611</v>
      </c>
    </row>
    <row r="18" spans="1:10">
      <c r="A18" t="s">
        <v>38</v>
      </c>
      <c r="B18" t="s">
        <v>15</v>
      </c>
      <c r="C18" s="13">
        <v>95</v>
      </c>
      <c r="D18" s="13">
        <v>5</v>
      </c>
      <c r="E18" s="4">
        <v>69037</v>
      </c>
      <c r="F18" s="6">
        <f>E18/$B$1</f>
        <v>5.4893825448496636E-2</v>
      </c>
      <c r="G18" s="14">
        <v>107426</v>
      </c>
      <c r="H18" s="14"/>
      <c r="I18" s="14">
        <v>69037</v>
      </c>
      <c r="J18" s="4">
        <f>E18+E19</f>
        <v>102462</v>
      </c>
    </row>
    <row r="19" spans="1:10">
      <c r="B19" t="s">
        <v>36</v>
      </c>
      <c r="C19" s="13">
        <v>5</v>
      </c>
      <c r="D19" s="13"/>
      <c r="E19" s="4">
        <f>H19</f>
        <v>33425</v>
      </c>
      <c r="F19" s="6">
        <f t="shared" si="3"/>
        <v>2.6577431169025306E-2</v>
      </c>
      <c r="G19" s="14">
        <v>161732</v>
      </c>
      <c r="H19" s="14">
        <f>I19-I18</f>
        <v>33425</v>
      </c>
      <c r="I19" s="14">
        <v>102462</v>
      </c>
    </row>
    <row r="20" spans="1:10">
      <c r="A20" t="s">
        <v>40</v>
      </c>
      <c r="B20" t="s">
        <v>22</v>
      </c>
      <c r="C20" s="13">
        <v>196</v>
      </c>
      <c r="D20" s="13">
        <v>7707728</v>
      </c>
      <c r="E20" s="4">
        <v>73781</v>
      </c>
      <c r="F20" s="6">
        <f>E20/$B$1</f>
        <v>5.8665952104169215E-2</v>
      </c>
      <c r="G20" s="14">
        <v>162609</v>
      </c>
      <c r="H20" s="14"/>
      <c r="I20" s="14">
        <v>73781</v>
      </c>
      <c r="J20" s="4">
        <f>SUM(E20:E24)</f>
        <v>410464</v>
      </c>
    </row>
    <row r="21" spans="1:10">
      <c r="A21" s="17" t="s">
        <v>54</v>
      </c>
      <c r="B21" s="17" t="s">
        <v>55</v>
      </c>
      <c r="C21" s="20">
        <v>3065</v>
      </c>
      <c r="D21" s="20">
        <v>414</v>
      </c>
      <c r="E21" s="16">
        <v>37283</v>
      </c>
      <c r="F21" s="6">
        <f t="shared" ref="F21:F28" si="5">E21/$B$1</f>
        <v>2.964506705384504E-2</v>
      </c>
      <c r="G21" s="20">
        <v>84190</v>
      </c>
      <c r="H21" s="17"/>
      <c r="I21" s="20">
        <v>37283</v>
      </c>
    </row>
    <row r="22" spans="1:10">
      <c r="A22" s="17" t="s">
        <v>40</v>
      </c>
      <c r="B22" s="17" t="s">
        <v>56</v>
      </c>
      <c r="C22" s="18">
        <v>220</v>
      </c>
      <c r="D22" s="18">
        <v>7707728</v>
      </c>
      <c r="E22" s="16">
        <f>H22</f>
        <v>244265</v>
      </c>
      <c r="F22" s="6">
        <f t="shared" si="5"/>
        <v>0.19422397081531687</v>
      </c>
      <c r="G22" s="20">
        <v>616429</v>
      </c>
      <c r="H22" s="20">
        <f>I22-E21</f>
        <v>244265</v>
      </c>
      <c r="I22" s="20">
        <v>281548</v>
      </c>
    </row>
    <row r="23" spans="1:10">
      <c r="B23" t="s">
        <v>43</v>
      </c>
      <c r="C23" s="13">
        <v>7707728</v>
      </c>
      <c r="D23" s="13">
        <v>6</v>
      </c>
      <c r="E23" s="4">
        <f>H23</f>
        <v>17193</v>
      </c>
      <c r="F23" s="6">
        <f t="shared" si="5"/>
        <v>1.367077858157224E-2</v>
      </c>
      <c r="G23" s="14">
        <v>822437</v>
      </c>
      <c r="H23" s="14">
        <f>I23-E22-E21-E20</f>
        <v>17193</v>
      </c>
      <c r="I23" s="15">
        <v>372522</v>
      </c>
    </row>
    <row r="24" spans="1:10">
      <c r="B24" t="s">
        <v>37</v>
      </c>
      <c r="C24" s="13">
        <v>6</v>
      </c>
      <c r="D24" s="13"/>
      <c r="E24" s="4">
        <f>H24</f>
        <v>37942</v>
      </c>
      <c r="F24" s="6">
        <f t="shared" si="5"/>
        <v>3.016906188227848E-2</v>
      </c>
      <c r="G24" s="14">
        <v>894184</v>
      </c>
      <c r="H24" s="14">
        <f>I24-I23</f>
        <v>37942</v>
      </c>
      <c r="I24" s="14">
        <v>410464</v>
      </c>
    </row>
    <row r="25" spans="1:10">
      <c r="A25" t="s">
        <v>35</v>
      </c>
      <c r="B25" t="s">
        <v>4</v>
      </c>
      <c r="C25" s="13">
        <v>7</v>
      </c>
      <c r="D25" s="13"/>
      <c r="E25" s="4">
        <v>3262</v>
      </c>
      <c r="F25" s="6">
        <f t="shared" si="5"/>
        <v>2.593734643930009E-3</v>
      </c>
      <c r="G25" s="14">
        <v>5357</v>
      </c>
      <c r="H25" s="14"/>
      <c r="I25" s="14">
        <v>3262</v>
      </c>
      <c r="J25" s="4">
        <f>E25</f>
        <v>3262</v>
      </c>
    </row>
    <row r="26" spans="1:10">
      <c r="A26" t="s">
        <v>35</v>
      </c>
      <c r="B26" t="s">
        <v>3</v>
      </c>
      <c r="C26" s="13">
        <v>8</v>
      </c>
      <c r="D26" s="13"/>
      <c r="E26" s="4">
        <v>255</v>
      </c>
      <c r="F26" s="6">
        <f t="shared" si="5"/>
        <v>2.0275975910550345E-4</v>
      </c>
      <c r="G26" s="14">
        <v>305</v>
      </c>
      <c r="H26" s="14"/>
      <c r="I26" s="14">
        <v>255</v>
      </c>
      <c r="J26" s="4">
        <f>E26</f>
        <v>255</v>
      </c>
    </row>
    <row r="27" spans="1:10">
      <c r="A27" s="17" t="s">
        <v>54</v>
      </c>
      <c r="B27" s="17" t="s">
        <v>55</v>
      </c>
      <c r="C27" s="20">
        <v>3065</v>
      </c>
      <c r="D27" s="20">
        <v>414</v>
      </c>
      <c r="E27" s="16">
        <v>37283</v>
      </c>
      <c r="F27" s="6">
        <f>E27/$B$1</f>
        <v>2.964506705384504E-2</v>
      </c>
      <c r="G27" s="20">
        <v>84190</v>
      </c>
      <c r="H27" s="17"/>
      <c r="I27" s="20">
        <v>37283</v>
      </c>
    </row>
    <row r="28" spans="1:10">
      <c r="A28" s="17" t="s">
        <v>45</v>
      </c>
      <c r="B28" s="17" t="s">
        <v>57</v>
      </c>
      <c r="C28" s="20">
        <v>414</v>
      </c>
      <c r="D28" s="20">
        <v>220</v>
      </c>
      <c r="E28" s="16">
        <v>41066</v>
      </c>
      <c r="F28" s="6">
        <f t="shared" si="5"/>
        <v>3.265306771539845E-2</v>
      </c>
      <c r="G28" s="20">
        <v>92377</v>
      </c>
      <c r="H28" s="17"/>
      <c r="I28" s="20">
        <v>41066</v>
      </c>
    </row>
    <row r="30" spans="1:10" ht="20">
      <c r="A30" s="7" t="s">
        <v>47</v>
      </c>
      <c r="E30" s="4"/>
      <c r="F30" s="6"/>
      <c r="G30" s="4"/>
      <c r="H30" s="4"/>
      <c r="I30" s="4"/>
    </row>
    <row r="31" spans="1:10">
      <c r="A31" t="s">
        <v>35</v>
      </c>
      <c r="B31" t="s">
        <v>2</v>
      </c>
      <c r="C31">
        <v>1</v>
      </c>
      <c r="E31" s="4">
        <v>698121</v>
      </c>
      <c r="F31" s="6">
        <f>E31/$B$1</f>
        <v>0.5551013560254634</v>
      </c>
      <c r="G31" s="4">
        <v>1012631</v>
      </c>
      <c r="H31" s="4"/>
      <c r="I31" s="4"/>
    </row>
    <row r="32" spans="1:10">
      <c r="A32" t="s">
        <v>35</v>
      </c>
      <c r="B32" t="s">
        <v>5</v>
      </c>
      <c r="C32">
        <v>2</v>
      </c>
      <c r="E32" s="4">
        <v>372</v>
      </c>
      <c r="F32" s="6">
        <f>E32/$B$1</f>
        <v>2.9579070740096976E-4</v>
      </c>
      <c r="G32" s="4">
        <v>481</v>
      </c>
      <c r="H32" s="4"/>
      <c r="I32" s="4"/>
    </row>
    <row r="33" spans="1:10">
      <c r="A33" t="s">
        <v>35</v>
      </c>
      <c r="B33" t="s">
        <v>6</v>
      </c>
      <c r="C33">
        <v>3</v>
      </c>
      <c r="E33" s="4">
        <v>12099</v>
      </c>
      <c r="F33" s="6">
        <f>E33/$B$1</f>
        <v>9.6203542173234763E-3</v>
      </c>
      <c r="G33" s="4">
        <v>17094</v>
      </c>
      <c r="H33" s="4"/>
      <c r="I33" s="4"/>
    </row>
    <row r="34" spans="1:10">
      <c r="A34" t="s">
        <v>35</v>
      </c>
      <c r="B34" t="s">
        <v>7</v>
      </c>
      <c r="C34">
        <v>4</v>
      </c>
      <c r="E34" s="4">
        <v>30611</v>
      </c>
      <c r="F34" s="6">
        <f>E34/$B$1</f>
        <v>2.433991759207281E-2</v>
      </c>
      <c r="G34" s="4">
        <v>44152</v>
      </c>
      <c r="H34" s="4"/>
      <c r="I34" s="4"/>
    </row>
    <row r="35" spans="1:10">
      <c r="A35" t="s">
        <v>35</v>
      </c>
      <c r="B35" t="s">
        <v>8</v>
      </c>
      <c r="C35">
        <v>5</v>
      </c>
      <c r="E35" s="4">
        <v>102462</v>
      </c>
      <c r="F35" s="6">
        <f>E35/$B$1</f>
        <v>8.1471256617521942E-2</v>
      </c>
      <c r="G35" s="4">
        <v>161732</v>
      </c>
      <c r="H35" s="4"/>
      <c r="I35" s="4"/>
    </row>
    <row r="36" spans="1:10">
      <c r="A36" t="s">
        <v>35</v>
      </c>
      <c r="B36" t="s">
        <v>9</v>
      </c>
      <c r="C36">
        <v>6</v>
      </c>
      <c r="E36" s="4">
        <v>410464</v>
      </c>
      <c r="F36" s="6">
        <f>E36/$B$1</f>
        <v>0.32637483043718185</v>
      </c>
      <c r="G36" s="4">
        <v>894184</v>
      </c>
      <c r="H36" s="4"/>
      <c r="I36" s="4"/>
    </row>
    <row r="37" spans="1:10">
      <c r="A37" t="s">
        <v>35</v>
      </c>
      <c r="B37" t="s">
        <v>4</v>
      </c>
      <c r="C37">
        <v>7</v>
      </c>
      <c r="E37" s="4">
        <v>3262</v>
      </c>
      <c r="F37" s="6">
        <f>E37/$B$1</f>
        <v>2.593734643930009E-3</v>
      </c>
      <c r="G37" s="4">
        <v>5357</v>
      </c>
      <c r="H37" s="4"/>
      <c r="I37" s="4"/>
    </row>
    <row r="38" spans="1:10">
      <c r="A38" t="s">
        <v>35</v>
      </c>
      <c r="B38" t="s">
        <v>3</v>
      </c>
      <c r="C38">
        <v>8</v>
      </c>
      <c r="E38" s="4">
        <v>255</v>
      </c>
      <c r="F38" s="6">
        <f>E38/$B$1</f>
        <v>2.0275975910550345E-4</v>
      </c>
      <c r="G38" s="4">
        <v>305</v>
      </c>
      <c r="H38" s="4"/>
      <c r="I38" s="4"/>
    </row>
    <row r="41" spans="1:10">
      <c r="J41" s="17"/>
    </row>
    <row r="42" spans="1:10">
      <c r="A42" s="17" t="s">
        <v>45</v>
      </c>
      <c r="B42" s="17" t="s">
        <v>53</v>
      </c>
      <c r="C42" s="20">
        <v>414</v>
      </c>
      <c r="D42" s="20">
        <v>220</v>
      </c>
      <c r="E42" s="17">
        <v>41066</v>
      </c>
      <c r="F42" s="19">
        <v>0.03</v>
      </c>
      <c r="G42" s="20">
        <v>92377</v>
      </c>
      <c r="H42" s="17"/>
      <c r="I42" s="20">
        <v>41066</v>
      </c>
      <c r="J42" s="17"/>
    </row>
    <row r="43" spans="1:10">
      <c r="A43" s="17" t="s">
        <v>54</v>
      </c>
      <c r="B43" s="17" t="s">
        <v>55</v>
      </c>
      <c r="C43" s="20">
        <v>3065</v>
      </c>
      <c r="D43" s="20">
        <v>414</v>
      </c>
      <c r="E43" s="17">
        <v>37283</v>
      </c>
      <c r="F43" s="19">
        <v>0.03</v>
      </c>
      <c r="G43" s="20">
        <v>84190</v>
      </c>
      <c r="H43" s="17"/>
      <c r="I43" s="20">
        <v>37283</v>
      </c>
      <c r="J43" s="17"/>
    </row>
    <row r="44" spans="1:10">
      <c r="A44" s="17" t="s">
        <v>40</v>
      </c>
      <c r="B44" s="17" t="s">
        <v>56</v>
      </c>
      <c r="C44" s="18">
        <v>220</v>
      </c>
      <c r="D44" s="18">
        <v>7707728</v>
      </c>
      <c r="E44" s="16">
        <v>281548</v>
      </c>
      <c r="F44" s="19">
        <v>0.22</v>
      </c>
      <c r="G44" s="20">
        <v>616429</v>
      </c>
      <c r="H44" s="20">
        <f>I44-E42</f>
        <v>240482</v>
      </c>
      <c r="I44" s="20">
        <v>281548</v>
      </c>
    </row>
    <row r="49" spans="5:5">
      <c r="E49">
        <v>372522</v>
      </c>
    </row>
    <row r="58" spans="5:5" s="1" customFormat="1"/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backbone</vt:lpstr>
      <vt:lpstr>occurrences</vt:lpstr>
    </vt:vector>
  </TitlesOfParts>
  <Company>GBIF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Döring</dc:creator>
  <cp:lastModifiedBy>Markus Döring</cp:lastModifiedBy>
  <dcterms:created xsi:type="dcterms:W3CDTF">2016-08-01T13:22:29Z</dcterms:created>
  <dcterms:modified xsi:type="dcterms:W3CDTF">2016-08-08T13:04:33Z</dcterms:modified>
</cp:coreProperties>
</file>