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uri" sheetId="1" r:id="rId4"/>
    <sheet state="visible" name="Orifice" sheetId="2" r:id="rId5"/>
  </sheets>
  <definedNames/>
  <calcPr/>
</workbook>
</file>

<file path=xl/sharedStrings.xml><?xml version="1.0" encoding="utf-8"?>
<sst xmlns="http://schemas.openxmlformats.org/spreadsheetml/2006/main" count="38" uniqueCount="21">
  <si>
    <t>Venturi meter (β=d/D) = 0.697</t>
  </si>
  <si>
    <t>Sr. No.</t>
  </si>
  <si>
    <t>Volume</t>
  </si>
  <si>
    <t>Time</t>
  </si>
  <si>
    <t>Qact</t>
  </si>
  <si>
    <t>ReD</t>
  </si>
  <si>
    <t>Manometer Reading hm</t>
  </si>
  <si>
    <t>Manometer Reading hw</t>
  </si>
  <si>
    <t>Qth</t>
  </si>
  <si>
    <t>Cd</t>
  </si>
  <si>
    <t>V(Litres)</t>
  </si>
  <si>
    <t>t (sec)</t>
  </si>
  <si>
    <t>(m3/s)  *10-4</t>
  </si>
  <si>
    <t>(mm Hg)</t>
  </si>
  <si>
    <t>(mm water)</t>
  </si>
  <si>
    <t>(m3/s) *10-4</t>
  </si>
  <si>
    <t>(Expt)</t>
  </si>
  <si>
    <t>(ISO)</t>
  </si>
  <si>
    <t>Orifice Plate (β=d/D) = 0.7</t>
  </si>
  <si>
    <t>(m3/s)* 10-4</t>
  </si>
  <si>
    <t>(m3/s) * 10-4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</si>
</sst>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/>
    <font>
      <color theme="1"/>
      <name val="Calibri"/>
    </font>
    <font>
      <sz val="11.0"/>
      <color rgb="FF000000"/>
      <name val="Inconsolata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2" numFmtId="0" xfId="0" applyFont="1"/>
    <xf borderId="0" fillId="0" fontId="0" numFmtId="0" xfId="0" applyFont="1"/>
    <xf borderId="0" fillId="2" fontId="3" numFmtId="0" xfId="0" applyFill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Venturimeter</a:t>
            </a:r>
          </a:p>
        </c:rich>
      </c:tx>
      <c:overlay val="0"/>
    </c:title>
    <c:plotArea>
      <c:layout/>
      <c:lineChart>
        <c:ser>
          <c:idx val="0"/>
          <c:order val="0"/>
          <c:tx>
            <c:v>Cd(act)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venturi!$E$7:$E$11</c:f>
            </c:strRef>
          </c:cat>
          <c:val>
            <c:numRef>
              <c:f>venturi!$I$7:$I$11</c:f>
              <c:numCache/>
            </c:numRef>
          </c:val>
          <c:smooth val="0"/>
        </c:ser>
        <c:ser>
          <c:idx val="1"/>
          <c:order val="1"/>
          <c:tx>
            <c:v>Cd(ISO)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venturi!$E$7:$E$11</c:f>
            </c:strRef>
          </c:cat>
          <c:val>
            <c:numRef>
              <c:f>venturi!$J$7:$J$11</c:f>
              <c:numCache/>
            </c:numRef>
          </c:val>
          <c:smooth val="0"/>
        </c:ser>
        <c:axId val="1021762272"/>
        <c:axId val="1856936985"/>
      </c:lineChart>
      <c:catAx>
        <c:axId val="10217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856936985"/>
      </c:catAx>
      <c:valAx>
        <c:axId val="1856936985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Cd(act)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021762272"/>
      </c:valAx>
    </c:plotArea>
    <c:legend>
      <c:legendPos val="r"/>
      <c:layout>
        <c:manualLayout>
          <c:xMode val="edge"/>
          <c:yMode val="edge"/>
          <c:x val="0.45867768595041325"/>
          <c:y val="0.136274509803921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Orifice</a:t>
            </a:r>
          </a:p>
        </c:rich>
      </c:tx>
      <c:overlay val="0"/>
    </c:title>
    <c:plotArea>
      <c:layout/>
      <c:lineChart>
        <c:ser>
          <c:idx val="0"/>
          <c:order val="0"/>
          <c:tx>
            <c:v>Cd(act)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Orifice!$E$5:$E$9</c:f>
            </c:strRef>
          </c:cat>
          <c:val>
            <c:numRef>
              <c:f>Orifice!$I$5:$I$9</c:f>
              <c:numCache/>
            </c:numRef>
          </c:val>
          <c:smooth val="0"/>
        </c:ser>
        <c:ser>
          <c:idx val="1"/>
          <c:order val="1"/>
          <c:tx>
            <c:v>Cd(ISO)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Orifice!$E$5:$E$9</c:f>
            </c:strRef>
          </c:cat>
          <c:val>
            <c:numRef>
              <c:f>Orifice!$J$5:$J$9</c:f>
              <c:numCache/>
            </c:numRef>
          </c:val>
          <c:smooth val="0"/>
        </c:ser>
        <c:axId val="160149980"/>
        <c:axId val="998153526"/>
      </c:lineChart>
      <c:catAx>
        <c:axId val="160149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153526"/>
      </c:catAx>
      <c:valAx>
        <c:axId val="998153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Cd(act)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4998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11</xdr:row>
      <xdr:rowOff>142875</xdr:rowOff>
    </xdr:from>
    <xdr:ext cx="4610100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10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29"/>
    <col customWidth="1" min="3" max="3" width="6.29"/>
    <col customWidth="1" min="4" max="4" width="12.57"/>
    <col customWidth="1" min="5" max="5" width="12.29"/>
    <col customWidth="1" min="6" max="6" width="21.86"/>
    <col customWidth="1" min="7" max="7" width="21.57"/>
    <col customWidth="1" min="8" max="8" width="12.29"/>
    <col customWidth="1" min="9" max="9" width="8.71"/>
    <col customWidth="1" min="10" max="10" width="12.57"/>
    <col customWidth="1" min="11" max="11" width="11.71"/>
    <col customWidth="1" min="12" max="12" width="13.29"/>
    <col customWidth="1" min="13" max="13" width="12.43"/>
    <col customWidth="1" min="14" max="14" width="24.71"/>
    <col customWidth="1" min="15" max="15" width="23.0"/>
    <col customWidth="1" min="16" max="16" width="16.71"/>
    <col customWidth="1" min="17" max="17" width="13.43"/>
    <col customWidth="1" min="18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9</v>
      </c>
    </row>
    <row r="6">
      <c r="B6" s="4" t="s">
        <v>10</v>
      </c>
      <c r="C6" s="4" t="s">
        <v>11</v>
      </c>
      <c r="D6" s="4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4" t="s">
        <v>17</v>
      </c>
    </row>
    <row r="7">
      <c r="A7" s="4">
        <v>1.0</v>
      </c>
      <c r="B7" s="4">
        <v>10.0</v>
      </c>
      <c r="C7" s="4">
        <v>17.3</v>
      </c>
      <c r="D7" s="4">
        <f t="shared" ref="D7:D11" si="1">B7/C7*10</f>
        <v>5.780346821</v>
      </c>
      <c r="E7" s="4">
        <f t="shared" ref="E7:E11" si="2">4*1000*D7*10^(-4)/(PI()*21*10^(-3)*0.0007975)</f>
        <v>43945.46144</v>
      </c>
      <c r="F7" s="4">
        <v>36.0</v>
      </c>
      <c r="G7" s="4">
        <f t="shared" ref="G7:G11" si="3">(12.6)*F7</f>
        <v>453.6</v>
      </c>
      <c r="H7" s="4">
        <f t="shared" ref="H7:H11" si="4">3.142*7.5*7.5*10^(-6)*SQRT(2*1000*9.81*G7*10^(-3)/(1000*(1-(15/21.5)^4)))*10000</f>
        <v>6.035748943</v>
      </c>
      <c r="I7" s="4">
        <f t="shared" ref="I7:I11" si="5">ROUND(D7/H7, 3)</f>
        <v>0.958</v>
      </c>
      <c r="J7" s="4">
        <v>0.984</v>
      </c>
    </row>
    <row r="8">
      <c r="A8" s="4">
        <v>2.0</v>
      </c>
      <c r="B8" s="4">
        <v>10.0</v>
      </c>
      <c r="C8" s="4">
        <v>21.65</v>
      </c>
      <c r="D8" s="4">
        <f t="shared" si="1"/>
        <v>4.618937644</v>
      </c>
      <c r="E8" s="4">
        <f t="shared" si="2"/>
        <v>35115.77288</v>
      </c>
      <c r="F8" s="4">
        <v>25.0</v>
      </c>
      <c r="G8" s="4">
        <f t="shared" si="3"/>
        <v>315</v>
      </c>
      <c r="H8" s="4">
        <f t="shared" si="4"/>
        <v>5.029790786</v>
      </c>
      <c r="I8" s="4">
        <f t="shared" si="5"/>
        <v>0.918</v>
      </c>
      <c r="J8" s="4">
        <v>0.984</v>
      </c>
    </row>
    <row r="9">
      <c r="A9" s="4">
        <v>3.0</v>
      </c>
      <c r="B9" s="4">
        <v>10.0</v>
      </c>
      <c r="C9" s="4">
        <v>24.5</v>
      </c>
      <c r="D9" s="4">
        <f t="shared" si="1"/>
        <v>4.081632653</v>
      </c>
      <c r="E9" s="4">
        <f t="shared" si="2"/>
        <v>31030.87685</v>
      </c>
      <c r="F9" s="4">
        <v>17.0</v>
      </c>
      <c r="G9" s="4">
        <f t="shared" si="3"/>
        <v>214.2</v>
      </c>
      <c r="H9" s="4">
        <f t="shared" si="4"/>
        <v>4.147671737</v>
      </c>
      <c r="I9" s="4">
        <f t="shared" si="5"/>
        <v>0.984</v>
      </c>
      <c r="J9" s="4">
        <v>0.984</v>
      </c>
    </row>
    <row r="10">
      <c r="A10" s="4">
        <v>4.0</v>
      </c>
      <c r="B10" s="4">
        <v>10.0</v>
      </c>
      <c r="C10" s="4">
        <v>27.5</v>
      </c>
      <c r="D10" s="4">
        <f t="shared" si="1"/>
        <v>3.636363636</v>
      </c>
      <c r="E10" s="4">
        <f t="shared" si="2"/>
        <v>27645.69029</v>
      </c>
      <c r="F10" s="4">
        <v>14.0</v>
      </c>
      <c r="G10" s="4">
        <f t="shared" si="3"/>
        <v>176.4</v>
      </c>
      <c r="H10" s="4">
        <f t="shared" si="4"/>
        <v>3.763950769</v>
      </c>
      <c r="I10" s="4">
        <f t="shared" si="5"/>
        <v>0.966</v>
      </c>
      <c r="J10" s="4">
        <v>0.984</v>
      </c>
    </row>
    <row r="11">
      <c r="A11" s="4">
        <v>5.0</v>
      </c>
      <c r="B11" s="4">
        <v>10.0</v>
      </c>
      <c r="C11" s="4">
        <v>41.8</v>
      </c>
      <c r="D11" s="4">
        <f t="shared" si="1"/>
        <v>2.392344498</v>
      </c>
      <c r="E11" s="4">
        <f t="shared" si="2"/>
        <v>18187.95414</v>
      </c>
      <c r="F11" s="4">
        <v>7.0</v>
      </c>
      <c r="G11" s="4">
        <f t="shared" si="3"/>
        <v>88.2</v>
      </c>
      <c r="H11" s="4">
        <f t="shared" si="4"/>
        <v>2.661515113</v>
      </c>
      <c r="I11" s="4">
        <f t="shared" si="5"/>
        <v>0.899</v>
      </c>
      <c r="J11" s="4">
        <v>0.984</v>
      </c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5"/>
      <c r="C14" s="5"/>
      <c r="D14" s="5"/>
      <c r="E14" s="5"/>
      <c r="F14" s="5"/>
      <c r="G14" s="5"/>
    </row>
    <row r="15">
      <c r="A15" s="5"/>
      <c r="B15" s="5"/>
      <c r="C15" s="5"/>
      <c r="D15" s="5"/>
      <c r="E15" s="5"/>
      <c r="F15" s="5"/>
      <c r="G15" s="5"/>
    </row>
    <row r="16">
      <c r="A16" s="5"/>
      <c r="B16" s="5"/>
      <c r="C16" s="5"/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3" width="8.71"/>
    <col customWidth="1" min="4" max="5" width="12.71"/>
    <col customWidth="1" min="6" max="6" width="8.71"/>
    <col customWidth="1" min="7" max="7" width="21.57"/>
    <col customWidth="1" min="8" max="8" width="12.71"/>
    <col customWidth="1" min="9" max="9" width="14.71"/>
    <col customWidth="1" min="10" max="10" width="12.71"/>
    <col customWidth="1" min="11" max="11" width="23.86"/>
    <col customWidth="1" min="12" max="12" width="22.29"/>
    <col customWidth="1" min="13" max="13" width="15.29"/>
    <col customWidth="1" min="14" max="15" width="13.29"/>
    <col customWidth="1" min="16" max="26" width="8.71"/>
  </cols>
  <sheetData>
    <row r="1">
      <c r="A1" s="1" t="s">
        <v>18</v>
      </c>
      <c r="B1" s="2"/>
      <c r="C1" s="2"/>
      <c r="D1" s="2"/>
      <c r="E1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9</v>
      </c>
    </row>
    <row r="4">
      <c r="B4" s="4" t="s">
        <v>10</v>
      </c>
      <c r="C4" s="4" t="s">
        <v>11</v>
      </c>
      <c r="D4" s="4" t="s">
        <v>19</v>
      </c>
      <c r="F4" s="4" t="s">
        <v>13</v>
      </c>
      <c r="G4" s="4" t="s">
        <v>14</v>
      </c>
      <c r="H4" s="4" t="s">
        <v>20</v>
      </c>
      <c r="I4" s="4" t="s">
        <v>16</v>
      </c>
      <c r="J4" s="4" t="s">
        <v>17</v>
      </c>
    </row>
    <row r="5">
      <c r="A5" s="4">
        <v>1.0</v>
      </c>
      <c r="B5" s="4">
        <v>10.0</v>
      </c>
      <c r="C5" s="4">
        <v>18.0</v>
      </c>
      <c r="D5" s="6">
        <f t="shared" ref="D5:D9" si="1">B5/C5*10</f>
        <v>5.555555556</v>
      </c>
      <c r="E5" s="6">
        <f t="shared" ref="E5:E9" si="2">4*1000*D5*10^(-4)/(PI()*21*10^(-3)*0.0007975)</f>
        <v>42236.47127</v>
      </c>
      <c r="F5" s="4">
        <v>105.0</v>
      </c>
      <c r="G5" s="7">
        <f t="shared" ref="G5:G9" si="3">12.6*F5</f>
        <v>1323</v>
      </c>
      <c r="H5" s="6">
        <f t="shared" ref="H5:H9" si="4">PI()*7*7*10^(-6)*SQRT(2*1000*9.81*G5*10^(-3)/(1000*(1-(14/20)^4)))*10000</f>
        <v>8.996988266</v>
      </c>
      <c r="I5" s="4">
        <f t="shared" ref="I5:I9" si="5">ROUND(D5/H5, 3)</f>
        <v>0.617</v>
      </c>
      <c r="J5" s="4">
        <f t="shared" ref="J5:J9" si="6">ROUND((0.5961+0.0261*0.7^(2)-0.216*0.7^(8)+0.000521*(10^(6)*0.7/E5)^(0.7)), 4)</f>
        <v>0.6002</v>
      </c>
    </row>
    <row r="6">
      <c r="A6" s="4">
        <v>2.0</v>
      </c>
      <c r="B6" s="4">
        <v>10.0</v>
      </c>
      <c r="C6" s="4">
        <v>21.5</v>
      </c>
      <c r="D6" s="6">
        <f t="shared" si="1"/>
        <v>4.651162791</v>
      </c>
      <c r="E6" s="6">
        <f t="shared" si="2"/>
        <v>35360.76665</v>
      </c>
      <c r="F6" s="4">
        <v>83.0</v>
      </c>
      <c r="G6" s="7">
        <f t="shared" si="3"/>
        <v>1045.8</v>
      </c>
      <c r="H6" s="6">
        <f t="shared" si="4"/>
        <v>7.999107821</v>
      </c>
      <c r="I6" s="4">
        <f t="shared" si="5"/>
        <v>0.581</v>
      </c>
      <c r="J6" s="4">
        <f t="shared" si="6"/>
        <v>0.6006</v>
      </c>
    </row>
    <row r="7">
      <c r="A7" s="4">
        <v>3.0</v>
      </c>
      <c r="B7" s="4">
        <v>10.0</v>
      </c>
      <c r="C7" s="4">
        <v>29.6</v>
      </c>
      <c r="D7" s="6">
        <f t="shared" si="1"/>
        <v>3.378378378</v>
      </c>
      <c r="E7" s="6">
        <f t="shared" si="2"/>
        <v>25684.34064</v>
      </c>
      <c r="F7" s="4">
        <v>43.0</v>
      </c>
      <c r="G7" s="7">
        <f t="shared" si="3"/>
        <v>541.8</v>
      </c>
      <c r="H7" s="6">
        <f t="shared" si="4"/>
        <v>5.757536931</v>
      </c>
      <c r="I7" s="4">
        <f t="shared" si="5"/>
        <v>0.587</v>
      </c>
      <c r="J7" s="4">
        <f t="shared" si="6"/>
        <v>0.6017</v>
      </c>
    </row>
    <row r="8">
      <c r="A8" s="4">
        <v>4.0</v>
      </c>
      <c r="B8" s="4">
        <v>10.0</v>
      </c>
      <c r="C8" s="4">
        <v>37.41</v>
      </c>
      <c r="D8" s="6">
        <f t="shared" si="1"/>
        <v>2.673082064</v>
      </c>
      <c r="E8" s="6">
        <f t="shared" si="2"/>
        <v>20322.27968</v>
      </c>
      <c r="F8" s="4">
        <v>21.0</v>
      </c>
      <c r="G8" s="7">
        <f t="shared" si="3"/>
        <v>264.6</v>
      </c>
      <c r="H8" s="6">
        <f t="shared" si="4"/>
        <v>4.023575471</v>
      </c>
      <c r="I8" s="4">
        <f t="shared" si="5"/>
        <v>0.664</v>
      </c>
      <c r="J8" s="4">
        <f t="shared" si="6"/>
        <v>0.6026</v>
      </c>
    </row>
    <row r="9">
      <c r="A9" s="4">
        <v>5.0</v>
      </c>
      <c r="B9" s="4">
        <v>10.0</v>
      </c>
      <c r="C9" s="4">
        <v>54.12</v>
      </c>
      <c r="D9" s="6">
        <f t="shared" si="1"/>
        <v>1.84774575</v>
      </c>
      <c r="E9" s="6">
        <f t="shared" si="2"/>
        <v>14047.60685</v>
      </c>
      <c r="F9" s="4">
        <v>12.0</v>
      </c>
      <c r="G9" s="7">
        <f t="shared" si="3"/>
        <v>151.2</v>
      </c>
      <c r="H9" s="6">
        <f t="shared" si="4"/>
        <v>3.041537165</v>
      </c>
      <c r="I9" s="4">
        <f t="shared" si="5"/>
        <v>0.608</v>
      </c>
      <c r="J9" s="4">
        <f t="shared" si="6"/>
        <v>0.6045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paperSize="9" orientation="landscape"/>
  <drawing r:id="rId1"/>
</worksheet>
</file>