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em 4 Material\ME224\Lab 2\"/>
    </mc:Choice>
  </mc:AlternateContent>
  <xr:revisionPtr revIDLastSave="0" documentId="13_ncr:1_{2B933843-9F75-445F-806B-E64B4F87777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flat" sheetId="1" r:id="rId1"/>
    <sheet name="Hemisph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5" i="2"/>
  <c r="Q16" i="2"/>
  <c r="Q17" i="2"/>
  <c r="Q18" i="2"/>
  <c r="Q14" i="2"/>
  <c r="P15" i="2"/>
  <c r="P16" i="2"/>
  <c r="P17" i="2"/>
  <c r="P18" i="2"/>
  <c r="P14" i="2"/>
  <c r="O15" i="2"/>
  <c r="O16" i="2"/>
  <c r="O17" i="2"/>
  <c r="O18" i="2"/>
  <c r="O14" i="2"/>
  <c r="N14" i="2"/>
  <c r="N15" i="2"/>
  <c r="N16" i="2"/>
  <c r="N17" i="2"/>
  <c r="N18" i="2"/>
  <c r="M15" i="2"/>
  <c r="M16" i="2"/>
  <c r="M17" i="2"/>
  <c r="M18" i="2"/>
  <c r="M14" i="1"/>
  <c r="N14" i="1" s="1"/>
  <c r="O14" i="1" s="1"/>
  <c r="M14" i="2"/>
  <c r="P15" i="1"/>
  <c r="P16" i="1"/>
  <c r="P17" i="1"/>
  <c r="P18" i="1"/>
  <c r="P14" i="1"/>
  <c r="O15" i="1"/>
  <c r="O16" i="1"/>
  <c r="O17" i="1"/>
  <c r="O18" i="1"/>
  <c r="N15" i="1"/>
  <c r="N16" i="1"/>
  <c r="N17" i="1"/>
  <c r="N18" i="1"/>
  <c r="M15" i="1"/>
  <c r="M16" i="1"/>
  <c r="M17" i="1"/>
  <c r="M18" i="1"/>
</calcChain>
</file>

<file path=xl/sharedStrings.xml><?xml version="1.0" encoding="utf-8"?>
<sst xmlns="http://schemas.openxmlformats.org/spreadsheetml/2006/main" count="48" uniqueCount="25">
  <si>
    <t>Sr.</t>
  </si>
  <si>
    <t>No.</t>
  </si>
  <si>
    <t xml:space="preserve">Nozzle </t>
  </si>
  <si>
    <r>
      <t xml:space="preserve">diameter, </t>
    </r>
    <r>
      <rPr>
        <i/>
        <sz val="12"/>
        <color theme="1"/>
        <rFont val="Times New Roman"/>
        <family val="1"/>
      </rPr>
      <t>d</t>
    </r>
  </si>
  <si>
    <t>(mm)</t>
  </si>
  <si>
    <t>Type of vane</t>
  </si>
  <si>
    <r>
      <t xml:space="preserve">Weight added, </t>
    </r>
    <r>
      <rPr>
        <i/>
        <sz val="12"/>
        <color theme="1"/>
        <rFont val="Times New Roman"/>
        <family val="1"/>
      </rPr>
      <t>m</t>
    </r>
  </si>
  <si>
    <t>(kg)</t>
  </si>
  <si>
    <r>
      <t xml:space="preserve">Distance of sliding weight, </t>
    </r>
    <r>
      <rPr>
        <i/>
        <sz val="12"/>
        <color theme="1"/>
        <rFont val="Times New Roman"/>
        <family val="1"/>
      </rPr>
      <t>L</t>
    </r>
  </si>
  <si>
    <r>
      <t xml:space="preserve">Time for 5 litres rise in measuring tank, </t>
    </r>
    <r>
      <rPr>
        <i/>
        <sz val="12"/>
        <color theme="1"/>
        <rFont val="Times New Roman"/>
        <family val="1"/>
      </rPr>
      <t>t</t>
    </r>
  </si>
  <si>
    <t>(sec)</t>
  </si>
  <si>
    <r>
      <t xml:space="preserve">Discharge, </t>
    </r>
    <r>
      <rPr>
        <i/>
        <sz val="12"/>
        <color theme="1"/>
        <rFont val="Times New Roman"/>
        <family val="1"/>
      </rPr>
      <t>Q</t>
    </r>
  </si>
  <si>
    <r>
      <t>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/s)</t>
    </r>
  </si>
  <si>
    <r>
      <t xml:space="preserve">Velocity, </t>
    </r>
    <r>
      <rPr>
        <i/>
        <sz val="12"/>
        <color theme="1"/>
        <rFont val="Times New Roman"/>
        <family val="1"/>
      </rPr>
      <t>v</t>
    </r>
  </si>
  <si>
    <t>(m/s)</t>
  </si>
  <si>
    <r>
      <t xml:space="preserve">Theoretical force, </t>
    </r>
    <r>
      <rPr>
        <i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>th</t>
    </r>
  </si>
  <si>
    <t>(N)</t>
  </si>
  <si>
    <r>
      <t xml:space="preserve">Experimental force, </t>
    </r>
    <r>
      <rPr>
        <i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>expt</t>
    </r>
  </si>
  <si>
    <t>Error</t>
  </si>
  <si>
    <t>(%)</t>
  </si>
  <si>
    <t>Flat vanes</t>
  </si>
  <si>
    <t>Hemi-spherical vanes</t>
  </si>
  <si>
    <t>cm</t>
  </si>
  <si>
    <t>g=9.81m/s^2</t>
  </si>
  <si>
    <t>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</si>
</sst>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3" borderId="0" xfId="0" applyFill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Flat Plate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flat!$N$14:$N$18</c:f>
              <c:numCache>
                <c:formatCode>General</c:formatCode>
                <c:ptCount val="5"/>
                <c:pt idx="0">
                  <c:v>8.3022922843972538</c:v>
                </c:pt>
                <c:pt idx="1">
                  <c:v>8.46118783051012</c:v>
                </c:pt>
                <c:pt idx="2">
                  <c:v>8.7112721998848013</c:v>
                </c:pt>
                <c:pt idx="3">
                  <c:v>9.0686577260339227</c:v>
                </c:pt>
                <c:pt idx="4">
                  <c:v>9.4063205137053991</c:v>
                </c:pt>
              </c:numCache>
            </c:numRef>
          </c:xVal>
          <c:yVal>
            <c:numRef>
              <c:f>flat!$O$14:$O$18</c:f>
              <c:numCache>
                <c:formatCode>General</c:formatCode>
                <c:ptCount val="5"/>
                <c:pt idx="0">
                  <c:v>1.9488949024406699</c:v>
                </c:pt>
                <c:pt idx="1">
                  <c:v>2.024207614954574</c:v>
                </c:pt>
                <c:pt idx="2">
                  <c:v>2.145633546769655</c:v>
                </c:pt>
                <c:pt idx="3">
                  <c:v>2.3252968528292106</c:v>
                </c:pt>
                <c:pt idx="4">
                  <c:v>2.5016809876876063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BA6-8742-563777E5A8DB}"/>
            </c:ext>
          </c:extLst>
        </c:ser>
        <c:ser>
          <c:idx val="1"/>
          <c:order val="1"/>
          <c:tx>
            <c:v>Experimental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flat!$N$14:$N$18</c:f>
              <c:numCache>
                <c:formatCode>General</c:formatCode>
                <c:ptCount val="5"/>
                <c:pt idx="0">
                  <c:v>8.3022922843972538</c:v>
                </c:pt>
                <c:pt idx="1">
                  <c:v>8.46118783051012</c:v>
                </c:pt>
                <c:pt idx="2">
                  <c:v>8.7112721998848013</c:v>
                </c:pt>
                <c:pt idx="3">
                  <c:v>9.0686577260339227</c:v>
                </c:pt>
                <c:pt idx="4">
                  <c:v>9.4063205137053991</c:v>
                </c:pt>
              </c:numCache>
            </c:numRef>
          </c:xVal>
          <c:yVal>
            <c:numRef>
              <c:f>flat!$P$14:$P$18</c:f>
              <c:numCache>
                <c:formatCode>General</c:formatCode>
                <c:ptCount val="5"/>
                <c:pt idx="0">
                  <c:v>2.1269629629629629</c:v>
                </c:pt>
                <c:pt idx="1">
                  <c:v>2.2794074074074078</c:v>
                </c:pt>
                <c:pt idx="2">
                  <c:v>2.4100740740740747</c:v>
                </c:pt>
                <c:pt idx="3">
                  <c:v>2.5770370370370377</c:v>
                </c:pt>
                <c:pt idx="4">
                  <c:v>2.7004444444444449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1-4761-9B90-5745E2C0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07824"/>
        <c:axId val="1425908240"/>
      </c:scatterChart>
      <c:valAx>
        <c:axId val="14259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Jet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08240"/>
        <c:crosses val="autoZero"/>
        <c:crossBetween val="midCat"/>
      </c:valAx>
      <c:valAx>
        <c:axId val="1425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Hemisphere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Hemisphere!$N$14:$N$18</c:f>
              <c:numCache>
                <c:formatCode>General</c:formatCode>
                <c:ptCount val="5"/>
                <c:pt idx="0">
                  <c:v>10.463835837731452</c:v>
                </c:pt>
                <c:pt idx="1">
                  <c:v>10.782855223028141</c:v>
                </c:pt>
                <c:pt idx="2">
                  <c:v>10.983777991159098</c:v>
                </c:pt>
                <c:pt idx="3">
                  <c:v>11.192330737826676</c:v>
                </c:pt>
                <c:pt idx="4">
                  <c:v>11.611216392492546</c:v>
                </c:pt>
              </c:numCache>
            </c:numRef>
          </c:xVal>
          <c:yVal>
            <c:numRef>
              <c:f>Hemisphere!$O$14:$O$18</c:f>
              <c:numCache>
                <c:formatCode>General</c:formatCode>
                <c:ptCount val="5"/>
                <c:pt idx="0">
                  <c:v>6.1916188388943514</c:v>
                </c:pt>
                <c:pt idx="1">
                  <c:v>6.5749117213586228</c:v>
                </c:pt>
                <c:pt idx="2">
                  <c:v>6.8222223547572023</c:v>
                </c:pt>
                <c:pt idx="3">
                  <c:v>7.0837536315358705</c:v>
                </c:pt>
                <c:pt idx="4">
                  <c:v>7.6239109602708757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4AB-9889-432667820F44}"/>
            </c:ext>
          </c:extLst>
        </c:ser>
        <c:ser>
          <c:idx val="1"/>
          <c:order val="1"/>
          <c:tx>
            <c:v>Experimental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Hemisphere!$N$14:$N$18</c:f>
              <c:numCache>
                <c:formatCode>General</c:formatCode>
                <c:ptCount val="5"/>
                <c:pt idx="0">
                  <c:v>10.463835837731452</c:v>
                </c:pt>
                <c:pt idx="1">
                  <c:v>10.782855223028141</c:v>
                </c:pt>
                <c:pt idx="2">
                  <c:v>10.983777991159098</c:v>
                </c:pt>
                <c:pt idx="3">
                  <c:v>11.192330737826676</c:v>
                </c:pt>
                <c:pt idx="4">
                  <c:v>11.611216392492546</c:v>
                </c:pt>
              </c:numCache>
            </c:numRef>
          </c:xVal>
          <c:yVal>
            <c:numRef>
              <c:f>Hemisphere!$P$14:$P$18</c:f>
              <c:numCache>
                <c:formatCode>General</c:formatCode>
                <c:ptCount val="5"/>
                <c:pt idx="0">
                  <c:v>4.6168888888888899</c:v>
                </c:pt>
                <c:pt idx="1">
                  <c:v>4.9072592592592592</c:v>
                </c:pt>
                <c:pt idx="2">
                  <c:v>5.2557037037037047</c:v>
                </c:pt>
                <c:pt idx="3">
                  <c:v>5.4734814814814818</c:v>
                </c:pt>
                <c:pt idx="4">
                  <c:v>5.7057777777777785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19-4609-BB6D-78F391A2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38112"/>
        <c:axId val="1422052256"/>
      </c:scatterChart>
      <c:valAx>
        <c:axId val="14220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Jet</a:t>
                </a:r>
                <a:r>
                  <a:rPr lang="en-IN" sz="1200" baseline="0"/>
                  <a:t> Velocity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5949190726159228"/>
              <c:y val="0.85252296587926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2256"/>
        <c:crosses val="autoZero"/>
        <c:crossBetween val="midCat"/>
      </c:valAx>
      <c:valAx>
        <c:axId val="14220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18</xdr:row>
      <xdr:rowOff>152400</xdr:rowOff>
    </xdr:from>
    <xdr:to>
      <xdr:col>15</xdr:col>
      <xdr:colOff>175260</xdr:colOff>
      <xdr:row>37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7825A-552E-418F-B76F-2044E9483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544286</xdr:colOff>
      <xdr:row>20</xdr:row>
      <xdr:rowOff>99060</xdr:rowOff>
    </xdr:from>
    <xdr:to>
      <xdr:col>15</xdr:col>
      <xdr:colOff>68580</xdr:colOff>
      <xdr:row>37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097EA-186A-4B80-BBA3-B3DD8A03C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Q18"/>
  <sheetViews>
    <sheetView topLeftCell="A4" zoomScale="68" zoomScaleNormal="70" workbookViewId="0">
      <selection activeCell="D11" sqref="D11"/>
    </sheetView>
  </sheetViews>
  <sheetFormatPr defaultRowHeight="14.4" x14ac:dyDescent="0.3"/>
  <cols>
    <col min="7" max="8" width="9" bestFit="1" customWidth="1"/>
    <col min="10" max="12" width="9" bestFit="1" customWidth="1"/>
    <col min="13" max="16" width="13.21875" bestFit="1" customWidth="1"/>
    <col min="17" max="17" width="14" bestFit="1" customWidth="1"/>
  </cols>
  <sheetData>
    <row r="7" spans="7:17" ht="15" thickBot="1" x14ac:dyDescent="0.35"/>
    <row r="8" spans="7:17" ht="15" thickBot="1" x14ac:dyDescent="0.35">
      <c r="G8" s="18" t="s">
        <v>23</v>
      </c>
      <c r="H8" s="19"/>
    </row>
    <row r="10" spans="7:17" ht="15" thickBot="1" x14ac:dyDescent="0.35"/>
    <row r="11" spans="7:17" ht="78" x14ac:dyDescent="0.3">
      <c r="G11" s="1" t="s">
        <v>0</v>
      </c>
      <c r="H11" s="4" t="s">
        <v>2</v>
      </c>
      <c r="I11" s="15" t="s">
        <v>5</v>
      </c>
      <c r="J11" s="4" t="s">
        <v>6</v>
      </c>
      <c r="K11" s="4" t="s">
        <v>8</v>
      </c>
      <c r="L11" s="4" t="s">
        <v>9</v>
      </c>
      <c r="M11" s="4" t="s">
        <v>11</v>
      </c>
      <c r="N11" s="4" t="s">
        <v>13</v>
      </c>
      <c r="O11" s="4" t="s">
        <v>15</v>
      </c>
      <c r="P11" s="4" t="s">
        <v>17</v>
      </c>
      <c r="Q11" s="4" t="s">
        <v>18</v>
      </c>
    </row>
    <row r="12" spans="7:17" ht="31.2" x14ac:dyDescent="0.3">
      <c r="G12" s="2" t="s">
        <v>1</v>
      </c>
      <c r="H12" s="5" t="s">
        <v>3</v>
      </c>
      <c r="I12" s="16"/>
      <c r="J12" s="5" t="s">
        <v>7</v>
      </c>
      <c r="K12" s="5" t="s">
        <v>22</v>
      </c>
      <c r="L12" s="5" t="s">
        <v>10</v>
      </c>
      <c r="M12" s="5" t="s">
        <v>12</v>
      </c>
      <c r="N12" s="5" t="s">
        <v>14</v>
      </c>
      <c r="O12" s="5" t="s">
        <v>16</v>
      </c>
      <c r="P12" s="5" t="s">
        <v>16</v>
      </c>
      <c r="Q12" s="5" t="s">
        <v>19</v>
      </c>
    </row>
    <row r="13" spans="7:17" ht="16.2" thickBot="1" x14ac:dyDescent="0.35">
      <c r="G13" s="3"/>
      <c r="H13" s="6" t="s">
        <v>4</v>
      </c>
      <c r="I13" s="17"/>
      <c r="J13" s="7"/>
      <c r="K13" s="7"/>
      <c r="L13" s="7"/>
      <c r="M13" s="7"/>
      <c r="N13" s="7"/>
      <c r="O13" s="7"/>
      <c r="P13" s="7"/>
      <c r="Q13" s="7"/>
    </row>
    <row r="14" spans="7:17" ht="16.2" thickBot="1" x14ac:dyDescent="0.35">
      <c r="G14" s="8">
        <v>0</v>
      </c>
      <c r="H14" s="6">
        <v>6</v>
      </c>
      <c r="I14" s="15" t="s">
        <v>20</v>
      </c>
      <c r="J14" s="6">
        <v>0.1</v>
      </c>
      <c r="K14" s="6">
        <v>29.3</v>
      </c>
      <c r="L14" s="6">
        <v>21.3</v>
      </c>
      <c r="M14" s="6">
        <f t="shared" ref="M14:M18" si="0">5*10^(-3)/L14</f>
        <v>2.3474178403755868E-4</v>
      </c>
      <c r="N14" s="6">
        <f>M14/(PI()*H14*H14*10^(-6)/4)</f>
        <v>8.3022922843972538</v>
      </c>
      <c r="O14" s="6">
        <f>1000*PI()*6*6*10^(-6)/4*N14*N14</f>
        <v>1.9488949024406699</v>
      </c>
      <c r="P14" s="6">
        <f>J14*9.8*K14/(100*0.135)</f>
        <v>2.1269629629629629</v>
      </c>
      <c r="Q14" s="6">
        <f>(O14-P14)/O14*100</f>
        <v>-9.13687343013172</v>
      </c>
    </row>
    <row r="15" spans="7:17" ht="16.2" thickBot="1" x14ac:dyDescent="0.35">
      <c r="G15" s="8">
        <v>1</v>
      </c>
      <c r="H15" s="6">
        <v>6</v>
      </c>
      <c r="I15" s="16"/>
      <c r="J15" s="6">
        <v>0.1</v>
      </c>
      <c r="K15" s="6">
        <v>31.4</v>
      </c>
      <c r="L15" s="6">
        <v>20.9</v>
      </c>
      <c r="M15" s="6">
        <f t="shared" si="0"/>
        <v>2.3923444976076558E-4</v>
      </c>
      <c r="N15" s="6">
        <f t="shared" ref="N15:N18" si="1">M15/(PI()*H15*H15*10^(-6)/4)</f>
        <v>8.46118783051012</v>
      </c>
      <c r="O15" s="6">
        <f t="shared" ref="O15:O18" si="2">1000*PI()*6*6*10^(-6)/4*N15*N15</f>
        <v>2.024207614954574</v>
      </c>
      <c r="P15" s="6">
        <f t="shared" ref="P15:P18" si="3">J15*9.8*K15/(100*0.135)</f>
        <v>2.2794074074074078</v>
      </c>
      <c r="Q15" s="6">
        <f t="shared" ref="Q15:Q18" si="4">(O15-P15)/O15*100</f>
        <v>-12.607392174965254</v>
      </c>
    </row>
    <row r="16" spans="7:17" ht="16.2" thickBot="1" x14ac:dyDescent="0.35">
      <c r="G16" s="8">
        <v>2</v>
      </c>
      <c r="H16" s="6">
        <v>6</v>
      </c>
      <c r="I16" s="16"/>
      <c r="J16" s="6">
        <v>0.1</v>
      </c>
      <c r="K16" s="6">
        <v>33.200000000000003</v>
      </c>
      <c r="L16" s="6">
        <v>20.3</v>
      </c>
      <c r="M16" s="6">
        <f t="shared" si="0"/>
        <v>2.463054187192118E-4</v>
      </c>
      <c r="N16" s="6">
        <f t="shared" si="1"/>
        <v>8.7112721998848013</v>
      </c>
      <c r="O16" s="6">
        <f t="shared" si="2"/>
        <v>2.145633546769655</v>
      </c>
      <c r="P16" s="6">
        <f t="shared" si="3"/>
        <v>2.4100740740740747</v>
      </c>
      <c r="Q16" s="6">
        <f t="shared" si="4"/>
        <v>-12.324589522872929</v>
      </c>
    </row>
    <row r="17" spans="7:17" ht="16.2" thickBot="1" x14ac:dyDescent="0.35">
      <c r="G17" s="8">
        <v>3</v>
      </c>
      <c r="H17" s="6">
        <v>6</v>
      </c>
      <c r="I17" s="16"/>
      <c r="J17" s="6">
        <v>0.1</v>
      </c>
      <c r="K17" s="6">
        <v>35.5</v>
      </c>
      <c r="L17" s="6">
        <v>19.5</v>
      </c>
      <c r="M17" s="6">
        <f t="shared" si="0"/>
        <v>2.5641025641025641E-4</v>
      </c>
      <c r="N17" s="6">
        <f t="shared" si="1"/>
        <v>9.0686577260339227</v>
      </c>
      <c r="O17" s="6">
        <f t="shared" si="2"/>
        <v>2.3252968528292106</v>
      </c>
      <c r="P17" s="6">
        <f t="shared" si="3"/>
        <v>2.5770370370370377</v>
      </c>
      <c r="Q17" s="6">
        <f t="shared" si="4"/>
        <v>-10.82615253624639</v>
      </c>
    </row>
    <row r="18" spans="7:17" ht="16.2" thickBot="1" x14ac:dyDescent="0.35">
      <c r="G18" s="8">
        <v>4</v>
      </c>
      <c r="H18" s="6">
        <v>6</v>
      </c>
      <c r="I18" s="17"/>
      <c r="J18" s="6">
        <v>0.1</v>
      </c>
      <c r="K18" s="6">
        <v>37.200000000000003</v>
      </c>
      <c r="L18" s="6">
        <v>18.8</v>
      </c>
      <c r="M18" s="6">
        <f t="shared" si="0"/>
        <v>2.6595744680851064E-4</v>
      </c>
      <c r="N18" s="6">
        <f t="shared" si="1"/>
        <v>9.4063205137053991</v>
      </c>
      <c r="O18" s="6">
        <f t="shared" si="2"/>
        <v>2.5016809876876063</v>
      </c>
      <c r="P18" s="6">
        <f t="shared" si="3"/>
        <v>2.7004444444444449</v>
      </c>
      <c r="Q18" s="6">
        <f t="shared" si="4"/>
        <v>-7.945195959640035</v>
      </c>
    </row>
  </sheetData>
  <mergeCells count="3">
    <mergeCell ref="I11:I13"/>
    <mergeCell ref="I14:I18"/>
    <mergeCell ref="G8:H8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7:Q18"/>
  <sheetViews>
    <sheetView tabSelected="1" topLeftCell="A7" zoomScale="70" zoomScaleNormal="70" workbookViewId="0">
      <selection activeCell="G8" sqref="G8:Q40"/>
    </sheetView>
  </sheetViews>
  <sheetFormatPr defaultRowHeight="14.4" x14ac:dyDescent="0.3"/>
  <cols>
    <col min="9" max="9" width="14.77734375" customWidth="1"/>
    <col min="13" max="17" width="12.6640625" bestFit="1" customWidth="1"/>
  </cols>
  <sheetData>
    <row r="7" spans="7:17" ht="15" thickBot="1" x14ac:dyDescent="0.35"/>
    <row r="8" spans="7:17" x14ac:dyDescent="0.3">
      <c r="G8" s="20" t="s">
        <v>23</v>
      </c>
      <c r="H8" s="21"/>
    </row>
    <row r="9" spans="7:17" x14ac:dyDescent="0.3">
      <c r="G9" s="14"/>
      <c r="H9" s="14"/>
    </row>
    <row r="10" spans="7:17" ht="15" thickBot="1" x14ac:dyDescent="0.35"/>
    <row r="11" spans="7:17" ht="78" x14ac:dyDescent="0.3">
      <c r="G11" s="11" t="s">
        <v>0</v>
      </c>
      <c r="H11" s="4" t="s">
        <v>2</v>
      </c>
      <c r="I11" s="15" t="s">
        <v>5</v>
      </c>
      <c r="J11" s="4" t="s">
        <v>6</v>
      </c>
      <c r="K11" s="4" t="s">
        <v>8</v>
      </c>
      <c r="L11" s="4" t="s">
        <v>9</v>
      </c>
      <c r="M11" s="4" t="s">
        <v>11</v>
      </c>
      <c r="N11" s="4" t="s">
        <v>13</v>
      </c>
      <c r="O11" s="4" t="s">
        <v>15</v>
      </c>
      <c r="P11" s="4" t="s">
        <v>17</v>
      </c>
      <c r="Q11" s="4" t="s">
        <v>18</v>
      </c>
    </row>
    <row r="12" spans="7:17" ht="31.2" x14ac:dyDescent="0.3">
      <c r="G12" s="12" t="s">
        <v>1</v>
      </c>
      <c r="H12" s="5" t="s">
        <v>3</v>
      </c>
      <c r="I12" s="16"/>
      <c r="J12" s="5" t="s">
        <v>7</v>
      </c>
      <c r="K12" s="5" t="s">
        <v>24</v>
      </c>
      <c r="L12" s="5" t="s">
        <v>10</v>
      </c>
      <c r="M12" s="5" t="s">
        <v>12</v>
      </c>
      <c r="N12" s="5" t="s">
        <v>14</v>
      </c>
      <c r="O12" s="5" t="s">
        <v>16</v>
      </c>
      <c r="P12" s="5" t="s">
        <v>16</v>
      </c>
      <c r="Q12" s="5" t="s">
        <v>19</v>
      </c>
    </row>
    <row r="13" spans="7:17" ht="16.2" thickBot="1" x14ac:dyDescent="0.35">
      <c r="G13" s="3"/>
      <c r="H13" s="6" t="s">
        <v>4</v>
      </c>
      <c r="I13" s="17"/>
      <c r="J13" s="7"/>
      <c r="K13" s="7"/>
      <c r="L13" s="7"/>
      <c r="M13" s="7"/>
      <c r="N13" s="7"/>
      <c r="O13" s="7"/>
      <c r="P13" s="7"/>
      <c r="Q13" s="7"/>
    </row>
    <row r="14" spans="7:17" ht="16.2" customHeight="1" thickBot="1" x14ac:dyDescent="0.35">
      <c r="G14" s="9">
        <v>0</v>
      </c>
      <c r="H14" s="10">
        <v>6</v>
      </c>
      <c r="I14" s="15" t="s">
        <v>21</v>
      </c>
      <c r="J14" s="10">
        <v>0.2</v>
      </c>
      <c r="K14" s="10">
        <v>31.8</v>
      </c>
      <c r="L14" s="10">
        <v>16.899999999999999</v>
      </c>
      <c r="M14" s="10">
        <f>5*10^(-3)/L14</f>
        <v>2.9585798816568053E-4</v>
      </c>
      <c r="N14" s="10">
        <f>M14/(PI()*H14*H14*10^(-6)/4)</f>
        <v>10.463835837731452</v>
      </c>
      <c r="O14" s="10">
        <f>2*1000*PI()*6*6*10^(-6)/4*N14*N14</f>
        <v>6.1916188388943514</v>
      </c>
      <c r="P14" s="10">
        <f>J14*9.8*K14/(100*0.135)</f>
        <v>4.6168888888888899</v>
      </c>
      <c r="Q14" s="10">
        <f>(O14-P14)/O14*100</f>
        <v>25.433250834391863</v>
      </c>
    </row>
    <row r="15" spans="7:17" ht="16.2" thickBot="1" x14ac:dyDescent="0.35">
      <c r="G15" s="13">
        <v>1</v>
      </c>
      <c r="H15" s="6">
        <v>6</v>
      </c>
      <c r="I15" s="16"/>
      <c r="J15" s="6">
        <v>0.2</v>
      </c>
      <c r="K15" s="6">
        <v>33.799999999999997</v>
      </c>
      <c r="L15" s="6">
        <v>16.399999999999999</v>
      </c>
      <c r="M15" s="10">
        <f t="shared" ref="M15:M18" si="0">5*10^(-3)/L15</f>
        <v>3.0487804878048786E-4</v>
      </c>
      <c r="N15" s="10">
        <f t="shared" ref="N15:N18" si="1">M15/(PI()*H15*H15*10^(-6)/4)</f>
        <v>10.782855223028141</v>
      </c>
      <c r="O15" s="10">
        <f t="shared" ref="O15:O18" si="2">2*1000*PI()*6*6*10^(-6)/4*N15*N15</f>
        <v>6.5749117213586228</v>
      </c>
      <c r="P15" s="10">
        <f t="shared" ref="P15:P18" si="3">J15*9.8*K15/(100*0.135)</f>
        <v>4.9072592592592592</v>
      </c>
      <c r="Q15" s="10">
        <f t="shared" ref="Q15:Q18" si="4">(O15-P15)/O15*100</f>
        <v>25.363876091020188</v>
      </c>
    </row>
    <row r="16" spans="7:17" ht="16.2" thickBot="1" x14ac:dyDescent="0.35">
      <c r="G16" s="13">
        <v>2</v>
      </c>
      <c r="H16" s="6">
        <v>6</v>
      </c>
      <c r="I16" s="16"/>
      <c r="J16" s="6">
        <v>0.2</v>
      </c>
      <c r="K16" s="6">
        <v>36.200000000000003</v>
      </c>
      <c r="L16" s="6">
        <v>16.100000000000001</v>
      </c>
      <c r="M16" s="10">
        <f t="shared" si="0"/>
        <v>3.1055900621118008E-4</v>
      </c>
      <c r="N16" s="10">
        <f t="shared" si="1"/>
        <v>10.983777991159098</v>
      </c>
      <c r="O16" s="10">
        <f t="shared" si="2"/>
        <v>6.8222223547572023</v>
      </c>
      <c r="P16" s="10">
        <f t="shared" si="3"/>
        <v>5.2557037037037047</v>
      </c>
      <c r="Q16" s="10">
        <f t="shared" si="4"/>
        <v>22.961999325060827</v>
      </c>
    </row>
    <row r="17" spans="7:17" ht="16.2" thickBot="1" x14ac:dyDescent="0.35">
      <c r="G17" s="13">
        <v>3</v>
      </c>
      <c r="H17" s="6">
        <v>6</v>
      </c>
      <c r="I17" s="16"/>
      <c r="J17" s="6">
        <v>0.2</v>
      </c>
      <c r="K17" s="6">
        <v>37.700000000000003</v>
      </c>
      <c r="L17" s="6">
        <v>15.8</v>
      </c>
      <c r="M17" s="10">
        <f t="shared" si="0"/>
        <v>3.1645569620253165E-4</v>
      </c>
      <c r="N17" s="10">
        <f t="shared" si="1"/>
        <v>11.192330737826676</v>
      </c>
      <c r="O17" s="10">
        <f t="shared" si="2"/>
        <v>7.0837536315358705</v>
      </c>
      <c r="P17" s="10">
        <f t="shared" si="3"/>
        <v>5.4734814814814818</v>
      </c>
      <c r="Q17" s="10">
        <f t="shared" si="4"/>
        <v>22.731905057873337</v>
      </c>
    </row>
    <row r="18" spans="7:17" ht="16.2" thickBot="1" x14ac:dyDescent="0.35">
      <c r="G18" s="13">
        <v>4</v>
      </c>
      <c r="H18" s="6">
        <v>6</v>
      </c>
      <c r="I18" s="17"/>
      <c r="J18" s="6">
        <v>0.2</v>
      </c>
      <c r="K18" s="6">
        <v>39.299999999999997</v>
      </c>
      <c r="L18" s="6">
        <v>15.23</v>
      </c>
      <c r="M18" s="10">
        <f t="shared" si="0"/>
        <v>3.2829940906106366E-4</v>
      </c>
      <c r="N18" s="10">
        <f t="shared" si="1"/>
        <v>11.611216392492546</v>
      </c>
      <c r="O18" s="10">
        <f t="shared" si="2"/>
        <v>7.6239109602708757</v>
      </c>
      <c r="P18" s="10">
        <f t="shared" si="3"/>
        <v>5.7057777777777785</v>
      </c>
      <c r="Q18" s="10">
        <f t="shared" si="4"/>
        <v>25.159438410137813</v>
      </c>
    </row>
  </sheetData>
  <mergeCells count="3">
    <mergeCell ref="G8:H8"/>
    <mergeCell ref="I11:I13"/>
    <mergeCell ref="I14:I18"/>
  </mergeCells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</vt:lpstr>
      <vt:lpstr>Hemisphere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Manav Doshi</cp:lastModifiedBy>
  <cp:lastPrinted>2022-01-23T09:18:58Z</cp:lastPrinted>
  <dcterms:created xsi:type="dcterms:W3CDTF">2021-01-21T09:56:09Z</dcterms:created>
  <dcterms:modified xsi:type="dcterms:W3CDTF">2022-01-23T09:21:35Z</dcterms:modified>
</cp:coreProperties>
</file>