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xr:revisionPtr revIDLastSave="0" documentId="13_ncr:1_{37372E12-DB19-46F6-9FCA-E0EDD20EE8AE}" xr6:coauthVersionLast="47" xr6:coauthVersionMax="47" xr10:uidLastSave="{00000000-0000-0000-0000-000000000000}"/>
  <bookViews>
    <workbookView xWindow="-108" yWindow="-108" windowWidth="23256" windowHeight="13176" xr2:uid="{00000000-000D-0000-FFFF-FFFF00000000}"/>
  </bookViews>
  <sheets>
    <sheet name="Experiment 1" sheetId="2" r:id="rId1"/>
    <sheet name="Experiment 2" sheetId="3"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3" l="1"/>
  <c r="F13" i="3"/>
  <c r="I13" i="3" s="1"/>
  <c r="J13" i="3" s="1"/>
  <c r="F49" i="3" s="1"/>
  <c r="H12" i="3"/>
  <c r="F12" i="3"/>
  <c r="I12" i="3" s="1"/>
  <c r="J12" i="3" s="1"/>
  <c r="F48" i="3" s="1"/>
  <c r="H11" i="3"/>
  <c r="F11" i="3"/>
  <c r="I11" i="3" s="1"/>
  <c r="J11" i="3" s="1"/>
  <c r="F47" i="3" s="1"/>
  <c r="H10" i="3"/>
  <c r="F10" i="3"/>
  <c r="H9" i="3"/>
  <c r="F9" i="3"/>
  <c r="I9" i="3" s="1"/>
  <c r="J9" i="3" s="1"/>
  <c r="F45" i="3" s="1"/>
  <c r="H8" i="3"/>
  <c r="F8" i="3"/>
  <c r="I8" i="3" s="1"/>
  <c r="J8" i="3" s="1"/>
  <c r="F44" i="3" s="1"/>
  <c r="K7" i="3"/>
  <c r="L7" i="3" s="1"/>
  <c r="J7" i="3"/>
  <c r="F43" i="3" s="1"/>
  <c r="I7" i="3"/>
  <c r="H7" i="3"/>
  <c r="F7" i="3"/>
  <c r="H6" i="3"/>
  <c r="F6" i="3"/>
  <c r="I6" i="3" s="1"/>
  <c r="J6" i="3" s="1"/>
  <c r="F42" i="3" s="1"/>
  <c r="H5" i="3"/>
  <c r="F5" i="3"/>
  <c r="I5" i="3" s="1"/>
  <c r="J5" i="3" s="1"/>
  <c r="F41" i="3" s="1"/>
  <c r="D4" i="2"/>
  <c r="D5" i="2"/>
  <c r="D6" i="2"/>
  <c r="D7" i="2"/>
  <c r="D8" i="2"/>
  <c r="D9" i="2"/>
  <c r="D10" i="2"/>
  <c r="D11" i="2"/>
  <c r="D12" i="2"/>
  <c r="D13" i="2"/>
  <c r="D14" i="2"/>
  <c r="D15" i="2"/>
  <c r="D16" i="2"/>
  <c r="D17" i="2"/>
  <c r="D18" i="2"/>
  <c r="D19" i="2"/>
  <c r="D20" i="2"/>
  <c r="D21" i="2"/>
  <c r="D22" i="2"/>
  <c r="D23" i="2"/>
  <c r="D24" i="2"/>
  <c r="D3" i="2"/>
  <c r="D2" i="2"/>
  <c r="K5" i="3" l="1"/>
  <c r="L5" i="3" s="1"/>
  <c r="K8" i="3"/>
  <c r="L8" i="3" s="1"/>
  <c r="K9" i="3"/>
  <c r="L9" i="3" s="1"/>
  <c r="K12" i="3"/>
  <c r="L12" i="3" s="1"/>
  <c r="K11" i="3"/>
  <c r="L11" i="3" s="1"/>
  <c r="K6" i="3"/>
  <c r="L6" i="3" s="1"/>
  <c r="K13" i="3"/>
  <c r="L13" i="3" s="1"/>
  <c r="I10" i="3"/>
  <c r="J10" i="3" s="1"/>
  <c r="F46" i="3" s="1"/>
  <c r="K10" i="3" l="1"/>
  <c r="L10" i="3" s="1"/>
</calcChain>
</file>

<file path=xl/sharedStrings.xml><?xml version="1.0" encoding="utf-8"?>
<sst xmlns="http://schemas.openxmlformats.org/spreadsheetml/2006/main" count="40" uniqueCount="39">
  <si>
    <t>Sr. No.</t>
  </si>
  <si>
    <t>Radius (mm)</t>
  </si>
  <si>
    <t>Experimental Height (mm)</t>
  </si>
  <si>
    <t>Theoretical Height (mm)</t>
  </si>
  <si>
    <t>RPM of the tank</t>
  </si>
  <si>
    <t xml:space="preserve">Note: </t>
  </si>
  <si>
    <r>
      <t>1.</t>
    </r>
    <r>
      <rPr>
        <sz val="7"/>
        <color rgb="FF000000"/>
        <rFont val="Times New Roman"/>
        <family val="1"/>
      </rPr>
      <t xml:space="preserve">      </t>
    </r>
    <r>
      <rPr>
        <sz val="12"/>
        <color rgb="FF000000"/>
        <rFont val="Times New Roman"/>
        <family val="1"/>
      </rPr>
      <t xml:space="preserve">In the excel sheet provided to you there are four columns for readings. </t>
    </r>
  </si>
  <si>
    <r>
      <t>·</t>
    </r>
    <r>
      <rPr>
        <sz val="7"/>
        <color rgb="FF000000"/>
        <rFont val="Times New Roman"/>
        <family val="1"/>
      </rPr>
      <t xml:space="preserve">         </t>
    </r>
    <r>
      <rPr>
        <sz val="12"/>
        <color rgb="FF000000"/>
        <rFont val="Times New Roman"/>
        <family val="1"/>
      </rPr>
      <t>First column is for radius at which the experimental and theoretical height of the parabola are measured or will be calculated. Column will be provided to you.</t>
    </r>
  </si>
  <si>
    <r>
      <t>·</t>
    </r>
    <r>
      <rPr>
        <sz val="7"/>
        <color rgb="FF000000"/>
        <rFont val="Times New Roman"/>
        <family val="1"/>
      </rPr>
      <t xml:space="preserve">         </t>
    </r>
    <r>
      <rPr>
        <sz val="12"/>
        <color rgb="FF000000"/>
        <rFont val="Times New Roman"/>
        <family val="1"/>
      </rPr>
      <t xml:space="preserve">Second column is for experimental values for height of the parabola, this are measured as explained in the video and are provided to you in the excel sheet. </t>
    </r>
  </si>
  <si>
    <r>
      <t>·</t>
    </r>
    <r>
      <rPr>
        <sz val="7"/>
        <color rgb="FF000000"/>
        <rFont val="Times New Roman"/>
        <family val="1"/>
      </rPr>
      <t xml:space="preserve">         </t>
    </r>
    <r>
      <rPr>
        <sz val="12"/>
        <color rgb="FF000000"/>
        <rFont val="Times New Roman"/>
        <family val="1"/>
      </rPr>
      <t>Forth column is the RPM of rotation for the water tank and will be provided in the excel sheet. Use this value of RPM in your calculations for theoretical height of the parabola.</t>
    </r>
  </si>
  <si>
    <r>
      <t>2.</t>
    </r>
    <r>
      <rPr>
        <sz val="7"/>
        <color rgb="FF000000"/>
        <rFont val="Times New Roman"/>
        <family val="1"/>
      </rPr>
      <t xml:space="preserve">      </t>
    </r>
    <r>
      <rPr>
        <sz val="12"/>
        <color rgb="FF000000"/>
        <rFont val="Times New Roman"/>
        <family val="1"/>
      </rPr>
      <t xml:space="preserve">Plot the graph of the </t>
    </r>
    <r>
      <rPr>
        <b/>
        <sz val="12"/>
        <color rgb="FF000000"/>
        <rFont val="Times New Roman"/>
        <family val="1"/>
      </rPr>
      <t xml:space="preserve">Experimental height </t>
    </r>
    <r>
      <rPr>
        <sz val="12"/>
        <color rgb="FF000000"/>
        <rFont val="Times New Roman"/>
        <family val="1"/>
      </rPr>
      <t xml:space="preserve">and </t>
    </r>
    <r>
      <rPr>
        <b/>
        <sz val="12"/>
        <color rgb="FF000000"/>
        <rFont val="Times New Roman"/>
        <family val="1"/>
      </rPr>
      <t>Theoretical height</t>
    </r>
    <r>
      <rPr>
        <sz val="12"/>
        <color rgb="FF000000"/>
        <rFont val="Times New Roman"/>
        <family val="1"/>
      </rPr>
      <t xml:space="preserve"> with respect to </t>
    </r>
    <r>
      <rPr>
        <b/>
        <sz val="12"/>
        <color rgb="FF000000"/>
        <rFont val="Times New Roman"/>
        <family val="1"/>
      </rPr>
      <t>radius</t>
    </r>
    <r>
      <rPr>
        <sz val="12"/>
        <color rgb="FF000000"/>
        <rFont val="Times New Roman"/>
        <family val="1"/>
      </rPr>
      <t>.</t>
    </r>
  </si>
  <si>
    <r>
      <t>·</t>
    </r>
    <r>
      <rPr>
        <sz val="7"/>
        <color rgb="FF000000"/>
        <rFont val="Times New Roman"/>
        <family val="1"/>
      </rPr>
      <t xml:space="preserve">         </t>
    </r>
    <r>
      <rPr>
        <sz val="12"/>
        <color rgb="FF000000"/>
        <rFont val="Times New Roman"/>
        <family val="1"/>
      </rPr>
      <t xml:space="preserve">Third column is the theoretical height of the parabola and you will have to </t>
    </r>
    <r>
      <rPr>
        <b/>
        <sz val="12"/>
        <color rgb="FF000000"/>
        <rFont val="Times New Roman"/>
        <family val="1"/>
      </rPr>
      <t>do calculations using formulae provided</t>
    </r>
    <r>
      <rPr>
        <sz val="12"/>
        <color rgb="FF000000"/>
        <rFont val="Times New Roman"/>
        <family val="1"/>
      </rPr>
      <t xml:space="preserve"> and fill this values in the column.</t>
    </r>
  </si>
  <si>
    <t>Sr.</t>
  </si>
  <si>
    <t>Type of fluid</t>
  </si>
  <si>
    <t>density of fluid</t>
  </si>
  <si>
    <r>
      <t xml:space="preserve">Diameter of ball, </t>
    </r>
    <r>
      <rPr>
        <i/>
        <sz val="12"/>
        <rFont val="Times New Roman"/>
        <family val="1"/>
      </rPr>
      <t>d</t>
    </r>
  </si>
  <si>
    <r>
      <t xml:space="preserve">Mass of ball, </t>
    </r>
    <r>
      <rPr>
        <i/>
        <sz val="12"/>
        <rFont val="Times New Roman"/>
        <family val="1"/>
      </rPr>
      <t>m</t>
    </r>
  </si>
  <si>
    <r>
      <t xml:space="preserve">Buoyancy force, </t>
    </r>
    <r>
      <rPr>
        <i/>
        <sz val="12"/>
        <rFont val="Times New Roman"/>
        <family val="1"/>
      </rPr>
      <t>F</t>
    </r>
    <r>
      <rPr>
        <i/>
        <vertAlign val="subscript"/>
        <sz val="12"/>
        <rFont val="Times New Roman"/>
        <family val="1"/>
      </rPr>
      <t>B</t>
    </r>
  </si>
  <si>
    <r>
      <t xml:space="preserve">Time, </t>
    </r>
    <r>
      <rPr>
        <i/>
        <sz val="12"/>
        <rFont val="Times New Roman"/>
        <family val="1"/>
      </rPr>
      <t>t</t>
    </r>
  </si>
  <si>
    <r>
      <t xml:space="preserve">Velocity of ball, </t>
    </r>
    <r>
      <rPr>
        <i/>
        <sz val="12"/>
        <rFont val="Times New Roman"/>
        <family val="1"/>
      </rPr>
      <t>U</t>
    </r>
  </si>
  <si>
    <t>Dynamic viscosity</t>
  </si>
  <si>
    <r>
      <t>Kinematic viscosity (m</t>
    </r>
    <r>
      <rPr>
        <vertAlign val="superscript"/>
        <sz val="12"/>
        <rFont val="Times New Roman"/>
        <family val="1"/>
      </rPr>
      <t>2</t>
    </r>
    <r>
      <rPr>
        <sz val="12"/>
        <rFont val="Times New Roman"/>
        <family val="1"/>
      </rPr>
      <t>/s)</t>
    </r>
  </si>
  <si>
    <t>Re</t>
  </si>
  <si>
    <r>
      <t>C</t>
    </r>
    <r>
      <rPr>
        <vertAlign val="subscript"/>
        <sz val="12"/>
        <rFont val="Times New Roman"/>
        <family val="1"/>
      </rPr>
      <t>D</t>
    </r>
  </si>
  <si>
    <t>No.</t>
  </si>
  <si>
    <t>(mm)</t>
  </si>
  <si>
    <t>(kg)</t>
  </si>
  <si>
    <t>(N)</t>
  </si>
  <si>
    <t>(sec)</t>
  </si>
  <si>
    <t>(m/s)</t>
  </si>
  <si>
    <t>(Pa s)</t>
  </si>
  <si>
    <t>Glycerene</t>
  </si>
  <si>
    <t>motor oil</t>
  </si>
  <si>
    <t xml:space="preserve">Instructions: </t>
  </si>
  <si>
    <r>
      <t>1) Fill the columns of given table.</t>
    </r>
    <r>
      <rPr>
        <b/>
        <sz val="11"/>
        <color theme="1"/>
        <rFont val="Calibri"/>
        <family val="2"/>
        <scheme val="minor"/>
      </rPr>
      <t xml:space="preserve"> Please beaware density of the fluids are different so donot directly drag the cursor </t>
    </r>
    <r>
      <rPr>
        <sz val="11"/>
        <color theme="1"/>
        <rFont val="Calibri"/>
        <family val="2"/>
        <scheme val="minor"/>
      </rPr>
      <t>after constructing the formula for the first row.</t>
    </r>
  </si>
  <si>
    <t xml:space="preserve">2)plot kinemetic viscostiy for both fluids and see the variation for each fluids (you can take y-axis as kinemetic visosity and x axis you can label, glycerin as 1 and motor oil as 2 </t>
  </si>
  <si>
    <t xml:space="preserve">3) plot Cd versus Re plot . Don't need to plot separate plot for two fluids because Cd only depends upon Re </t>
  </si>
  <si>
    <r>
      <t>C</t>
    </r>
    <r>
      <rPr>
        <vertAlign val="subscript"/>
        <sz val="11"/>
        <color theme="1"/>
        <rFont val="Calibri"/>
        <family val="2"/>
        <scheme val="minor"/>
      </rPr>
      <t>D</t>
    </r>
  </si>
  <si>
    <t>Kinematic viscosity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</si>
</sst>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2" x14ac:knownFonts="1">
    <font>
      <sz val="11"/>
      <color theme="1"/>
      <name val="Calibri"/>
      <family val="2"/>
      <scheme val="minor"/>
    </font>
    <font>
      <sz val="12"/>
      <color rgb="FF000000"/>
      <name val="Times New Roman"/>
      <family val="1"/>
    </font>
    <font>
      <sz val="7"/>
      <color rgb="FF000000"/>
      <name val="Times New Roman"/>
      <family val="1"/>
    </font>
    <font>
      <sz val="12"/>
      <color rgb="FF000000"/>
      <name val="Symbol"/>
      <family val="1"/>
      <charset val="2"/>
    </font>
    <font>
      <b/>
      <sz val="12"/>
      <color rgb="FF000000"/>
      <name val="Times New Roman"/>
      <family val="1"/>
    </font>
    <font>
      <b/>
      <sz val="11"/>
      <color theme="1"/>
      <name val="Calibri"/>
      <family val="2"/>
      <scheme val="minor"/>
    </font>
    <font>
      <sz val="12"/>
      <name val="Times New Roman"/>
      <family val="1"/>
    </font>
    <font>
      <i/>
      <sz val="12"/>
      <name val="Times New Roman"/>
      <family val="1"/>
    </font>
    <font>
      <i/>
      <vertAlign val="subscript"/>
      <sz val="12"/>
      <name val="Times New Roman"/>
      <family val="1"/>
    </font>
    <font>
      <vertAlign val="superscript"/>
      <sz val="12"/>
      <name val="Times New Roman"/>
      <family val="1"/>
    </font>
    <font>
      <vertAlign val="subscript"/>
      <sz val="12"/>
      <name val="Times New Roman"/>
      <family val="1"/>
    </font>
    <font>
      <vertAlign val="subscrip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7">
    <xf numFmtId="0" fontId="0" fillId="0" borderId="0" xfId="0"/>
    <xf numFmtId="0" fontId="0" fillId="0" borderId="0" xfId="0" applyAlignment="1">
      <alignment wrapText="1"/>
    </xf>
    <xf numFmtId="0" fontId="0" fillId="0" borderId="1" xfId="0"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xf>
    <xf numFmtId="0" fontId="0" fillId="0" borderId="8" xfId="0" applyBorder="1" applyAlignment="1">
      <alignment horizontal="center"/>
    </xf>
    <xf numFmtId="0" fontId="0" fillId="0" borderId="2" xfId="0" applyBorder="1" applyAlignment="1">
      <alignment horizontal="center" vertical="center" wrapText="1"/>
    </xf>
    <xf numFmtId="0" fontId="0" fillId="0" borderId="9"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2" borderId="1" xfId="0" applyFill="1" applyBorder="1" applyAlignment="1">
      <alignment wrapText="1"/>
    </xf>
    <xf numFmtId="0" fontId="1" fillId="2" borderId="1" xfId="0" applyFont="1" applyFill="1" applyBorder="1" applyAlignment="1">
      <alignment horizontal="left" vertical="center" indent="5"/>
    </xf>
    <xf numFmtId="0" fontId="3" fillId="2" borderId="1" xfId="0" applyFont="1" applyFill="1" applyBorder="1" applyAlignment="1">
      <alignment horizontal="left" vertical="center" indent="10"/>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6" fillId="0" borderId="14" xfId="0" applyFont="1" applyBorder="1" applyAlignment="1">
      <alignment horizontal="center" vertical="center" wrapText="1"/>
    </xf>
    <xf numFmtId="0" fontId="0" fillId="0" borderId="1" xfId="0" applyBorder="1"/>
    <xf numFmtId="164" fontId="0" fillId="0" borderId="1" xfId="0" applyNumberFormat="1" applyBorder="1"/>
    <xf numFmtId="0" fontId="6" fillId="0" borderId="15" xfId="0" applyFont="1" applyBorder="1" applyAlignment="1">
      <alignment horizontal="center" vertical="center" wrapText="1"/>
    </xf>
    <xf numFmtId="0" fontId="6"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Height</a:t>
            </a:r>
            <a:r>
              <a:rPr lang="en-IN" baseline="0"/>
              <a:t> of vortex</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29954238233174"/>
          <c:y val="0.15782407407407409"/>
          <c:w val="0.86644907728502851"/>
          <c:h val="0.57612432513293343"/>
        </c:manualLayout>
      </c:layout>
      <c:lineChart>
        <c:grouping val="standard"/>
        <c:varyColors val="0"/>
        <c:ser>
          <c:idx val="1"/>
          <c:order val="0"/>
          <c:tx>
            <c:v>Experiement Height(mm)</c:v>
          </c:tx>
          <c:spPr>
            <a:ln w="28575" cap="rnd">
              <a:solidFill>
                <a:schemeClr val="accent2"/>
              </a:solidFill>
              <a:round/>
            </a:ln>
            <a:effectLst/>
          </c:spPr>
          <c:marker>
            <c:symbol val="none"/>
          </c:marker>
          <c:cat>
            <c:numRef>
              <c:f>'Experiment 1'!$B$2:$B$24</c:f>
              <c:numCache>
                <c:formatCode>General</c:formatCode>
                <c:ptCount val="2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'Experiment 1'!$C$2:$C$24</c:f>
              <c:numCache>
                <c:formatCode>General</c:formatCode>
                <c:ptCount val="23"/>
                <c:pt idx="0">
                  <c:v>0</c:v>
                </c:pt>
                <c:pt idx="1">
                  <c:v>7.0000000000000007E-2</c:v>
                </c:pt>
                <c:pt idx="2">
                  <c:v>0.1</c:v>
                </c:pt>
                <c:pt idx="3">
                  <c:v>0.46</c:v>
                </c:pt>
                <c:pt idx="4">
                  <c:v>0.62</c:v>
                </c:pt>
                <c:pt idx="5">
                  <c:v>2.02</c:v>
                </c:pt>
                <c:pt idx="6">
                  <c:v>3.76</c:v>
                </c:pt>
                <c:pt idx="7">
                  <c:v>5.83</c:v>
                </c:pt>
                <c:pt idx="8">
                  <c:v>7.97</c:v>
                </c:pt>
                <c:pt idx="9">
                  <c:v>11.55</c:v>
                </c:pt>
                <c:pt idx="10">
                  <c:v>13.67</c:v>
                </c:pt>
                <c:pt idx="11">
                  <c:v>18.079999999999998</c:v>
                </c:pt>
                <c:pt idx="12">
                  <c:v>21.81</c:v>
                </c:pt>
                <c:pt idx="13">
                  <c:v>25.91</c:v>
                </c:pt>
                <c:pt idx="14">
                  <c:v>30.68</c:v>
                </c:pt>
                <c:pt idx="15">
                  <c:v>34.97</c:v>
                </c:pt>
                <c:pt idx="16">
                  <c:v>40.130000000000003</c:v>
                </c:pt>
                <c:pt idx="17">
                  <c:v>45.64</c:v>
                </c:pt>
                <c:pt idx="18">
                  <c:v>50.7</c:v>
                </c:pt>
                <c:pt idx="19">
                  <c:v>57.86</c:v>
                </c:pt>
                <c:pt idx="20">
                  <c:v>63.58</c:v>
                </c:pt>
                <c:pt idx="21">
                  <c:v>71.03</c:v>
                </c:pt>
                <c:pt idx="22">
                  <c:v>77.56</c:v>
                </c:pt>
              </c:numCache>
            </c:numRef>
          </c:val>
          <c:smooth val="0"/>
          <c:extLst>
            <c:ext xmlns:c16="http://schemas.microsoft.com/office/drawing/2014/chart" uri="{C3380CC4-5D6E-409C-BE32-E72D297353CC}">
              <c16:uniqueId val="{00000001-C0B6-46DB-BECF-555B973585F7}"/>
            </c:ext>
          </c:extLst>
        </c:ser>
        <c:ser>
          <c:idx val="2"/>
          <c:order val="1"/>
          <c:tx>
            <c:v>Theoretical Height(mm)</c:v>
          </c:tx>
          <c:spPr>
            <a:ln w="28575" cap="rnd">
              <a:solidFill>
                <a:schemeClr val="accent3"/>
              </a:solidFill>
              <a:round/>
            </a:ln>
            <a:effectLst/>
          </c:spPr>
          <c:marker>
            <c:symbol val="none"/>
          </c:marker>
          <c:cat>
            <c:numRef>
              <c:f>'Experiment 1'!$B$2:$B$24</c:f>
              <c:numCache>
                <c:formatCode>General</c:formatCode>
                <c:ptCount val="2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'Experiment 1'!$D$2:$D$24</c:f>
              <c:numCache>
                <c:formatCode>General</c:formatCode>
                <c:ptCount val="23"/>
                <c:pt idx="0">
                  <c:v>0</c:v>
                </c:pt>
                <c:pt idx="1">
                  <c:v>0.14824248653748578</c:v>
                </c:pt>
                <c:pt idx="2">
                  <c:v>0.59296994614994314</c:v>
                </c:pt>
                <c:pt idx="3">
                  <c:v>1.3341823788373721</c:v>
                </c:pt>
                <c:pt idx="4">
                  <c:v>2.3718797845997726</c:v>
                </c:pt>
                <c:pt idx="5">
                  <c:v>3.7060621634371453</c:v>
                </c:pt>
                <c:pt idx="6">
                  <c:v>5.3367295153494885</c:v>
                </c:pt>
                <c:pt idx="7">
                  <c:v>7.2638818403368042</c:v>
                </c:pt>
                <c:pt idx="8">
                  <c:v>9.4875191383990902</c:v>
                </c:pt>
                <c:pt idx="9">
                  <c:v>12.007641409536351</c:v>
                </c:pt>
                <c:pt idx="10">
                  <c:v>14.824248653748581</c:v>
                </c:pt>
                <c:pt idx="11">
                  <c:v>17.937340871035783</c:v>
                </c:pt>
                <c:pt idx="12">
                  <c:v>21.346918061397954</c:v>
                </c:pt>
                <c:pt idx="13">
                  <c:v>25.0529802248351</c:v>
                </c:pt>
                <c:pt idx="14">
                  <c:v>29.055527361347217</c:v>
                </c:pt>
                <c:pt idx="15">
                  <c:v>33.354559470934305</c:v>
                </c:pt>
                <c:pt idx="16">
                  <c:v>37.950076553596361</c:v>
                </c:pt>
                <c:pt idx="17">
                  <c:v>42.842078609333399</c:v>
                </c:pt>
                <c:pt idx="18">
                  <c:v>48.030565638145404</c:v>
                </c:pt>
                <c:pt idx="19">
                  <c:v>53.515537640032377</c:v>
                </c:pt>
                <c:pt idx="20">
                  <c:v>59.296994614994325</c:v>
                </c:pt>
                <c:pt idx="21">
                  <c:v>65.374936563031241</c:v>
                </c:pt>
                <c:pt idx="22">
                  <c:v>71.749363484143132</c:v>
                </c:pt>
              </c:numCache>
            </c:numRef>
          </c:val>
          <c:smooth val="0"/>
          <c:extLst>
            <c:ext xmlns:c16="http://schemas.microsoft.com/office/drawing/2014/chart" uri="{C3380CC4-5D6E-409C-BE32-E72D297353CC}">
              <c16:uniqueId val="{00000002-C0B6-46DB-BECF-555B973585F7}"/>
            </c:ext>
          </c:extLst>
        </c:ser>
        <c:dLbls>
          <c:showLegendKey val="0"/>
          <c:showVal val="0"/>
          <c:showCatName val="0"/>
          <c:showSerName val="0"/>
          <c:showPercent val="0"/>
          <c:showBubbleSize val="0"/>
        </c:dLbls>
        <c:smooth val="0"/>
        <c:axId val="1798871551"/>
        <c:axId val="1798877375"/>
      </c:lineChart>
      <c:catAx>
        <c:axId val="1798871551"/>
        <c:scaling>
          <c:orientation val="minMax"/>
        </c:scaling>
        <c:delete val="0"/>
        <c:axPos val="b"/>
        <c:title>
          <c:tx>
            <c:rich>
              <a:bodyPr rot="0" spcFirstLastPara="1" vertOverflow="ellipsis" vert="horz" wrap="square" anchor="t" anchorCtr="0"/>
              <a:lstStyle/>
              <a:p>
                <a:pPr>
                  <a:defRPr sz="1000" b="0" i="0" u="none" strike="noStrike" kern="1200" baseline="0">
                    <a:solidFill>
                      <a:schemeClr val="tx1">
                        <a:lumMod val="65000"/>
                        <a:lumOff val="35000"/>
                      </a:schemeClr>
                    </a:solidFill>
                    <a:latin typeface="+mn-lt"/>
                    <a:ea typeface="+mn-ea"/>
                    <a:cs typeface="+mn-cs"/>
                  </a:defRPr>
                </a:pPr>
                <a:r>
                  <a:rPr lang="en-IN"/>
                  <a:t>Radius (mm)</a:t>
                </a:r>
              </a:p>
            </c:rich>
          </c:tx>
          <c:layout>
            <c:manualLayout>
              <c:xMode val="edge"/>
              <c:yMode val="edge"/>
              <c:x val="0.47227877279588754"/>
              <c:y val="0.82979580596466906"/>
            </c:manualLayout>
          </c:layout>
          <c:overlay val="0"/>
          <c:spPr>
            <a:noFill/>
            <a:ln>
              <a:noFill/>
            </a:ln>
            <a:effectLst/>
          </c:spPr>
          <c:txPr>
            <a:bodyPr rot="0" spcFirstLastPara="1" vertOverflow="ellipsis" vert="horz" wrap="square" anchor="t"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877375"/>
        <c:crosses val="autoZero"/>
        <c:auto val="1"/>
        <c:lblAlgn val="ctr"/>
        <c:lblOffset val="100"/>
        <c:noMultiLvlLbl val="0"/>
      </c:catAx>
      <c:valAx>
        <c:axId val="179887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Height(mm)</a:t>
                </a:r>
              </a:p>
            </c:rich>
          </c:tx>
          <c:layout>
            <c:manualLayout>
              <c:xMode val="edge"/>
              <c:yMode val="edge"/>
              <c:x val="1.8422510981464101E-2"/>
              <c:y val="0.32747065943181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871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a:t>
            </a:r>
            <a:r>
              <a:rPr lang="en-IN" baseline="0"/>
              <a:t> vs C</a:t>
            </a:r>
            <a:r>
              <a:rPr lang="en-IN" baseline="-25000"/>
              <a:t>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[1]Sheet1!$L$41:$L$49</c:f>
              <c:numCache>
                <c:formatCode>General</c:formatCode>
                <c:ptCount val="9"/>
                <c:pt idx="0">
                  <c:v>0.46965755068880477</c:v>
                </c:pt>
                <c:pt idx="1">
                  <c:v>0.64658276845050699</c:v>
                </c:pt>
                <c:pt idx="2">
                  <c:v>1.4326378493128289</c:v>
                </c:pt>
                <c:pt idx="3">
                  <c:v>1.9062259016028846</c:v>
                </c:pt>
                <c:pt idx="4">
                  <c:v>2.544853445974363</c:v>
                </c:pt>
                <c:pt idx="5">
                  <c:v>2.7868161012449146</c:v>
                </c:pt>
                <c:pt idx="6">
                  <c:v>3.5856164739750036</c:v>
                </c:pt>
                <c:pt idx="7">
                  <c:v>5.4228114434850205</c:v>
                </c:pt>
                <c:pt idx="8">
                  <c:v>9.1711897123871395</c:v>
                </c:pt>
              </c:numCache>
            </c:numRef>
          </c:xVal>
          <c:yVal>
            <c:numRef>
              <c:f>[1]Sheet1!$M$41:$M$49</c:f>
              <c:numCache>
                <c:formatCode>General</c:formatCode>
                <c:ptCount val="9"/>
                <c:pt idx="0">
                  <c:v>51.101062816516723</c:v>
                </c:pt>
                <c:pt idx="1">
                  <c:v>37.118217761222461</c:v>
                </c:pt>
                <c:pt idx="2">
                  <c:v>16.752314628230511</c:v>
                </c:pt>
                <c:pt idx="3">
                  <c:v>12.590323098547326</c:v>
                </c:pt>
                <c:pt idx="4">
                  <c:v>9.4307984760242167</c:v>
                </c:pt>
                <c:pt idx="5">
                  <c:v>8.6119783753505743</c:v>
                </c:pt>
                <c:pt idx="6">
                  <c:v>6.6934096756292716</c:v>
                </c:pt>
                <c:pt idx="7">
                  <c:v>4.425748571588942</c:v>
                </c:pt>
                <c:pt idx="8">
                  <c:v>2.6168905837357403</c:v>
                </c:pt>
              </c:numCache>
            </c:numRef>
          </c:yVal>
          <c:smooth val="0"/>
          <c:extLst>
            <c:ext xmlns:c16="http://schemas.microsoft.com/office/drawing/2014/chart" uri="{C3380CC4-5D6E-409C-BE32-E72D297353CC}">
              <c16:uniqueId val="{00000000-5F81-4444-A1DA-7362E6DC845F}"/>
            </c:ext>
          </c:extLst>
        </c:ser>
        <c:dLbls>
          <c:showLegendKey val="0"/>
          <c:showVal val="0"/>
          <c:showCatName val="0"/>
          <c:showSerName val="0"/>
          <c:showPercent val="0"/>
          <c:showBubbleSize val="0"/>
        </c:dLbls>
        <c:axId val="1729411728"/>
        <c:axId val="1729410896"/>
      </c:scatterChart>
      <c:valAx>
        <c:axId val="1729411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Reynold's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410896"/>
        <c:crosses val="autoZero"/>
        <c:crossBetween val="midCat"/>
      </c:valAx>
      <c:valAx>
        <c:axId val="172941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
                </a:r>
                <a:r>
                  <a:rPr lang="en-IN" baseline="-25000"/>
                  <a:t>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4117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Kinematic</a:t>
            </a:r>
            <a:r>
              <a:rPr lang="en-IN" baseline="0"/>
              <a:t> Viscosity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Glycerine</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[1]Sheet1!$E$41:$E$45</c:f>
              <c:numCache>
                <c:formatCode>General</c:formatCode>
                <c:ptCount val="5"/>
                <c:pt idx="0">
                  <c:v>1</c:v>
                </c:pt>
                <c:pt idx="1">
                  <c:v>1</c:v>
                </c:pt>
                <c:pt idx="2">
                  <c:v>1</c:v>
                </c:pt>
                <c:pt idx="3">
                  <c:v>1</c:v>
                </c:pt>
                <c:pt idx="4">
                  <c:v>1</c:v>
                </c:pt>
              </c:numCache>
            </c:numRef>
          </c:xVal>
          <c:yVal>
            <c:numRef>
              <c:f>[1]Sheet1!$F$41:$F$45</c:f>
              <c:numCache>
                <c:formatCode>General</c:formatCode>
                <c:ptCount val="5"/>
                <c:pt idx="0">
                  <c:v>1.2307232754486998E-3</c:v>
                </c:pt>
                <c:pt idx="1">
                  <c:v>8.4652643463360234E-4</c:v>
                </c:pt>
                <c:pt idx="2">
                  <c:v>7.2811174416848512E-4</c:v>
                </c:pt>
                <c:pt idx="3">
                  <c:v>9.4008999642463753E-4</c:v>
                </c:pt>
                <c:pt idx="4">
                  <c:v>4.3556149495899837E-4</c:v>
                </c:pt>
              </c:numCache>
            </c:numRef>
          </c:yVal>
          <c:smooth val="0"/>
          <c:extLst>
            <c:ext xmlns:c16="http://schemas.microsoft.com/office/drawing/2014/chart" uri="{C3380CC4-5D6E-409C-BE32-E72D297353CC}">
              <c16:uniqueId val="{00000000-A9D2-4B29-88F8-98DFE0756640}"/>
            </c:ext>
          </c:extLst>
        </c:ser>
        <c:ser>
          <c:idx val="1"/>
          <c:order val="1"/>
          <c:tx>
            <c:v>Motor Oil</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[1]Sheet1!$E$46:$E$49</c:f>
              <c:numCache>
                <c:formatCode>General</c:formatCode>
                <c:ptCount val="4"/>
                <c:pt idx="0">
                  <c:v>2</c:v>
                </c:pt>
                <c:pt idx="1">
                  <c:v>2</c:v>
                </c:pt>
                <c:pt idx="2">
                  <c:v>2</c:v>
                </c:pt>
                <c:pt idx="3">
                  <c:v>2</c:v>
                </c:pt>
              </c:numCache>
            </c:numRef>
          </c:xVal>
          <c:yVal>
            <c:numRef>
              <c:f>[1]Sheet1!$F$46:$F$49</c:f>
              <c:numCache>
                <c:formatCode>General</c:formatCode>
                <c:ptCount val="4"/>
                <c:pt idx="0">
                  <c:v>3.7986480164993745E-4</c:v>
                </c:pt>
                <c:pt idx="1">
                  <c:v>4.4570803393592645E-4</c:v>
                </c:pt>
                <c:pt idx="2">
                  <c:v>3.0709463867587483E-4</c:v>
                </c:pt>
                <c:pt idx="3">
                  <c:v>3.8398561677501029E-4</c:v>
                </c:pt>
              </c:numCache>
            </c:numRef>
          </c:yVal>
          <c:smooth val="0"/>
          <c:extLst>
            <c:ext xmlns:c16="http://schemas.microsoft.com/office/drawing/2014/chart" uri="{C3380CC4-5D6E-409C-BE32-E72D297353CC}">
              <c16:uniqueId val="{00000001-A9D2-4B29-88F8-98DFE0756640}"/>
            </c:ext>
          </c:extLst>
        </c:ser>
        <c:dLbls>
          <c:showLegendKey val="0"/>
          <c:showVal val="0"/>
          <c:showCatName val="0"/>
          <c:showSerName val="0"/>
          <c:showPercent val="0"/>
          <c:showBubbleSize val="0"/>
        </c:dLbls>
        <c:axId val="1851710416"/>
        <c:axId val="1851707504"/>
      </c:scatterChart>
      <c:valAx>
        <c:axId val="185171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707504"/>
        <c:crosses val="autoZero"/>
        <c:crossBetween val="midCat"/>
      </c:valAx>
      <c:valAx>
        <c:axId val="185170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Kinematic</a:t>
                </a:r>
                <a:r>
                  <a:rPr lang="en-IN" baseline="0"/>
                  <a:t> Viscosity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7104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220980</xdr:colOff>
      <xdr:row>2</xdr:row>
      <xdr:rowOff>53340</xdr:rowOff>
    </xdr:from>
    <xdr:to>
      <xdr:col>6</xdr:col>
      <xdr:colOff>4930140</xdr:colOff>
      <xdr:row>18</xdr:row>
      <xdr:rowOff>68580</xdr:rowOff>
    </xdr:to>
    <xdr:graphicFrame macro="">
      <xdr:nvGraphicFramePr>
        <xdr:cNvPr id="2" name="Chart 1">
          <a:extLst>
            <a:ext uri="{FF2B5EF4-FFF2-40B4-BE49-F238E27FC236}">
              <a16:creationId xmlns:a16="http://schemas.microsoft.com/office/drawing/2014/main" id="{BC9458C2-1F2F-4390-9E3D-C906CA391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541020</xdr:colOff>
      <xdr:row>24</xdr:row>
      <xdr:rowOff>121920</xdr:rowOff>
    </xdr:from>
    <xdr:to>
      <xdr:col>15</xdr:col>
      <xdr:colOff>160020</xdr:colOff>
      <xdr:row>37</xdr:row>
      <xdr:rowOff>60960</xdr:rowOff>
    </xdr:to>
    <xdr:graphicFrame macro="">
      <xdr:nvGraphicFramePr>
        <xdr:cNvPr id="2" name="Chart 1">
          <a:extLst>
            <a:ext uri="{FF2B5EF4-FFF2-40B4-BE49-F238E27FC236}">
              <a16:creationId xmlns:a16="http://schemas.microsoft.com/office/drawing/2014/main" id="{EC60E5A1-3426-42E5-8D65-4F05C4D12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205740</xdr:colOff>
      <xdr:row>25</xdr:row>
      <xdr:rowOff>121920</xdr:rowOff>
    </xdr:from>
    <xdr:to>
      <xdr:col>8</xdr:col>
      <xdr:colOff>76200</xdr:colOff>
      <xdr:row>37</xdr:row>
      <xdr:rowOff>167640</xdr:rowOff>
    </xdr:to>
    <xdr:graphicFrame macro="">
      <xdr:nvGraphicFramePr>
        <xdr:cNvPr id="3" name="Chart 2">
          <a:extLst>
            <a:ext uri="{FF2B5EF4-FFF2-40B4-BE49-F238E27FC236}">
              <a16:creationId xmlns:a16="http://schemas.microsoft.com/office/drawing/2014/main" id="{A89504FD-BC6E-48A4-9736-ED771E15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_224_exp_3b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1">
          <cell r="E41">
            <v>1</v>
          </cell>
          <cell r="F41">
            <v>1.2307232754486998E-3</v>
          </cell>
          <cell r="L41">
            <v>0.46965755068880477</v>
          </cell>
          <cell r="M41">
            <v>51.101062816516723</v>
          </cell>
        </row>
        <row r="42">
          <cell r="E42">
            <v>1</v>
          </cell>
          <cell r="F42">
            <v>8.4652643463360234E-4</v>
          </cell>
          <cell r="L42">
            <v>0.64658276845050699</v>
          </cell>
          <cell r="M42">
            <v>37.118217761222461</v>
          </cell>
        </row>
        <row r="43">
          <cell r="E43">
            <v>1</v>
          </cell>
          <cell r="F43">
            <v>7.2811174416848512E-4</v>
          </cell>
          <cell r="L43">
            <v>1.4326378493128289</v>
          </cell>
          <cell r="M43">
            <v>16.752314628230511</v>
          </cell>
        </row>
        <row r="44">
          <cell r="E44">
            <v>1</v>
          </cell>
          <cell r="F44">
            <v>9.4008999642463753E-4</v>
          </cell>
          <cell r="L44">
            <v>1.9062259016028846</v>
          </cell>
          <cell r="M44">
            <v>12.590323098547326</v>
          </cell>
        </row>
        <row r="45">
          <cell r="E45">
            <v>1</v>
          </cell>
          <cell r="F45">
            <v>4.3556149495899837E-4</v>
          </cell>
          <cell r="L45">
            <v>2.544853445974363</v>
          </cell>
          <cell r="M45">
            <v>9.4307984760242167</v>
          </cell>
        </row>
        <row r="46">
          <cell r="E46">
            <v>2</v>
          </cell>
          <cell r="F46">
            <v>3.7986480164993745E-4</v>
          </cell>
          <cell r="L46">
            <v>2.7868161012449146</v>
          </cell>
          <cell r="M46">
            <v>8.6119783753505743</v>
          </cell>
        </row>
        <row r="47">
          <cell r="E47">
            <v>2</v>
          </cell>
          <cell r="F47">
            <v>4.4570803393592645E-4</v>
          </cell>
          <cell r="L47">
            <v>3.5856164739750036</v>
          </cell>
          <cell r="M47">
            <v>6.6934096756292716</v>
          </cell>
        </row>
        <row r="48">
          <cell r="E48">
            <v>2</v>
          </cell>
          <cell r="F48">
            <v>3.0709463867587483E-4</v>
          </cell>
          <cell r="L48">
            <v>5.4228114434850205</v>
          </cell>
          <cell r="M48">
            <v>4.425748571588942</v>
          </cell>
        </row>
        <row r="49">
          <cell r="E49">
            <v>2</v>
          </cell>
          <cell r="F49">
            <v>3.8398561677501029E-4</v>
          </cell>
          <cell r="L49">
            <v>9.1711897123871395</v>
          </cell>
          <cell r="M49">
            <v>2.6168905837357403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3"/>
  <sheetViews>
    <sheetView tabSelected="1" workbookViewId="0">
      <selection activeCell="G23" sqref="G23"/>
    </sheetView>
  </sheetViews>
  <sheetFormatPr defaultRowHeight="14.4" x14ac:dyDescent="0.3"/>
  <cols>
    <col min="1" max="2" width="9.109375" style="3"/>
    <col min="3" max="3" width="13.33203125" style="3" customWidth="1"/>
    <col min="4" max="4" width="12.6640625" style="3" customWidth="1"/>
    <col min="5" max="5" width="13.88671875" style="3" customWidth="1"/>
    <col min="7" max="7" width="86.88671875" customWidth="1"/>
    <col min="8" max="8" width="176.6640625" bestFit="1" customWidth="1"/>
  </cols>
  <sheetData>
    <row r="1" spans="1:8" s="1" customFormat="1" ht="29.4" thickBot="1" x14ac:dyDescent="0.35">
      <c r="A1" s="10" t="s">
        <v>0</v>
      </c>
      <c r="B1" s="7" t="s">
        <v>1</v>
      </c>
      <c r="C1" s="5" t="s">
        <v>2</v>
      </c>
      <c r="D1" s="5" t="s">
        <v>3</v>
      </c>
      <c r="E1" s="6" t="s">
        <v>4</v>
      </c>
    </row>
    <row r="2" spans="1:8" x14ac:dyDescent="0.3">
      <c r="A2" s="11">
        <v>0</v>
      </c>
      <c r="B2" s="8">
        <v>0</v>
      </c>
      <c r="C2" s="4">
        <v>0</v>
      </c>
      <c r="D2" s="4">
        <f>POWER(2*PI()*E2/60, 2)*B2*B2/(2*9.81)</f>
        <v>0</v>
      </c>
      <c r="E2" s="14">
        <v>103</v>
      </c>
      <c r="H2" s="16" t="s">
        <v>5</v>
      </c>
    </row>
    <row r="3" spans="1:8" ht="15.6" x14ac:dyDescent="0.3">
      <c r="A3" s="12">
        <v>1</v>
      </c>
      <c r="B3" s="9">
        <v>5</v>
      </c>
      <c r="C3" s="2">
        <v>7.0000000000000007E-2</v>
      </c>
      <c r="D3" s="4">
        <f>POWER(2*PI()*E3/60, 2)*B3*B3*10^(-3)/(2*9.81)</f>
        <v>0.14824248653748578</v>
      </c>
      <c r="E3" s="14">
        <v>103</v>
      </c>
      <c r="H3" s="17" t="s">
        <v>6</v>
      </c>
    </row>
    <row r="4" spans="1:8" ht="15.6" x14ac:dyDescent="0.3">
      <c r="A4" s="11">
        <v>2</v>
      </c>
      <c r="B4" s="9">
        <v>10</v>
      </c>
      <c r="C4" s="2">
        <v>0.1</v>
      </c>
      <c r="D4" s="4">
        <f t="shared" ref="D4:D24" si="0">POWER(2*PI()*E4/60, 2)*B4*B4*10^(-3)/(2*9.81)</f>
        <v>0.59296994614994314</v>
      </c>
      <c r="E4" s="14">
        <v>103</v>
      </c>
      <c r="H4" s="18" t="s">
        <v>7</v>
      </c>
    </row>
    <row r="5" spans="1:8" ht="15.6" x14ac:dyDescent="0.3">
      <c r="A5" s="12">
        <v>3</v>
      </c>
      <c r="B5" s="9">
        <v>15</v>
      </c>
      <c r="C5" s="2">
        <v>0.46</v>
      </c>
      <c r="D5" s="4">
        <f t="shared" si="0"/>
        <v>1.3341823788373721</v>
      </c>
      <c r="E5" s="14">
        <v>103</v>
      </c>
      <c r="H5" s="18" t="s">
        <v>8</v>
      </c>
    </row>
    <row r="6" spans="1:8" ht="15.6" x14ac:dyDescent="0.3">
      <c r="A6" s="11">
        <v>4</v>
      </c>
      <c r="B6" s="9">
        <v>20</v>
      </c>
      <c r="C6" s="2">
        <v>0.62</v>
      </c>
      <c r="D6" s="4">
        <f t="shared" si="0"/>
        <v>2.3718797845997726</v>
      </c>
      <c r="E6" s="14">
        <v>103</v>
      </c>
      <c r="H6" s="18" t="s">
        <v>11</v>
      </c>
    </row>
    <row r="7" spans="1:8" ht="15.6" x14ac:dyDescent="0.3">
      <c r="A7" s="12">
        <v>5</v>
      </c>
      <c r="B7" s="9">
        <v>25</v>
      </c>
      <c r="C7" s="2">
        <v>2.02</v>
      </c>
      <c r="D7" s="4">
        <f t="shared" si="0"/>
        <v>3.7060621634371453</v>
      </c>
      <c r="E7" s="14">
        <v>103</v>
      </c>
      <c r="H7" s="18" t="s">
        <v>9</v>
      </c>
    </row>
    <row r="8" spans="1:8" ht="15.6" x14ac:dyDescent="0.3">
      <c r="A8" s="11">
        <v>6</v>
      </c>
      <c r="B8" s="9">
        <v>30</v>
      </c>
      <c r="C8" s="2">
        <v>3.76</v>
      </c>
      <c r="D8" s="4">
        <f t="shared" si="0"/>
        <v>5.3367295153494885</v>
      </c>
      <c r="E8" s="14">
        <v>103</v>
      </c>
      <c r="H8" s="17" t="s">
        <v>10</v>
      </c>
    </row>
    <row r="9" spans="1:8" x14ac:dyDescent="0.3">
      <c r="A9" s="12">
        <v>7</v>
      </c>
      <c r="B9" s="9">
        <v>35</v>
      </c>
      <c r="C9" s="2">
        <v>5.83</v>
      </c>
      <c r="D9" s="4">
        <f t="shared" si="0"/>
        <v>7.2638818403368042</v>
      </c>
      <c r="E9" s="14">
        <v>103</v>
      </c>
    </row>
    <row r="10" spans="1:8" x14ac:dyDescent="0.3">
      <c r="A10" s="11">
        <v>8</v>
      </c>
      <c r="B10" s="9">
        <v>40</v>
      </c>
      <c r="C10" s="2">
        <v>7.97</v>
      </c>
      <c r="D10" s="4">
        <f t="shared" si="0"/>
        <v>9.4875191383990902</v>
      </c>
      <c r="E10" s="14">
        <v>103</v>
      </c>
    </row>
    <row r="11" spans="1:8" x14ac:dyDescent="0.3">
      <c r="A11" s="12">
        <v>9</v>
      </c>
      <c r="B11" s="9">
        <v>45</v>
      </c>
      <c r="C11" s="2">
        <v>11.55</v>
      </c>
      <c r="D11" s="4">
        <f t="shared" si="0"/>
        <v>12.007641409536351</v>
      </c>
      <c r="E11" s="14">
        <v>103</v>
      </c>
    </row>
    <row r="12" spans="1:8" x14ac:dyDescent="0.3">
      <c r="A12" s="11">
        <v>10</v>
      </c>
      <c r="B12" s="9">
        <v>50</v>
      </c>
      <c r="C12" s="2">
        <v>13.67</v>
      </c>
      <c r="D12" s="4">
        <f t="shared" si="0"/>
        <v>14.824248653748581</v>
      </c>
      <c r="E12" s="14">
        <v>103</v>
      </c>
    </row>
    <row r="13" spans="1:8" x14ac:dyDescent="0.3">
      <c r="A13" s="12">
        <v>11</v>
      </c>
      <c r="B13" s="9">
        <v>55</v>
      </c>
      <c r="C13" s="2">
        <v>18.079999999999998</v>
      </c>
      <c r="D13" s="4">
        <f t="shared" si="0"/>
        <v>17.937340871035783</v>
      </c>
      <c r="E13" s="14">
        <v>103</v>
      </c>
    </row>
    <row r="14" spans="1:8" x14ac:dyDescent="0.3">
      <c r="A14" s="11">
        <v>12</v>
      </c>
      <c r="B14" s="9">
        <v>60</v>
      </c>
      <c r="C14" s="2">
        <v>21.81</v>
      </c>
      <c r="D14" s="4">
        <f t="shared" si="0"/>
        <v>21.346918061397954</v>
      </c>
      <c r="E14" s="14">
        <v>103</v>
      </c>
    </row>
    <row r="15" spans="1:8" x14ac:dyDescent="0.3">
      <c r="A15" s="12">
        <v>13</v>
      </c>
      <c r="B15" s="9">
        <v>65</v>
      </c>
      <c r="C15" s="2">
        <v>25.91</v>
      </c>
      <c r="D15" s="4">
        <f t="shared" si="0"/>
        <v>25.0529802248351</v>
      </c>
      <c r="E15" s="14">
        <v>103</v>
      </c>
    </row>
    <row r="16" spans="1:8" x14ac:dyDescent="0.3">
      <c r="A16" s="11">
        <v>14</v>
      </c>
      <c r="B16" s="9">
        <v>70</v>
      </c>
      <c r="C16" s="2">
        <v>30.68</v>
      </c>
      <c r="D16" s="4">
        <f t="shared" si="0"/>
        <v>29.055527361347217</v>
      </c>
      <c r="E16" s="14">
        <v>103</v>
      </c>
    </row>
    <row r="17" spans="1:11" x14ac:dyDescent="0.3">
      <c r="A17" s="12">
        <v>15</v>
      </c>
      <c r="B17" s="9">
        <v>75</v>
      </c>
      <c r="C17" s="2">
        <v>34.97</v>
      </c>
      <c r="D17" s="4">
        <f t="shared" si="0"/>
        <v>33.354559470934305</v>
      </c>
      <c r="E17" s="14">
        <v>103</v>
      </c>
    </row>
    <row r="18" spans="1:11" x14ac:dyDescent="0.3">
      <c r="A18" s="11">
        <v>16</v>
      </c>
      <c r="B18" s="9">
        <v>80</v>
      </c>
      <c r="C18" s="2">
        <v>40.130000000000003</v>
      </c>
      <c r="D18" s="4">
        <f t="shared" si="0"/>
        <v>37.950076553596361</v>
      </c>
      <c r="E18" s="14">
        <v>103</v>
      </c>
    </row>
    <row r="19" spans="1:11" x14ac:dyDescent="0.3">
      <c r="A19" s="12">
        <v>17</v>
      </c>
      <c r="B19" s="9">
        <v>85</v>
      </c>
      <c r="C19" s="2">
        <v>45.64</v>
      </c>
      <c r="D19" s="4">
        <f t="shared" si="0"/>
        <v>42.842078609333399</v>
      </c>
      <c r="E19" s="14">
        <v>103</v>
      </c>
    </row>
    <row r="20" spans="1:11" x14ac:dyDescent="0.3">
      <c r="A20" s="11">
        <v>18</v>
      </c>
      <c r="B20" s="9">
        <v>90</v>
      </c>
      <c r="C20" s="2">
        <v>50.7</v>
      </c>
      <c r="D20" s="4">
        <f t="shared" si="0"/>
        <v>48.030565638145404</v>
      </c>
      <c r="E20" s="14">
        <v>103</v>
      </c>
    </row>
    <row r="21" spans="1:11" x14ac:dyDescent="0.3">
      <c r="A21" s="12">
        <v>19</v>
      </c>
      <c r="B21" s="9">
        <v>95</v>
      </c>
      <c r="C21" s="2">
        <v>57.86</v>
      </c>
      <c r="D21" s="4">
        <f t="shared" si="0"/>
        <v>53.515537640032377</v>
      </c>
      <c r="E21" s="14">
        <v>103</v>
      </c>
    </row>
    <row r="22" spans="1:11" x14ac:dyDescent="0.3">
      <c r="A22" s="11">
        <v>20</v>
      </c>
      <c r="B22" s="9">
        <v>100</v>
      </c>
      <c r="C22" s="2">
        <v>63.58</v>
      </c>
      <c r="D22" s="4">
        <f t="shared" si="0"/>
        <v>59.296994614994325</v>
      </c>
      <c r="E22" s="14">
        <v>103</v>
      </c>
    </row>
    <row r="23" spans="1:11" x14ac:dyDescent="0.3">
      <c r="A23" s="12">
        <v>21</v>
      </c>
      <c r="B23" s="9">
        <v>105</v>
      </c>
      <c r="C23" s="2">
        <v>71.03</v>
      </c>
      <c r="D23" s="4">
        <f t="shared" si="0"/>
        <v>65.374936563031241</v>
      </c>
      <c r="E23" s="14">
        <v>103</v>
      </c>
    </row>
    <row r="24" spans="1:11" ht="15" thickBot="1" x14ac:dyDescent="0.35">
      <c r="A24" s="11">
        <v>22</v>
      </c>
      <c r="B24" s="13">
        <v>110</v>
      </c>
      <c r="C24" s="15">
        <v>77.56</v>
      </c>
      <c r="D24" s="4">
        <f t="shared" si="0"/>
        <v>71.749363484143132</v>
      </c>
      <c r="E24" s="14">
        <v>103</v>
      </c>
    </row>
    <row r="27" spans="1:11" x14ac:dyDescent="0.3">
      <c r="H27" s="3"/>
      <c r="I27" s="3"/>
      <c r="J27" s="3"/>
      <c r="K27" s="3"/>
    </row>
    <row r="28" spans="1:11" x14ac:dyDescent="0.3">
      <c r="H28" s="3"/>
      <c r="I28" s="3"/>
      <c r="J28" s="3"/>
      <c r="K28" s="3"/>
    </row>
    <row r="29" spans="1:11" x14ac:dyDescent="0.3">
      <c r="H29" s="3"/>
      <c r="I29" s="3"/>
      <c r="J29" s="3"/>
      <c r="K29" s="3"/>
    </row>
    <row r="30" spans="1:11" x14ac:dyDescent="0.3">
      <c r="H30" s="3"/>
      <c r="I30" s="3"/>
      <c r="J30" s="3"/>
      <c r="K30" s="3"/>
    </row>
    <row r="31" spans="1:11" x14ac:dyDescent="0.3">
      <c r="H31" s="3"/>
      <c r="I31" s="3"/>
      <c r="J31" s="3"/>
      <c r="K31" s="3"/>
    </row>
    <row r="32" spans="1:11" x14ac:dyDescent="0.3">
      <c r="H32" s="3"/>
      <c r="I32" s="3"/>
      <c r="J32" s="3"/>
      <c r="K32" s="3"/>
    </row>
    <row r="33" spans="8:11" x14ac:dyDescent="0.3">
      <c r="H33" s="3"/>
      <c r="I33" s="3"/>
      <c r="J33" s="3"/>
      <c r="K33" s="3"/>
    </row>
  </sheetData>
  <pageMargins left="0" right="0" top="0" bottom="0" header="0" footer="0"/>
  <pageSetup paperSize="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5D26A-C8CA-488F-A4E5-BA28BD1E8C8B}">
  <dimension ref="A3:M49"/>
  <sheetViews>
    <sheetView workbookViewId="0">
      <selection activeCell="A23" sqref="A23"/>
    </sheetView>
  </sheetViews>
  <sheetFormatPr defaultRowHeight="14.4" x14ac:dyDescent="0.3"/>
  <cols>
    <col min="1" max="1" width="4.21875" bestFit="1" customWidth="1"/>
    <col min="2" max="2" width="38.109375" customWidth="1"/>
    <col min="3" max="3" width="7.44140625" bestFit="1" customWidth="1"/>
    <col min="4" max="4" width="8.6640625" bestFit="1" customWidth="1"/>
    <col min="5" max="5" width="8" bestFit="1" customWidth="1"/>
    <col min="6" max="6" width="16.44140625" bestFit="1" customWidth="1"/>
    <col min="7" max="7" width="7.6640625" bestFit="1" customWidth="1"/>
    <col min="8" max="9" width="12.6640625" bestFit="1" customWidth="1"/>
    <col min="10" max="10" width="14.88671875" bestFit="1" customWidth="1"/>
    <col min="11" max="12" width="12.6640625" bestFit="1" customWidth="1"/>
    <col min="13" max="13" width="12" bestFit="1" customWidth="1"/>
    <col min="17" max="17" width="7.88671875" customWidth="1"/>
    <col min="19" max="19" width="16.44140625" bestFit="1" customWidth="1"/>
  </cols>
  <sheetData>
    <row r="3" spans="1:12" ht="46.8" x14ac:dyDescent="0.3">
      <c r="A3" s="19" t="s">
        <v>12</v>
      </c>
      <c r="B3" s="19" t="s">
        <v>13</v>
      </c>
      <c r="C3" s="19" t="s">
        <v>14</v>
      </c>
      <c r="D3" s="19" t="s">
        <v>15</v>
      </c>
      <c r="E3" s="19" t="s">
        <v>16</v>
      </c>
      <c r="F3" s="19" t="s">
        <v>17</v>
      </c>
      <c r="G3" s="19" t="s">
        <v>18</v>
      </c>
      <c r="H3" s="19" t="s">
        <v>19</v>
      </c>
      <c r="I3" s="19" t="s">
        <v>20</v>
      </c>
      <c r="J3" s="20" t="s">
        <v>21</v>
      </c>
      <c r="K3" s="21" t="s">
        <v>22</v>
      </c>
      <c r="L3" s="20" t="s">
        <v>23</v>
      </c>
    </row>
    <row r="4" spans="1:12" ht="15.6" x14ac:dyDescent="0.3">
      <c r="A4" s="19" t="s">
        <v>24</v>
      </c>
      <c r="B4" s="19"/>
      <c r="C4" s="19"/>
      <c r="D4" s="19" t="s">
        <v>25</v>
      </c>
      <c r="E4" s="19" t="s">
        <v>26</v>
      </c>
      <c r="F4" s="19" t="s">
        <v>27</v>
      </c>
      <c r="G4" s="19" t="s">
        <v>28</v>
      </c>
      <c r="H4" s="19" t="s">
        <v>29</v>
      </c>
      <c r="I4" s="19" t="s">
        <v>30</v>
      </c>
      <c r="J4" s="20"/>
      <c r="K4" s="21"/>
      <c r="L4" s="20"/>
    </row>
    <row r="5" spans="1:12" ht="15.75" customHeight="1" x14ac:dyDescent="0.3">
      <c r="A5" s="19">
        <v>0</v>
      </c>
      <c r="B5" s="22" t="s">
        <v>31</v>
      </c>
      <c r="C5" s="22">
        <v>1260</v>
      </c>
      <c r="D5" s="23">
        <v>15.39</v>
      </c>
      <c r="E5" s="24">
        <v>5.8999999999999999E-3</v>
      </c>
      <c r="F5" s="19">
        <f>$C$5*9.81*PI()*POWER(D5/1000,3)/6</f>
        <v>2.3591417384334772E-2</v>
      </c>
      <c r="G5" s="23">
        <v>3.28</v>
      </c>
      <c r="H5" s="19">
        <f>0.5/G5</f>
        <v>0.1524390243902439</v>
      </c>
      <c r="I5" s="19">
        <f>(E5*9.81-F5)/(3*PI()*H5*D5)*1000</f>
        <v>1.5507113270653619</v>
      </c>
      <c r="J5" s="19">
        <f>I5/$C$5</f>
        <v>1.2307232754486998E-3</v>
      </c>
      <c r="K5" s="19">
        <f>$C$5*H5*D5/(I5*1000)</f>
        <v>1.9062259016028846</v>
      </c>
      <c r="L5" s="19">
        <f>24/K5</f>
        <v>12.590323098547326</v>
      </c>
    </row>
    <row r="6" spans="1:12" ht="15.6" x14ac:dyDescent="0.3">
      <c r="A6" s="19">
        <v>1</v>
      </c>
      <c r="B6" s="25"/>
      <c r="C6" s="25"/>
      <c r="D6" s="23">
        <v>15.08</v>
      </c>
      <c r="E6" s="24">
        <v>4.47E-3</v>
      </c>
      <c r="F6" s="19">
        <f t="shared" ref="F6:F9" si="0">$C$5*9.81*PI()*POWER(D6/1000,3)/6</f>
        <v>2.2194338191218122E-2</v>
      </c>
      <c r="G6" s="23">
        <v>3.5</v>
      </c>
      <c r="H6" s="19">
        <f t="shared" ref="H6:H13" si="1">0.5/G6</f>
        <v>0.14285714285714285</v>
      </c>
      <c r="I6" s="19">
        <f t="shared" ref="I6:I13" si="2">(E6*9.81-F6)/(3*PI()*H6*D6)*1000</f>
        <v>1.0666233076383389</v>
      </c>
      <c r="J6" s="19">
        <f t="shared" ref="J6:J9" si="3">I6/$C$5</f>
        <v>8.4652643463360234E-4</v>
      </c>
      <c r="K6" s="19">
        <f t="shared" ref="K6:K9" si="4">$C$5*H6*D6/(I6*1000)</f>
        <v>2.544853445974363</v>
      </c>
      <c r="L6" s="19">
        <f t="shared" ref="L6:L13" si="5">24/K6</f>
        <v>9.4307984760242167</v>
      </c>
    </row>
    <row r="7" spans="1:12" ht="15.6" x14ac:dyDescent="0.3">
      <c r="A7" s="19">
        <v>2</v>
      </c>
      <c r="B7" s="25"/>
      <c r="C7" s="25"/>
      <c r="D7" s="23">
        <v>9.9499999999999993</v>
      </c>
      <c r="E7" s="24">
        <v>4.13E-3</v>
      </c>
      <c r="F7" s="19">
        <f t="shared" si="0"/>
        <v>6.3753996909029732E-3</v>
      </c>
      <c r="G7" s="23">
        <v>1.26</v>
      </c>
      <c r="H7" s="19">
        <f t="shared" si="1"/>
        <v>0.3968253968253968</v>
      </c>
      <c r="I7" s="19">
        <f t="shared" si="2"/>
        <v>0.91742079765229123</v>
      </c>
      <c r="J7" s="19">
        <f t="shared" si="3"/>
        <v>7.2811174416848512E-4</v>
      </c>
      <c r="K7" s="19">
        <f t="shared" si="4"/>
        <v>5.4228114434850205</v>
      </c>
      <c r="L7" s="19">
        <f t="shared" si="5"/>
        <v>4.425748571588942</v>
      </c>
    </row>
    <row r="8" spans="1:12" ht="15.6" x14ac:dyDescent="0.3">
      <c r="A8" s="19">
        <v>3</v>
      </c>
      <c r="B8" s="25"/>
      <c r="C8" s="25"/>
      <c r="D8" s="23">
        <v>6.33</v>
      </c>
      <c r="E8" s="24">
        <v>1.6999999999999999E-3</v>
      </c>
      <c r="F8" s="19">
        <f t="shared" si="0"/>
        <v>1.6415318169917027E-3</v>
      </c>
      <c r="G8" s="23">
        <v>2.35</v>
      </c>
      <c r="H8" s="19">
        <f t="shared" si="1"/>
        <v>0.21276595744680851</v>
      </c>
      <c r="I8" s="19">
        <f t="shared" si="2"/>
        <v>1.1845133954950433</v>
      </c>
      <c r="J8" s="19">
        <f t="shared" si="3"/>
        <v>9.4008999642463753E-4</v>
      </c>
      <c r="K8" s="19">
        <f t="shared" si="4"/>
        <v>1.4326378493128289</v>
      </c>
      <c r="L8" s="19">
        <f t="shared" si="5"/>
        <v>16.752314628230511</v>
      </c>
    </row>
    <row r="9" spans="1:12" ht="15.6" x14ac:dyDescent="0.3">
      <c r="A9" s="19">
        <v>4</v>
      </c>
      <c r="B9" s="26"/>
      <c r="C9" s="26"/>
      <c r="D9" s="23">
        <v>11.41</v>
      </c>
      <c r="E9" s="24">
        <v>1.6199999999999999E-3</v>
      </c>
      <c r="F9" s="19">
        <f t="shared" si="0"/>
        <v>9.6138005531979411E-3</v>
      </c>
      <c r="G9" s="23">
        <v>4.7</v>
      </c>
      <c r="H9" s="19">
        <f t="shared" si="1"/>
        <v>0.10638297872340426</v>
      </c>
      <c r="I9" s="19">
        <f t="shared" si="2"/>
        <v>0.54880748364833798</v>
      </c>
      <c r="J9" s="19">
        <f t="shared" si="3"/>
        <v>4.3556149495899837E-4</v>
      </c>
      <c r="K9" s="19">
        <f t="shared" si="4"/>
        <v>2.7868161012449146</v>
      </c>
      <c r="L9" s="19">
        <f t="shared" si="5"/>
        <v>8.6119783753505743</v>
      </c>
    </row>
    <row r="10" spans="1:12" ht="15.6" x14ac:dyDescent="0.3">
      <c r="A10" s="19">
        <v>5</v>
      </c>
      <c r="B10" s="22" t="s">
        <v>32</v>
      </c>
      <c r="C10" s="22">
        <v>780</v>
      </c>
      <c r="D10" s="23">
        <v>7</v>
      </c>
      <c r="E10" s="24">
        <v>2.1000000000000001E-4</v>
      </c>
      <c r="F10" s="19">
        <f>$C$10*9.81*PI()*POWER(D10/1000,3)/6</f>
        <v>1.3742202771152108E-3</v>
      </c>
      <c r="G10" s="23">
        <v>14.25</v>
      </c>
      <c r="H10" s="19">
        <f t="shared" si="1"/>
        <v>3.5087719298245612E-2</v>
      </c>
      <c r="I10" s="19">
        <f>(E10*9.81-F10)/(3*PI()*H10*D10)*1000</f>
        <v>0.29629454528695121</v>
      </c>
      <c r="J10" s="19">
        <f>I10/$C$10</f>
        <v>3.7986480164993745E-4</v>
      </c>
      <c r="K10" s="19">
        <f>$C$10*H10*D10/(I10*1000)</f>
        <v>0.64658276845050699</v>
      </c>
      <c r="L10" s="19">
        <f t="shared" si="5"/>
        <v>37.118217761222461</v>
      </c>
    </row>
    <row r="11" spans="1:12" ht="15.6" x14ac:dyDescent="0.3">
      <c r="A11" s="19">
        <v>6</v>
      </c>
      <c r="B11" s="25"/>
      <c r="C11" s="25"/>
      <c r="D11" s="23">
        <v>7</v>
      </c>
      <c r="E11" s="24">
        <v>2.1000000000000001E-4</v>
      </c>
      <c r="F11" s="19">
        <f t="shared" ref="F11:F13" si="6">$C$10*9.81*PI()*POWER(D11/1000,3)/6</f>
        <v>1.3742202771152108E-3</v>
      </c>
      <c r="G11" s="23">
        <v>16.72</v>
      </c>
      <c r="H11" s="19">
        <f t="shared" si="1"/>
        <v>2.9904306220095697E-2</v>
      </c>
      <c r="I11" s="19">
        <f t="shared" si="2"/>
        <v>0.34765226647002262</v>
      </c>
      <c r="J11" s="19">
        <f t="shared" ref="J11:J13" si="7">I11/$C$10</f>
        <v>4.4570803393592645E-4</v>
      </c>
      <c r="K11" s="19">
        <f t="shared" ref="K11:K12" si="8">$C$10*H11*D11/(I11*1000)</f>
        <v>0.46965755068880477</v>
      </c>
      <c r="L11" s="19">
        <f t="shared" si="5"/>
        <v>51.101062816516723</v>
      </c>
    </row>
    <row r="12" spans="1:12" ht="15.6" x14ac:dyDescent="0.3">
      <c r="A12" s="19">
        <v>7</v>
      </c>
      <c r="B12" s="25"/>
      <c r="C12" s="25"/>
      <c r="D12" s="23">
        <v>3.92</v>
      </c>
      <c r="E12" s="24">
        <v>2.7799999999999998E-4</v>
      </c>
      <c r="F12" s="19">
        <f t="shared" si="6"/>
        <v>2.4133506818586482E-4</v>
      </c>
      <c r="G12" s="23">
        <v>1.78</v>
      </c>
      <c r="H12" s="19">
        <f t="shared" si="1"/>
        <v>0.2808988764044944</v>
      </c>
      <c r="I12" s="19">
        <f t="shared" si="2"/>
        <v>0.23953381816718236</v>
      </c>
      <c r="J12" s="19">
        <f t="shared" si="7"/>
        <v>3.0709463867587483E-4</v>
      </c>
      <c r="K12" s="19">
        <f t="shared" si="8"/>
        <v>3.5856164739750036</v>
      </c>
      <c r="L12" s="19">
        <f t="shared" si="5"/>
        <v>6.6934096756292716</v>
      </c>
    </row>
    <row r="13" spans="1:12" ht="15.6" x14ac:dyDescent="0.3">
      <c r="A13" s="19">
        <v>8</v>
      </c>
      <c r="B13" s="25"/>
      <c r="C13" s="25"/>
      <c r="D13" s="23">
        <v>11.41</v>
      </c>
      <c r="E13" s="24">
        <v>1.6199999999999999E-3</v>
      </c>
      <c r="F13" s="19">
        <f t="shared" si="6"/>
        <v>5.9514003424558674E-3</v>
      </c>
      <c r="G13" s="23">
        <v>1.62</v>
      </c>
      <c r="H13" s="19">
        <f t="shared" si="1"/>
        <v>0.30864197530864196</v>
      </c>
      <c r="I13" s="19">
        <f t="shared" si="2"/>
        <v>0.29950878108450801</v>
      </c>
      <c r="J13" s="19">
        <f t="shared" si="7"/>
        <v>3.8398561677501029E-4</v>
      </c>
      <c r="K13" s="19">
        <f>$C$10*H13*D13/(I13*1000)</f>
        <v>9.1711897123871395</v>
      </c>
      <c r="L13" s="19">
        <f t="shared" si="5"/>
        <v>2.6168905837357403</v>
      </c>
    </row>
    <row r="14" spans="1:12" ht="15.6" x14ac:dyDescent="0.3">
      <c r="A14" s="19"/>
      <c r="B14" s="26"/>
      <c r="C14" s="26"/>
      <c r="D14" s="19"/>
      <c r="E14" s="19"/>
      <c r="F14" s="19"/>
      <c r="G14" s="19"/>
      <c r="H14" s="19"/>
      <c r="I14" s="19"/>
      <c r="J14" s="19"/>
      <c r="K14" s="19"/>
      <c r="L14" s="19"/>
    </row>
    <row r="20" spans="2:2" x14ac:dyDescent="0.3">
      <c r="B20" t="s">
        <v>33</v>
      </c>
    </row>
    <row r="21" spans="2:2" x14ac:dyDescent="0.3">
      <c r="B21" t="s">
        <v>34</v>
      </c>
    </row>
    <row r="22" spans="2:2" x14ac:dyDescent="0.3">
      <c r="B22" t="s">
        <v>35</v>
      </c>
    </row>
    <row r="23" spans="2:2" x14ac:dyDescent="0.3">
      <c r="B23" t="s">
        <v>36</v>
      </c>
    </row>
    <row r="39" spans="5:13" x14ac:dyDescent="0.3">
      <c r="L39" s="21" t="s">
        <v>22</v>
      </c>
      <c r="M39" s="20" t="s">
        <v>37</v>
      </c>
    </row>
    <row r="40" spans="5:13" x14ac:dyDescent="0.3">
      <c r="F40" t="s">
        <v>38</v>
      </c>
      <c r="L40" s="21"/>
      <c r="M40" s="20"/>
    </row>
    <row r="41" spans="5:13" x14ac:dyDescent="0.3">
      <c r="E41">
        <v>1</v>
      </c>
      <c r="F41">
        <f t="shared" ref="F41:F49" si="9">J5</f>
        <v>1.2307232754486998E-3</v>
      </c>
      <c r="L41">
        <v>0.46965755068880477</v>
      </c>
      <c r="M41">
        <v>51.101062816516723</v>
      </c>
    </row>
    <row r="42" spans="5:13" x14ac:dyDescent="0.3">
      <c r="E42">
        <v>1</v>
      </c>
      <c r="F42">
        <f t="shared" si="9"/>
        <v>8.4652643463360234E-4</v>
      </c>
      <c r="L42">
        <v>0.64658276845050699</v>
      </c>
      <c r="M42">
        <v>37.118217761222461</v>
      </c>
    </row>
    <row r="43" spans="5:13" x14ac:dyDescent="0.3">
      <c r="E43">
        <v>1</v>
      </c>
      <c r="F43">
        <f t="shared" si="9"/>
        <v>7.2811174416848512E-4</v>
      </c>
      <c r="L43">
        <v>1.4326378493128289</v>
      </c>
      <c r="M43">
        <v>16.752314628230511</v>
      </c>
    </row>
    <row r="44" spans="5:13" x14ac:dyDescent="0.3">
      <c r="E44">
        <v>1</v>
      </c>
      <c r="F44">
        <f t="shared" si="9"/>
        <v>9.4008999642463753E-4</v>
      </c>
      <c r="L44">
        <v>1.9062259016028846</v>
      </c>
      <c r="M44">
        <v>12.590323098547326</v>
      </c>
    </row>
    <row r="45" spans="5:13" x14ac:dyDescent="0.3">
      <c r="E45">
        <v>1</v>
      </c>
      <c r="F45">
        <f t="shared" si="9"/>
        <v>4.3556149495899837E-4</v>
      </c>
      <c r="L45">
        <v>2.544853445974363</v>
      </c>
      <c r="M45">
        <v>9.4307984760242167</v>
      </c>
    </row>
    <row r="46" spans="5:13" x14ac:dyDescent="0.3">
      <c r="E46">
        <v>2</v>
      </c>
      <c r="F46">
        <f t="shared" si="9"/>
        <v>3.7986480164993745E-4</v>
      </c>
      <c r="L46">
        <v>2.7868161012449146</v>
      </c>
      <c r="M46">
        <v>8.6119783753505743</v>
      </c>
    </row>
    <row r="47" spans="5:13" x14ac:dyDescent="0.3">
      <c r="E47">
        <v>2</v>
      </c>
      <c r="F47">
        <f t="shared" si="9"/>
        <v>4.4570803393592645E-4</v>
      </c>
      <c r="L47">
        <v>3.5856164739750036</v>
      </c>
      <c r="M47">
        <v>6.6934096756292716</v>
      </c>
    </row>
    <row r="48" spans="5:13" x14ac:dyDescent="0.3">
      <c r="E48">
        <v>2</v>
      </c>
      <c r="F48">
        <f t="shared" si="9"/>
        <v>3.0709463867587483E-4</v>
      </c>
      <c r="L48">
        <v>5.4228114434850205</v>
      </c>
      <c r="M48">
        <v>4.425748571588942</v>
      </c>
    </row>
    <row r="49" spans="5:13" x14ac:dyDescent="0.3">
      <c r="E49">
        <v>2</v>
      </c>
      <c r="F49">
        <f t="shared" si="9"/>
        <v>3.8398561677501029E-4</v>
      </c>
      <c r="L49">
        <v>9.1711897123871395</v>
      </c>
      <c r="M49">
        <v>2.6168905837357403</v>
      </c>
    </row>
  </sheetData>
  <mergeCells count="9">
    <mergeCell ref="L39:L40"/>
    <mergeCell ref="M39:M40"/>
    <mergeCell ref="J3:J4"/>
    <mergeCell ref="K3:K4"/>
    <mergeCell ref="L3:L4"/>
    <mergeCell ref="B5:B9"/>
    <mergeCell ref="C5:C9"/>
    <mergeCell ref="B10:B14"/>
    <mergeCell ref="C10:C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Experiment 1</vt:lpstr>
      <vt:lpstr>Experiment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2022-01-30T13:59:08Z</dcterms:modified>
</cp:coreProperties>
</file>