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filterPrivacy="1" hidePivotFieldList="1" defaultThemeVersion="124226"/>
  <xr:revisionPtr revIDLastSave="0" documentId="13_ncr:1_{B2D125B1-86CD-467D-A1B3-37BCB29A2174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9" i="1" l="1"/>
  <c r="K20" i="1"/>
  <c r="K21" i="1"/>
  <c r="K22" i="1"/>
  <c r="K23" i="1"/>
  <c r="K24" i="1"/>
  <c r="K19" i="1"/>
  <c r="F20" i="1"/>
  <c r="F21" i="1"/>
  <c r="F22" i="1"/>
  <c r="F23" i="1"/>
  <c r="F24" i="1"/>
  <c r="F19" i="1"/>
  <c r="I20" i="1"/>
  <c r="J20" i="1" s="1"/>
  <c r="I21" i="1"/>
  <c r="J21" i="1" s="1"/>
  <c r="I22" i="1"/>
  <c r="J22" i="1" s="1"/>
  <c r="I23" i="1"/>
  <c r="J23" i="1" s="1"/>
  <c r="I24" i="1"/>
  <c r="J24" i="1" s="1"/>
  <c r="I19" i="1"/>
  <c r="J19" i="1" s="1"/>
  <c r="D20" i="1"/>
  <c r="E20" i="1" s="1"/>
  <c r="D21" i="1"/>
  <c r="E21" i="1" s="1"/>
  <c r="D22" i="1"/>
  <c r="E22" i="1" s="1"/>
  <c r="D23" i="1"/>
  <c r="E23" i="1" s="1"/>
  <c r="D24" i="1"/>
  <c r="E24" i="1" s="1"/>
  <c r="D3" i="1"/>
  <c r="E4" i="1"/>
  <c r="E5" i="1"/>
  <c r="H5" i="1" s="1"/>
  <c r="E6" i="1"/>
  <c r="H6" i="1" s="1"/>
  <c r="E7" i="1"/>
  <c r="H7" i="1" s="1"/>
  <c r="E8" i="1"/>
  <c r="H8" i="1" s="1"/>
  <c r="E9" i="1"/>
  <c r="H9" i="1" s="1"/>
  <c r="E10" i="1"/>
  <c r="H10" i="1" s="1"/>
  <c r="E11" i="1"/>
  <c r="H11" i="1" s="1"/>
  <c r="E12" i="1"/>
  <c r="H12" i="1" s="1"/>
  <c r="E13" i="1"/>
  <c r="H13" i="1" s="1"/>
  <c r="D4" i="1"/>
  <c r="D5" i="1"/>
  <c r="D6" i="1"/>
  <c r="D7" i="1"/>
  <c r="D8" i="1"/>
  <c r="D9" i="1"/>
  <c r="D10" i="1"/>
  <c r="D11" i="1"/>
  <c r="F11" i="1" s="1"/>
  <c r="D12" i="1"/>
  <c r="D13" i="1"/>
  <c r="G11" i="1" l="1"/>
  <c r="N7" i="1"/>
  <c r="F8" i="1"/>
  <c r="G8" i="1" s="1"/>
  <c r="F12" i="1"/>
  <c r="G12" i="1" s="1"/>
  <c r="N6" i="1"/>
  <c r="F9" i="1"/>
  <c r="G9" i="1" s="1"/>
  <c r="E14" i="1"/>
  <c r="M5" i="1"/>
  <c r="N5" i="1"/>
  <c r="M8" i="1"/>
  <c r="F13" i="1"/>
  <c r="G13" i="1" s="1"/>
  <c r="M7" i="1"/>
  <c r="L8" i="1"/>
  <c r="M6" i="1"/>
  <c r="F7" i="1"/>
  <c r="G7" i="1" s="1"/>
  <c r="F10" i="1"/>
  <c r="G10" i="1" s="1"/>
  <c r="F5" i="1"/>
  <c r="G5" i="1" s="1"/>
  <c r="N4" i="1"/>
  <c r="F4" i="1"/>
  <c r="G4" i="1" s="1"/>
  <c r="F6" i="1"/>
  <c r="G6" i="1" s="1"/>
  <c r="H4" i="1"/>
  <c r="H14" i="1" s="1"/>
  <c r="N8" i="1"/>
  <c r="K4" i="1"/>
  <c r="L5" i="1"/>
  <c r="L7" i="1"/>
  <c r="L6" i="1"/>
  <c r="E19" i="1"/>
  <c r="M4" i="1" s="1"/>
  <c r="K8" i="1"/>
  <c r="K7" i="1"/>
  <c r="K6" i="1"/>
  <c r="K5" i="1"/>
  <c r="L4" i="1"/>
  <c r="K9" i="1" l="1"/>
  <c r="F14" i="1"/>
  <c r="N9" i="1"/>
  <c r="M9" i="1"/>
  <c r="G14" i="1"/>
  <c r="L9" i="1"/>
</calcChain>
</file>

<file path=xl/sharedStrings.xml><?xml version="1.0" encoding="utf-8"?>
<sst xmlns="http://schemas.openxmlformats.org/spreadsheetml/2006/main" count="38" uniqueCount="28">
  <si>
    <t>Part 1</t>
  </si>
  <si>
    <t>Sr. no.</t>
  </si>
  <si>
    <t>Z/d</t>
  </si>
  <si>
    <t>h (mm of water)</t>
  </si>
  <si>
    <t>U (m/s)</t>
  </si>
  <si>
    <t>1/(Z/d)     [X]</t>
  </si>
  <si>
    <t>U/U0                         [Y]</t>
  </si>
  <si>
    <t>[XY]</t>
  </si>
  <si>
    <t>[X^2]</t>
  </si>
  <si>
    <t>Sum</t>
  </si>
  <si>
    <t xml:space="preserve">Part 2 </t>
  </si>
  <si>
    <t>At 8 d:</t>
  </si>
  <si>
    <t>At 14 d:</t>
  </si>
  <si>
    <t xml:space="preserve">Area </t>
  </si>
  <si>
    <t>Sr. No.</t>
  </si>
  <si>
    <t>r (mm)</t>
  </si>
  <si>
    <t>h (mm of water )</t>
  </si>
  <si>
    <t>U^2</t>
  </si>
  <si>
    <t>r^2</t>
  </si>
  <si>
    <t>r(mm)</t>
  </si>
  <si>
    <t>U vs r^2</t>
  </si>
  <si>
    <t>U^2 vs r^2</t>
  </si>
  <si>
    <t>at 8d</t>
  </si>
  <si>
    <t>at 14d</t>
  </si>
  <si>
    <t>density of air =1.2 kg/m^3</t>
  </si>
  <si>
    <t>density of water =1000 kg/m^3</t>
  </si>
  <si>
    <t xml:space="preserve"> </t>
  </si>
  <si>
    <t>Area Calculation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</si>
</sst>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sz val="16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rgb="FFD9D9D9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BFBFBF"/>
      </patternFill>
    </fill>
    <fill>
      <patternFill patternType="solid">
        <fgColor theme="0"/>
        <bgColor rgb="FFB7DEE8"/>
      </patternFill>
    </fill>
    <fill>
      <patternFill patternType="solid">
        <fgColor theme="0"/>
        <bgColor rgb="FF993366"/>
      </patternFill>
    </fill>
  </fills>
  <borders count="2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2" borderId="2" xfId="0" applyFont="1" applyFill="1" applyBorder="1" applyAlignment="1">
      <alignment horizontal="center" vertical="center" wrapText="1"/>
    </xf>
    <xf numFmtId="0" fontId="0" fillId="3" borderId="0" xfId="0" applyFill="1"/>
    <xf numFmtId="0" fontId="1" fillId="6" borderId="7" xfId="0" applyFont="1" applyFill="1" applyBorder="1" applyAlignment="1">
      <alignment horizontal="center" vertical="center"/>
    </xf>
    <xf numFmtId="0" fontId="1" fillId="6" borderId="8" xfId="0" applyFont="1" applyFill="1" applyBorder="1" applyAlignment="1">
      <alignment horizontal="center" vertical="center"/>
    </xf>
    <xf numFmtId="0" fontId="1" fillId="6" borderId="9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 wrapText="1"/>
    </xf>
    <xf numFmtId="0" fontId="0" fillId="2" borderId="3" xfId="0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0" fillId="0" borderId="8" xfId="0" applyBorder="1"/>
    <xf numFmtId="0" fontId="1" fillId="0" borderId="11" xfId="0" applyFont="1" applyBorder="1" applyAlignment="1">
      <alignment horizontal="center" vertical="center" wrapText="1"/>
    </xf>
    <xf numFmtId="0" fontId="0" fillId="3" borderId="8" xfId="0" applyFill="1" applyBorder="1" applyAlignment="1">
      <alignment horizontal="center" vertical="center" wrapText="1"/>
    </xf>
    <xf numFmtId="0" fontId="2" fillId="0" borderId="0" xfId="0" applyFont="1"/>
    <xf numFmtId="0" fontId="3" fillId="0" borderId="0" xfId="0" applyFont="1"/>
    <xf numFmtId="0" fontId="1" fillId="4" borderId="6" xfId="0" applyFont="1" applyFill="1" applyBorder="1" applyAlignment="1">
      <alignment horizontal="center" vertical="center" wrapText="1"/>
    </xf>
    <xf numFmtId="0" fontId="0" fillId="2" borderId="12" xfId="0" applyFont="1" applyFill="1" applyBorder="1" applyAlignment="1">
      <alignment horizontal="center" vertical="center" wrapText="1"/>
    </xf>
    <xf numFmtId="0" fontId="0" fillId="2" borderId="13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vertical="center" wrapText="1"/>
    </xf>
    <xf numFmtId="0" fontId="1" fillId="4" borderId="5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0" fillId="2" borderId="8" xfId="0" applyFont="1" applyFill="1" applyBorder="1" applyAlignment="1">
      <alignment horizontal="center" vertical="center" wrapText="1"/>
    </xf>
    <xf numFmtId="0" fontId="0" fillId="5" borderId="8" xfId="0" applyFont="1" applyFill="1" applyBorder="1" applyAlignment="1">
      <alignment horizontal="center" vertical="center" wrapText="1"/>
    </xf>
    <xf numFmtId="0" fontId="0" fillId="2" borderId="14" xfId="0" applyFont="1" applyFill="1" applyBorder="1" applyAlignment="1">
      <alignment horizontal="center" vertical="center" wrapText="1"/>
    </xf>
    <xf numFmtId="0" fontId="0" fillId="2" borderId="15" xfId="0" applyFont="1" applyFill="1" applyBorder="1" applyAlignment="1">
      <alignment horizontal="center" vertical="center" wrapText="1"/>
    </xf>
    <xf numFmtId="0" fontId="0" fillId="2" borderId="16" xfId="0" applyFont="1" applyFill="1" applyBorder="1" applyAlignment="1">
      <alignment horizontal="center" vertical="center" wrapText="1"/>
    </xf>
    <xf numFmtId="0" fontId="0" fillId="2" borderId="17" xfId="0" applyFont="1" applyFill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0" fillId="3" borderId="19" xfId="0" applyFill="1" applyBorder="1" applyAlignment="1">
      <alignment horizontal="center"/>
    </xf>
    <xf numFmtId="0" fontId="1" fillId="4" borderId="16" xfId="0" applyFont="1" applyFill="1" applyBorder="1" applyAlignment="1">
      <alignment horizontal="center" vertical="center" wrapText="1"/>
    </xf>
    <xf numFmtId="0" fontId="1" fillId="4" borderId="18" xfId="0" applyFont="1" applyFill="1" applyBorder="1" applyAlignment="1">
      <alignment horizontal="center" vertical="center" wrapText="1"/>
    </xf>
    <xf numFmtId="0" fontId="1" fillId="4" borderId="17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U vs</a:t>
            </a:r>
            <a:r>
              <a:rPr lang="en-IN" baseline="0"/>
              <a:t> Z/d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Sheet1!$B$3:$B$13</c:f>
              <c:numCache>
                <c:formatCode>General</c:formatCode>
                <c:ptCount val="1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</c:numCache>
            </c:numRef>
          </c:cat>
          <c:val>
            <c:numRef>
              <c:f>Sheet1!$D$3:$D$13</c:f>
              <c:numCache>
                <c:formatCode>General</c:formatCode>
                <c:ptCount val="11"/>
                <c:pt idx="0">
                  <c:v>90.866660552702172</c:v>
                </c:pt>
                <c:pt idx="1">
                  <c:v>88.773306798834525</c:v>
                </c:pt>
                <c:pt idx="2">
                  <c:v>80.159528441726749</c:v>
                </c:pt>
                <c:pt idx="3">
                  <c:v>68.501459838458928</c:v>
                </c:pt>
                <c:pt idx="4">
                  <c:v>59.151500403624595</c:v>
                </c:pt>
                <c:pt idx="5">
                  <c:v>50.826174359280671</c:v>
                </c:pt>
                <c:pt idx="6">
                  <c:v>42.215518473660843</c:v>
                </c:pt>
                <c:pt idx="7">
                  <c:v>36.166282640050255</c:v>
                </c:pt>
                <c:pt idx="8">
                  <c:v>31.838655750518111</c:v>
                </c:pt>
                <c:pt idx="9">
                  <c:v>28.304593266818021</c:v>
                </c:pt>
                <c:pt idx="10">
                  <c:v>25.25173261382276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5E-4614-AC0B-086FB4A151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3597935"/>
        <c:axId val="943595855"/>
      </c:lineChart>
      <c:catAx>
        <c:axId val="943597935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595855"/>
        <c:crosses val="autoZero"/>
        <c:auto val="1"/>
        <c:lblAlgn val="ctr"/>
        <c:lblOffset val="100"/>
        <c:noMultiLvlLbl val="0"/>
      </c:catAx>
      <c:valAx>
        <c:axId val="943595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U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597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U/U</a:t>
            </a:r>
            <a:r>
              <a:rPr lang="en-IN" baseline="-25000"/>
              <a:t>0 </a:t>
            </a:r>
            <a:r>
              <a:rPr lang="en-IN" baseline="0"/>
              <a:t> vs 1/(Z/d)</a:t>
            </a:r>
            <a:r>
              <a:rPr lang="en-IN" baseline="-25000"/>
              <a:t>  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Sheet1!$E$4:$E$13</c:f>
              <c:numCache>
                <c:formatCode>General</c:formatCode>
                <c:ptCount val="10"/>
                <c:pt idx="0">
                  <c:v>0.5</c:v>
                </c:pt>
                <c:pt idx="1">
                  <c:v>0.25</c:v>
                </c:pt>
                <c:pt idx="2">
                  <c:v>0.16666666666666666</c:v>
                </c:pt>
                <c:pt idx="3">
                  <c:v>0.125</c:v>
                </c:pt>
                <c:pt idx="4">
                  <c:v>0.1</c:v>
                </c:pt>
                <c:pt idx="5">
                  <c:v>8.3333333333333329E-2</c:v>
                </c:pt>
                <c:pt idx="6">
                  <c:v>7.1428571428571425E-2</c:v>
                </c:pt>
                <c:pt idx="7">
                  <c:v>6.25E-2</c:v>
                </c:pt>
                <c:pt idx="8">
                  <c:v>5.5555555555555552E-2</c:v>
                </c:pt>
                <c:pt idx="9">
                  <c:v>0.05</c:v>
                </c:pt>
              </c:numCache>
            </c:numRef>
          </c:xVal>
          <c:yVal>
            <c:numRef>
              <c:f>Sheet1!$F$4:$F$13</c:f>
              <c:numCache>
                <c:formatCode>General</c:formatCode>
                <c:ptCount val="10"/>
                <c:pt idx="0">
                  <c:v>0.97696235625767813</c:v>
                </c:pt>
                <c:pt idx="1">
                  <c:v>0.88216654991117072</c:v>
                </c:pt>
                <c:pt idx="2">
                  <c:v>0.75386791394989638</c:v>
                </c:pt>
                <c:pt idx="3">
                  <c:v>0.65097033437601737</c:v>
                </c:pt>
                <c:pt idx="4">
                  <c:v>0.55934898509670405</c:v>
                </c:pt>
                <c:pt idx="5">
                  <c:v>0.46458754197504676</c:v>
                </c:pt>
                <c:pt idx="6">
                  <c:v>0.39801487608399572</c:v>
                </c:pt>
                <c:pt idx="7">
                  <c:v>0.35038875157134075</c:v>
                </c:pt>
                <c:pt idx="8">
                  <c:v>0.31149591164298934</c:v>
                </c:pt>
                <c:pt idx="9">
                  <c:v>0.27789876353139326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18-429E-AA55-A88FBCAB70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2437679"/>
        <c:axId val="942435599"/>
      </c:scatterChart>
      <c:valAx>
        <c:axId val="942437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435599"/>
        <c:crosses val="autoZero"/>
        <c:crossBetween val="midCat"/>
      </c:valAx>
      <c:valAx>
        <c:axId val="942435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4376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 vs</a:t>
            </a:r>
            <a:r>
              <a:rPr lang="en-US" baseline="0"/>
              <a:t> r</a:t>
            </a:r>
            <a:r>
              <a:rPr lang="en-US" baseline="30000"/>
              <a:t>2</a:t>
            </a:r>
            <a:r>
              <a:rPr lang="en-US" baseline="0"/>
              <a:t> (8d)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Final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Sheet1!$F$19:$F$24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9</c:v>
                </c:pt>
                <c:pt idx="4">
                  <c:v>16</c:v>
                </c:pt>
                <c:pt idx="5">
                  <c:v>25</c:v>
                </c:pt>
              </c:numCache>
            </c:numRef>
          </c:xVal>
          <c:yVal>
            <c:numRef>
              <c:f>Sheet1!$D$19:$D$24</c:f>
              <c:numCache>
                <c:formatCode>General</c:formatCode>
                <c:ptCount val="6"/>
                <c:pt idx="0">
                  <c:v>59.151500403624595</c:v>
                </c:pt>
                <c:pt idx="1">
                  <c:v>55.441861440611824</c:v>
                </c:pt>
                <c:pt idx="2">
                  <c:v>49.522722057657532</c:v>
                </c:pt>
                <c:pt idx="3">
                  <c:v>42.215518473660843</c:v>
                </c:pt>
                <c:pt idx="4">
                  <c:v>32.59984662540608</c:v>
                </c:pt>
                <c:pt idx="5">
                  <c:v>28.304593266818021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79D-44D7-B3CF-9BE3330880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0950607"/>
        <c:axId val="940951023"/>
      </c:scatterChart>
      <c:valAx>
        <c:axId val="940950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</a:t>
                </a:r>
                <a:r>
                  <a:rPr lang="en-IN" baseline="30000"/>
                  <a:t>2</a:t>
                </a:r>
                <a:r>
                  <a:rPr lang="en-IN" baseline="0"/>
                  <a:t> (mm</a:t>
                </a:r>
                <a:r>
                  <a:rPr lang="en-IN" baseline="30000"/>
                  <a:t>2</a:t>
                </a:r>
                <a:r>
                  <a:rPr lang="en-IN" baseline="0"/>
                  <a:t>)</a:t>
                </a:r>
                <a:r>
                  <a:rPr lang="en-IN" baseline="30000"/>
                  <a:t>   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0951023"/>
        <c:crosses val="autoZero"/>
        <c:crossBetween val="midCat"/>
      </c:valAx>
      <c:valAx>
        <c:axId val="940951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0" i="0" baseline="0">
                    <a:effectLst/>
                  </a:rPr>
                  <a:t>U (m/s)</a:t>
                </a:r>
                <a:endParaRPr lang="en-IN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0950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U</a:t>
            </a:r>
            <a:r>
              <a:rPr lang="en-US" sz="1400" b="0" i="0" baseline="30000">
                <a:effectLst/>
              </a:rPr>
              <a:t>2</a:t>
            </a:r>
            <a:r>
              <a:rPr lang="en-US" sz="1400" b="0" i="0" baseline="0">
                <a:effectLst/>
              </a:rPr>
              <a:t> vs r</a:t>
            </a:r>
            <a:r>
              <a:rPr lang="en-US" sz="1400" b="0" i="0" baseline="30000">
                <a:effectLst/>
              </a:rPr>
              <a:t>2</a:t>
            </a:r>
            <a:r>
              <a:rPr lang="en-US" sz="1400" b="0" i="0" baseline="0">
                <a:effectLst/>
              </a:rPr>
              <a:t> (8d)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Sheet1!$F$19:$F$24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9</c:v>
                </c:pt>
                <c:pt idx="4">
                  <c:v>16</c:v>
                </c:pt>
                <c:pt idx="5">
                  <c:v>25</c:v>
                </c:pt>
              </c:numCache>
            </c:numRef>
          </c:xVal>
          <c:yVal>
            <c:numRef>
              <c:f>Sheet1!$E$19:$E$24</c:f>
              <c:numCache>
                <c:formatCode>General</c:formatCode>
                <c:ptCount val="6"/>
                <c:pt idx="0">
                  <c:v>3498.9000000000005</c:v>
                </c:pt>
                <c:pt idx="1">
                  <c:v>3073.8</c:v>
                </c:pt>
                <c:pt idx="2">
                  <c:v>2452.5</c:v>
                </c:pt>
                <c:pt idx="3">
                  <c:v>1782.1499999999999</c:v>
                </c:pt>
                <c:pt idx="4">
                  <c:v>1062.7500000000002</c:v>
                </c:pt>
                <c:pt idx="5">
                  <c:v>801.15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176-4F49-9EB7-BD921D9ECD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4708655"/>
        <c:axId val="1064707407"/>
      </c:scatterChart>
      <c:valAx>
        <c:axId val="1064708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0" i="0" baseline="0">
                    <a:effectLst/>
                  </a:rPr>
                  <a:t>r</a:t>
                </a:r>
                <a:r>
                  <a:rPr lang="en-IN" sz="1000" b="0" i="0" baseline="30000">
                    <a:effectLst/>
                  </a:rPr>
                  <a:t>2</a:t>
                </a:r>
                <a:r>
                  <a:rPr lang="en-IN" sz="1000" b="0" i="0" baseline="0">
                    <a:effectLst/>
                  </a:rPr>
                  <a:t> (mm</a:t>
                </a:r>
                <a:r>
                  <a:rPr lang="en-IN" sz="1000" b="0" i="0" baseline="30000">
                    <a:effectLst/>
                  </a:rPr>
                  <a:t>2</a:t>
                </a:r>
                <a:r>
                  <a:rPr lang="en-IN" sz="1000" b="0" i="0" baseline="0">
                    <a:effectLst/>
                  </a:rPr>
                  <a:t>)</a:t>
                </a:r>
                <a:r>
                  <a:rPr lang="en-IN" sz="1000" b="0" i="0" baseline="30000">
                    <a:effectLst/>
                  </a:rPr>
                  <a:t>   </a:t>
                </a:r>
                <a:endParaRPr lang="en-IN" sz="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4707407"/>
        <c:crosses val="autoZero"/>
        <c:crossBetween val="midCat"/>
      </c:valAx>
      <c:valAx>
        <c:axId val="1064707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0" i="0" baseline="0">
                    <a:effectLst/>
                  </a:rPr>
                  <a:t>U</a:t>
                </a:r>
                <a:r>
                  <a:rPr lang="en-IN" sz="1000" b="0" i="0" baseline="30000">
                    <a:effectLst/>
                  </a:rPr>
                  <a:t>2</a:t>
                </a:r>
                <a:r>
                  <a:rPr lang="en-IN" sz="1000" b="0" i="0" baseline="0">
                    <a:effectLst/>
                  </a:rPr>
                  <a:t> (m</a:t>
                </a:r>
                <a:r>
                  <a:rPr lang="en-IN" sz="1000" b="0" i="0" baseline="30000">
                    <a:effectLst/>
                  </a:rPr>
                  <a:t>2</a:t>
                </a:r>
                <a:r>
                  <a:rPr lang="en-IN" sz="1000" b="0" i="0" baseline="0">
                    <a:effectLst/>
                  </a:rPr>
                  <a:t>/s</a:t>
                </a:r>
                <a:r>
                  <a:rPr lang="en-IN" sz="1000" b="0" i="0" baseline="30000">
                    <a:effectLst/>
                  </a:rPr>
                  <a:t>2</a:t>
                </a:r>
                <a:r>
                  <a:rPr lang="en-IN" sz="1000" b="0" i="0" baseline="0">
                    <a:effectLst/>
                  </a:rPr>
                  <a:t>)</a:t>
                </a:r>
                <a:endParaRPr lang="en-IN" sz="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47086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U vs r</a:t>
            </a:r>
            <a:r>
              <a:rPr lang="en-US" sz="1400" b="0" i="0" baseline="30000">
                <a:effectLst/>
              </a:rPr>
              <a:t>2</a:t>
            </a:r>
            <a:r>
              <a:rPr lang="en-US" sz="1400" b="0" i="0" baseline="0">
                <a:effectLst/>
              </a:rPr>
              <a:t> (14d)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Final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Sheet1!$K$19:$K$24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9</c:v>
                </c:pt>
                <c:pt idx="4">
                  <c:v>16</c:v>
                </c:pt>
                <c:pt idx="5">
                  <c:v>25</c:v>
                </c:pt>
              </c:numCache>
            </c:numRef>
          </c:xVal>
          <c:yVal>
            <c:numRef>
              <c:f>Sheet1!$I$19:$I$24</c:f>
              <c:numCache>
                <c:formatCode>General</c:formatCode>
                <c:ptCount val="6"/>
                <c:pt idx="0">
                  <c:v>36.166282640050255</c:v>
                </c:pt>
                <c:pt idx="1">
                  <c:v>35.017852589786258</c:v>
                </c:pt>
                <c:pt idx="2">
                  <c:v>34.310348293189911</c:v>
                </c:pt>
                <c:pt idx="3">
                  <c:v>32.094392033500185</c:v>
                </c:pt>
                <c:pt idx="4">
                  <c:v>28.304593266818021</c:v>
                </c:pt>
                <c:pt idx="5">
                  <c:v>23.921747427811376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83E-4B14-81EC-1053013AF7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7505823"/>
        <c:axId val="857506239"/>
      </c:scatterChart>
      <c:valAx>
        <c:axId val="857505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0" i="0" baseline="0">
                    <a:effectLst/>
                  </a:rPr>
                  <a:t>r</a:t>
                </a:r>
                <a:r>
                  <a:rPr lang="en-IN" sz="1000" b="0" i="0" baseline="30000">
                    <a:effectLst/>
                  </a:rPr>
                  <a:t>2</a:t>
                </a:r>
                <a:r>
                  <a:rPr lang="en-IN" sz="1000" b="0" i="0" baseline="0">
                    <a:effectLst/>
                  </a:rPr>
                  <a:t> (mm</a:t>
                </a:r>
                <a:r>
                  <a:rPr lang="en-IN" sz="1000" b="0" i="0" baseline="30000">
                    <a:effectLst/>
                  </a:rPr>
                  <a:t>2</a:t>
                </a:r>
                <a:r>
                  <a:rPr lang="en-IN" sz="1000" b="0" i="0" baseline="0">
                    <a:effectLst/>
                  </a:rPr>
                  <a:t>)</a:t>
                </a:r>
                <a:r>
                  <a:rPr lang="en-IN" sz="1000" b="0" i="0" baseline="30000">
                    <a:effectLst/>
                  </a:rPr>
                  <a:t>   </a:t>
                </a:r>
                <a:endParaRPr lang="en-IN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7506239"/>
        <c:crosses val="autoZero"/>
        <c:crossBetween val="midCat"/>
      </c:valAx>
      <c:valAx>
        <c:axId val="857506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0" i="0" baseline="0">
                    <a:effectLst/>
                  </a:rPr>
                  <a:t>U (m/s)</a:t>
                </a:r>
                <a:endParaRPr lang="en-IN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75058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U</a:t>
            </a:r>
            <a:r>
              <a:rPr lang="en-US" sz="1400" b="0" i="0" baseline="30000">
                <a:effectLst/>
              </a:rPr>
              <a:t>2</a:t>
            </a:r>
            <a:r>
              <a:rPr lang="en-US" sz="1400" b="0" i="0" baseline="0">
                <a:effectLst/>
              </a:rPr>
              <a:t> vs r</a:t>
            </a:r>
            <a:r>
              <a:rPr lang="en-US" sz="1400" b="0" i="0" baseline="30000">
                <a:effectLst/>
              </a:rPr>
              <a:t>2</a:t>
            </a:r>
            <a:r>
              <a:rPr lang="en-US" sz="1400" b="0" i="0" baseline="0">
                <a:effectLst/>
              </a:rPr>
              <a:t> (14d)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Final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Sheet1!$K$19:$K$24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9</c:v>
                </c:pt>
                <c:pt idx="4">
                  <c:v>16</c:v>
                </c:pt>
                <c:pt idx="5">
                  <c:v>25</c:v>
                </c:pt>
              </c:numCache>
            </c:numRef>
          </c:xVal>
          <c:yVal>
            <c:numRef>
              <c:f>Sheet1!$J$19:$J$24</c:f>
              <c:numCache>
                <c:formatCode>General</c:formatCode>
                <c:ptCount val="6"/>
                <c:pt idx="0">
                  <c:v>1308.0000000000005</c:v>
                </c:pt>
                <c:pt idx="1">
                  <c:v>1226.2500000000002</c:v>
                </c:pt>
                <c:pt idx="2">
                  <c:v>1177.1999999999998</c:v>
                </c:pt>
                <c:pt idx="3">
                  <c:v>1030.0500000000002</c:v>
                </c:pt>
                <c:pt idx="4">
                  <c:v>801.15</c:v>
                </c:pt>
                <c:pt idx="5">
                  <c:v>572.25000000000011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376-4214-AEB8-CAD86F5B01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6456239"/>
        <c:axId val="1106452911"/>
      </c:scatterChart>
      <c:valAx>
        <c:axId val="1106456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0" i="0" baseline="0">
                    <a:effectLst/>
                  </a:rPr>
                  <a:t>r</a:t>
                </a:r>
                <a:r>
                  <a:rPr lang="en-IN" sz="1000" b="0" i="0" baseline="30000">
                    <a:effectLst/>
                  </a:rPr>
                  <a:t>2</a:t>
                </a:r>
                <a:r>
                  <a:rPr lang="en-IN" sz="1000" b="0" i="0" baseline="0">
                    <a:effectLst/>
                  </a:rPr>
                  <a:t> (mm</a:t>
                </a:r>
                <a:r>
                  <a:rPr lang="en-IN" sz="1000" b="0" i="0" baseline="30000">
                    <a:effectLst/>
                  </a:rPr>
                  <a:t>2</a:t>
                </a:r>
                <a:r>
                  <a:rPr lang="en-IN" sz="1000" b="0" i="0" baseline="0">
                    <a:effectLst/>
                  </a:rPr>
                  <a:t>)</a:t>
                </a:r>
                <a:r>
                  <a:rPr lang="en-IN" sz="1000" b="0" i="0" baseline="30000">
                    <a:effectLst/>
                  </a:rPr>
                  <a:t>   </a:t>
                </a:r>
                <a:endParaRPr lang="en-IN" sz="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6452911"/>
        <c:crosses val="autoZero"/>
        <c:crossBetween val="midCat"/>
      </c:valAx>
      <c:valAx>
        <c:axId val="1106452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0" i="0" baseline="0">
                    <a:effectLst/>
                  </a:rPr>
                  <a:t>U</a:t>
                </a:r>
                <a:r>
                  <a:rPr lang="en-IN" sz="1000" b="0" i="0" baseline="30000">
                    <a:effectLst/>
                  </a:rPr>
                  <a:t>2</a:t>
                </a:r>
                <a:r>
                  <a:rPr lang="en-IN" sz="1000" b="0" i="0" baseline="0">
                    <a:effectLst/>
                  </a:rPr>
                  <a:t> (m</a:t>
                </a:r>
                <a:r>
                  <a:rPr lang="en-IN" sz="1000" b="0" i="0" baseline="30000">
                    <a:effectLst/>
                  </a:rPr>
                  <a:t>2</a:t>
                </a:r>
                <a:r>
                  <a:rPr lang="en-IN" sz="1000" b="0" i="0" baseline="0">
                    <a:effectLst/>
                  </a:rPr>
                  <a:t>/s</a:t>
                </a:r>
                <a:r>
                  <a:rPr lang="en-IN" sz="1000" b="0" i="0" baseline="30000">
                    <a:effectLst/>
                  </a:rPr>
                  <a:t>2</a:t>
                </a:r>
                <a:r>
                  <a:rPr lang="en-IN" sz="1000" b="0" i="0" baseline="0">
                    <a:effectLst/>
                  </a:rPr>
                  <a:t>)</a:t>
                </a:r>
                <a:endParaRPr lang="en-IN" sz="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64562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541020</xdr:colOff>
      <xdr:row>63</xdr:row>
      <xdr:rowOff>60960</xdr:rowOff>
    </xdr:from>
    <xdr:to>
      <xdr:col>16</xdr:col>
      <xdr:colOff>442570</xdr:colOff>
      <xdr:row>77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C5AC94-D09D-4E67-851B-EC77FD7D60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472440</xdr:colOff>
      <xdr:row>79</xdr:row>
      <xdr:rowOff>60960</xdr:rowOff>
    </xdr:from>
    <xdr:to>
      <xdr:col>16</xdr:col>
      <xdr:colOff>390449</xdr:colOff>
      <xdr:row>93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225FFB0-E73D-4D2B-9992-882EBAEC1F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571500</xdr:colOff>
      <xdr:row>63</xdr:row>
      <xdr:rowOff>121920</xdr:rowOff>
    </xdr:from>
    <xdr:to>
      <xdr:col>24</xdr:col>
      <xdr:colOff>495300</xdr:colOff>
      <xdr:row>77</xdr:row>
      <xdr:rowOff>144780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56AE377-9F50-402C-8BFA-F44C83EF39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533400</xdr:colOff>
      <xdr:row>79</xdr:row>
      <xdr:rowOff>106680</xdr:rowOff>
    </xdr:from>
    <xdr:to>
      <xdr:col>24</xdr:col>
      <xdr:colOff>472440</xdr:colOff>
      <xdr:row>94</xdr:row>
      <xdr:rowOff>30480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0C067D2-CFEF-4C81-8B88-CA789F8F99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502920</xdr:colOff>
      <xdr:row>96</xdr:row>
      <xdr:rowOff>60960</xdr:rowOff>
    </xdr:from>
    <xdr:to>
      <xdr:col>25</xdr:col>
      <xdr:colOff>190500</xdr:colOff>
      <xdr:row>111</xdr:row>
      <xdr:rowOff>60960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10A984E-D454-4044-B3B4-ADE095822E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342900</xdr:colOff>
      <xdr:row>96</xdr:row>
      <xdr:rowOff>53340</xdr:rowOff>
    </xdr:from>
    <xdr:to>
      <xdr:col>17</xdr:col>
      <xdr:colOff>38100</xdr:colOff>
      <xdr:row>111</xdr:row>
      <xdr:rowOff>53340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710FF55-600A-4B13-84DC-46F6AE68D8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52"/>
  <sheetViews>
    <sheetView tabSelected="1" topLeftCell="H82" zoomScaleNormal="100" workbookViewId="0">
      <selection activeCell="J97" sqref="J97:Z112"/>
    </sheetView>
  </sheetViews>
  <sheetFormatPr defaultRowHeight="14.4" x14ac:dyDescent="0.3"/>
  <cols>
    <col min="13" max="13" width="12" bestFit="1" customWidth="1"/>
    <col min="14" max="15" width="10" bestFit="1" customWidth="1"/>
    <col min="19" max="19" width="9" bestFit="1" customWidth="1"/>
    <col min="27" max="27" width="12" bestFit="1" customWidth="1"/>
  </cols>
  <sheetData>
    <row r="1" spans="1:30" ht="15" thickBot="1" x14ac:dyDescent="0.35">
      <c r="A1" t="s">
        <v>0</v>
      </c>
    </row>
    <row r="2" spans="1:30" ht="28.8" x14ac:dyDescent="0.3">
      <c r="A2" s="6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7" t="s">
        <v>8</v>
      </c>
      <c r="J2" s="26" t="s">
        <v>27</v>
      </c>
      <c r="K2" s="27"/>
      <c r="L2" s="27"/>
      <c r="M2" s="27"/>
      <c r="N2" s="28"/>
    </row>
    <row r="3" spans="1:30" ht="28.8" customHeight="1" x14ac:dyDescent="0.3">
      <c r="A3" s="9">
        <v>1</v>
      </c>
      <c r="B3" s="9">
        <v>0</v>
      </c>
      <c r="C3" s="9">
        <v>505</v>
      </c>
      <c r="D3" s="9">
        <f>SQRT(2*1000*9.81*C3*POWER(10, -3)/1.2)</f>
        <v>90.866660552702172</v>
      </c>
      <c r="E3" s="9"/>
      <c r="F3" s="9"/>
      <c r="G3" s="9"/>
      <c r="H3" s="9"/>
      <c r="J3" s="9"/>
      <c r="K3" s="24" t="s">
        <v>20</v>
      </c>
      <c r="L3" s="25"/>
      <c r="M3" s="24" t="s">
        <v>21</v>
      </c>
      <c r="N3" s="25"/>
      <c r="Z3" s="2"/>
      <c r="AA3" s="2"/>
      <c r="AB3" s="2"/>
      <c r="AC3" s="2"/>
      <c r="AD3" s="2"/>
    </row>
    <row r="4" spans="1:30" x14ac:dyDescent="0.3">
      <c r="A4" s="9">
        <v>2</v>
      </c>
      <c r="B4" s="9">
        <v>2</v>
      </c>
      <c r="C4" s="9">
        <v>482</v>
      </c>
      <c r="D4" s="9">
        <f t="shared" ref="D4:D13" si="0">SQRT(2*1000*9.81*C4*POWER(10, -3)/1.2)</f>
        <v>88.773306798834525</v>
      </c>
      <c r="E4" s="9">
        <f t="shared" ref="E4:E13" si="1">1/B4</f>
        <v>0.5</v>
      </c>
      <c r="F4" s="9">
        <f>D4/$D$3</f>
        <v>0.97696235625767813</v>
      </c>
      <c r="G4" s="9">
        <f>F4*E4</f>
        <v>0.48848117812883907</v>
      </c>
      <c r="H4" s="9">
        <f>POWER(E4,2)</f>
        <v>0.25</v>
      </c>
      <c r="J4" s="9"/>
      <c r="K4" s="9">
        <f>(D19+D20)*(F20-F19)/2</f>
        <v>57.296680922118213</v>
      </c>
      <c r="L4" s="9">
        <f>(I19+I20)*(K20-K19)/2</f>
        <v>35.592067614918257</v>
      </c>
      <c r="M4" s="9">
        <f>(E19+E20)*(F20-F19)/2</f>
        <v>3286.3500000000004</v>
      </c>
      <c r="N4" s="9">
        <f>(J19+J20)*(K20-K19)/2</f>
        <v>1267.1250000000005</v>
      </c>
      <c r="Z4" s="2"/>
    </row>
    <row r="5" spans="1:30" ht="14.4" customHeight="1" x14ac:dyDescent="0.3">
      <c r="A5" s="9">
        <v>3</v>
      </c>
      <c r="B5" s="9">
        <v>4</v>
      </c>
      <c r="C5" s="9">
        <v>393</v>
      </c>
      <c r="D5" s="9">
        <f t="shared" si="0"/>
        <v>80.159528441726749</v>
      </c>
      <c r="E5" s="9">
        <f t="shared" si="1"/>
        <v>0.25</v>
      </c>
      <c r="F5" s="9">
        <f>D5/$D$3</f>
        <v>0.88216654991117072</v>
      </c>
      <c r="G5" s="9">
        <f>F5*E5</f>
        <v>0.22054163747779268</v>
      </c>
      <c r="H5" s="9">
        <f t="shared" ref="H5:H13" si="2">POWER(E5,2)</f>
        <v>6.25E-2</v>
      </c>
      <c r="J5" s="9"/>
      <c r="K5" s="9">
        <f>(D20+D21)*(F21-F20)/2</f>
        <v>157.44687524740402</v>
      </c>
      <c r="L5" s="9">
        <f>(I20+I21)*(K21-K20)/2</f>
        <v>103.99230132446426</v>
      </c>
      <c r="M5" s="9">
        <f>(E20+E21)*(F21-F20)/2</f>
        <v>8289.4500000000007</v>
      </c>
      <c r="N5" s="9">
        <f>(J20+J21)*(K21-K20)/2</f>
        <v>3605.1749999999997</v>
      </c>
      <c r="Z5" s="2"/>
    </row>
    <row r="6" spans="1:30" x14ac:dyDescent="0.3">
      <c r="A6" s="9">
        <v>4</v>
      </c>
      <c r="B6" s="9">
        <v>6</v>
      </c>
      <c r="C6" s="9">
        <v>287</v>
      </c>
      <c r="D6" s="9">
        <f t="shared" si="0"/>
        <v>68.501459838458928</v>
      </c>
      <c r="E6" s="9">
        <f t="shared" si="1"/>
        <v>0.16666666666666666</v>
      </c>
      <c r="F6" s="9">
        <f>D6/$D$3</f>
        <v>0.75386791394989638</v>
      </c>
      <c r="G6" s="9">
        <f t="shared" ref="G6:G13" si="3">F6*E6</f>
        <v>0.12564465232498273</v>
      </c>
      <c r="H6" s="9">
        <f t="shared" si="2"/>
        <v>2.7777777777777776E-2</v>
      </c>
      <c r="J6" s="9"/>
      <c r="K6" s="9">
        <f>(D21+D22)*(F22-F21)/2</f>
        <v>229.34560132829597</v>
      </c>
      <c r="L6" s="9">
        <f>(I21+I22)*(K22-K21)/2</f>
        <v>166.01185081672526</v>
      </c>
      <c r="M6" s="9">
        <f>(E21+E22)*(F22-F21)/2</f>
        <v>10586.625</v>
      </c>
      <c r="N6" s="9">
        <f>(J21+J22)*(K22-K21)/2</f>
        <v>5518.125</v>
      </c>
    </row>
    <row r="7" spans="1:30" x14ac:dyDescent="0.3">
      <c r="A7" s="9">
        <v>5</v>
      </c>
      <c r="B7" s="9">
        <v>8</v>
      </c>
      <c r="C7" s="9">
        <v>214</v>
      </c>
      <c r="D7" s="9">
        <f t="shared" si="0"/>
        <v>59.151500403624595</v>
      </c>
      <c r="E7" s="9">
        <f t="shared" si="1"/>
        <v>0.125</v>
      </c>
      <c r="F7" s="9">
        <f>D7/$D$3</f>
        <v>0.65097033437601737</v>
      </c>
      <c r="G7" s="9">
        <f t="shared" si="3"/>
        <v>8.1371291797002171E-2</v>
      </c>
      <c r="H7" s="9">
        <f t="shared" si="2"/>
        <v>1.5625E-2</v>
      </c>
      <c r="J7" s="9"/>
      <c r="K7" s="9">
        <f>(D22+D23)*(F23-F22)/2</f>
        <v>261.85377784673426</v>
      </c>
      <c r="L7" s="9">
        <f>(I22+I23)*(K23-K22)/2</f>
        <v>211.39644855111371</v>
      </c>
      <c r="M7" s="9">
        <f>(E22+E23)*(F23-F22)/2</f>
        <v>9957.15</v>
      </c>
      <c r="N7" s="9">
        <f>(J22+J23)*(K23-K22)/2</f>
        <v>6409.2000000000007</v>
      </c>
    </row>
    <row r="8" spans="1:30" x14ac:dyDescent="0.3">
      <c r="A8" s="9">
        <v>6</v>
      </c>
      <c r="B8" s="9">
        <v>10</v>
      </c>
      <c r="C8" s="9">
        <v>158</v>
      </c>
      <c r="D8" s="9">
        <f t="shared" si="0"/>
        <v>50.826174359280671</v>
      </c>
      <c r="E8" s="9">
        <f t="shared" si="1"/>
        <v>0.1</v>
      </c>
      <c r="F8" s="9">
        <f>D8/$D$3</f>
        <v>0.55934898509670405</v>
      </c>
      <c r="G8" s="9">
        <f t="shared" si="3"/>
        <v>5.5934898509670407E-2</v>
      </c>
      <c r="H8" s="9">
        <f t="shared" si="2"/>
        <v>1.0000000000000002E-2</v>
      </c>
      <c r="J8" s="9"/>
      <c r="K8" s="9">
        <f>(D23+D24)*(F24-F23)/2</f>
        <v>274.06997951500847</v>
      </c>
      <c r="L8" s="9">
        <f>(I23+I24)*(K24-K23)/2</f>
        <v>235.01853312583231</v>
      </c>
      <c r="M8" s="9">
        <f>(E23+E24)*(F24-F23)/2</f>
        <v>8387.5500000000011</v>
      </c>
      <c r="N8" s="9">
        <f>(J23+J24)*(K24-K23)/2</f>
        <v>6180.3</v>
      </c>
    </row>
    <row r="9" spans="1:30" x14ac:dyDescent="0.3">
      <c r="A9" s="9">
        <v>7</v>
      </c>
      <c r="B9" s="9">
        <v>12</v>
      </c>
      <c r="C9" s="9">
        <v>109</v>
      </c>
      <c r="D9" s="9">
        <f t="shared" si="0"/>
        <v>42.215518473660843</v>
      </c>
      <c r="E9" s="9">
        <f t="shared" si="1"/>
        <v>8.3333333333333329E-2</v>
      </c>
      <c r="F9" s="9">
        <f>D9/$D$3</f>
        <v>0.46458754197504676</v>
      </c>
      <c r="G9" s="9">
        <f t="shared" si="3"/>
        <v>3.8715628497920561E-2</v>
      </c>
      <c r="H9" s="9">
        <f t="shared" si="2"/>
        <v>6.9444444444444441E-3</v>
      </c>
      <c r="J9" s="17" t="s">
        <v>9</v>
      </c>
      <c r="K9" s="17">
        <f>SUM(K4:K8)</f>
        <v>980.01291485956085</v>
      </c>
      <c r="L9" s="17">
        <f>SUM(L4:L8)</f>
        <v>752.01120143305377</v>
      </c>
      <c r="M9" s="17">
        <f>SUM(M4:M8)</f>
        <v>40507.125000000007</v>
      </c>
      <c r="N9" s="17">
        <f>SUM(N4:N8)</f>
        <v>22979.924999999999</v>
      </c>
    </row>
    <row r="10" spans="1:30" x14ac:dyDescent="0.3">
      <c r="A10" s="9">
        <v>8</v>
      </c>
      <c r="B10" s="9">
        <v>14</v>
      </c>
      <c r="C10" s="9">
        <v>80</v>
      </c>
      <c r="D10" s="9">
        <f t="shared" si="0"/>
        <v>36.166282640050255</v>
      </c>
      <c r="E10" s="9">
        <f t="shared" si="1"/>
        <v>7.1428571428571425E-2</v>
      </c>
      <c r="F10" s="9">
        <f>D10/$D$3</f>
        <v>0.39801487608399572</v>
      </c>
      <c r="G10" s="9">
        <f t="shared" si="3"/>
        <v>2.8429634005999693E-2</v>
      </c>
      <c r="H10" s="9">
        <f t="shared" si="2"/>
        <v>5.1020408163265302E-3</v>
      </c>
    </row>
    <row r="11" spans="1:30" ht="21" x14ac:dyDescent="0.4">
      <c r="A11" s="9">
        <v>9</v>
      </c>
      <c r="B11" s="9">
        <v>16</v>
      </c>
      <c r="C11" s="9">
        <v>62</v>
      </c>
      <c r="D11" s="9">
        <f t="shared" si="0"/>
        <v>31.838655750518111</v>
      </c>
      <c r="E11" s="9">
        <f t="shared" si="1"/>
        <v>6.25E-2</v>
      </c>
      <c r="F11" s="9">
        <f>D11/$D$3</f>
        <v>0.35038875157134075</v>
      </c>
      <c r="G11" s="9">
        <f t="shared" si="3"/>
        <v>2.1899296973208797E-2</v>
      </c>
      <c r="H11" s="9">
        <f t="shared" si="2"/>
        <v>3.90625E-3</v>
      </c>
      <c r="J11" s="12" t="s">
        <v>24</v>
      </c>
    </row>
    <row r="12" spans="1:30" x14ac:dyDescent="0.3">
      <c r="A12" s="9">
        <v>10</v>
      </c>
      <c r="B12" s="9">
        <v>18</v>
      </c>
      <c r="C12" s="9">
        <v>49</v>
      </c>
      <c r="D12" s="9">
        <f t="shared" si="0"/>
        <v>28.304593266818021</v>
      </c>
      <c r="E12" s="9">
        <f t="shared" si="1"/>
        <v>5.5555555555555552E-2</v>
      </c>
      <c r="F12" s="9">
        <f>D12/$D$3</f>
        <v>0.31149591164298934</v>
      </c>
      <c r="G12" s="9">
        <f t="shared" si="3"/>
        <v>1.7305328424610519E-2</v>
      </c>
      <c r="H12" s="9">
        <f t="shared" si="2"/>
        <v>3.0864197530864196E-3</v>
      </c>
    </row>
    <row r="13" spans="1:30" x14ac:dyDescent="0.3">
      <c r="A13" s="9">
        <v>11</v>
      </c>
      <c r="B13" s="9">
        <v>20</v>
      </c>
      <c r="C13" s="9">
        <v>39</v>
      </c>
      <c r="D13" s="9">
        <f t="shared" si="0"/>
        <v>25.25173261382276</v>
      </c>
      <c r="E13" s="9">
        <f t="shared" si="1"/>
        <v>0.05</v>
      </c>
      <c r="F13" s="9">
        <f>D13/$D$3</f>
        <v>0.27789876353139326</v>
      </c>
      <c r="G13" s="9">
        <f t="shared" si="3"/>
        <v>1.3894938176569664E-2</v>
      </c>
      <c r="H13" s="9">
        <f t="shared" si="2"/>
        <v>2.5000000000000005E-3</v>
      </c>
    </row>
    <row r="14" spans="1:30" ht="18.600000000000001" thickBot="1" x14ac:dyDescent="0.4">
      <c r="A14" s="8" t="s">
        <v>9</v>
      </c>
      <c r="B14" s="8"/>
      <c r="C14" s="8"/>
      <c r="D14" s="10"/>
      <c r="E14" s="9">
        <f>SUM(E4:E13)</f>
        <v>1.4644841269841269</v>
      </c>
      <c r="F14" s="9">
        <f t="shared" ref="F14:G14" si="4">SUM(F4:F13)</f>
        <v>5.6257019843962324</v>
      </c>
      <c r="G14" s="9">
        <f t="shared" si="4"/>
        <v>1.0922184843165963</v>
      </c>
      <c r="H14" s="9">
        <f>SUM(H4:H13)</f>
        <v>0.38744193279163519</v>
      </c>
      <c r="J14" s="13" t="s">
        <v>25</v>
      </c>
    </row>
    <row r="16" spans="1:30" ht="14.4" customHeight="1" thickBot="1" x14ac:dyDescent="0.35">
      <c r="A16" s="29" t="s">
        <v>10</v>
      </c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"/>
    </row>
    <row r="17" spans="1:16" ht="14.4" customHeight="1" thickBot="1" x14ac:dyDescent="0.35">
      <c r="A17" s="11"/>
      <c r="B17" s="30" t="s">
        <v>11</v>
      </c>
      <c r="C17" s="31"/>
      <c r="D17" s="31"/>
      <c r="E17" s="31"/>
      <c r="F17" s="32"/>
      <c r="G17" s="30" t="s">
        <v>12</v>
      </c>
      <c r="H17" s="31"/>
      <c r="I17" s="31"/>
      <c r="J17" s="31"/>
      <c r="K17" s="32"/>
      <c r="M17" s="19" t="s">
        <v>13</v>
      </c>
      <c r="N17" s="18"/>
      <c r="O17" s="18"/>
      <c r="P17" s="14"/>
    </row>
    <row r="18" spans="1:16" ht="14.4" customHeight="1" x14ac:dyDescent="0.3">
      <c r="A18" s="20" t="s">
        <v>14</v>
      </c>
      <c r="B18" s="20" t="s">
        <v>15</v>
      </c>
      <c r="C18" s="20" t="s">
        <v>16</v>
      </c>
      <c r="D18" s="20" t="s">
        <v>4</v>
      </c>
      <c r="E18" s="20" t="s">
        <v>17</v>
      </c>
      <c r="F18" s="20" t="s">
        <v>18</v>
      </c>
      <c r="G18" s="21" t="s">
        <v>19</v>
      </c>
      <c r="H18" s="20" t="s">
        <v>16</v>
      </c>
      <c r="I18" s="20" t="s">
        <v>4</v>
      </c>
      <c r="J18" s="20" t="s">
        <v>17</v>
      </c>
      <c r="K18" s="20" t="s">
        <v>18</v>
      </c>
      <c r="M18" s="15" t="s">
        <v>20</v>
      </c>
      <c r="N18" s="16"/>
      <c r="O18" s="22" t="s">
        <v>21</v>
      </c>
      <c r="P18" s="23"/>
    </row>
    <row r="19" spans="1:16" x14ac:dyDescent="0.3">
      <c r="A19" s="9">
        <v>1</v>
      </c>
      <c r="B19" s="9">
        <v>0</v>
      </c>
      <c r="C19" s="9">
        <v>214</v>
      </c>
      <c r="D19" s="9">
        <f>SQRT(2*1000*9.81*C19*POWER(10, -3)/1.2)</f>
        <v>59.151500403624595</v>
      </c>
      <c r="E19" s="9">
        <f>POWER(D19,2)</f>
        <v>3498.9000000000005</v>
      </c>
      <c r="F19" s="9">
        <f>POWER(B19, 2)</f>
        <v>0</v>
      </c>
      <c r="G19" s="9">
        <v>0</v>
      </c>
      <c r="H19" s="9">
        <v>80</v>
      </c>
      <c r="I19" s="9">
        <f>SQRT(2*1000*9.81*H19*POWER(10, -3)/1.2)</f>
        <v>36.166282640050255</v>
      </c>
      <c r="J19" s="9">
        <f>POWER(I19,2)</f>
        <v>1308.0000000000005</v>
      </c>
      <c r="K19" s="9">
        <f>POWER(G19,2)</f>
        <v>0</v>
      </c>
      <c r="M19" s="3" t="s">
        <v>22</v>
      </c>
      <c r="N19" s="4" t="s">
        <v>23</v>
      </c>
      <c r="O19" s="4" t="s">
        <v>22</v>
      </c>
      <c r="P19" s="5" t="s">
        <v>23</v>
      </c>
    </row>
    <row r="20" spans="1:16" x14ac:dyDescent="0.3">
      <c r="A20" s="9">
        <v>2</v>
      </c>
      <c r="B20" s="9">
        <v>1</v>
      </c>
      <c r="C20" s="9">
        <v>188</v>
      </c>
      <c r="D20" s="9">
        <f>SQRT(2*1000*9.81*C20*POWER(10, -3)/1.2)</f>
        <v>55.441861440611824</v>
      </c>
      <c r="E20" s="9">
        <f t="shared" ref="E20:E24" si="5">POWER(D20,2)</f>
        <v>3073.8</v>
      </c>
      <c r="F20" s="9">
        <f>POWER(B20, 2)</f>
        <v>1</v>
      </c>
      <c r="G20" s="9">
        <v>1</v>
      </c>
      <c r="H20" s="9">
        <v>75</v>
      </c>
      <c r="I20" s="9">
        <f>SQRT(2*1000*9.81*H20*POWER(10, -3)/1.2)</f>
        <v>35.017852589786258</v>
      </c>
      <c r="J20" s="9">
        <f t="shared" ref="J20:J24" si="6">POWER(I20,2)</f>
        <v>1226.2500000000002</v>
      </c>
      <c r="K20" s="9">
        <f t="shared" ref="K20:K24" si="7">POWER(G20,2)</f>
        <v>1</v>
      </c>
      <c r="M20" s="9">
        <v>980.01291485956085</v>
      </c>
      <c r="N20" s="9">
        <v>752.01120143305377</v>
      </c>
      <c r="O20" s="9">
        <v>40507.125000000007</v>
      </c>
      <c r="P20" s="9">
        <v>22979.924999999999</v>
      </c>
    </row>
    <row r="21" spans="1:16" x14ac:dyDescent="0.3">
      <c r="A21" s="9">
        <v>3</v>
      </c>
      <c r="B21" s="9">
        <v>2</v>
      </c>
      <c r="C21" s="9">
        <v>150</v>
      </c>
      <c r="D21" s="9">
        <f>SQRT(2*1000*9.81*C21*POWER(10, -3)/1.2)</f>
        <v>49.522722057657532</v>
      </c>
      <c r="E21" s="9">
        <f t="shared" si="5"/>
        <v>2452.5</v>
      </c>
      <c r="F21" s="9">
        <f>POWER(B21, 2)</f>
        <v>4</v>
      </c>
      <c r="G21" s="9">
        <v>2</v>
      </c>
      <c r="H21" s="9">
        <v>72</v>
      </c>
      <c r="I21" s="9">
        <f>SQRT(2*1000*9.81*H21*POWER(10, -3)/1.2)</f>
        <v>34.310348293189911</v>
      </c>
      <c r="J21" s="9">
        <f t="shared" si="6"/>
        <v>1177.1999999999998</v>
      </c>
      <c r="K21" s="9">
        <f t="shared" si="7"/>
        <v>4</v>
      </c>
    </row>
    <row r="22" spans="1:16" x14ac:dyDescent="0.3">
      <c r="A22" s="9">
        <v>4</v>
      </c>
      <c r="B22" s="9">
        <v>3</v>
      </c>
      <c r="C22" s="9">
        <v>109</v>
      </c>
      <c r="D22" s="9">
        <f>SQRT(2*1000*9.81*C22*POWER(10, -3)/1.2)</f>
        <v>42.215518473660843</v>
      </c>
      <c r="E22" s="9">
        <f t="shared" si="5"/>
        <v>1782.1499999999999</v>
      </c>
      <c r="F22" s="9">
        <f>POWER(B22, 2)</f>
        <v>9</v>
      </c>
      <c r="G22" s="9">
        <v>3</v>
      </c>
      <c r="H22" s="9">
        <v>63</v>
      </c>
      <c r="I22" s="9">
        <f>SQRT(2*1000*9.81*H22*POWER(10, -3)/1.2)</f>
        <v>32.094392033500185</v>
      </c>
      <c r="J22" s="9">
        <f t="shared" si="6"/>
        <v>1030.0500000000002</v>
      </c>
      <c r="K22" s="9">
        <f t="shared" si="7"/>
        <v>9</v>
      </c>
    </row>
    <row r="23" spans="1:16" x14ac:dyDescent="0.3">
      <c r="A23" s="9">
        <v>5</v>
      </c>
      <c r="B23" s="9">
        <v>4</v>
      </c>
      <c r="C23" s="9">
        <v>65</v>
      </c>
      <c r="D23" s="9">
        <f>SQRT(2*1000*9.81*C23*POWER(10, -3)/1.2)</f>
        <v>32.59984662540608</v>
      </c>
      <c r="E23" s="9">
        <f t="shared" si="5"/>
        <v>1062.7500000000002</v>
      </c>
      <c r="F23" s="9">
        <f>POWER(B23, 2)</f>
        <v>16</v>
      </c>
      <c r="G23" s="9">
        <v>4</v>
      </c>
      <c r="H23" s="9">
        <v>49</v>
      </c>
      <c r="I23" s="9">
        <f>SQRT(2*1000*9.81*H23*POWER(10, -3)/1.2)</f>
        <v>28.304593266818021</v>
      </c>
      <c r="J23" s="9">
        <f t="shared" si="6"/>
        <v>801.15</v>
      </c>
      <c r="K23" s="9">
        <f t="shared" si="7"/>
        <v>16</v>
      </c>
    </row>
    <row r="24" spans="1:16" x14ac:dyDescent="0.3">
      <c r="A24" s="9">
        <v>6</v>
      </c>
      <c r="B24" s="9">
        <v>5</v>
      </c>
      <c r="C24" s="9">
        <v>49</v>
      </c>
      <c r="D24" s="9">
        <f>SQRT(2*1000*9.81*C24*POWER(10, -3)/1.2)</f>
        <v>28.304593266818021</v>
      </c>
      <c r="E24" s="9">
        <f t="shared" si="5"/>
        <v>801.15</v>
      </c>
      <c r="F24" s="9">
        <f>POWER(B24, 2)</f>
        <v>25</v>
      </c>
      <c r="G24" s="9">
        <v>5</v>
      </c>
      <c r="H24" s="9">
        <v>35</v>
      </c>
      <c r="I24" s="9">
        <f>SQRT(2*1000*9.81*H24*POWER(10, -3)/1.2)</f>
        <v>23.921747427811376</v>
      </c>
      <c r="J24" s="9">
        <f t="shared" si="6"/>
        <v>572.25000000000011</v>
      </c>
      <c r="K24" s="9">
        <f t="shared" si="7"/>
        <v>25</v>
      </c>
    </row>
    <row r="52" spans="24:24" x14ac:dyDescent="0.3">
      <c r="X52" t="s">
        <v>26</v>
      </c>
    </row>
  </sheetData>
  <mergeCells count="9">
    <mergeCell ref="M18:N18"/>
    <mergeCell ref="O18:P18"/>
    <mergeCell ref="M17:P17"/>
    <mergeCell ref="J2:N2"/>
    <mergeCell ref="A16:K16"/>
    <mergeCell ref="K3:L3"/>
    <mergeCell ref="M3:N3"/>
    <mergeCell ref="G17:K17"/>
    <mergeCell ref="B17:F17"/>
  </mergeCells>
  <pageMargins left="0.25" right="0.25" top="0.75" bottom="0.75" header="0.3" footer="0.3"/>
  <pageSetup paperSize="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2022-02-04T21:23:45Z</dcterms:modified>
</cp:coreProperties>
</file>