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Sem 4 Material\ME224\Lab 6\"/>
    </mc:Choice>
  </mc:AlternateContent>
  <xr:revisionPtr revIDLastSave="0" documentId="13_ncr:1_{D705E5B7-B65C-4C5A-A9F4-ED86C5BC77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1" l="1"/>
  <c r="S23" i="1"/>
  <c r="S24" i="1"/>
  <c r="S25" i="1"/>
  <c r="S26" i="1"/>
  <c r="S27" i="1"/>
  <c r="S28" i="1"/>
  <c r="S29" i="1"/>
  <c r="S30" i="1"/>
  <c r="S21" i="1"/>
  <c r="L14" i="1"/>
  <c r="N14" i="1" s="1"/>
  <c r="L15" i="1"/>
  <c r="N15" i="1" s="1"/>
  <c r="L11" i="1"/>
  <c r="N11" i="1" s="1"/>
  <c r="K12" i="1"/>
  <c r="L12" i="1" s="1"/>
  <c r="K13" i="1"/>
  <c r="L13" i="1" s="1"/>
  <c r="K14" i="1"/>
  <c r="K15" i="1"/>
  <c r="K11" i="1"/>
  <c r="I12" i="1"/>
  <c r="I13" i="1"/>
  <c r="I14" i="1"/>
  <c r="I15" i="1"/>
  <c r="I11" i="1"/>
  <c r="N12" i="1" l="1"/>
  <c r="M12" i="1"/>
  <c r="O12" i="1" s="1"/>
  <c r="N13" i="1"/>
  <c r="M13" i="1"/>
  <c r="O13" i="1" s="1"/>
  <c r="M14" i="1"/>
  <c r="O14" i="1" s="1"/>
  <c r="M11" i="1"/>
  <c r="O11" i="1" s="1"/>
  <c r="M15" i="1"/>
  <c r="O15" i="1" s="1"/>
</calcChain>
</file>

<file path=xl/sharedStrings.xml><?xml version="1.0" encoding="utf-8"?>
<sst xmlns="http://schemas.openxmlformats.org/spreadsheetml/2006/main" count="28" uniqueCount="26">
  <si>
    <t>Inlet Area of Diffuser</t>
  </si>
  <si>
    <t>mm</t>
  </si>
  <si>
    <t>Outlet Area of Diffuser</t>
  </si>
  <si>
    <t>Sr. No.</t>
  </si>
  <si>
    <t>Re</t>
  </si>
  <si>
    <t>Part 1</t>
  </si>
  <si>
    <t>Pressure Tap No.</t>
  </si>
  <si>
    <t>Manometer Reading (mm of water)</t>
  </si>
  <si>
    <t>Upper Edge</t>
  </si>
  <si>
    <t>Lower Edge</t>
  </si>
  <si>
    <t>Kinematic viscosity of Air, ν</t>
  </si>
  <si>
    <t>ΔP (Pa)</t>
  </si>
  <si>
    <r>
      <t>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/s</t>
    </r>
  </si>
  <si>
    <r>
      <t>kg/m</t>
    </r>
    <r>
      <rPr>
        <vertAlign val="superscript"/>
        <sz val="14"/>
        <color theme="1"/>
        <rFont val="Times New Roman"/>
        <family val="1"/>
      </rPr>
      <t>3</t>
    </r>
  </si>
  <si>
    <r>
      <t xml:space="preserve">Pitot tube reading, </t>
    </r>
    <r>
      <rPr>
        <i/>
        <sz val="14"/>
        <color theme="1"/>
        <rFont val="Times New Roman"/>
        <family val="1"/>
      </rPr>
      <t>h</t>
    </r>
    <r>
      <rPr>
        <i/>
        <vertAlign val="subscript"/>
        <sz val="14"/>
        <color theme="1"/>
        <rFont val="Times New Roman"/>
        <family val="1"/>
      </rPr>
      <t xml:space="preserve">p </t>
    </r>
    <r>
      <rPr>
        <sz val="14"/>
        <color theme="1"/>
        <rFont val="Times New Roman"/>
        <family val="1"/>
      </rPr>
      <t>(mm of water)</t>
    </r>
  </si>
  <si>
    <r>
      <t xml:space="preserve">Manometer reading, </t>
    </r>
    <r>
      <rPr>
        <i/>
        <sz val="14"/>
        <color theme="1"/>
        <rFont val="Times New Roman"/>
        <family val="1"/>
      </rPr>
      <t>h</t>
    </r>
    <r>
      <rPr>
        <i/>
        <vertAlign val="subscript"/>
        <sz val="14"/>
        <color theme="1"/>
        <rFont val="Times New Roman"/>
        <family val="1"/>
      </rPr>
      <t xml:space="preserve">w </t>
    </r>
    <r>
      <rPr>
        <sz val="14"/>
        <color theme="1"/>
        <rFont val="Times New Roman"/>
        <family val="1"/>
      </rPr>
      <t>(mm of water)</t>
    </r>
  </si>
  <si>
    <r>
      <t>P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(Pa)</t>
    </r>
  </si>
  <si>
    <r>
      <t>P</t>
    </r>
    <r>
      <rPr>
        <vertAlign val="subscript"/>
        <sz val="14"/>
        <color theme="1"/>
        <rFont val="Times New Roman"/>
        <family val="1"/>
      </rPr>
      <t xml:space="preserve">1 </t>
    </r>
    <r>
      <rPr>
        <sz val="14"/>
        <color theme="1"/>
        <rFont val="Times New Roman"/>
        <family val="1"/>
      </rPr>
      <t>(Pa)</t>
    </r>
  </si>
  <si>
    <r>
      <t>U</t>
    </r>
    <r>
      <rPr>
        <vertAlign val="subscript"/>
        <sz val="14"/>
        <color theme="1"/>
        <rFont val="Times New Roman"/>
        <family val="1"/>
      </rPr>
      <t>max</t>
    </r>
    <r>
      <rPr>
        <sz val="14"/>
        <color theme="1"/>
        <rFont val="Times New Roman"/>
        <family val="1"/>
      </rPr>
      <t xml:space="preserve"> (m/s)</t>
    </r>
  </si>
  <si>
    <r>
      <t>V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(m/s)</t>
    </r>
  </si>
  <si>
    <r>
      <t>V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(m/s)</t>
    </r>
  </si>
  <si>
    <r>
      <t xml:space="preserve">Pressure Recovery Efficiency </t>
    </r>
    <r>
      <rPr>
        <i/>
        <sz val="14"/>
        <color theme="1"/>
        <rFont val="Times New Roman"/>
        <family val="1"/>
      </rPr>
      <t>η</t>
    </r>
    <r>
      <rPr>
        <i/>
        <vertAlign val="subscript"/>
        <sz val="14"/>
        <color theme="1"/>
        <rFont val="Times New Roman"/>
        <family val="1"/>
      </rPr>
      <t>p</t>
    </r>
  </si>
  <si>
    <t>Part 2</t>
  </si>
  <si>
    <r>
      <t>Density of Air at Room Temperature , ρ</t>
    </r>
    <r>
      <rPr>
        <vertAlign val="subscript"/>
        <sz val="14"/>
        <color theme="1"/>
        <rFont val="Times New Roman"/>
        <family val="1"/>
      </rPr>
      <t>a</t>
    </r>
  </si>
  <si>
    <r>
      <t>Density of Water, ρ</t>
    </r>
    <r>
      <rPr>
        <vertAlign val="subscript"/>
        <sz val="14"/>
        <color theme="1"/>
        <rFont val="Times New Roman"/>
        <family val="1"/>
      </rPr>
      <t>w</t>
    </r>
  </si>
  <si>
    <t>Sr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</si>
</sst>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i/>
      <vertAlign val="subscript"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Pressure</a:t>
            </a:r>
            <a:r>
              <a:rPr lang="en-US" sz="2000" baseline="0"/>
              <a:t> Efficiency vs Reynold's Number</a:t>
            </a:r>
            <a:endParaRPr lang="en-I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Sheet1!$O$10</c:f>
              <c:strCache>
                <c:ptCount val="1"/>
                <c:pt idx="0">
                  <c:v>Pressure Recovery Efficiency ηp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Sheet1!$N$11:$N$15</c:f>
              <c:numCache>
                <c:formatCode>0.00</c:formatCode>
                <c:ptCount val="5"/>
                <c:pt idx="0">
                  <c:v>86504.295831356911</c:v>
                </c:pt>
                <c:pt idx="1">
                  <c:v>78246.079643595163</c:v>
                </c:pt>
                <c:pt idx="2">
                  <c:v>66496.381160804493</c:v>
                </c:pt>
                <c:pt idx="3">
                  <c:v>48795.00364742666</c:v>
                </c:pt>
                <c:pt idx="4">
                  <c:v>26082.026547865058</c:v>
                </c:pt>
              </c:numCache>
            </c:numRef>
          </c:cat>
          <c:val>
            <c:numRef>
              <c:f>Sheet1!$O$11:$O$15</c:f>
              <c:numCache>
                <c:formatCode>General</c:formatCode>
                <c:ptCount val="5"/>
                <c:pt idx="0">
                  <c:v>0.1520747569803361</c:v>
                </c:pt>
                <c:pt idx="1">
                  <c:v>0.14869531793632862</c:v>
                </c:pt>
                <c:pt idx="2">
                  <c:v>0.12010006448703466</c:v>
                </c:pt>
                <c:pt idx="3">
                  <c:v>0.12745312965971026</c:v>
                </c:pt>
                <c:pt idx="4">
                  <c:v>0.11152148845224645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1-4761-9E02-C30B0356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5488"/>
        <c:axId val="173866320"/>
      </c:lineChart>
      <c:catAx>
        <c:axId val="1738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Reynold's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6320"/>
        <c:crosses val="autoZero"/>
        <c:auto val="1"/>
        <c:lblAlgn val="ctr"/>
        <c:lblOffset val="100"/>
        <c:noMultiLvlLbl val="0"/>
      </c:catAx>
      <c:valAx>
        <c:axId val="1738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Pressure Recovery Efficiency </a:t>
                </a:r>
                <a:r>
                  <a:rPr lang="el-GR" sz="1800" b="0" i="0" baseline="0">
                    <a:effectLst/>
                  </a:rPr>
                  <a:t>η</a:t>
                </a:r>
                <a:r>
                  <a:rPr lang="en-US" sz="1800" b="0" i="0" baseline="0">
                    <a:effectLst/>
                  </a:rPr>
                  <a:t>p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163284</xdr:colOff>
      <xdr:row>18</xdr:row>
      <xdr:rowOff>70757</xdr:rowOff>
    </xdr:from>
    <xdr:to>
      <xdr:col>13</xdr:col>
      <xdr:colOff>653141</xdr:colOff>
      <xdr:row>41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86F7D-5D74-428F-B460-5E732A05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8"/>
  <sheetViews>
    <sheetView tabSelected="1" topLeftCell="A13" zoomScale="70" zoomScaleNormal="70" workbookViewId="0">
      <selection activeCell="F8" sqref="F8:S41"/>
    </sheetView>
  </sheetViews>
  <sheetFormatPr defaultColWidth="8.77734375" defaultRowHeight="18" x14ac:dyDescent="0.35"/>
  <cols>
    <col min="1" max="1" width="8.77734375" style="1"/>
    <col min="2" max="2" width="23.33203125" style="2" bestFit="1" customWidth="1"/>
    <col min="3" max="3" width="10.109375" style="3" bestFit="1" customWidth="1"/>
    <col min="4" max="4" width="9" style="3" bestFit="1" customWidth="1"/>
    <col min="5" max="5" width="8.77734375" style="3"/>
    <col min="6" max="6" width="8.77734375" style="1"/>
    <col min="7" max="7" width="12.109375" style="1" customWidth="1"/>
    <col min="8" max="8" width="14" style="1" customWidth="1"/>
    <col min="9" max="9" width="15.5546875" style="1" bestFit="1" customWidth="1"/>
    <col min="10" max="10" width="8.77734375" style="1"/>
    <col min="11" max="13" width="14" style="1" bestFit="1" customWidth="1"/>
    <col min="14" max="14" width="13.33203125" style="1" customWidth="1"/>
    <col min="15" max="15" width="15.109375" style="1" customWidth="1"/>
    <col min="16" max="16" width="8.77734375" style="1"/>
    <col min="17" max="17" width="13.21875" style="1" customWidth="1"/>
    <col min="18" max="18" width="15" style="1" bestFit="1" customWidth="1"/>
    <col min="19" max="19" width="30.109375" style="1" bestFit="1" customWidth="1"/>
    <col min="20" max="20" width="14" style="1" bestFit="1" customWidth="1"/>
    <col min="21" max="21" width="14.5546875" style="1" bestFit="1" customWidth="1"/>
    <col min="22" max="16384" width="8.77734375" style="1"/>
  </cols>
  <sheetData>
    <row r="2" spans="2:15" ht="18.600000000000001" thickBot="1" x14ac:dyDescent="0.4">
      <c r="B2" s="16"/>
      <c r="C2" s="17"/>
      <c r="D2" s="17"/>
      <c r="E2" s="17"/>
    </row>
    <row r="3" spans="2:15" ht="36" x14ac:dyDescent="0.35">
      <c r="B3" s="8" t="s">
        <v>0</v>
      </c>
      <c r="C3" s="9">
        <v>40</v>
      </c>
      <c r="D3" s="9">
        <v>40</v>
      </c>
      <c r="E3" s="10" t="s">
        <v>1</v>
      </c>
    </row>
    <row r="4" spans="2:15" ht="36" x14ac:dyDescent="0.35">
      <c r="B4" s="11" t="s">
        <v>2</v>
      </c>
      <c r="C4" s="6">
        <v>415</v>
      </c>
      <c r="D4" s="6">
        <v>40</v>
      </c>
      <c r="E4" s="12" t="s">
        <v>1</v>
      </c>
      <c r="I4" s="18"/>
      <c r="J4" s="18"/>
      <c r="K4" s="18"/>
    </row>
    <row r="5" spans="2:15" ht="56.4" x14ac:dyDescent="0.35">
      <c r="B5" s="11" t="s">
        <v>23</v>
      </c>
      <c r="C5" s="6">
        <v>1.2</v>
      </c>
      <c r="D5" s="6" t="s">
        <v>13</v>
      </c>
      <c r="E5" s="12"/>
    </row>
    <row r="6" spans="2:15" ht="36" x14ac:dyDescent="0.35">
      <c r="B6" s="11" t="s">
        <v>10</v>
      </c>
      <c r="C6" s="7">
        <v>1.5679999999999999E-5</v>
      </c>
      <c r="D6" s="6" t="s">
        <v>12</v>
      </c>
      <c r="E6" s="12"/>
    </row>
    <row r="7" spans="2:15" ht="21" thickBot="1" x14ac:dyDescent="0.4">
      <c r="B7" s="13" t="s">
        <v>24</v>
      </c>
      <c r="C7" s="14">
        <v>1000</v>
      </c>
      <c r="D7" s="14" t="s">
        <v>13</v>
      </c>
      <c r="E7" s="15"/>
    </row>
    <row r="9" spans="2:15" ht="18" customHeight="1" x14ac:dyDescent="0.35">
      <c r="F9" s="27" t="s">
        <v>5</v>
      </c>
      <c r="G9" s="27"/>
      <c r="H9" s="27"/>
      <c r="I9" s="27"/>
      <c r="J9" s="27"/>
      <c r="K9" s="27"/>
      <c r="L9" s="27"/>
      <c r="M9" s="27"/>
      <c r="N9" s="27"/>
      <c r="O9" s="27"/>
    </row>
    <row r="10" spans="2:15" ht="74.400000000000006" x14ac:dyDescent="0.35">
      <c r="F10" s="4" t="s">
        <v>3</v>
      </c>
      <c r="G10" s="4" t="s">
        <v>14</v>
      </c>
      <c r="H10" s="4" t="s">
        <v>15</v>
      </c>
      <c r="I10" s="4" t="s">
        <v>17</v>
      </c>
      <c r="J10" s="4" t="s">
        <v>16</v>
      </c>
      <c r="K10" s="4" t="s">
        <v>18</v>
      </c>
      <c r="L10" s="4" t="s">
        <v>19</v>
      </c>
      <c r="M10" s="4" t="s">
        <v>20</v>
      </c>
      <c r="N10" s="5" t="s">
        <v>4</v>
      </c>
      <c r="O10" s="4" t="s">
        <v>21</v>
      </c>
    </row>
    <row r="11" spans="2:15" ht="18" customHeight="1" x14ac:dyDescent="0.35">
      <c r="F11" s="4">
        <v>0</v>
      </c>
      <c r="G11" s="4">
        <v>110</v>
      </c>
      <c r="H11" s="4">
        <v>-15</v>
      </c>
      <c r="I11" s="20">
        <f>$C$7*9.8*H11/(1000*SQRT(2))</f>
        <v>-103.94469683442249</v>
      </c>
      <c r="J11" s="4">
        <v>0</v>
      </c>
      <c r="K11" s="4">
        <f>SQRT(2*$C$7*9.8*G11/(1000*$C$5))</f>
        <v>42.387104957364883</v>
      </c>
      <c r="L11" s="4">
        <f>0.8*K11</f>
        <v>33.909683965891908</v>
      </c>
      <c r="M11" s="4">
        <f>L11*($C$3*$D$3)/($C$4*$D$4)</f>
        <v>3.268403273820907</v>
      </c>
      <c r="N11" s="26">
        <f>L11*$C$3/(1000*$C$6)</f>
        <v>86504.295831356911</v>
      </c>
      <c r="O11" s="4">
        <f>2*(J11-I11)/((L11*L11-M11*M11)*$C$5)</f>
        <v>0.1520747569803361</v>
      </c>
    </row>
    <row r="12" spans="2:15" x14ac:dyDescent="0.35">
      <c r="F12" s="4">
        <v>1</v>
      </c>
      <c r="G12" s="4">
        <v>90</v>
      </c>
      <c r="H12" s="4">
        <v>-12</v>
      </c>
      <c r="I12" s="20">
        <f t="shared" ref="I12:I15" si="0">$C$7*9.8*H12/(1000*SQRT(2))</f>
        <v>-83.155757467537981</v>
      </c>
      <c r="J12" s="4">
        <v>0</v>
      </c>
      <c r="K12" s="20">
        <f t="shared" ref="K12:K15" si="1">SQRT(2*$C$7*9.8*G12/(1000*$C$5))</f>
        <v>38.340579025361627</v>
      </c>
      <c r="L12" s="20">
        <f t="shared" ref="L12:L15" si="2">0.8*K12</f>
        <v>30.672463220289302</v>
      </c>
      <c r="M12" s="20">
        <f t="shared" ref="M12:M15" si="3">L12*($C$3*$D$3)/($C$4*$D$4)</f>
        <v>2.9563819971363183</v>
      </c>
      <c r="N12" s="26">
        <f t="shared" ref="N12:N14" si="4">L12*$C$3/(1000*$C$6)</f>
        <v>78246.079643595163</v>
      </c>
      <c r="O12" s="20">
        <f t="shared" ref="O12:O15" si="5">2*(J12-I12)/((L12*L12-M12*M12)*$C$5)</f>
        <v>0.14869531793632862</v>
      </c>
    </row>
    <row r="13" spans="2:15" x14ac:dyDescent="0.35">
      <c r="F13" s="19">
        <v>2</v>
      </c>
      <c r="G13" s="4">
        <v>65</v>
      </c>
      <c r="H13" s="4">
        <v>-7</v>
      </c>
      <c r="I13" s="20">
        <f t="shared" si="0"/>
        <v>-48.507525189397157</v>
      </c>
      <c r="J13" s="4">
        <v>0</v>
      </c>
      <c r="K13" s="20">
        <f t="shared" si="1"/>
        <v>32.583226768794198</v>
      </c>
      <c r="L13" s="20">
        <f t="shared" si="2"/>
        <v>26.066581415035358</v>
      </c>
      <c r="M13" s="20">
        <f t="shared" si="3"/>
        <v>2.5124415821720825</v>
      </c>
      <c r="N13" s="26">
        <f t="shared" si="4"/>
        <v>66496.381160804493</v>
      </c>
      <c r="O13" s="20">
        <f t="shared" si="5"/>
        <v>0.12010006448703466</v>
      </c>
    </row>
    <row r="14" spans="2:15" x14ac:dyDescent="0.35">
      <c r="F14" s="19">
        <v>3</v>
      </c>
      <c r="G14" s="4">
        <v>35</v>
      </c>
      <c r="H14" s="4">
        <v>-4</v>
      </c>
      <c r="I14" s="20">
        <f t="shared" si="0"/>
        <v>-27.718585822512662</v>
      </c>
      <c r="J14" s="4">
        <v>0</v>
      </c>
      <c r="K14" s="20">
        <f t="shared" si="1"/>
        <v>23.909551787239064</v>
      </c>
      <c r="L14" s="20">
        <f t="shared" si="2"/>
        <v>19.12764142979125</v>
      </c>
      <c r="M14" s="20">
        <f t="shared" si="3"/>
        <v>1.8436280896184336</v>
      </c>
      <c r="N14" s="26">
        <f t="shared" si="4"/>
        <v>48795.00364742666</v>
      </c>
      <c r="O14" s="20">
        <f t="shared" si="5"/>
        <v>0.12745312965971026</v>
      </c>
    </row>
    <row r="15" spans="2:15" x14ac:dyDescent="0.35">
      <c r="F15" s="19">
        <v>4</v>
      </c>
      <c r="G15" s="4">
        <v>10</v>
      </c>
      <c r="H15" s="4">
        <v>-1</v>
      </c>
      <c r="I15" s="20">
        <f t="shared" si="0"/>
        <v>-6.9296464556281654</v>
      </c>
      <c r="J15" s="4">
        <v>0</v>
      </c>
      <c r="K15" s="20">
        <f t="shared" si="1"/>
        <v>12.780193008453876</v>
      </c>
      <c r="L15" s="20">
        <f t="shared" si="2"/>
        <v>10.224154406763102</v>
      </c>
      <c r="M15" s="20">
        <f t="shared" si="3"/>
        <v>0.98546066571210611</v>
      </c>
      <c r="N15" s="26">
        <f>L15*$C$3/(1000*$C$6)</f>
        <v>26082.026547865058</v>
      </c>
      <c r="O15" s="20">
        <f t="shared" si="5"/>
        <v>0.11152148845224645</v>
      </c>
    </row>
    <row r="16" spans="2:15" ht="18" customHeight="1" x14ac:dyDescent="0.35"/>
    <row r="19" spans="15:20" x14ac:dyDescent="0.35">
      <c r="P19" s="29" t="s">
        <v>22</v>
      </c>
      <c r="Q19" s="29"/>
      <c r="R19" s="29"/>
      <c r="S19" s="29"/>
    </row>
    <row r="20" spans="15:20" ht="72" x14ac:dyDescent="0.35">
      <c r="O20" s="22" t="s">
        <v>25</v>
      </c>
      <c r="P20" s="21"/>
      <c r="Q20" s="19" t="s">
        <v>6</v>
      </c>
      <c r="R20" s="19" t="s">
        <v>7</v>
      </c>
      <c r="S20" s="19" t="s">
        <v>11</v>
      </c>
    </row>
    <row r="21" spans="15:20" x14ac:dyDescent="0.35">
      <c r="O21" s="22">
        <v>0</v>
      </c>
      <c r="P21" s="30" t="s">
        <v>8</v>
      </c>
      <c r="Q21" s="19">
        <v>1</v>
      </c>
      <c r="R21" s="19">
        <v>12</v>
      </c>
      <c r="S21" s="19">
        <f>$C$7*9.8*R21/1000/SQRT(2)</f>
        <v>83.155757467537981</v>
      </c>
      <c r="T21" s="3"/>
    </row>
    <row r="22" spans="15:20" x14ac:dyDescent="0.35">
      <c r="O22" s="22">
        <v>1</v>
      </c>
      <c r="P22" s="30"/>
      <c r="Q22" s="19">
        <v>2</v>
      </c>
      <c r="R22" s="19">
        <v>14</v>
      </c>
      <c r="S22" s="20">
        <f t="shared" ref="S22:S30" si="6">$C$7*9.8*R22/1000/SQRT(2)</f>
        <v>97.015050378794299</v>
      </c>
      <c r="T22" s="3"/>
    </row>
    <row r="23" spans="15:20" x14ac:dyDescent="0.35">
      <c r="O23" s="22">
        <v>2</v>
      </c>
      <c r="P23" s="30"/>
      <c r="Q23" s="19">
        <v>3</v>
      </c>
      <c r="R23" s="19">
        <v>17</v>
      </c>
      <c r="S23" s="20">
        <f t="shared" si="6"/>
        <v>117.80398974567881</v>
      </c>
      <c r="T23" s="3"/>
    </row>
    <row r="24" spans="15:20" x14ac:dyDescent="0.35">
      <c r="O24" s="22">
        <v>3</v>
      </c>
      <c r="P24" s="30"/>
      <c r="Q24" s="19">
        <v>4</v>
      </c>
      <c r="R24" s="19">
        <v>18</v>
      </c>
      <c r="S24" s="20">
        <f t="shared" si="6"/>
        <v>124.73363620130698</v>
      </c>
      <c r="T24" s="3"/>
    </row>
    <row r="25" spans="15:20" x14ac:dyDescent="0.35">
      <c r="O25" s="22">
        <v>4</v>
      </c>
      <c r="P25" s="30"/>
      <c r="Q25" s="19">
        <v>5</v>
      </c>
      <c r="R25" s="19">
        <v>18</v>
      </c>
      <c r="S25" s="20">
        <f t="shared" si="6"/>
        <v>124.73363620130698</v>
      </c>
      <c r="T25" s="3"/>
    </row>
    <row r="26" spans="15:20" ht="36" customHeight="1" x14ac:dyDescent="0.35">
      <c r="O26" s="22">
        <v>5</v>
      </c>
      <c r="P26" s="31" t="s">
        <v>9</v>
      </c>
      <c r="Q26" s="25">
        <v>1</v>
      </c>
      <c r="R26" s="25">
        <v>16</v>
      </c>
      <c r="S26" s="20">
        <f t="shared" si="6"/>
        <v>110.87434329005065</v>
      </c>
    </row>
    <row r="27" spans="15:20" x14ac:dyDescent="0.35">
      <c r="O27" s="22">
        <v>6</v>
      </c>
      <c r="P27" s="32"/>
      <c r="Q27" s="25">
        <v>2</v>
      </c>
      <c r="R27" s="25">
        <v>16</v>
      </c>
      <c r="S27" s="20">
        <f t="shared" si="6"/>
        <v>110.87434329005065</v>
      </c>
      <c r="T27" s="24"/>
    </row>
    <row r="28" spans="15:20" x14ac:dyDescent="0.35">
      <c r="O28" s="22">
        <v>7</v>
      </c>
      <c r="P28" s="32"/>
      <c r="Q28" s="25">
        <v>3</v>
      </c>
      <c r="R28" s="25">
        <v>16</v>
      </c>
      <c r="S28" s="20">
        <f t="shared" si="6"/>
        <v>110.87434329005065</v>
      </c>
      <c r="T28" s="24"/>
    </row>
    <row r="29" spans="15:20" x14ac:dyDescent="0.35">
      <c r="O29" s="22">
        <v>8</v>
      </c>
      <c r="P29" s="32"/>
      <c r="Q29" s="25">
        <v>4</v>
      </c>
      <c r="R29" s="25">
        <v>16</v>
      </c>
      <c r="S29" s="20">
        <f t="shared" si="6"/>
        <v>110.87434329005065</v>
      </c>
      <c r="T29" s="24"/>
    </row>
    <row r="30" spans="15:20" x14ac:dyDescent="0.35">
      <c r="O30" s="22">
        <v>9</v>
      </c>
      <c r="P30" s="33"/>
      <c r="Q30" s="25">
        <v>5</v>
      </c>
      <c r="R30" s="25">
        <v>16</v>
      </c>
      <c r="S30" s="20">
        <f t="shared" si="6"/>
        <v>110.87434329005065</v>
      </c>
      <c r="T30" s="24"/>
    </row>
    <row r="31" spans="15:20" x14ac:dyDescent="0.35">
      <c r="P31" s="23"/>
      <c r="Q31" s="24"/>
      <c r="R31" s="24"/>
      <c r="S31" s="24"/>
      <c r="T31" s="24"/>
    </row>
    <row r="32" spans="15:20" x14ac:dyDescent="0.35">
      <c r="P32" s="23"/>
      <c r="Q32" s="24"/>
      <c r="R32" s="24"/>
      <c r="S32" s="24"/>
      <c r="T32" s="24"/>
    </row>
    <row r="33" spans="16:20" x14ac:dyDescent="0.35">
      <c r="P33" s="23"/>
      <c r="Q33" s="24"/>
      <c r="R33" s="24"/>
      <c r="S33" s="24"/>
      <c r="T33" s="24"/>
    </row>
    <row r="34" spans="16:20" x14ac:dyDescent="0.35">
      <c r="P34" s="23"/>
      <c r="Q34" s="28"/>
      <c r="R34" s="24"/>
      <c r="S34" s="24"/>
      <c r="T34" s="24"/>
    </row>
    <row r="35" spans="16:20" x14ac:dyDescent="0.35">
      <c r="P35" s="23"/>
      <c r="Q35" s="28"/>
      <c r="R35" s="24"/>
      <c r="S35" s="24"/>
      <c r="T35" s="24"/>
    </row>
    <row r="36" spans="16:20" x14ac:dyDescent="0.35">
      <c r="P36" s="23"/>
      <c r="Q36" s="28"/>
      <c r="R36" s="24"/>
      <c r="S36" s="24"/>
      <c r="T36" s="24"/>
    </row>
    <row r="37" spans="16:20" x14ac:dyDescent="0.35">
      <c r="P37" s="23"/>
      <c r="Q37" s="28"/>
      <c r="R37" s="24"/>
      <c r="S37" s="24"/>
      <c r="T37" s="24"/>
    </row>
    <row r="38" spans="16:20" x14ac:dyDescent="0.35">
      <c r="P38" s="23"/>
      <c r="Q38" s="28"/>
      <c r="R38" s="24"/>
      <c r="S38" s="24"/>
      <c r="T38" s="24"/>
    </row>
  </sheetData>
  <mergeCells count="5">
    <mergeCell ref="F9:O9"/>
    <mergeCell ref="Q34:Q38"/>
    <mergeCell ref="P19:S19"/>
    <mergeCell ref="P21:P25"/>
    <mergeCell ref="P26:P30"/>
  </mergeCells>
  <pageMargins left="0" right="0" top="0" bottom="0" header="0" footer="0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Pinto</dc:creator>
  <cp:lastModifiedBy>Manav Doshi</cp:lastModifiedBy>
  <cp:lastPrinted>2022-03-05T19:37:34Z</cp:lastPrinted>
  <dcterms:created xsi:type="dcterms:W3CDTF">2015-06-05T18:17:20Z</dcterms:created>
  <dcterms:modified xsi:type="dcterms:W3CDTF">2022-03-05T19:41:35Z</dcterms:modified>
</cp:coreProperties>
</file>