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DFADD195-0840-45C2-AFE0-D33EE2E40A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4" i="1"/>
  <c r="N20" i="1"/>
  <c r="N21" i="1"/>
  <c r="N19" i="1"/>
  <c r="M21" i="1"/>
  <c r="M20" i="1"/>
  <c r="M19" i="1"/>
  <c r="E3" i="1"/>
  <c r="D20" i="1"/>
  <c r="E20" i="1" s="1"/>
  <c r="D21" i="1"/>
  <c r="E21" i="1" s="1"/>
  <c r="D19" i="1"/>
  <c r="E19" i="1" s="1"/>
  <c r="D15" i="1"/>
  <c r="E15" i="1" s="1"/>
  <c r="D16" i="1"/>
  <c r="E16" i="1" s="1"/>
  <c r="I16" i="1" s="1"/>
  <c r="D17" i="1"/>
  <c r="E17" i="1" s="1"/>
  <c r="M17" i="1" s="1"/>
  <c r="D14" i="1"/>
  <c r="E14" i="1" s="1"/>
  <c r="D10" i="1"/>
  <c r="E10" i="1" s="1"/>
  <c r="I10" i="1" s="1"/>
  <c r="D11" i="1"/>
  <c r="D12" i="1"/>
  <c r="E12" i="1" s="1"/>
  <c r="I12" i="1" s="1"/>
  <c r="D9" i="1"/>
  <c r="E9" i="1" s="1"/>
  <c r="I9" i="1" s="1"/>
  <c r="D4" i="1"/>
  <c r="E4" i="1" s="1"/>
  <c r="I4" i="1" s="1"/>
  <c r="D5" i="1"/>
  <c r="E5" i="1" s="1"/>
  <c r="I5" i="1" s="1"/>
  <c r="D6" i="1"/>
  <c r="E6" i="1" s="1"/>
  <c r="I6" i="1" s="1"/>
  <c r="D7" i="1"/>
  <c r="E7" i="1" s="1"/>
  <c r="I7" i="1" s="1"/>
  <c r="D3" i="1"/>
  <c r="H20" i="1"/>
  <c r="H21" i="1"/>
  <c r="H19" i="1"/>
  <c r="H15" i="1"/>
  <c r="H16" i="1"/>
  <c r="H17" i="1"/>
  <c r="H14" i="1"/>
  <c r="H10" i="1"/>
  <c r="H11" i="1"/>
  <c r="H12" i="1"/>
  <c r="H9" i="1"/>
  <c r="E11" i="1"/>
  <c r="I11" i="1" s="1"/>
  <c r="H4" i="1"/>
  <c r="H5" i="1"/>
  <c r="H6" i="1"/>
  <c r="H7" i="1"/>
  <c r="H3" i="1"/>
  <c r="J20" i="1" l="1"/>
  <c r="I20" i="1"/>
  <c r="J21" i="1"/>
  <c r="I21" i="1"/>
  <c r="I19" i="1"/>
  <c r="J19" i="1"/>
  <c r="I15" i="1"/>
  <c r="L15" i="1"/>
  <c r="M15" i="1"/>
  <c r="M14" i="1"/>
  <c r="I14" i="1"/>
  <c r="L14" i="1"/>
  <c r="J10" i="1"/>
  <c r="M16" i="1"/>
  <c r="L17" i="1"/>
  <c r="I17" i="1"/>
  <c r="L16" i="1"/>
  <c r="J12" i="1"/>
  <c r="J9" i="1"/>
  <c r="J11" i="1"/>
  <c r="J6" i="1"/>
  <c r="J4" i="1"/>
  <c r="I3" i="1"/>
  <c r="J3" i="1"/>
  <c r="J7" i="1"/>
  <c r="J5" i="1"/>
  <c r="J17" i="1" l="1"/>
  <c r="J15" i="1"/>
  <c r="J16" i="1"/>
  <c r="J14" i="1"/>
</calcChain>
</file>

<file path=xl/sharedStrings.xml><?xml version="1.0" encoding="utf-8"?>
<sst xmlns="http://schemas.openxmlformats.org/spreadsheetml/2006/main" count="20" uniqueCount="19">
  <si>
    <t>Sr. No.</t>
  </si>
  <si>
    <t>h1</t>
  </si>
  <si>
    <t>h2</t>
  </si>
  <si>
    <t>Re</t>
  </si>
  <si>
    <t>Time  for 5 liters to fill 't' (sec)</t>
  </si>
  <si>
    <t>Discharge   'Q'                  (m^s/sec)</t>
  </si>
  <si>
    <t>Fitting</t>
  </si>
  <si>
    <t>Elbow</t>
  </si>
  <si>
    <t>Bend</t>
  </si>
  <si>
    <t>Sudden Expansion</t>
  </si>
  <si>
    <t>Sudden Contraction</t>
  </si>
  <si>
    <r>
      <t>Manometer reading '</t>
    </r>
    <r>
      <rPr>
        <i/>
        <sz val="11"/>
        <color theme="1"/>
        <rFont val="Calibri"/>
        <family val="2"/>
        <scheme val="minor"/>
      </rPr>
      <t>hm</t>
    </r>
    <r>
      <rPr>
        <sz val="11"/>
        <color theme="1"/>
        <rFont val="Calibri"/>
        <family val="2"/>
        <scheme val="minor"/>
      </rPr>
      <t>' (mm of Hg)</t>
    </r>
  </si>
  <si>
    <t>Velocity   'V'        (m/s)</t>
  </si>
  <si>
    <t>Δp (pa)</t>
  </si>
  <si>
    <t>K</t>
  </si>
  <si>
    <t>v1</t>
  </si>
  <si>
    <t>v2</t>
  </si>
  <si>
    <t>he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</si>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</sst>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J21" sqref="J21"/>
    </sheetView>
  </sheetViews>
  <sheetFormatPr defaultColWidth="8.88671875" defaultRowHeight="14.4" x14ac:dyDescent="0.3"/>
  <cols>
    <col min="1" max="1" width="12.6640625" customWidth="1"/>
    <col min="2" max="2" width="5.88671875" customWidth="1"/>
    <col min="3" max="3" width="11.109375" customWidth="1"/>
    <col min="4" max="4" width="10.88671875" customWidth="1"/>
    <col min="6" max="6" width="8.88671875" style="1"/>
    <col min="7" max="7" width="11.88671875" customWidth="1"/>
    <col min="9" max="9" width="12.109375" customWidth="1"/>
    <col min="11" max="11" width="13.33203125" customWidth="1"/>
  </cols>
  <sheetData>
    <row r="1" spans="1:14" ht="27.75" customHeight="1" x14ac:dyDescent="0.3">
      <c r="A1" s="9" t="s">
        <v>6</v>
      </c>
      <c r="B1" s="9" t="s">
        <v>0</v>
      </c>
      <c r="C1" s="9" t="s">
        <v>4</v>
      </c>
      <c r="D1" s="9" t="s">
        <v>5</v>
      </c>
      <c r="E1" s="9" t="s">
        <v>12</v>
      </c>
      <c r="F1" s="15" t="s">
        <v>11</v>
      </c>
      <c r="G1" s="16"/>
      <c r="H1" s="13" t="s">
        <v>13</v>
      </c>
      <c r="I1" s="14" t="s">
        <v>3</v>
      </c>
      <c r="J1" s="9" t="s">
        <v>14</v>
      </c>
    </row>
    <row r="2" spans="1:14" ht="37.5" customHeight="1" x14ac:dyDescent="0.3">
      <c r="A2" s="9"/>
      <c r="B2" s="9"/>
      <c r="C2" s="9"/>
      <c r="D2" s="9"/>
      <c r="E2" s="9"/>
      <c r="F2" s="6" t="s">
        <v>1</v>
      </c>
      <c r="G2" s="7" t="s">
        <v>2</v>
      </c>
      <c r="H2" s="13"/>
      <c r="I2" s="9"/>
      <c r="J2" s="9"/>
    </row>
    <row r="3" spans="1:14" x14ac:dyDescent="0.3">
      <c r="A3" s="9" t="s">
        <v>7</v>
      </c>
      <c r="B3" s="2">
        <v>0</v>
      </c>
      <c r="C3" s="2">
        <v>6.34</v>
      </c>
      <c r="D3" s="3">
        <f>5/(1000*C3)</f>
        <v>7.8864353312302837E-4</v>
      </c>
      <c r="E3" s="3">
        <f>D3*4000000/PI()/225</f>
        <v>4.4628094803195335</v>
      </c>
      <c r="F3" s="3">
        <v>170</v>
      </c>
      <c r="G3" s="3">
        <v>257</v>
      </c>
      <c r="H3" s="3">
        <f>9.81*(G3-F3)*12.6</f>
        <v>10753.722</v>
      </c>
      <c r="I3" s="3">
        <f>E3*15/0.0007975</f>
        <v>83939.99022544577</v>
      </c>
      <c r="J3" s="3">
        <f>2*H3/1000/(E3^2)</f>
        <v>1.0798715681668478</v>
      </c>
    </row>
    <row r="4" spans="1:14" x14ac:dyDescent="0.3">
      <c r="A4" s="9"/>
      <c r="B4" s="2">
        <v>1</v>
      </c>
      <c r="C4" s="2">
        <v>7.09</v>
      </c>
      <c r="D4" s="3">
        <f t="shared" ref="D4:D7" si="0">5/(1000*C4)</f>
        <v>7.0521861777150916E-4</v>
      </c>
      <c r="E4" s="3">
        <f t="shared" ref="E4:E7" si="1">D4*4000000/PI()/225</f>
        <v>3.9907210303562533</v>
      </c>
      <c r="F4" s="3">
        <v>183</v>
      </c>
      <c r="G4" s="3">
        <v>245</v>
      </c>
      <c r="H4" s="3">
        <f t="shared" ref="H4:H7" si="2">9.81*(G4-F4)*12.6</f>
        <v>7663.5720000000001</v>
      </c>
      <c r="I4" s="3">
        <f t="shared" ref="I4:I7" si="3">E4*15/0.0007975</f>
        <v>75060.583643064325</v>
      </c>
      <c r="J4" s="3">
        <f t="shared" ref="J4:J7" si="4">2*H4/1000/(E4^2)</f>
        <v>0.96240639093728597</v>
      </c>
    </row>
    <row r="5" spans="1:14" x14ac:dyDescent="0.3">
      <c r="A5" s="9"/>
      <c r="B5" s="2">
        <v>2</v>
      </c>
      <c r="C5" s="2">
        <v>7.99</v>
      </c>
      <c r="D5" s="3">
        <f t="shared" si="0"/>
        <v>6.2578222778473093E-4</v>
      </c>
      <c r="E5" s="3">
        <f t="shared" si="1"/>
        <v>3.5412030169243858</v>
      </c>
      <c r="F5" s="3">
        <v>188</v>
      </c>
      <c r="G5" s="3">
        <v>240</v>
      </c>
      <c r="H5" s="3">
        <f t="shared" si="2"/>
        <v>6427.5119999999997</v>
      </c>
      <c r="I5" s="3">
        <f t="shared" si="3"/>
        <v>66605.69937788813</v>
      </c>
      <c r="J5" s="3">
        <f t="shared" si="4"/>
        <v>1.0251118189365143</v>
      </c>
    </row>
    <row r="6" spans="1:14" s="1" customFormat="1" x14ac:dyDescent="0.3">
      <c r="A6" s="9"/>
      <c r="B6" s="5">
        <v>3</v>
      </c>
      <c r="C6" s="5">
        <v>11.93</v>
      </c>
      <c r="D6" s="3">
        <f t="shared" si="0"/>
        <v>4.1911148365465214E-4</v>
      </c>
      <c r="E6" s="3">
        <f t="shared" si="1"/>
        <v>2.3716858428521239</v>
      </c>
      <c r="F6" s="3">
        <v>198</v>
      </c>
      <c r="G6" s="3">
        <v>229</v>
      </c>
      <c r="H6" s="3">
        <f t="shared" si="2"/>
        <v>3831.7860000000001</v>
      </c>
      <c r="I6" s="3">
        <f t="shared" si="3"/>
        <v>44608.511150823644</v>
      </c>
      <c r="J6" s="3">
        <f t="shared" si="4"/>
        <v>1.3624385380540551</v>
      </c>
    </row>
    <row r="7" spans="1:14" x14ac:dyDescent="0.3">
      <c r="A7" s="9"/>
      <c r="B7" s="2">
        <v>4</v>
      </c>
      <c r="C7" s="2">
        <v>39.880000000000003</v>
      </c>
      <c r="D7" s="3">
        <f t="shared" si="0"/>
        <v>1.2537612838515547E-4</v>
      </c>
      <c r="E7" s="3">
        <f t="shared" si="1"/>
        <v>0.70948375389232299</v>
      </c>
      <c r="F7" s="3">
        <v>212</v>
      </c>
      <c r="G7" s="3">
        <v>215</v>
      </c>
      <c r="H7" s="3">
        <f t="shared" si="2"/>
        <v>370.81799999999998</v>
      </c>
      <c r="I7" s="3">
        <f t="shared" si="3"/>
        <v>13344.522016783503</v>
      </c>
      <c r="J7" s="3">
        <f t="shared" si="4"/>
        <v>1.4733498812900918</v>
      </c>
    </row>
    <row r="8" spans="1:14" s="1" customFormat="1" x14ac:dyDescent="0.3">
      <c r="A8" s="10"/>
      <c r="B8" s="11"/>
      <c r="C8" s="11"/>
      <c r="D8" s="11"/>
      <c r="E8" s="11"/>
      <c r="F8" s="11"/>
      <c r="G8" s="11"/>
      <c r="H8" s="11"/>
      <c r="I8" s="11"/>
      <c r="J8" s="12"/>
    </row>
    <row r="9" spans="1:14" x14ac:dyDescent="0.3">
      <c r="A9" s="9" t="s">
        <v>8</v>
      </c>
      <c r="B9" s="2">
        <v>5</v>
      </c>
      <c r="C9" s="4">
        <v>6.5</v>
      </c>
      <c r="D9" s="3">
        <f>5/(1000*C9)</f>
        <v>7.6923076923076923E-4</v>
      </c>
      <c r="E9" s="3">
        <f>D9*4000000/PI()/225</f>
        <v>4.3529557084962827</v>
      </c>
      <c r="F9" s="3">
        <v>275</v>
      </c>
      <c r="G9" s="3">
        <v>152</v>
      </c>
      <c r="H9" s="3">
        <f>9.81*12.6*(F9-G9)</f>
        <v>15203.538</v>
      </c>
      <c r="I9" s="3">
        <f>E9*15/0.0007975</f>
        <v>81873.775081434782</v>
      </c>
      <c r="J9" s="3">
        <f>2*H9/1000/(E9^2)</f>
        <v>1.6047454876318792</v>
      </c>
    </row>
    <row r="10" spans="1:14" x14ac:dyDescent="0.3">
      <c r="A10" s="9"/>
      <c r="B10" s="2">
        <v>6</v>
      </c>
      <c r="C10" s="4">
        <v>7.49</v>
      </c>
      <c r="D10" s="3">
        <f t="shared" ref="D10:D12" si="5">5/(1000*C10)</f>
        <v>6.6755674232309744E-4</v>
      </c>
      <c r="E10" s="3">
        <f t="shared" ref="E10:E12" si="6">D10*4000000/PI()/225</f>
        <v>3.777598411912662</v>
      </c>
      <c r="F10" s="3">
        <v>255</v>
      </c>
      <c r="G10" s="3">
        <v>172</v>
      </c>
      <c r="H10" s="3">
        <f t="shared" ref="H10:H12" si="7">9.81*12.6*(F10-G10)</f>
        <v>10259.298000000001</v>
      </c>
      <c r="I10" s="3">
        <f t="shared" ref="I10:I12" si="8">E10*15/0.0007975</f>
        <v>71052.007747573574</v>
      </c>
      <c r="J10" s="3">
        <f t="shared" ref="J10:J12" si="9">2*H10/1000/(E10^2)</f>
        <v>1.4378582255155368</v>
      </c>
    </row>
    <row r="11" spans="1:14" s="1" customFormat="1" x14ac:dyDescent="0.3">
      <c r="A11" s="9"/>
      <c r="B11" s="5">
        <v>7</v>
      </c>
      <c r="C11" s="5">
        <v>10.53</v>
      </c>
      <c r="D11" s="3">
        <f t="shared" si="5"/>
        <v>4.7483380816714152E-4</v>
      </c>
      <c r="E11" s="3">
        <f t="shared" si="6"/>
        <v>2.6870096966026438</v>
      </c>
      <c r="F11" s="3">
        <v>235</v>
      </c>
      <c r="G11" s="3">
        <v>190</v>
      </c>
      <c r="H11" s="3">
        <f t="shared" si="7"/>
        <v>5562.27</v>
      </c>
      <c r="I11" s="3">
        <f t="shared" si="8"/>
        <v>50539.367334219001</v>
      </c>
      <c r="J11" s="3">
        <f t="shared" si="9"/>
        <v>1.5407905089296721</v>
      </c>
    </row>
    <row r="12" spans="1:14" x14ac:dyDescent="0.3">
      <c r="A12" s="9"/>
      <c r="B12" s="2">
        <v>8</v>
      </c>
      <c r="C12" s="4">
        <v>9.36</v>
      </c>
      <c r="D12" s="3">
        <f t="shared" si="5"/>
        <v>5.3418803418803424E-4</v>
      </c>
      <c r="E12" s="3">
        <f t="shared" si="6"/>
        <v>3.0228859086779747</v>
      </c>
      <c r="F12" s="3">
        <v>240</v>
      </c>
      <c r="G12" s="3">
        <v>185</v>
      </c>
      <c r="H12" s="3">
        <f t="shared" si="7"/>
        <v>6798.3300000000008</v>
      </c>
      <c r="I12" s="3">
        <f t="shared" si="8"/>
        <v>56856.788250996382</v>
      </c>
      <c r="J12" s="3">
        <f t="shared" si="9"/>
        <v>1.4879513282393535</v>
      </c>
    </row>
    <row r="13" spans="1:14" s="1" customForma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2"/>
      <c r="L13" s="1" t="s">
        <v>15</v>
      </c>
      <c r="M13" s="1" t="s">
        <v>16</v>
      </c>
      <c r="N13" s="8" t="s">
        <v>17</v>
      </c>
    </row>
    <row r="14" spans="1:14" x14ac:dyDescent="0.3">
      <c r="A14" s="9" t="s">
        <v>9</v>
      </c>
      <c r="B14" s="2">
        <v>9</v>
      </c>
      <c r="C14" s="4">
        <v>6.54</v>
      </c>
      <c r="D14" s="3">
        <f>5/(1000*C14)</f>
        <v>7.6452599388379206E-4</v>
      </c>
      <c r="E14" s="3">
        <f>D14*4000000/PI()/225</f>
        <v>4.3263321261813203</v>
      </c>
      <c r="F14" s="3">
        <v>230</v>
      </c>
      <c r="G14" s="3">
        <v>197</v>
      </c>
      <c r="H14" s="3">
        <f>9.81*12.6*(F14-G14)</f>
        <v>4078.9980000000005</v>
      </c>
      <c r="I14" s="3">
        <f>E14*15/0.0007975</f>
        <v>81373.018047297563</v>
      </c>
      <c r="J14" s="3">
        <f>2*9.81*N14/(E14^2)</f>
        <v>0.24810090368647689</v>
      </c>
      <c r="L14">
        <f>225*E14/256</f>
        <v>3.8024403452765512</v>
      </c>
      <c r="M14">
        <f>225*E14/(27.5^2)</f>
        <v>1.2871731945663434</v>
      </c>
      <c r="N14">
        <f>-H14/(1000*9.81)+ ((L14^2) - (M14^2))/2/9.81</f>
        <v>0.23668408494274873</v>
      </c>
    </row>
    <row r="15" spans="1:14" x14ac:dyDescent="0.3">
      <c r="A15" s="9"/>
      <c r="B15" s="2">
        <v>10</v>
      </c>
      <c r="C15" s="4">
        <v>8.02</v>
      </c>
      <c r="D15" s="3">
        <f t="shared" ref="D15:D17" si="10">5/(1000*C15)</f>
        <v>6.2344139650872816E-4</v>
      </c>
      <c r="E15" s="3">
        <f t="shared" ref="E15:E17" si="11">D15*4000000/PI()/225</f>
        <v>3.5279566215992317</v>
      </c>
      <c r="F15" s="3">
        <v>223</v>
      </c>
      <c r="G15" s="3">
        <v>204</v>
      </c>
      <c r="H15" s="3">
        <f t="shared" ref="H15:H17" si="12">9.81*12.6*(F15-G15)</f>
        <v>2348.5140000000001</v>
      </c>
      <c r="I15" s="3">
        <f t="shared" ref="I15:I17" si="13">E15*15/0.0007975</f>
        <v>66356.550876474575</v>
      </c>
      <c r="J15" s="3">
        <f t="shared" ref="J15:J17" si="14">2*9.81*N15/(E15^2)</f>
        <v>0.30657956778796047</v>
      </c>
      <c r="K15" s="1"/>
      <c r="L15" s="1">
        <f t="shared" ref="L15:L17" si="15">225*E15/256</f>
        <v>3.1007431244524497</v>
      </c>
      <c r="M15" s="1">
        <f t="shared" ref="M15:M17" si="16">225*E15/(27.5^2)</f>
        <v>1.0496399865915069</v>
      </c>
      <c r="N15" s="1">
        <f t="shared" ref="N15:N17" si="17">-H15/(1000*9.81)+ ((L15^2) - (M15^2))/2/9.81</f>
        <v>0.19448704497386954</v>
      </c>
    </row>
    <row r="16" spans="1:14" x14ac:dyDescent="0.3">
      <c r="A16" s="9"/>
      <c r="B16" s="2">
        <v>11</v>
      </c>
      <c r="C16" s="4">
        <v>13.18</v>
      </c>
      <c r="D16" s="3">
        <f t="shared" si="10"/>
        <v>3.7936267071320183E-4</v>
      </c>
      <c r="E16" s="3">
        <f t="shared" si="11"/>
        <v>2.1467535739928558</v>
      </c>
      <c r="F16" s="3">
        <v>218</v>
      </c>
      <c r="G16" s="3">
        <v>210</v>
      </c>
      <c r="H16" s="3">
        <f t="shared" si="12"/>
        <v>988.84800000000007</v>
      </c>
      <c r="I16" s="3">
        <f t="shared" si="13"/>
        <v>40377.810169144628</v>
      </c>
      <c r="J16" s="3">
        <f t="shared" si="14"/>
        <v>0.25482145766629621</v>
      </c>
      <c r="K16" s="1"/>
      <c r="L16" s="1">
        <f t="shared" si="15"/>
        <v>1.8867951333921584</v>
      </c>
      <c r="M16" s="1">
        <f t="shared" si="16"/>
        <v>0.6387035426755604</v>
      </c>
      <c r="N16" s="1">
        <f t="shared" si="17"/>
        <v>5.9855130477371121E-2</v>
      </c>
    </row>
    <row r="17" spans="1:14" x14ac:dyDescent="0.3">
      <c r="A17" s="9"/>
      <c r="B17" s="2">
        <v>12</v>
      </c>
      <c r="C17" s="4">
        <v>10.130000000000001</v>
      </c>
      <c r="D17" s="3">
        <f t="shared" si="10"/>
        <v>4.935834155972359E-4</v>
      </c>
      <c r="E17" s="3">
        <f t="shared" si="11"/>
        <v>2.7931107705060052</v>
      </c>
      <c r="F17" s="3">
        <v>220</v>
      </c>
      <c r="G17" s="3">
        <v>207</v>
      </c>
      <c r="H17" s="3">
        <f t="shared" si="12"/>
        <v>1606.8780000000002</v>
      </c>
      <c r="I17" s="3">
        <f t="shared" si="13"/>
        <v>52534.998818294771</v>
      </c>
      <c r="J17" s="3">
        <f t="shared" si="14"/>
        <v>0.27201517034799128</v>
      </c>
      <c r="K17" s="1"/>
      <c r="L17" s="1">
        <f t="shared" si="15"/>
        <v>2.4548825131400438</v>
      </c>
      <c r="M17" s="1">
        <f t="shared" si="16"/>
        <v>0.83100816312575365</v>
      </c>
      <c r="N17" s="1">
        <f t="shared" si="17"/>
        <v>0.10816093711208655</v>
      </c>
    </row>
    <row r="18" spans="1:14" s="1" customForma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2"/>
      <c r="M18" s="1" t="s">
        <v>16</v>
      </c>
      <c r="N18" s="1" t="s">
        <v>18</v>
      </c>
    </row>
    <row r="19" spans="1:14" x14ac:dyDescent="0.3">
      <c r="A19" s="9" t="s">
        <v>10</v>
      </c>
      <c r="B19" s="2">
        <v>13</v>
      </c>
      <c r="C19" s="4">
        <v>6.55</v>
      </c>
      <c r="D19" s="3">
        <f>5/(1000*C19)</f>
        <v>7.6335877862595419E-4</v>
      </c>
      <c r="E19" s="3">
        <f>D19*4000000/PI()/225</f>
        <v>4.3197270389657767</v>
      </c>
      <c r="F19" s="3">
        <v>183</v>
      </c>
      <c r="G19" s="3">
        <v>245</v>
      </c>
      <c r="H19" s="3">
        <f>9.81*12.6*(G19-F19)</f>
        <v>7663.5720000000001</v>
      </c>
      <c r="I19" s="3">
        <f>E19*15/0.0007975</f>
        <v>81248.784431958178</v>
      </c>
      <c r="J19" s="3">
        <f>2*9.81*N19/(E19^2)</f>
        <v>1242.437837215213</v>
      </c>
      <c r="M19" s="1">
        <f>225*G19/256</f>
        <v>215.33203125</v>
      </c>
      <c r="N19">
        <f>0.5*(M19^2)/2/9.81</f>
        <v>1181.6484118820331</v>
      </c>
    </row>
    <row r="20" spans="1:14" x14ac:dyDescent="0.3">
      <c r="A20" s="9"/>
      <c r="B20" s="2">
        <v>14</v>
      </c>
      <c r="C20" s="4">
        <v>8.58</v>
      </c>
      <c r="D20" s="3">
        <f t="shared" ref="D20:D21" si="18">5/(1000*C20)</f>
        <v>5.8275058275058275E-4</v>
      </c>
      <c r="E20" s="3">
        <f t="shared" ref="E20:E21" si="19">D20*4000000/PI()/225</f>
        <v>3.2976937185577904</v>
      </c>
      <c r="F20" s="3">
        <v>197</v>
      </c>
      <c r="G20" s="3">
        <v>230</v>
      </c>
      <c r="H20" s="3">
        <f t="shared" ref="H20:H21" si="20">9.81*12.6*(G20-F20)</f>
        <v>4078.9980000000005</v>
      </c>
      <c r="I20" s="3">
        <f t="shared" ref="I20:I21" si="21">E20*15/0.0007975</f>
        <v>62025.587182905147</v>
      </c>
      <c r="J20" s="3">
        <f t="shared" ref="J20:J21" si="22">2*9.81*N20/(E20^2)</f>
        <v>1878.8415155854132</v>
      </c>
      <c r="K20" s="1"/>
      <c r="M20" s="1">
        <f t="shared" ref="K20:M21" si="23">225*G20/256</f>
        <v>202.1484375</v>
      </c>
      <c r="N20" s="1">
        <f t="shared" ref="N20:N21" si="24">0.5*(M20^2)/2/9.81</f>
        <v>1041.3861055986597</v>
      </c>
    </row>
    <row r="21" spans="1:14" x14ac:dyDescent="0.3">
      <c r="A21" s="9"/>
      <c r="B21" s="2">
        <v>15</v>
      </c>
      <c r="C21" s="4">
        <v>13.63</v>
      </c>
      <c r="D21" s="3">
        <f t="shared" si="18"/>
        <v>3.6683785766691124E-4</v>
      </c>
      <c r="E21" s="3">
        <f t="shared" si="19"/>
        <v>2.0758776306108468</v>
      </c>
      <c r="F21" s="3">
        <v>207</v>
      </c>
      <c r="G21" s="3">
        <v>219</v>
      </c>
      <c r="H21" s="3">
        <f t="shared" si="20"/>
        <v>1483.2720000000002</v>
      </c>
      <c r="I21" s="3">
        <f t="shared" si="21"/>
        <v>39044.720324968905</v>
      </c>
      <c r="J21" s="3">
        <f t="shared" si="22"/>
        <v>4298.7267663015691</v>
      </c>
      <c r="K21" s="1"/>
      <c r="M21" s="1">
        <f t="shared" si="23"/>
        <v>192.48046875</v>
      </c>
      <c r="N21" s="1">
        <f t="shared" si="24"/>
        <v>944.15725917991142</v>
      </c>
    </row>
  </sheetData>
  <mergeCells count="16">
    <mergeCell ref="A19:A21"/>
    <mergeCell ref="A8:J8"/>
    <mergeCell ref="A13:J13"/>
    <mergeCell ref="A18:J18"/>
    <mergeCell ref="J1:J2"/>
    <mergeCell ref="E1:E2"/>
    <mergeCell ref="H1:H2"/>
    <mergeCell ref="D1:D2"/>
    <mergeCell ref="C1:C2"/>
    <mergeCell ref="B1:B2"/>
    <mergeCell ref="A1:A2"/>
    <mergeCell ref="A3:A7"/>
    <mergeCell ref="I1:I2"/>
    <mergeCell ref="F1:G1"/>
    <mergeCell ref="A9:A12"/>
    <mergeCell ref="A14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2022-03-14T09:07:57Z</dcterms:modified>
</cp:coreProperties>
</file>