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ADI/Documents/ME-226 Documents/"/>
    </mc:Choice>
  </mc:AlternateContent>
  <xr:revisionPtr revIDLastSave="0" documentId="13_ncr:1_{1B3A2954-0E42-7740-8C4E-9D171175F2C2}" xr6:coauthVersionLast="46" xr6:coauthVersionMax="46" xr10:uidLastSave="{00000000-0000-0000-0000-000000000000}"/>
  <bookViews>
    <workbookView xWindow="0" yWindow="500" windowWidth="28800" windowHeight="16940" activeTab="2" xr2:uid="{37F41307-C0CF-4F49-B466-A6425DE1CA08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" l="1"/>
  <c r="G23" i="4"/>
  <c r="G25" i="4"/>
  <c r="G33" i="4"/>
  <c r="G36" i="4"/>
  <c r="G39" i="4"/>
  <c r="G41" i="4"/>
  <c r="G47" i="4"/>
  <c r="G49" i="4"/>
  <c r="G52" i="4"/>
  <c r="G55" i="4"/>
  <c r="G57" i="4"/>
  <c r="G63" i="4"/>
  <c r="G65" i="4"/>
  <c r="G68" i="4"/>
  <c r="G71" i="4"/>
  <c r="G73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" i="4"/>
  <c r="B17" i="4"/>
  <c r="G8" i="4" s="1"/>
  <c r="B7" i="4"/>
  <c r="B8" i="4" s="1"/>
  <c r="G72" i="2"/>
  <c r="G71" i="2"/>
  <c r="G66" i="2"/>
  <c r="G64" i="2"/>
  <c r="G63" i="2"/>
  <c r="G58" i="2"/>
  <c r="G56" i="2"/>
  <c r="G55" i="2"/>
  <c r="G50" i="2"/>
  <c r="G48" i="2"/>
  <c r="G47" i="2"/>
  <c r="G42" i="2"/>
  <c r="G40" i="2"/>
  <c r="G39" i="2"/>
  <c r="G34" i="2"/>
  <c r="G32" i="2"/>
  <c r="G31" i="2"/>
  <c r="G26" i="2"/>
  <c r="G24" i="2"/>
  <c r="G23" i="2"/>
  <c r="G21" i="2"/>
  <c r="G18" i="2"/>
  <c r="G16" i="2"/>
  <c r="G15" i="2"/>
  <c r="G13" i="2"/>
  <c r="G10" i="2"/>
  <c r="G8" i="2"/>
  <c r="G7" i="2"/>
  <c r="B17" i="2"/>
  <c r="G70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B7" i="2"/>
  <c r="B9" i="2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B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7" i="1"/>
  <c r="B7" i="1"/>
  <c r="B9" i="1" s="1"/>
  <c r="G9" i="2" l="1"/>
  <c r="G17" i="2"/>
  <c r="G25" i="2"/>
  <c r="G33" i="2"/>
  <c r="G41" i="2"/>
  <c r="G49" i="2"/>
  <c r="G57" i="2"/>
  <c r="G65" i="2"/>
  <c r="G73" i="2"/>
  <c r="G74" i="2"/>
  <c r="G11" i="2"/>
  <c r="G19" i="2"/>
  <c r="G27" i="2"/>
  <c r="G35" i="2"/>
  <c r="G43" i="2"/>
  <c r="G51" i="2"/>
  <c r="G59" i="2"/>
  <c r="G67" i="2"/>
  <c r="G75" i="2"/>
  <c r="G12" i="2"/>
  <c r="G20" i="2"/>
  <c r="G28" i="2"/>
  <c r="G36" i="2"/>
  <c r="G44" i="2"/>
  <c r="G52" i="2"/>
  <c r="G60" i="2"/>
  <c r="G68" i="2"/>
  <c r="G76" i="2"/>
  <c r="G29" i="2"/>
  <c r="G37" i="2"/>
  <c r="G45" i="2"/>
  <c r="G53" i="2"/>
  <c r="G61" i="2"/>
  <c r="G69" i="2"/>
  <c r="G77" i="2"/>
  <c r="G14" i="2"/>
  <c r="G22" i="2"/>
  <c r="G30" i="2"/>
  <c r="G38" i="2"/>
  <c r="G46" i="2"/>
  <c r="G54" i="2"/>
  <c r="G62" i="2"/>
  <c r="G70" i="4"/>
  <c r="G54" i="4"/>
  <c r="G38" i="4"/>
  <c r="G22" i="4"/>
  <c r="G17" i="4"/>
  <c r="G31" i="4"/>
  <c r="G15" i="4"/>
  <c r="G7" i="4"/>
  <c r="G62" i="4"/>
  <c r="G46" i="4"/>
  <c r="G30" i="4"/>
  <c r="G14" i="4"/>
  <c r="G76" i="4"/>
  <c r="G60" i="4"/>
  <c r="G44" i="4"/>
  <c r="G28" i="4"/>
  <c r="G9" i="4"/>
  <c r="G77" i="4"/>
  <c r="G69" i="4"/>
  <c r="G61" i="4"/>
  <c r="G53" i="4"/>
  <c r="G45" i="4"/>
  <c r="G37" i="4"/>
  <c r="G29" i="4"/>
  <c r="G21" i="4"/>
  <c r="G13" i="4"/>
  <c r="G12" i="4"/>
  <c r="G75" i="4"/>
  <c r="G67" i="4"/>
  <c r="G59" i="4"/>
  <c r="G51" i="4"/>
  <c r="G43" i="4"/>
  <c r="G35" i="4"/>
  <c r="G27" i="4"/>
  <c r="G19" i="4"/>
  <c r="G11" i="4"/>
  <c r="G74" i="4"/>
  <c r="G66" i="4"/>
  <c r="G58" i="4"/>
  <c r="G50" i="4"/>
  <c r="G42" i="4"/>
  <c r="G34" i="4"/>
  <c r="G26" i="4"/>
  <c r="G18" i="4"/>
  <c r="G10" i="4"/>
  <c r="G72" i="4"/>
  <c r="G64" i="4"/>
  <c r="G56" i="4"/>
  <c r="G48" i="4"/>
  <c r="G40" i="4"/>
  <c r="G32" i="4"/>
  <c r="G24" i="4"/>
  <c r="G16" i="4"/>
  <c r="B9" i="4"/>
  <c r="B8" i="2"/>
  <c r="B35" i="1"/>
  <c r="G26" i="1" s="1"/>
  <c r="B8" i="1"/>
  <c r="E17" i="1"/>
  <c r="E9" i="1"/>
  <c r="E24" i="1"/>
  <c r="E16" i="1"/>
  <c r="E8" i="1"/>
  <c r="E7" i="1"/>
  <c r="E23" i="1"/>
  <c r="E15" i="1"/>
  <c r="E22" i="1"/>
  <c r="E14" i="1"/>
  <c r="E21" i="1"/>
  <c r="E13" i="1"/>
  <c r="E20" i="1"/>
  <c r="E12" i="1"/>
  <c r="E19" i="1"/>
  <c r="E11" i="1"/>
  <c r="E18" i="1"/>
  <c r="E10" i="1"/>
  <c r="G15" i="1" l="1"/>
  <c r="G9" i="1"/>
  <c r="G13" i="1"/>
  <c r="G36" i="1"/>
  <c r="G14" i="1"/>
  <c r="G37" i="1"/>
  <c r="G35" i="1"/>
  <c r="G17" i="1"/>
  <c r="G22" i="1"/>
  <c r="G25" i="1"/>
  <c r="G38" i="1"/>
  <c r="G24" i="1"/>
  <c r="G32" i="1"/>
  <c r="G23" i="1"/>
  <c r="G30" i="1"/>
  <c r="G16" i="1"/>
  <c r="G8" i="1"/>
  <c r="G7" i="1"/>
  <c r="G10" i="1"/>
  <c r="G21" i="1"/>
  <c r="G11" i="1"/>
  <c r="G18" i="1"/>
  <c r="G19" i="1"/>
  <c r="G33" i="1"/>
  <c r="G34" i="1"/>
  <c r="G20" i="1"/>
  <c r="G12" i="1"/>
  <c r="G31" i="1"/>
  <c r="G27" i="1"/>
  <c r="G28" i="1"/>
  <c r="G29" i="1"/>
  <c r="G39" i="1"/>
  <c r="E25" i="1"/>
  <c r="E30" i="1"/>
  <c r="E38" i="1"/>
  <c r="E31" i="1"/>
  <c r="E39" i="1"/>
  <c r="E32" i="1"/>
  <c r="E33" i="1"/>
  <c r="E26" i="1"/>
  <c r="E27" i="1"/>
  <c r="E35" i="1"/>
  <c r="E36" i="1"/>
  <c r="E29" i="1"/>
  <c r="E37" i="1"/>
  <c r="E34" i="1"/>
  <c r="E28" i="1"/>
</calcChain>
</file>

<file path=xl/sharedStrings.xml><?xml version="1.0" encoding="utf-8"?>
<sst xmlns="http://schemas.openxmlformats.org/spreadsheetml/2006/main" count="54" uniqueCount="26">
  <si>
    <t>2nd order system</t>
  </si>
  <si>
    <t>Response to step input</t>
  </si>
  <si>
    <t>Overdamped system</t>
  </si>
  <si>
    <t>zeta</t>
  </si>
  <si>
    <t>(-(zeta+SQRT(zeta^2-1))/(2*sqrt(zeta^2-1)*exp((-zeta+sqrt(zeta^2-1))*w*t))</t>
  </si>
  <si>
    <t>sqt</t>
  </si>
  <si>
    <t>((zeta-SQRT(zeta^2-1))/(2*sqrt(zeta^2-1)*exp((-zeta-sqrt(zeta^2-1))*w*t)) + 1</t>
  </si>
  <si>
    <t>s1</t>
  </si>
  <si>
    <t>s2</t>
  </si>
  <si>
    <t>w</t>
  </si>
  <si>
    <t>t</t>
  </si>
  <si>
    <t>(s2/(2*sqt)*exp(-s1*w*t)) + 1</t>
  </si>
  <si>
    <t>(-s1/(2*sqt)*exp(-s2*w*t)) + 1</t>
  </si>
  <si>
    <t>sol_OD</t>
  </si>
  <si>
    <t>Critically Damped</t>
  </si>
  <si>
    <t>sol_CD</t>
  </si>
  <si>
    <t>Underdamped</t>
  </si>
  <si>
    <t>(-(1+w*t)*EXP(-w*t)+1)</t>
  </si>
  <si>
    <t>(-EXP(-zeta*w*t)/sqt*SIN(sqt*w*t+phi)+1)</t>
  </si>
  <si>
    <t>phi</t>
  </si>
  <si>
    <t>sol_UD</t>
  </si>
  <si>
    <t>Input</t>
  </si>
  <si>
    <t>Impulse</t>
  </si>
  <si>
    <t>Overdamped</t>
  </si>
  <si>
    <t>Ramp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</si>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</sst>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sol_OD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Sheet1!$D$7:$D$39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Sheet1!$E$7:$E$39</c:f>
              <c:numCache>
                <c:formatCode>General</c:formatCode>
                <c:ptCount val="33"/>
                <c:pt idx="0">
                  <c:v>0</c:v>
                </c:pt>
                <c:pt idx="1">
                  <c:v>0.1777365760981906</c:v>
                </c:pt>
                <c:pt idx="2">
                  <c:v>0.36963997772198243</c:v>
                </c:pt>
                <c:pt idx="3">
                  <c:v>0.51777535599067659</c:v>
                </c:pt>
                <c:pt idx="4">
                  <c:v>0.63112308955249252</c:v>
                </c:pt>
                <c:pt idx="5">
                  <c:v>0.71782882602484699</c:v>
                </c:pt>
                <c:pt idx="6">
                  <c:v>0.78415410664593133</c:v>
                </c:pt>
                <c:pt idx="7">
                  <c:v>0.83488940798890376</c:v>
                </c:pt>
                <c:pt idx="8">
                  <c:v>0.87369920655470557</c:v>
                </c:pt>
                <c:pt idx="9">
                  <c:v>0.90338663176855882</c:v>
                </c:pt>
                <c:pt idx="10">
                  <c:v>0.92609592809037711</c:v>
                </c:pt>
                <c:pt idx="11">
                  <c:v>0.94346732812648959</c:v>
                </c:pt>
                <c:pt idx="12">
                  <c:v>0.95675552230645278</c:v>
                </c:pt>
                <c:pt idx="13">
                  <c:v>0.96692028186511436</c:v>
                </c:pt>
                <c:pt idx="14">
                  <c:v>0.97469578058872552</c:v>
                </c:pt>
                <c:pt idx="15">
                  <c:v>0.98064362225206936</c:v>
                </c:pt>
                <c:pt idx="16">
                  <c:v>0.98519340377859477</c:v>
                </c:pt>
                <c:pt idx="17">
                  <c:v>0.98867374389368023</c:v>
                </c:pt>
                <c:pt idx="18">
                  <c:v>0.99133601838885221</c:v>
                </c:pt>
                <c:pt idx="19">
                  <c:v>0.99337251633252199</c:v>
                </c:pt>
                <c:pt idx="20">
                  <c:v>0.99493032860247854</c:v>
                </c:pt>
                <c:pt idx="21">
                  <c:v>0.99612197187222529</c:v>
                </c:pt>
                <c:pt idx="22">
                  <c:v>0.99703351539368723</c:v>
                </c:pt>
                <c:pt idx="23">
                  <c:v>0.99773079755237859</c:v>
                </c:pt>
                <c:pt idx="24">
                  <c:v>0.99826418120042393</c:v>
                </c:pt>
                <c:pt idx="25">
                  <c:v>0.99867219123259798</c:v>
                </c:pt>
                <c:pt idx="26">
                  <c:v>0.99898429713791548</c:v>
                </c:pt>
                <c:pt idx="27">
                  <c:v>0.99922304150313357</c:v>
                </c:pt>
                <c:pt idx="28">
                  <c:v>0.99940566820436627</c:v>
                </c:pt>
                <c:pt idx="29">
                  <c:v>0.99954536788679738</c:v>
                </c:pt>
                <c:pt idx="30">
                  <c:v>0.9996522306902077</c:v>
                </c:pt>
                <c:pt idx="31">
                  <c:v>0.99973397503317263</c:v>
                </c:pt>
                <c:pt idx="32">
                  <c:v>0.99979650509408735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2-9B47-A6B3-3B195BD60152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sol_CD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Sheet1!$D$7:$D$39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Sheet1!$F$7:$F$39</c:f>
              <c:numCache>
                <c:formatCode>General</c:formatCode>
                <c:ptCount val="33"/>
                <c:pt idx="0">
                  <c:v>0</c:v>
                </c:pt>
                <c:pt idx="1">
                  <c:v>0.26424111765711533</c:v>
                </c:pt>
                <c:pt idx="2">
                  <c:v>0.59399415029016189</c:v>
                </c:pt>
                <c:pt idx="3">
                  <c:v>0.80085172652854419</c:v>
                </c:pt>
                <c:pt idx="4">
                  <c:v>0.90842180555632912</c:v>
                </c:pt>
                <c:pt idx="5">
                  <c:v>0.95957231800548715</c:v>
                </c:pt>
                <c:pt idx="6">
                  <c:v>0.98264873476333547</c:v>
                </c:pt>
                <c:pt idx="7">
                  <c:v>0.99270494427556388</c:v>
                </c:pt>
                <c:pt idx="8">
                  <c:v>0.99698083634887735</c:v>
                </c:pt>
                <c:pt idx="9">
                  <c:v>0.99876590195913317</c:v>
                </c:pt>
                <c:pt idx="10">
                  <c:v>0.99950060077261271</c:v>
                </c:pt>
                <c:pt idx="11">
                  <c:v>0.99979957959051702</c:v>
                </c:pt>
                <c:pt idx="12">
                  <c:v>0.99992012523940677</c:v>
                </c:pt>
                <c:pt idx="13">
                  <c:v>0.99996835538830231</c:v>
                </c:pt>
                <c:pt idx="14">
                  <c:v>0.99998752706921346</c:v>
                </c:pt>
                <c:pt idx="15">
                  <c:v>0.99999510556287197</c:v>
                </c:pt>
                <c:pt idx="16">
                  <c:v>0.99999808690202974</c:v>
                </c:pt>
                <c:pt idx="17">
                  <c:v>0.99999925481121066</c:v>
                </c:pt>
                <c:pt idx="18">
                  <c:v>0.99999971063038484</c:v>
                </c:pt>
                <c:pt idx="19">
                  <c:v>0.99999988794407124</c:v>
                </c:pt>
                <c:pt idx="20">
                  <c:v>0.99999995671577391</c:v>
                </c:pt>
                <c:pt idx="21">
                  <c:v>0.99999998331836704</c:v>
                </c:pt>
                <c:pt idx="22">
                  <c:v>0.99999999358422342</c:v>
                </c:pt>
                <c:pt idx="23">
                  <c:v>0.99999999753714885</c:v>
                </c:pt>
                <c:pt idx="24">
                  <c:v>0.99999999905621639</c:v>
                </c:pt>
                <c:pt idx="25">
                  <c:v>0.99999999963891351</c:v>
                </c:pt>
                <c:pt idx="26">
                  <c:v>0.99999999986205457</c:v>
                </c:pt>
                <c:pt idx="27">
                  <c:v>0.99999999994737321</c:v>
                </c:pt>
                <c:pt idx="28">
                  <c:v>0.99999999997994826</c:v>
                </c:pt>
                <c:pt idx="29">
                  <c:v>0.99999999999236899</c:v>
                </c:pt>
                <c:pt idx="30">
                  <c:v>0.9999999999970991</c:v>
                </c:pt>
                <c:pt idx="31">
                  <c:v>0.99999999999889844</c:v>
                </c:pt>
                <c:pt idx="32">
                  <c:v>0.99999999999958211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2-9B47-A6B3-3B195BD60152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sol_UD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Sheet1!$D$7:$D$39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Sheet1!$G$7:$G$39</c:f>
              <c:numCache>
                <c:formatCode>General</c:formatCode>
                <c:ptCount val="33"/>
                <c:pt idx="0">
                  <c:v>0</c:v>
                </c:pt>
                <c:pt idx="1">
                  <c:v>0.45079654155712368</c:v>
                </c:pt>
                <c:pt idx="2">
                  <c:v>1.3654288207517924</c:v>
                </c:pt>
                <c:pt idx="3">
                  <c:v>1.9007024103448373</c:v>
                </c:pt>
                <c:pt idx="4">
                  <c:v>1.6010518363175361</c:v>
                </c:pt>
                <c:pt idx="5">
                  <c:v>0.78249596658234921</c:v>
                </c:pt>
                <c:pt idx="6">
                  <c:v>0.20570132998231661</c:v>
                </c:pt>
                <c:pt idx="7">
                  <c:v>0.37129824110591769</c:v>
                </c:pt>
                <c:pt idx="8">
                  <c:v>1.0882808550538527</c:v>
                </c:pt>
                <c:pt idx="9">
                  <c:v>1.6847312057809387</c:v>
                </c:pt>
                <c:pt idx="10">
                  <c:v>1.635419148313356</c:v>
                </c:pt>
                <c:pt idx="11">
                  <c:v>1.0219551448688284</c:v>
                </c:pt>
                <c:pt idx="12">
                  <c:v>0.42462457528728192</c:v>
                </c:pt>
                <c:pt idx="13">
                  <c:v>0.37552277258093514</c:v>
                </c:pt>
                <c:pt idx="14">
                  <c:v>0.88653994271297387</c:v>
                </c:pt>
                <c:pt idx="15">
                  <c:v>1.4690451894211152</c:v>
                </c:pt>
                <c:pt idx="16">
                  <c:v>1.5990700492094396</c:v>
                </c:pt>
                <c:pt idx="17">
                  <c:v>1.1869357347362715</c:v>
                </c:pt>
                <c:pt idx="18">
                  <c:v>0.63198798036177539</c:v>
                </c:pt>
                <c:pt idx="19">
                  <c:v>0.43775766705059727</c:v>
                </c:pt>
                <c:pt idx="20">
                  <c:v>0.75656192221799601</c:v>
                </c:pt>
                <c:pt idx="21">
                  <c:v>1.2740352588461217</c:v>
                </c:pt>
                <c:pt idx="22">
                  <c:v>1.5168347485294298</c:v>
                </c:pt>
                <c:pt idx="23">
                  <c:v>1.2842912064075516</c:v>
                </c:pt>
                <c:pt idx="24">
                  <c:v>0.81159938617733596</c:v>
                </c:pt>
                <c:pt idx="25">
                  <c:v>0.53455647036533649</c:v>
                </c:pt>
                <c:pt idx="26">
                  <c:v>0.68899121722149204</c:v>
                </c:pt>
                <c:pt idx="27">
                  <c:v>1.1119646838773056</c:v>
                </c:pt>
                <c:pt idx="28">
                  <c:v>1.4103931074248992</c:v>
                </c:pt>
                <c:pt idx="29">
                  <c:v>1.3252233568916094</c:v>
                </c:pt>
                <c:pt idx="30">
                  <c:v>0.95479666689612819</c:v>
                </c:pt>
                <c:pt idx="31">
                  <c:v>0.64627966724416552</c:v>
                </c:pt>
                <c:pt idx="32">
                  <c:v>0.67137574594443405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2-9B47-A6B3-3B195BD60152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Sheet1!$D$7:$D$39</c:f>
              <c:numCache>
                <c:formatCode>General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</c:numCache>
            </c:numRef>
          </c:xVal>
          <c:yVal>
            <c:numRef>
              <c:f>Sheet1!$H$7:$H$39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2-9B47-A6B3-3B195BD6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84383"/>
        <c:axId val="785221919"/>
      </c:scatterChart>
      <c:valAx>
        <c:axId val="8243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21919"/>
        <c:crosses val="autoZero"/>
        <c:crossBetween val="midCat"/>
      </c:valAx>
      <c:valAx>
        <c:axId val="7852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IMPULSE Input to 2nd Order System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Sheet2!$E$7:$E$77</c:f>
              <c:numCache>
                <c:formatCode>General</c:formatCode>
                <c:ptCount val="71"/>
                <c:pt idx="0">
                  <c:v>0</c:v>
                </c:pt>
                <c:pt idx="1">
                  <c:v>0.2139091302602793</c:v>
                </c:pt>
                <c:pt idx="2">
                  <c:v>0.16875084366851426</c:v>
                </c:pt>
                <c:pt idx="3">
                  <c:v>0.12920802581825158</c:v>
                </c:pt>
                <c:pt idx="4">
                  <c:v>9.8840182193296475E-2</c:v>
                </c:pt>
                <c:pt idx="5">
                  <c:v>7.5607536085321489E-2</c:v>
                </c:pt>
                <c:pt idx="6">
                  <c:v>5.7835732763307807E-2</c:v>
                </c:pt>
                <c:pt idx="7">
                  <c:v>4.4241249789988925E-2</c:v>
                </c:pt>
                <c:pt idx="8">
                  <c:v>3.3842195607047737E-2</c:v>
                </c:pt>
                <c:pt idx="9">
                  <c:v>2.5887473995664659E-2</c:v>
                </c:pt>
                <c:pt idx="10">
                  <c:v>1.9802536385555066E-2</c:v>
                </c:pt>
                <c:pt idx="11">
                  <c:v>1.514788377448077E-2</c:v>
                </c:pt>
                <c:pt idx="12">
                  <c:v>1.1587322875091685E-2</c:v>
                </c:pt>
                <c:pt idx="13">
                  <c:v>8.8636837600917836E-3</c:v>
                </c:pt>
                <c:pt idx="14">
                  <c:v>6.7802451563509364E-3</c:v>
                </c:pt>
                <c:pt idx="15">
                  <c:v>5.1865257859497827E-3</c:v>
                </c:pt>
                <c:pt idx="16">
                  <c:v>3.9674155001792498E-3</c:v>
                </c:pt>
                <c:pt idx="17">
                  <c:v>3.0348611769564558E-3</c:v>
                </c:pt>
                <c:pt idx="18">
                  <c:v>2.3215068759451598E-3</c:v>
                </c:pt>
                <c:pt idx="19">
                  <c:v>1.7758288965511989E-3</c:v>
                </c:pt>
                <c:pt idx="20">
                  <c:v>1.3584143568570422E-3</c:v>
                </c:pt>
                <c:pt idx="21">
                  <c:v>1.039114505062414E-3</c:v>
                </c:pt>
                <c:pt idx="22">
                  <c:v>7.9486715462087762E-4</c:v>
                </c:pt>
                <c:pt idx="23">
                  <c:v>6.0803096330287526E-4</c:v>
                </c:pt>
                <c:pt idx="24">
                  <c:v>4.6511124555317207E-4</c:v>
                </c:pt>
                <c:pt idx="25">
                  <c:v>3.557852869283312E-4</c:v>
                </c:pt>
                <c:pt idx="26">
                  <c:v>2.7215676164554043E-4</c:v>
                </c:pt>
                <c:pt idx="27">
                  <c:v>2.0818540178787074E-4</c:v>
                </c:pt>
                <c:pt idx="28">
                  <c:v>1.5925072467618895E-4</c:v>
                </c:pt>
                <c:pt idx="29">
                  <c:v>1.2181830758591115E-4</c:v>
                </c:pt>
                <c:pt idx="30">
                  <c:v>9.3184505711166175E-5</c:v>
                </c:pt>
                <c:pt idx="31">
                  <c:v>7.1281175027903762E-5</c:v>
                </c:pt>
                <c:pt idx="32">
                  <c:v>5.4526295703147128E-5</c:v>
                </c:pt>
                <c:pt idx="33">
                  <c:v>4.1709706973028761E-5</c:v>
                </c:pt>
                <c:pt idx="34">
                  <c:v>3.1905700421081656E-5</c:v>
                </c:pt>
                <c:pt idx="35">
                  <c:v>2.4406158499700713E-5</c:v>
                </c:pt>
                <c:pt idx="36">
                  <c:v>1.8669409066441623E-5</c:v>
                </c:pt>
                <c:pt idx="37">
                  <c:v>1.4281101833146207E-5</c:v>
                </c:pt>
                <c:pt idx="38">
                  <c:v>1.0924280936952283E-5</c:v>
                </c:pt>
                <c:pt idx="39">
                  <c:v>8.3564920538885022E-6</c:v>
                </c:pt>
                <c:pt idx="40">
                  <c:v>6.3922705622200459E-6</c:v>
                </c:pt>
                <c:pt idx="41">
                  <c:v>4.8897459217484908E-6</c:v>
                </c:pt>
                <c:pt idx="42">
                  <c:v>3.7403947386970666E-6</c:v>
                </c:pt>
                <c:pt idx="43">
                  <c:v>2.8612024070710684E-6</c:v>
                </c:pt>
                <c:pt idx="44">
                  <c:v>2.1886671825126532E-6</c:v>
                </c:pt>
                <c:pt idx="45">
                  <c:v>1.6742136187112792E-6</c:v>
                </c:pt>
                <c:pt idx="46">
                  <c:v>1.280684090972848E-6</c:v>
                </c:pt>
                <c:pt idx="47">
                  <c:v>9.7965499894419031E-7</c:v>
                </c:pt>
                <c:pt idx="48">
                  <c:v>7.4938380489079457E-7</c:v>
                </c:pt>
                <c:pt idx="49">
                  <c:v>5.7323862751462028E-7</c:v>
                </c:pt>
                <c:pt idx="50">
                  <c:v>4.3849696501345111E-7</c:v>
                </c:pt>
                <c:pt idx="51">
                  <c:v>3.3542678231519574E-7</c:v>
                </c:pt>
                <c:pt idx="52">
                  <c:v>2.5658359184053688E-7</c:v>
                </c:pt>
                <c:pt idx="53">
                  <c:v>1.9627275779048221E-7</c:v>
                </c:pt>
                <c:pt idx="54">
                  <c:v>1.5013818761498539E-7</c:v>
                </c:pt>
                <c:pt idx="55">
                  <c:v>1.1484770293172907E-7</c:v>
                </c:pt>
                <c:pt idx="56">
                  <c:v>8.7852365065969333E-8</c:v>
                </c:pt>
                <c:pt idx="57">
                  <c:v>6.7202371929652916E-8</c:v>
                </c:pt>
                <c:pt idx="58">
                  <c:v>5.1406228956729495E-8</c:v>
                </c:pt>
                <c:pt idx="59">
                  <c:v>3.9323022382572424E-8</c:v>
                </c:pt>
                <c:pt idx="60">
                  <c:v>3.0080014050473714E-8</c:v>
                </c:pt>
                <c:pt idx="61">
                  <c:v>2.3009605835325988E-8</c:v>
                </c:pt>
                <c:pt idx="62">
                  <c:v>1.7601120790990179E-8</c:v>
                </c:pt>
                <c:pt idx="63">
                  <c:v>1.3463918300738529E-8</c:v>
                </c:pt>
                <c:pt idx="64">
                  <c:v>1.0299179135328491E-8</c:v>
                </c:pt>
                <c:pt idx="65">
                  <c:v>7.8783225278310953E-9</c:v>
                </c:pt>
                <c:pt idx="66">
                  <c:v>6.0264963874279738E-9</c:v>
                </c:pt>
                <c:pt idx="67">
                  <c:v>4.6099481938423621E-9</c:v>
                </c:pt>
                <c:pt idx="68">
                  <c:v>3.5263644054021056E-9</c:v>
                </c:pt>
                <c:pt idx="69">
                  <c:v>2.6974806216471362E-9</c:v>
                </c:pt>
                <c:pt idx="70">
                  <c:v>2.0634287520072971E-9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1-3E4D-B8BF-9716D52412DF}"/>
            </c:ext>
          </c:extLst>
        </c:ser>
        <c:ser>
          <c:idx val="1"/>
          <c:order val="1"/>
          <c:tx>
            <c:v>Critically 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Sheet2!$F$7:$F$77</c:f>
              <c:numCache>
                <c:formatCode>General</c:formatCode>
                <c:ptCount val="71"/>
                <c:pt idx="0">
                  <c:v>0</c:v>
                </c:pt>
                <c:pt idx="1">
                  <c:v>0.36787944117144233</c:v>
                </c:pt>
                <c:pt idx="2">
                  <c:v>0.2706705664732254</c:v>
                </c:pt>
                <c:pt idx="3">
                  <c:v>0.14936120510359183</c:v>
                </c:pt>
                <c:pt idx="4">
                  <c:v>7.3262555554936715E-2</c:v>
                </c:pt>
                <c:pt idx="5">
                  <c:v>3.3689734995427337E-2</c:v>
                </c:pt>
                <c:pt idx="6">
                  <c:v>1.4872513059998151E-2</c:v>
                </c:pt>
                <c:pt idx="7">
                  <c:v>6.3831737588816136E-3</c:v>
                </c:pt>
                <c:pt idx="8">
                  <c:v>2.6837010232200948E-3</c:v>
                </c:pt>
                <c:pt idx="9">
                  <c:v>1.110688236780116E-3</c:v>
                </c:pt>
                <c:pt idx="10">
                  <c:v>4.5399929762484856E-4</c:v>
                </c:pt>
                <c:pt idx="11">
                  <c:v>1.8371870869270227E-4</c:v>
                </c:pt>
                <c:pt idx="12">
                  <c:v>7.3730548239938514E-5</c:v>
                </c:pt>
                <c:pt idx="13">
                  <c:v>2.9384282290753705E-5</c:v>
                </c:pt>
                <c:pt idx="14">
                  <c:v>1.1641402067449951E-5</c:v>
                </c:pt>
                <c:pt idx="15">
                  <c:v>4.5885348075273864E-6</c:v>
                </c:pt>
                <c:pt idx="16">
                  <c:v>1.8005627955081459E-6</c:v>
                </c:pt>
                <c:pt idx="17">
                  <c:v>7.0378941219347838E-7</c:v>
                </c:pt>
                <c:pt idx="18">
                  <c:v>2.7413963540482732E-7</c:v>
                </c:pt>
                <c:pt idx="19">
                  <c:v>1.0645313231320808E-7</c:v>
                </c:pt>
                <c:pt idx="20">
                  <c:v>4.1223072448771159E-8</c:v>
                </c:pt>
                <c:pt idx="21">
                  <c:v>1.5923376898615004E-8</c:v>
                </c:pt>
                <c:pt idx="22">
                  <c:v>6.1368298043116344E-9</c:v>
                </c:pt>
                <c:pt idx="23">
                  <c:v>2.3602323152914347E-9</c:v>
                </c:pt>
                <c:pt idx="24">
                  <c:v>9.0603229062698345E-10</c:v>
                </c:pt>
                <c:pt idx="25">
                  <c:v>3.4719859662410053E-10</c:v>
                </c:pt>
                <c:pt idx="26">
                  <c:v>1.3283631472964646E-10</c:v>
                </c:pt>
                <c:pt idx="27">
                  <c:v>5.0747278046555248E-11</c:v>
                </c:pt>
                <c:pt idx="28">
                  <c:v>1.9360320299432569E-11</c:v>
                </c:pt>
                <c:pt idx="29">
                  <c:v>7.376630377393076E-12</c:v>
                </c:pt>
                <c:pt idx="30">
                  <c:v>2.8072868906520526E-12</c:v>
                </c:pt>
                <c:pt idx="31">
                  <c:v>1.0671679036256928E-12</c:v>
                </c:pt>
                <c:pt idx="32">
                  <c:v>4.0525329757101362E-13</c:v>
                </c:pt>
                <c:pt idx="33">
                  <c:v>1.5374324278841212E-13</c:v>
                </c:pt>
                <c:pt idx="34">
                  <c:v>5.8272886672428442E-14</c:v>
                </c:pt>
                <c:pt idx="35">
                  <c:v>2.2067908660514462E-14</c:v>
                </c:pt>
                <c:pt idx="36">
                  <c:v>8.3502821888768483E-15</c:v>
                </c:pt>
                <c:pt idx="37">
                  <c:v>3.1572276215253042E-15</c:v>
                </c:pt>
                <c:pt idx="38">
                  <c:v>1.1928704609782513E-15</c:v>
                </c:pt>
                <c:pt idx="39">
                  <c:v>4.5038074274761565E-16</c:v>
                </c:pt>
                <c:pt idx="40">
                  <c:v>1.6993417021166355E-16</c:v>
                </c:pt>
                <c:pt idx="41">
                  <c:v>6.4078169762734534E-17</c:v>
                </c:pt>
                <c:pt idx="42">
                  <c:v>2.4147993510032952E-17</c:v>
                </c:pt>
                <c:pt idx="43">
                  <c:v>9.0950634616416465E-18</c:v>
                </c:pt>
                <c:pt idx="44">
                  <c:v>3.4236981860988703E-18</c:v>
                </c:pt>
                <c:pt idx="45">
                  <c:v>1.2881333612472272E-18</c:v>
                </c:pt>
                <c:pt idx="46">
                  <c:v>4.8440839844747538E-19</c:v>
                </c:pt>
                <c:pt idx="47">
                  <c:v>1.8207788854829777E-19</c:v>
                </c:pt>
                <c:pt idx="48">
                  <c:v>6.840787597156489E-20</c:v>
                </c:pt>
                <c:pt idx="49">
                  <c:v>2.5690139750480974E-20</c:v>
                </c:pt>
                <c:pt idx="50">
                  <c:v>9.6437492398195888E-21</c:v>
                </c:pt>
                <c:pt idx="51">
                  <c:v>3.6186918227651986E-21</c:v>
                </c:pt>
                <c:pt idx="52">
                  <c:v>1.3573451162272064E-21</c:v>
                </c:pt>
                <c:pt idx="53">
                  <c:v>5.0894204288895981E-22</c:v>
                </c:pt>
                <c:pt idx="54">
                  <c:v>1.907619428988436E-22</c:v>
                </c:pt>
                <c:pt idx="55">
                  <c:v>7.1476978375412675E-23</c:v>
                </c:pt>
                <c:pt idx="56">
                  <c:v>2.6773000149758622E-23</c:v>
                </c:pt>
                <c:pt idx="57">
                  <c:v>1.0025115553818576E-23</c:v>
                </c:pt>
                <c:pt idx="58">
                  <c:v>3.7527362568743669E-24</c:v>
                </c:pt>
                <c:pt idx="59">
                  <c:v>1.4043571811296964E-24</c:v>
                </c:pt>
                <c:pt idx="60">
                  <c:v>5.2539064576179117E-25</c:v>
                </c:pt>
                <c:pt idx="61">
                  <c:v>1.9650175744554346E-25</c:v>
                </c:pt>
                <c:pt idx="62">
                  <c:v>7.3474021582506825E-26</c:v>
                </c:pt>
                <c:pt idx="63">
                  <c:v>2.7465543000397411E-26</c:v>
                </c:pt>
                <c:pt idx="64">
                  <c:v>1.0264389699511283E-26</c:v>
                </c:pt>
                <c:pt idx="65">
                  <c:v>3.8350588520380893E-27</c:v>
                </c:pt>
                <c:pt idx="66">
                  <c:v>1.432544527460402E-27</c:v>
                </c:pt>
                <c:pt idx="67">
                  <c:v>5.349885844610276E-28</c:v>
                </c:pt>
                <c:pt idx="68">
                  <c:v>1.9974878359633459E-28</c:v>
                </c:pt>
                <c:pt idx="69">
                  <c:v>7.4564110161802218E-29</c:v>
                </c:pt>
                <c:pt idx="70">
                  <c:v>2.7828148151360528E-29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1-3E4D-B8BF-9716D52412DF}"/>
            </c:ext>
          </c:extLst>
        </c:ser>
        <c:ser>
          <c:idx val="2"/>
          <c:order val="2"/>
          <c:tx>
            <c:v>Underdamped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Sheet2!$G$7:$G$77</c:f>
              <c:numCache>
                <c:formatCode>General</c:formatCode>
                <c:ptCount val="71"/>
                <c:pt idx="0">
                  <c:v>0</c:v>
                </c:pt>
                <c:pt idx="1">
                  <c:v>0.82486778517888193</c:v>
                </c:pt>
                <c:pt idx="2">
                  <c:v>0.87397805571763787</c:v>
                </c:pt>
                <c:pt idx="3">
                  <c:v>0.13348795471512362</c:v>
                </c:pt>
                <c:pt idx="4">
                  <c:v>-0.69827343994093716</c:v>
                </c:pt>
                <c:pt idx="5">
                  <c:v>-0.8681004621027163</c:v>
                </c:pt>
                <c:pt idx="6">
                  <c:v>-0.24889093593497302</c:v>
                </c:pt>
                <c:pt idx="7">
                  <c:v>0.57035256515675292</c:v>
                </c:pt>
                <c:pt idx="8">
                  <c:v>0.84344150962185382</c:v>
                </c:pt>
                <c:pt idx="9">
                  <c:v>0.34566888543602542</c:v>
                </c:pt>
                <c:pt idx="10">
                  <c:v>-0.4441206720000731</c:v>
                </c:pt>
                <c:pt idx="11">
                  <c:v>-0.80267736212835705</c:v>
                </c:pt>
                <c:pt idx="12">
                  <c:v>-0.42376002692982212</c:v>
                </c:pt>
                <c:pt idx="13">
                  <c:v>0.32221444471071869</c:v>
                </c:pt>
                <c:pt idx="14">
                  <c:v>0.74854233050076113</c:v>
                </c:pt>
                <c:pt idx="15">
                  <c:v>0.48352816597821624</c:v>
                </c:pt>
                <c:pt idx="16">
                  <c:v>-0.20687551479886016</c:v>
                </c:pt>
                <c:pt idx="17">
                  <c:v>-0.68376104712472419</c:v>
                </c:pt>
                <c:pt idx="18">
                  <c:v>-0.52570641591093359</c:v>
                </c:pt>
                <c:pt idx="19">
                  <c:v>9.9944919483997641E-2</c:v>
                </c:pt>
                <c:pt idx="20">
                  <c:v>0.61098852685919403</c:v>
                </c:pt>
                <c:pt idx="21">
                  <c:v>0.55133901446627298</c:v>
                </c:pt>
                <c:pt idx="22">
                  <c:v>-2.8671603344927583E-3</c:v>
                </c:pt>
                <c:pt idx="23">
                  <c:v>-0.53275856535859312</c:v>
                </c:pt>
                <c:pt idx="24">
                  <c:v>-0.56172275039885744</c:v>
                </c:pt>
                <c:pt idx="25">
                  <c:v>-8.329731439489442E-2</c:v>
                </c:pt>
                <c:pt idx="26">
                  <c:v>0.45144068787636332</c:v>
                </c:pt>
                <c:pt idx="27">
                  <c:v>0.55834935623991577</c:v>
                </c:pt>
                <c:pt idx="28">
                  <c:v>0.15785243588776618</c:v>
                </c:pt>
                <c:pt idx="29">
                  <c:v>-0.36920564603898381</c:v>
                </c:pt>
                <c:pt idx="30">
                  <c:v>-0.54285004839624695</c:v>
                </c:pt>
                <c:pt idx="31">
                  <c:v>-0.22044090327618271</c:v>
                </c:pt>
                <c:pt idx="32">
                  <c:v>0.28799926888356009</c:v>
                </c:pt>
                <c:pt idx="33">
                  <c:v>0.51694321410432997</c:v>
                </c:pt>
                <c:pt idx="34">
                  <c:v>0.27101387967245283</c:v>
                </c:pt>
                <c:pt idx="35">
                  <c:v>-0.20952430921569262</c:v>
                </c:pt>
                <c:pt idx="36">
                  <c:v>-0.48238606123957067</c:v>
                </c:pt>
                <c:pt idx="37">
                  <c:v>-0.30979720517385406</c:v>
                </c:pt>
                <c:pt idx="38">
                  <c:v>0.13522978783322478</c:v>
                </c:pt>
                <c:pt idx="39">
                  <c:v>0.44093086593736008</c:v>
                </c:pt>
                <c:pt idx="40">
                  <c:v>0.33725527754936202</c:v>
                </c:pt>
                <c:pt idx="41">
                  <c:v>-6.6307226456581547E-2</c:v>
                </c:pt>
                <c:pt idx="42">
                  <c:v>-0.39428627818810413</c:v>
                </c:pt>
                <c:pt idx="43">
                  <c:v>-0.35405367344115435</c:v>
                </c:pt>
                <c:pt idx="44">
                  <c:v>3.6930747784519879E-3</c:v>
                </c:pt>
                <c:pt idx="45">
                  <c:v>0.34408398023166542</c:v>
                </c:pt>
                <c:pt idx="46">
                  <c:v>0.36102148981143239</c:v>
                </c:pt>
                <c:pt idx="47">
                  <c:v>5.1923423162904873E-2</c:v>
                </c:pt>
                <c:pt idx="48">
                  <c:v>-0.29185083933186162</c:v>
                </c:pt>
                <c:pt idx="49">
                  <c:v>-0.35911428084431596</c:v>
                </c:pt>
                <c:pt idx="50">
                  <c:v>-0.10008771457478823</c:v>
                </c:pt>
                <c:pt idx="51">
                  <c:v>0.23898655742424815</c:v>
                </c:pt>
                <c:pt idx="52">
                  <c:v>0.34937835320562066</c:v>
                </c:pt>
                <c:pt idx="53">
                  <c:v>0.14056358139401245</c:v>
                </c:pt>
                <c:pt idx="54">
                  <c:v>-0.18674669671503388</c:v>
                </c:pt>
                <c:pt idx="55">
                  <c:v>-0.33291706586659714</c:v>
                </c:pt>
                <c:pt idx="56">
                  <c:v>-0.17331374252376097</c:v>
                </c:pt>
                <c:pt idx="57">
                  <c:v>0.13623085355816572</c:v>
                </c:pt>
                <c:pt idx="58">
                  <c:v>0.31085966272146731</c:v>
                </c:pt>
                <c:pt idx="59">
                  <c:v>0.19847819324824542</c:v>
                </c:pt>
                <c:pt idx="60">
                  <c:v>-8.8375663358098294E-2</c:v>
                </c:pt>
                <c:pt idx="61">
                  <c:v>-0.28433304976045598</c:v>
                </c:pt>
                <c:pt idx="62">
                  <c:v>-0.21635102291483224</c:v>
                </c:pt>
                <c:pt idx="63">
                  <c:v>4.3952246902526942E-2</c:v>
                </c:pt>
                <c:pt idx="64">
                  <c:v>0.25443681603828877</c:v>
                </c:pt>
                <c:pt idx="65">
                  <c:v>0.22735640225891265</c:v>
                </c:pt>
                <c:pt idx="66">
                  <c:v>-3.567653093901928E-3</c:v>
                </c:pt>
                <c:pt idx="67">
                  <c:v>-0.22222169117714277</c:v>
                </c:pt>
                <c:pt idx="68">
                  <c:v>-0.23202437216696856</c:v>
                </c:pt>
                <c:pt idx="69">
                  <c:v>-3.2330186149445231E-2</c:v>
                </c:pt>
                <c:pt idx="70">
                  <c:v>0.18867153336767251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1-3E4D-B8BF-9716D524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43679"/>
        <c:axId val="618305295"/>
      </c:scatterChart>
      <c:valAx>
        <c:axId val="6178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05295"/>
        <c:crosses val="autoZero"/>
        <c:crossBetween val="midCat"/>
      </c:valAx>
      <c:valAx>
        <c:axId val="618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qo/KAwn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RAMP Input to 2nd Order System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Sheet4!$E$7:$E$77</c:f>
              <c:numCache>
                <c:formatCode>General</c:formatCode>
                <c:ptCount val="71"/>
                <c:pt idx="0">
                  <c:v>0</c:v>
                </c:pt>
                <c:pt idx="1">
                  <c:v>3.7572282673479451E-2</c:v>
                </c:pt>
                <c:pt idx="2">
                  <c:v>0.17634462272177798</c:v>
                </c:pt>
                <c:pt idx="3">
                  <c:v>0.3998452751095215</c:v>
                </c:pt>
                <c:pt idx="4">
                  <c:v>0.68833372979836682</c:v>
                </c:pt>
                <c:pt idx="5">
                  <c:v>1.0265385799076452</c:v>
                </c:pt>
                <c:pt idx="6">
                  <c:v>1.402773920326484</c:v>
                </c:pt>
                <c:pt idx="7">
                  <c:v>1.8081005591271981</c:v>
                </c:pt>
                <c:pt idx="8">
                  <c:v>2.235680489087065</c:v>
                </c:pt>
                <c:pt idx="9">
                  <c:v>2.6802829994650499</c:v>
                </c:pt>
                <c:pt idx="10">
                  <c:v>3.1379068756264683</c:v>
                </c:pt>
                <c:pt idx="11">
                  <c:v>3.6054914018597808</c:v>
                </c:pt>
                <c:pt idx="12">
                  <c:v>4.0806952939495487</c:v>
                </c:pt>
                <c:pt idx="13">
                  <c:v>4.5617275943897253</c:v>
                </c:pt>
                <c:pt idx="14">
                  <c:v>5.0472183162443738</c:v>
                </c:pt>
                <c:pt idx="15">
                  <c:v>5.5361194926028867</c:v>
                </c:pt>
                <c:pt idx="16">
                  <c:v>6.0276294846927208</c:v>
                </c:pt>
                <c:pt idx="17">
                  <c:v>6.5211350816241618</c:v>
                </c:pt>
                <c:pt idx="18">
                  <c:v>7.0161672097843235</c:v>
                </c:pt>
                <c:pt idx="19">
                  <c:v>7.5123670528866802</c:v>
                </c:pt>
                <c:pt idx="20">
                  <c:v>8.0094601356166137</c:v>
                </c:pt>
                <c:pt idx="21">
                  <c:v>8.5072364990030174</c:v>
                </c:pt>
                <c:pt idx="22">
                  <c:v>9.0055355356353157</c:v>
                </c:pt>
                <c:pt idx="23">
                  <c:v>9.5042343894135914</c:v>
                </c:pt>
                <c:pt idx="24">
                  <c:v>10.003239081976375</c:v>
                </c:pt>
                <c:pt idx="25">
                  <c:v>10.502477724891341</c:v>
                </c:pt>
                <c:pt idx="26">
                  <c:v>11.001895327343346</c:v>
                </c:pt>
                <c:pt idx="27">
                  <c:v>11.501449824292839</c:v>
                </c:pt>
                <c:pt idx="28">
                  <c:v>12.001109038228929</c:v>
                </c:pt>
                <c:pt idx="29">
                  <c:v>12.500848355072613</c:v>
                </c:pt>
                <c:pt idx="30">
                  <c:v>13.000648946366729</c:v>
                </c:pt>
                <c:pt idx="31">
                  <c:v>13.500496409346141</c:v>
                </c:pt>
                <c:pt idx="32">
                  <c:v>14.000379726663974</c:v>
                </c:pt>
                <c:pt idx="33">
                  <c:v>14.500290470637697</c:v>
                </c:pt>
                <c:pt idx="34">
                  <c:v>15.000222194539834</c:v>
                </c:pt>
                <c:pt idx="35">
                  <c:v>15.500169966967826</c:v>
                </c:pt>
                <c:pt idx="36">
                  <c:v>16.000130015661835</c:v>
                </c:pt>
                <c:pt idx="37">
                  <c:v>16.500099455044342</c:v>
                </c:pt>
                <c:pt idx="38">
                  <c:v>17.000076077802518</c:v>
                </c:pt>
                <c:pt idx="39">
                  <c:v>17.500058195459811</c:v>
                </c:pt>
                <c:pt idx="40">
                  <c:v>18.000044516421745</c:v>
                </c:pt>
                <c:pt idx="41">
                  <c:v>18.500034052687472</c:v>
                </c:pt>
                <c:pt idx="42">
                  <c:v>19.00002604848904</c:v>
                </c:pt>
                <c:pt idx="43">
                  <c:v>19.500019925704304</c:v>
                </c:pt>
                <c:pt idx="44">
                  <c:v>20.000015242100663</c:v>
                </c:pt>
                <c:pt idx="45">
                  <c:v>20.500011659393767</c:v>
                </c:pt>
                <c:pt idx="46">
                  <c:v>21.000008918814146</c:v>
                </c:pt>
                <c:pt idx="47">
                  <c:v>21.50000682241696</c:v>
                </c:pt>
                <c:pt idx="48">
                  <c:v>22.000005218784967</c:v>
                </c:pt>
                <c:pt idx="49">
                  <c:v>22.500003992092051</c:v>
                </c:pt>
                <c:pt idx="50">
                  <c:v>23.000003053737423</c:v>
                </c:pt>
                <c:pt idx="51">
                  <c:v>23.500002335946196</c:v>
                </c:pt>
                <c:pt idx="52">
                  <c:v>24.000001786874208</c:v>
                </c:pt>
                <c:pt idx="53">
                  <c:v>24.50000136686343</c:v>
                </c:pt>
                <c:pt idx="54">
                  <c:v>25.000001045577594</c:v>
                </c:pt>
                <c:pt idx="55">
                  <c:v>25.500000799811072</c:v>
                </c:pt>
                <c:pt idx="56">
                  <c:v>26.000000611812798</c:v>
                </c:pt>
                <c:pt idx="57">
                  <c:v>26.500000468004146</c:v>
                </c:pt>
                <c:pt idx="58">
                  <c:v>27.000000357998204</c:v>
                </c:pt>
                <c:pt idx="59">
                  <c:v>27.500000273849523</c:v>
                </c:pt>
                <c:pt idx="60">
                  <c:v>28.000000209480273</c:v>
                </c:pt>
                <c:pt idx="61">
                  <c:v>28.500000160241232</c:v>
                </c:pt>
                <c:pt idx="62">
                  <c:v>29.000000122575994</c:v>
                </c:pt>
                <c:pt idx="63">
                  <c:v>29.500000093764097</c:v>
                </c:pt>
                <c:pt idx="64">
                  <c:v>30.000000071724529</c:v>
                </c:pt>
                <c:pt idx="65">
                  <c:v>30.500000054865438</c:v>
                </c:pt>
                <c:pt idx="66">
                  <c:v>31.000000041969134</c:v>
                </c:pt>
                <c:pt idx="67">
                  <c:v>31.500000032104147</c:v>
                </c:pt>
                <c:pt idx="68">
                  <c:v>32.000000024557963</c:v>
                </c:pt>
                <c:pt idx="69">
                  <c:v>32.500000018785528</c:v>
                </c:pt>
                <c:pt idx="70">
                  <c:v>33.000000014369931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AF43-A6B3-FCBB4890AD67}"/>
            </c:ext>
          </c:extLst>
        </c:ser>
        <c:ser>
          <c:idx val="1"/>
          <c:order val="1"/>
          <c:tx>
            <c:v>Critically 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Sheet4!$F$7:$F$77</c:f>
              <c:numCache>
                <c:formatCode>General</c:formatCode>
                <c:ptCount val="71"/>
                <c:pt idx="0">
                  <c:v>0</c:v>
                </c:pt>
                <c:pt idx="1">
                  <c:v>5.1819161757163501E-2</c:v>
                </c:pt>
                <c:pt idx="2">
                  <c:v>0.2706705664732254</c:v>
                </c:pt>
                <c:pt idx="3">
                  <c:v>0.62446767091965982</c:v>
                </c:pt>
                <c:pt idx="4">
                  <c:v>1.0549469166662024</c:v>
                </c:pt>
                <c:pt idx="5">
                  <c:v>1.5235828144967991</c:v>
                </c:pt>
                <c:pt idx="6">
                  <c:v>2.0099150087066655</c:v>
                </c:pt>
                <c:pt idx="7">
                  <c:v>2.5041034688449955</c:v>
                </c:pt>
                <c:pt idx="8">
                  <c:v>3.0016773131395125</c:v>
                </c:pt>
                <c:pt idx="9">
                  <c:v>3.5006787539224766</c:v>
                </c:pt>
                <c:pt idx="10">
                  <c:v>4.0002723995785745</c:v>
                </c:pt>
                <c:pt idx="11">
                  <c:v>4.5001085610551366</c:v>
                </c:pt>
                <c:pt idx="12">
                  <c:v>5.0000430094864736</c:v>
                </c:pt>
                <c:pt idx="13">
                  <c:v>5.5000169524705527</c:v>
                </c:pt>
                <c:pt idx="14">
                  <c:v>6.0000066522297528</c:v>
                </c:pt>
                <c:pt idx="15">
                  <c:v>6.500002600169724</c:v>
                </c:pt>
                <c:pt idx="16">
                  <c:v>7.0000010128165728</c:v>
                </c:pt>
                <c:pt idx="17">
                  <c:v>7.5000003932940835</c:v>
                </c:pt>
                <c:pt idx="18">
                  <c:v>8.0000001522997977</c:v>
                </c:pt>
                <c:pt idx="19">
                  <c:v>8.5000000588293627</c:v>
                </c:pt>
                <c:pt idx="20">
                  <c:v>9.0000000226726904</c:v>
                </c:pt>
                <c:pt idx="21">
                  <c:v>9.5000000087199439</c:v>
                </c:pt>
                <c:pt idx="22">
                  <c:v>10.000000003347361</c:v>
                </c:pt>
                <c:pt idx="23">
                  <c:v>10.500000001282736</c:v>
                </c:pt>
                <c:pt idx="24">
                  <c:v>11.000000000490768</c:v>
                </c:pt>
                <c:pt idx="25">
                  <c:v>11.500000000187487</c:v>
                </c:pt>
                <c:pt idx="26">
                  <c:v>12.000000000071527</c:v>
                </c:pt>
                <c:pt idx="27">
                  <c:v>12.500000000027253</c:v>
                </c:pt>
                <c:pt idx="28">
                  <c:v>13.000000000010372</c:v>
                </c:pt>
                <c:pt idx="29">
                  <c:v>13.500000000003944</c:v>
                </c:pt>
                <c:pt idx="30">
                  <c:v>14.000000000001497</c:v>
                </c:pt>
                <c:pt idx="31">
                  <c:v>14.500000000000568</c:v>
                </c:pt>
                <c:pt idx="32">
                  <c:v>15.000000000000215</c:v>
                </c:pt>
                <c:pt idx="33">
                  <c:v>15.500000000000082</c:v>
                </c:pt>
                <c:pt idx="34">
                  <c:v>16.000000000000032</c:v>
                </c:pt>
                <c:pt idx="35">
                  <c:v>16.500000000000011</c:v>
                </c:pt>
                <c:pt idx="36">
                  <c:v>17.000000000000004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AF43-A6B3-FCBB4890AD67}"/>
            </c:ext>
          </c:extLst>
        </c:ser>
        <c:ser>
          <c:idx val="2"/>
          <c:order val="2"/>
          <c:tx>
            <c:v>Underdamped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Sheet4!$G$7:$G$77</c:f>
              <c:numCache>
                <c:formatCode>General</c:formatCode>
                <c:ptCount val="71"/>
                <c:pt idx="0">
                  <c:v>0</c:v>
                </c:pt>
                <c:pt idx="1">
                  <c:v>0.59755866126223178</c:v>
                </c:pt>
                <c:pt idx="2">
                  <c:v>0.54336056336346805</c:v>
                </c:pt>
                <c:pt idx="3">
                  <c:v>1.4133094178243242</c:v>
                </c:pt>
                <c:pt idx="4">
                  <c:v>2.3288574105944919</c:v>
                </c:pt>
                <c:pt idx="5">
                  <c:v>2.9137029908665171</c:v>
                </c:pt>
                <c:pt idx="6">
                  <c:v>3.1043459115931125</c:v>
                </c:pt>
                <c:pt idx="7">
                  <c:v>3.1950518584476861</c:v>
                </c:pt>
                <c:pt idx="8">
                  <c:v>3.5586166217929218</c:v>
                </c:pt>
                <c:pt idx="9">
                  <c:v>4.3073038248361621</c:v>
                </c:pt>
                <c:pt idx="10">
                  <c:v>5.2018826877312367</c:v>
                </c:pt>
                <c:pt idx="11">
                  <c:v>5.8810176101193274</c:v>
                </c:pt>
                <c:pt idx="12">
                  <c:v>6.1917105094541398</c:v>
                </c:pt>
                <c:pt idx="13">
                  <c:v>6.3190216634225251</c:v>
                </c:pt>
                <c:pt idx="14">
                  <c:v>6.6060282516818205</c:v>
                </c:pt>
                <c:pt idx="15">
                  <c:v>7.2384293282772836</c:v>
                </c:pt>
                <c:pt idx="16">
                  <c:v>8.0833550071935107</c:v>
                </c:pt>
                <c:pt idx="17">
                  <c:v>8.8216070191435119</c:v>
                </c:pt>
                <c:pt idx="18">
                  <c:v>9.2426429253891023</c:v>
                </c:pt>
                <c:pt idx="19">
                  <c:v>9.4300675182257958</c:v>
                </c:pt>
                <c:pt idx="20">
                  <c:v>9.6747501319811473</c:v>
                </c:pt>
                <c:pt idx="21">
                  <c:v>10.20455102837265</c:v>
                </c:pt>
                <c:pt idx="22">
                  <c:v>10.981432433303112</c:v>
                </c:pt>
                <c:pt idx="23">
                  <c:v>11.746166179253153</c:v>
                </c:pt>
                <c:pt idx="24">
                  <c:v>12.26063668609927</c:v>
                </c:pt>
                <c:pt idx="25">
                  <c:v>12.52161533827169</c:v>
                </c:pt>
                <c:pt idx="26">
                  <c:v>12.754460232336969</c:v>
                </c:pt>
                <c:pt idx="27">
                  <c:v>13.201048661622538</c:v>
                </c:pt>
                <c:pt idx="28">
                  <c:v>13.901136923030473</c:v>
                </c:pt>
                <c:pt idx="29">
                  <c:v>14.664455140761076</c:v>
                </c:pt>
                <c:pt idx="30">
                  <c:v>15.251207884178765</c:v>
                </c:pt>
                <c:pt idx="31">
                  <c:v>15.590132275276781</c:v>
                </c:pt>
                <c:pt idx="32">
                  <c:v>15.836115565265773</c:v>
                </c:pt>
                <c:pt idx="33">
                  <c:v>16.221735170233476</c:v>
                </c:pt>
                <c:pt idx="34">
                  <c:v>16.844601465715645</c:v>
                </c:pt>
                <c:pt idx="35">
                  <c:v>17.584678344884161</c:v>
                </c:pt>
                <c:pt idx="36">
                  <c:v>18.221000076195288</c:v>
                </c:pt>
                <c:pt idx="37">
                  <c:v>18.634774683704858</c:v>
                </c:pt>
                <c:pt idx="38">
                  <c:v>18.91243919799852</c:v>
                </c:pt>
                <c:pt idx="39">
                  <c:v>19.259710939377694</c:v>
                </c:pt>
                <c:pt idx="40">
                  <c:v>19.811507263336338</c:v>
                </c:pt>
                <c:pt idx="41">
                  <c:v>20.513127090337708</c:v>
                </c:pt>
                <c:pt idx="42">
                  <c:v>21.176985424582778</c:v>
                </c:pt>
                <c:pt idx="43">
                  <c:v>21.656885215251201</c:v>
                </c:pt>
                <c:pt idx="44">
                  <c:v>21.978154939840685</c:v>
                </c:pt>
                <c:pt idx="45">
                  <c:v>22.308095643476261</c:v>
                </c:pt>
                <c:pt idx="46">
                  <c:v>22.799633663690209</c:v>
                </c:pt>
                <c:pt idx="47">
                  <c:v>23.454059057787813</c:v>
                </c:pt>
                <c:pt idx="48">
                  <c:v>24.125808679330198</c:v>
                </c:pt>
                <c:pt idx="49">
                  <c:v>24.65941349470982</c:v>
                </c:pt>
                <c:pt idx="50">
                  <c:v>25.030003822201564</c:v>
                </c:pt>
                <c:pt idx="51">
                  <c:v>25.360602315910846</c:v>
                </c:pt>
                <c:pt idx="52">
                  <c:v>25.805450574738472</c:v>
                </c:pt>
                <c:pt idx="53">
                  <c:v>26.409774434735553</c:v>
                </c:pt>
                <c:pt idx="54">
                  <c:v>27.073298649678833</c:v>
                </c:pt>
                <c:pt idx="55">
                  <c:v>27.646325366106954</c:v>
                </c:pt>
                <c:pt idx="56">
                  <c:v>28.066587545764872</c:v>
                </c:pt>
                <c:pt idx="57">
                  <c:v>28.41193906556234</c:v>
                </c:pt>
                <c:pt idx="58">
                  <c:v>28.824694512504355</c:v>
                </c:pt>
                <c:pt idx="59">
                  <c:v>29.380840294653176</c:v>
                </c:pt>
                <c:pt idx="60">
                  <c:v>30.024152481413708</c:v>
                </c:pt>
                <c:pt idx="61">
                  <c:v>30.622052791660323</c:v>
                </c:pt>
                <c:pt idx="62">
                  <c:v>31.088088971048251</c:v>
                </c:pt>
                <c:pt idx="63">
                  <c:v>31.458041457447496</c:v>
                </c:pt>
                <c:pt idx="64">
                  <c:v>31.852883366707271</c:v>
                </c:pt>
                <c:pt idx="65">
                  <c:v>32.366412741431446</c:v>
                </c:pt>
                <c:pt idx="66">
                  <c:v>32.981782399485709</c:v>
                </c:pt>
                <c:pt idx="67">
                  <c:v>33.591021956912094</c:v>
                </c:pt>
                <c:pt idx="68">
                  <c:v>34.095919376334614</c:v>
                </c:pt>
                <c:pt idx="69">
                  <c:v>34.496152161000261</c:v>
                </c:pt>
                <c:pt idx="70">
                  <c:v>34.885739701929509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4A-AF43-A6B3-FCBB4890AD67}"/>
            </c:ext>
          </c:extLst>
        </c:ser>
        <c:ser>
          <c:idx val="3"/>
          <c:order val="3"/>
          <c:tx>
            <c:v>Ramp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Sheet4!$D$7:$D$77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4A-AF43-A6B3-FCBB4890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43679"/>
        <c:axId val="618305295"/>
      </c:scatterChart>
      <c:valAx>
        <c:axId val="6178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05295"/>
        <c:crosses val="autoZero"/>
        <c:crossBetween val="midCat"/>
      </c:valAx>
      <c:valAx>
        <c:axId val="618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qo/KAwn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269000</xdr:colOff>
      <xdr:row>21</xdr:row>
      <xdr:rowOff>88400</xdr:rowOff>
    </xdr:from>
    <xdr:to>
      <xdr:col>13</xdr:col>
      <xdr:colOff>691000</xdr:colOff>
      <xdr:row>35</xdr:row>
      <xdr:rowOff>31600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0559B-4515-174F-BD7A-C11D9BCB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4</xdr:row>
      <xdr:rowOff>165100</xdr:rowOff>
    </xdr:from>
    <xdr:to>
      <xdr:col>22</xdr:col>
      <xdr:colOff>292100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412A8-26E0-5445-B053-57C20CF00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10</xdr:row>
      <xdr:rowOff>165100</xdr:rowOff>
    </xdr:from>
    <xdr:to>
      <xdr:col>21</xdr:col>
      <xdr:colOff>11744</xdr:colOff>
      <xdr:row>33</xdr:row>
      <xdr:rowOff>119020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3D93F-A3CD-8C45-9EBB-195BF659C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FC2-A350-D74C-8672-9C8CEE29FBA5}">
  <dimension ref="A1:J39"/>
  <sheetViews>
    <sheetView topLeftCell="A17" zoomScale="125" zoomScaleNormal="127" workbookViewId="0">
      <selection activeCell="A32" sqref="A32:B34"/>
    </sheetView>
  </sheetViews>
  <sheetFormatPr baseColWidth="10" defaultRowHeight="16" x14ac:dyDescent="0.2"/>
  <cols>
    <col min="1" max="1" width="20.83203125" customWidth="1"/>
    <col min="2" max="2" width="35.33203125" customWidth="1"/>
    <col min="5" max="5" width="15.5" customWidth="1"/>
    <col min="6" max="6" width="12.33203125" customWidth="1"/>
    <col min="7" max="7" width="12.1640625" bestFit="1" customWidth="1"/>
  </cols>
  <sheetData>
    <row r="1" spans="1:10" x14ac:dyDescent="0.2">
      <c r="A1" s="1" t="s">
        <v>0</v>
      </c>
    </row>
    <row r="2" spans="1:10" x14ac:dyDescent="0.2">
      <c r="A2" s="1" t="s">
        <v>1</v>
      </c>
    </row>
    <row r="4" spans="1:10" x14ac:dyDescent="0.2">
      <c r="A4" s="1" t="s">
        <v>2</v>
      </c>
      <c r="C4" t="s">
        <v>4</v>
      </c>
      <c r="J4" t="s">
        <v>12</v>
      </c>
    </row>
    <row r="5" spans="1:10" x14ac:dyDescent="0.2">
      <c r="C5" t="s">
        <v>6</v>
      </c>
      <c r="J5" t="s">
        <v>11</v>
      </c>
    </row>
    <row r="6" spans="1:10" x14ac:dyDescent="0.2">
      <c r="A6" t="s">
        <v>3</v>
      </c>
      <c r="B6">
        <v>2</v>
      </c>
      <c r="D6" t="s">
        <v>10</v>
      </c>
      <c r="E6" t="s">
        <v>13</v>
      </c>
      <c r="F6" t="s">
        <v>15</v>
      </c>
      <c r="G6" t="s">
        <v>20</v>
      </c>
      <c r="H6" t="s">
        <v>21</v>
      </c>
    </row>
    <row r="7" spans="1:10" x14ac:dyDescent="0.2">
      <c r="A7" t="s">
        <v>5</v>
      </c>
      <c r="B7">
        <f>SQRT(B6^2-1)</f>
        <v>1.7320508075688772</v>
      </c>
      <c r="D7">
        <v>0</v>
      </c>
      <c r="E7">
        <f>(-$B$8/(2*$B$7)*EXP(-$B$9*$B$10*D7)) + ($B$9/(2*$B$7)*EXP(-$B$8*$B$10*D7))+1</f>
        <v>0</v>
      </c>
      <c r="F7">
        <f>(-(1+$B$10*D7))*EXP(-$B$10*D7)+1</f>
        <v>0</v>
      </c>
      <c r="G7">
        <f>(-EXP(-$B$33*$B$10*D7)/$B$34*SIN($B$34*$B$10*D7+$B$35)+1)</f>
        <v>0</v>
      </c>
      <c r="H7">
        <v>1</v>
      </c>
    </row>
    <row r="8" spans="1:10" x14ac:dyDescent="0.2">
      <c r="A8" t="s">
        <v>7</v>
      </c>
      <c r="B8">
        <f>B6+B7</f>
        <v>3.7320508075688772</v>
      </c>
      <c r="D8">
        <v>0.5</v>
      </c>
      <c r="E8">
        <f t="shared" ref="E8:E39" si="0">(-$B$8/(2*$B$7)*EXP(-$B$9*$B$10*D8)) + ($B$9/(2*$B$7)*EXP(-$B$8*$B$10*D8))+1</f>
        <v>0.1777365760981906</v>
      </c>
      <c r="F8">
        <f t="shared" ref="F8:F39" si="1">(-(1+$B$10*D8))*EXP(-$B$10*D8)+1</f>
        <v>0.26424111765711533</v>
      </c>
      <c r="G8">
        <f t="shared" ref="G8:G39" si="2">(-EXP(-$B$33*$B$10*D8)/$B$34*SIN($B$34*$B$10*D8+$B$35)+1)</f>
        <v>0.45079654155712368</v>
      </c>
      <c r="H8">
        <v>1</v>
      </c>
    </row>
    <row r="9" spans="1:10" x14ac:dyDescent="0.2">
      <c r="A9" t="s">
        <v>8</v>
      </c>
      <c r="B9">
        <f>B6-B7</f>
        <v>0.26794919243112281</v>
      </c>
      <c r="D9">
        <v>1</v>
      </c>
      <c r="E9">
        <f t="shared" si="0"/>
        <v>0.36963997772198243</v>
      </c>
      <c r="F9">
        <f t="shared" si="1"/>
        <v>0.59399415029016189</v>
      </c>
      <c r="G9">
        <f t="shared" si="2"/>
        <v>1.3654288207517924</v>
      </c>
      <c r="H9">
        <v>1</v>
      </c>
    </row>
    <row r="10" spans="1:10" x14ac:dyDescent="0.2">
      <c r="A10" t="s">
        <v>9</v>
      </c>
      <c r="B10">
        <v>2</v>
      </c>
      <c r="D10">
        <v>1.5</v>
      </c>
      <c r="E10">
        <f t="shared" si="0"/>
        <v>0.51777535599067659</v>
      </c>
      <c r="F10">
        <f t="shared" si="1"/>
        <v>0.80085172652854419</v>
      </c>
      <c r="G10">
        <f t="shared" si="2"/>
        <v>1.9007024103448373</v>
      </c>
      <c r="H10">
        <v>1</v>
      </c>
    </row>
    <row r="11" spans="1:10" x14ac:dyDescent="0.2">
      <c r="D11">
        <v>2</v>
      </c>
      <c r="E11">
        <f t="shared" si="0"/>
        <v>0.63112308955249252</v>
      </c>
      <c r="F11">
        <f t="shared" si="1"/>
        <v>0.90842180555632912</v>
      </c>
      <c r="G11">
        <f t="shared" si="2"/>
        <v>1.6010518363175361</v>
      </c>
      <c r="H11">
        <v>1</v>
      </c>
    </row>
    <row r="12" spans="1:10" x14ac:dyDescent="0.2">
      <c r="D12">
        <v>2.5</v>
      </c>
      <c r="E12">
        <f t="shared" si="0"/>
        <v>0.71782882602484699</v>
      </c>
      <c r="F12">
        <f t="shared" si="1"/>
        <v>0.95957231800548715</v>
      </c>
      <c r="G12">
        <f t="shared" si="2"/>
        <v>0.78249596658234921</v>
      </c>
      <c r="H12">
        <v>1</v>
      </c>
    </row>
    <row r="13" spans="1:10" x14ac:dyDescent="0.2">
      <c r="D13">
        <v>3</v>
      </c>
      <c r="E13">
        <f t="shared" si="0"/>
        <v>0.78415410664593133</v>
      </c>
      <c r="F13">
        <f t="shared" si="1"/>
        <v>0.98264873476333547</v>
      </c>
      <c r="G13">
        <f t="shared" si="2"/>
        <v>0.20570132998231661</v>
      </c>
      <c r="H13">
        <v>1</v>
      </c>
    </row>
    <row r="14" spans="1:10" x14ac:dyDescent="0.2">
      <c r="D14">
        <v>3.5</v>
      </c>
      <c r="E14">
        <f t="shared" si="0"/>
        <v>0.83488940798890376</v>
      </c>
      <c r="F14">
        <f t="shared" si="1"/>
        <v>0.99270494427556388</v>
      </c>
      <c r="G14">
        <f t="shared" si="2"/>
        <v>0.37129824110591769</v>
      </c>
      <c r="H14">
        <v>1</v>
      </c>
    </row>
    <row r="15" spans="1:10" x14ac:dyDescent="0.2">
      <c r="D15">
        <v>4</v>
      </c>
      <c r="E15">
        <f t="shared" si="0"/>
        <v>0.87369920655470557</v>
      </c>
      <c r="F15">
        <f t="shared" si="1"/>
        <v>0.99698083634887735</v>
      </c>
      <c r="G15">
        <f t="shared" si="2"/>
        <v>1.0882808550538527</v>
      </c>
      <c r="H15">
        <v>1</v>
      </c>
    </row>
    <row r="16" spans="1:10" x14ac:dyDescent="0.2">
      <c r="D16">
        <v>4.5</v>
      </c>
      <c r="E16">
        <f t="shared" si="0"/>
        <v>0.90338663176855882</v>
      </c>
      <c r="F16">
        <f t="shared" si="1"/>
        <v>0.99876590195913317</v>
      </c>
      <c r="G16">
        <f t="shared" si="2"/>
        <v>1.6847312057809387</v>
      </c>
      <c r="H16">
        <v>1</v>
      </c>
    </row>
    <row r="17" spans="1:8" x14ac:dyDescent="0.2">
      <c r="D17">
        <v>5</v>
      </c>
      <c r="E17">
        <f t="shared" si="0"/>
        <v>0.92609592809037711</v>
      </c>
      <c r="F17">
        <f t="shared" si="1"/>
        <v>0.99950060077261271</v>
      </c>
      <c r="G17">
        <f t="shared" si="2"/>
        <v>1.635419148313356</v>
      </c>
      <c r="H17">
        <v>1</v>
      </c>
    </row>
    <row r="18" spans="1:8" x14ac:dyDescent="0.2">
      <c r="D18">
        <v>5.5</v>
      </c>
      <c r="E18">
        <f t="shared" si="0"/>
        <v>0.94346732812648959</v>
      </c>
      <c r="F18">
        <f t="shared" si="1"/>
        <v>0.99979957959051702</v>
      </c>
      <c r="G18">
        <f t="shared" si="2"/>
        <v>1.0219551448688284</v>
      </c>
      <c r="H18">
        <v>1</v>
      </c>
    </row>
    <row r="19" spans="1:8" x14ac:dyDescent="0.2">
      <c r="D19">
        <v>6</v>
      </c>
      <c r="E19">
        <f t="shared" si="0"/>
        <v>0.95675552230645278</v>
      </c>
      <c r="F19">
        <f t="shared" si="1"/>
        <v>0.99992012523940677</v>
      </c>
      <c r="G19">
        <f t="shared" si="2"/>
        <v>0.42462457528728192</v>
      </c>
      <c r="H19">
        <v>1</v>
      </c>
    </row>
    <row r="20" spans="1:8" x14ac:dyDescent="0.2">
      <c r="D20">
        <v>6.5</v>
      </c>
      <c r="E20">
        <f t="shared" si="0"/>
        <v>0.96692028186511436</v>
      </c>
      <c r="F20">
        <f t="shared" si="1"/>
        <v>0.99996835538830231</v>
      </c>
      <c r="G20">
        <f t="shared" si="2"/>
        <v>0.37552277258093514</v>
      </c>
      <c r="H20">
        <v>1</v>
      </c>
    </row>
    <row r="21" spans="1:8" x14ac:dyDescent="0.2">
      <c r="D21">
        <v>7</v>
      </c>
      <c r="E21">
        <f t="shared" si="0"/>
        <v>0.97469578058872552</v>
      </c>
      <c r="F21">
        <f t="shared" si="1"/>
        <v>0.99998752706921346</v>
      </c>
      <c r="G21">
        <f t="shared" si="2"/>
        <v>0.88653994271297387</v>
      </c>
      <c r="H21">
        <v>1</v>
      </c>
    </row>
    <row r="22" spans="1:8" x14ac:dyDescent="0.2">
      <c r="D22">
        <v>7.5</v>
      </c>
      <c r="E22">
        <f t="shared" si="0"/>
        <v>0.98064362225206936</v>
      </c>
      <c r="F22">
        <f t="shared" si="1"/>
        <v>0.99999510556287197</v>
      </c>
      <c r="G22">
        <f t="shared" si="2"/>
        <v>1.4690451894211152</v>
      </c>
      <c r="H22">
        <v>1</v>
      </c>
    </row>
    <row r="23" spans="1:8" x14ac:dyDescent="0.2">
      <c r="D23">
        <v>8</v>
      </c>
      <c r="E23">
        <f t="shared" si="0"/>
        <v>0.98519340377859477</v>
      </c>
      <c r="F23">
        <f t="shared" si="1"/>
        <v>0.99999808690202974</v>
      </c>
      <c r="G23">
        <f t="shared" si="2"/>
        <v>1.5990700492094396</v>
      </c>
      <c r="H23">
        <v>1</v>
      </c>
    </row>
    <row r="24" spans="1:8" x14ac:dyDescent="0.2">
      <c r="D24">
        <v>8.5</v>
      </c>
      <c r="E24">
        <f t="shared" si="0"/>
        <v>0.98867374389368023</v>
      </c>
      <c r="F24">
        <f t="shared" si="1"/>
        <v>0.99999925481121066</v>
      </c>
      <c r="G24">
        <f t="shared" si="2"/>
        <v>1.1869357347362715</v>
      </c>
      <c r="H24">
        <v>1</v>
      </c>
    </row>
    <row r="25" spans="1:8" x14ac:dyDescent="0.2">
      <c r="D25">
        <v>9</v>
      </c>
      <c r="E25">
        <f t="shared" si="0"/>
        <v>0.99133601838885221</v>
      </c>
      <c r="F25">
        <f t="shared" si="1"/>
        <v>0.99999971063038484</v>
      </c>
      <c r="G25">
        <f t="shared" si="2"/>
        <v>0.63198798036177539</v>
      </c>
      <c r="H25">
        <v>1</v>
      </c>
    </row>
    <row r="26" spans="1:8" x14ac:dyDescent="0.2">
      <c r="D26">
        <v>9.5</v>
      </c>
      <c r="E26">
        <f>(-$B$8/(2*$B$7)*EXP(-$B$9*$B$10*D26)) + ($B$9/(2*$B$7)*EXP(-$B$8*$B$10*D26))+1</f>
        <v>0.99337251633252199</v>
      </c>
      <c r="F26">
        <f>(-(1+$B$10*D26))*EXP(-$B$10*D26)+1</f>
        <v>0.99999988794407124</v>
      </c>
      <c r="G26">
        <f>(-EXP(-$B$33*$B$10*D26)/$B$34*SIN($B$34*$B$10*D26+$B$35)+1)</f>
        <v>0.43775766705059727</v>
      </c>
      <c r="H26">
        <v>1</v>
      </c>
    </row>
    <row r="27" spans="1:8" x14ac:dyDescent="0.2">
      <c r="D27">
        <v>10</v>
      </c>
      <c r="E27">
        <f t="shared" si="0"/>
        <v>0.99493032860247854</v>
      </c>
      <c r="F27">
        <f t="shared" si="1"/>
        <v>0.99999995671577391</v>
      </c>
      <c r="G27">
        <f t="shared" si="2"/>
        <v>0.75656192221799601</v>
      </c>
      <c r="H27">
        <v>1</v>
      </c>
    </row>
    <row r="28" spans="1:8" x14ac:dyDescent="0.2">
      <c r="A28" s="1" t="s">
        <v>14</v>
      </c>
      <c r="D28">
        <v>10.5</v>
      </c>
      <c r="E28">
        <f t="shared" si="0"/>
        <v>0.99612197187222529</v>
      </c>
      <c r="F28">
        <f t="shared" si="1"/>
        <v>0.99999998331836704</v>
      </c>
      <c r="G28">
        <f t="shared" si="2"/>
        <v>1.2740352588461217</v>
      </c>
      <c r="H28">
        <v>1</v>
      </c>
    </row>
    <row r="29" spans="1:8" x14ac:dyDescent="0.2">
      <c r="A29" t="s">
        <v>3</v>
      </c>
      <c r="B29">
        <v>1</v>
      </c>
      <c r="D29">
        <v>11</v>
      </c>
      <c r="E29">
        <f t="shared" si="0"/>
        <v>0.99703351539368723</v>
      </c>
      <c r="F29">
        <f t="shared" si="1"/>
        <v>0.99999999358422342</v>
      </c>
      <c r="G29">
        <f t="shared" si="2"/>
        <v>1.5168347485294298</v>
      </c>
      <c r="H29">
        <v>1</v>
      </c>
    </row>
    <row r="30" spans="1:8" x14ac:dyDescent="0.2">
      <c r="B30" t="s">
        <v>17</v>
      </c>
      <c r="D30">
        <v>11.5</v>
      </c>
      <c r="E30">
        <f t="shared" si="0"/>
        <v>0.99773079755237859</v>
      </c>
      <c r="F30">
        <f t="shared" si="1"/>
        <v>0.99999999753714885</v>
      </c>
      <c r="G30">
        <f t="shared" si="2"/>
        <v>1.2842912064075516</v>
      </c>
      <c r="H30">
        <v>1</v>
      </c>
    </row>
    <row r="31" spans="1:8" x14ac:dyDescent="0.2">
      <c r="D31">
        <v>12</v>
      </c>
      <c r="E31">
        <f t="shared" si="0"/>
        <v>0.99826418120042393</v>
      </c>
      <c r="F31">
        <f t="shared" si="1"/>
        <v>0.99999999905621639</v>
      </c>
      <c r="G31">
        <f t="shared" si="2"/>
        <v>0.81159938617733596</v>
      </c>
      <c r="H31">
        <v>1</v>
      </c>
    </row>
    <row r="32" spans="1:8" x14ac:dyDescent="0.2">
      <c r="A32" s="1" t="s">
        <v>16</v>
      </c>
      <c r="B32" t="s">
        <v>18</v>
      </c>
      <c r="D32">
        <v>12.5</v>
      </c>
      <c r="E32">
        <f t="shared" si="0"/>
        <v>0.99867219123259798</v>
      </c>
      <c r="F32">
        <f t="shared" si="1"/>
        <v>0.99999999963891351</v>
      </c>
      <c r="G32">
        <f t="shared" si="2"/>
        <v>0.53455647036533649</v>
      </c>
      <c r="H32">
        <v>1</v>
      </c>
    </row>
    <row r="33" spans="1:8" x14ac:dyDescent="0.2">
      <c r="A33" t="s">
        <v>3</v>
      </c>
      <c r="B33">
        <v>0.03</v>
      </c>
      <c r="D33">
        <v>13</v>
      </c>
      <c r="E33">
        <f t="shared" si="0"/>
        <v>0.99898429713791548</v>
      </c>
      <c r="F33">
        <f t="shared" si="1"/>
        <v>0.99999999986205457</v>
      </c>
      <c r="G33">
        <f t="shared" si="2"/>
        <v>0.68899121722149204</v>
      </c>
      <c r="H33">
        <v>1</v>
      </c>
    </row>
    <row r="34" spans="1:8" x14ac:dyDescent="0.2">
      <c r="A34" t="s">
        <v>5</v>
      </c>
      <c r="B34">
        <f>SQRT(1-B33^2)</f>
        <v>0.9995498987044118</v>
      </c>
      <c r="D34">
        <v>13.5</v>
      </c>
      <c r="E34">
        <f t="shared" si="0"/>
        <v>0.99922304150313357</v>
      </c>
      <c r="F34">
        <f t="shared" si="1"/>
        <v>0.99999999994737321</v>
      </c>
      <c r="G34">
        <f t="shared" si="2"/>
        <v>1.1119646838773056</v>
      </c>
      <c r="H34">
        <v>1</v>
      </c>
    </row>
    <row r="35" spans="1:8" x14ac:dyDescent="0.2">
      <c r="A35" t="s">
        <v>19</v>
      </c>
      <c r="B35">
        <f>ASIN(B34)</f>
        <v>1.5407918249714179</v>
      </c>
      <c r="D35">
        <v>14</v>
      </c>
      <c r="E35">
        <f t="shared" si="0"/>
        <v>0.99940566820436627</v>
      </c>
      <c r="F35">
        <f t="shared" si="1"/>
        <v>0.99999999997994826</v>
      </c>
      <c r="G35">
        <f t="shared" si="2"/>
        <v>1.4103931074248992</v>
      </c>
      <c r="H35">
        <v>1</v>
      </c>
    </row>
    <row r="36" spans="1:8" x14ac:dyDescent="0.2">
      <c r="D36">
        <v>14.5</v>
      </c>
      <c r="E36">
        <f t="shared" si="0"/>
        <v>0.99954536788679738</v>
      </c>
      <c r="F36">
        <f t="shared" si="1"/>
        <v>0.99999999999236899</v>
      </c>
      <c r="G36">
        <f t="shared" si="2"/>
        <v>1.3252233568916094</v>
      </c>
      <c r="H36">
        <v>1</v>
      </c>
    </row>
    <row r="37" spans="1:8" x14ac:dyDescent="0.2">
      <c r="D37">
        <v>15</v>
      </c>
      <c r="E37">
        <f t="shared" si="0"/>
        <v>0.9996522306902077</v>
      </c>
      <c r="F37">
        <f t="shared" si="1"/>
        <v>0.9999999999970991</v>
      </c>
      <c r="G37">
        <f t="shared" si="2"/>
        <v>0.95479666689612819</v>
      </c>
      <c r="H37">
        <v>1</v>
      </c>
    </row>
    <row r="38" spans="1:8" x14ac:dyDescent="0.2">
      <c r="D38">
        <v>15.5</v>
      </c>
      <c r="E38">
        <f t="shared" si="0"/>
        <v>0.99973397503317263</v>
      </c>
      <c r="F38">
        <f t="shared" si="1"/>
        <v>0.99999999999889844</v>
      </c>
      <c r="G38">
        <f t="shared" si="2"/>
        <v>0.64627966724416552</v>
      </c>
      <c r="H38">
        <v>1</v>
      </c>
    </row>
    <row r="39" spans="1:8" x14ac:dyDescent="0.2">
      <c r="D39">
        <v>16</v>
      </c>
      <c r="E39">
        <f t="shared" si="0"/>
        <v>0.99979650509408735</v>
      </c>
      <c r="F39">
        <f t="shared" si="1"/>
        <v>0.99999999999958211</v>
      </c>
      <c r="G39">
        <f t="shared" si="2"/>
        <v>0.67137574594443405</v>
      </c>
      <c r="H3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146-2FA9-B74D-9959-1CC1D4D1F2B2}">
  <dimension ref="A1:G77"/>
  <sheetViews>
    <sheetView zoomScale="113" workbookViewId="0">
      <selection activeCell="B17" sqref="B17"/>
    </sheetView>
  </sheetViews>
  <sheetFormatPr baseColWidth="10" defaultRowHeight="16" x14ac:dyDescent="0.2"/>
  <cols>
    <col min="1" max="1" width="15.33203125" customWidth="1"/>
    <col min="2" max="2" width="23.6640625" customWidth="1"/>
  </cols>
  <sheetData>
    <row r="1" spans="1:7" x14ac:dyDescent="0.2">
      <c r="A1" t="s">
        <v>22</v>
      </c>
    </row>
    <row r="4" spans="1:7" x14ac:dyDescent="0.2">
      <c r="A4" s="1" t="s">
        <v>23</v>
      </c>
    </row>
    <row r="6" spans="1:7" x14ac:dyDescent="0.2">
      <c r="A6" t="s">
        <v>3</v>
      </c>
      <c r="B6">
        <v>2</v>
      </c>
      <c r="D6" t="s">
        <v>10</v>
      </c>
      <c r="E6" t="s">
        <v>13</v>
      </c>
      <c r="F6" t="s">
        <v>15</v>
      </c>
      <c r="G6" t="s">
        <v>20</v>
      </c>
    </row>
    <row r="7" spans="1:7" x14ac:dyDescent="0.2">
      <c r="A7" t="s">
        <v>5</v>
      </c>
      <c r="B7">
        <f>SQRT(B6^2-1)</f>
        <v>1.7320508075688772</v>
      </c>
      <c r="D7">
        <v>0</v>
      </c>
      <c r="E7">
        <f>(EXP(-$B$9*$B$10*D7) - EXP(-$B$8*$B$10*D7)) /(2*$B$7)</f>
        <v>0</v>
      </c>
      <c r="F7">
        <f>$B$10*D7*EXP(-$B$10*D7)</f>
        <v>0</v>
      </c>
      <c r="G7">
        <f>EXP(-$B$10*$B$16*D7)*SIN($B$17*$B$10*D7)/$B$17</f>
        <v>0</v>
      </c>
    </row>
    <row r="8" spans="1:7" x14ac:dyDescent="0.2">
      <c r="A8" t="s">
        <v>7</v>
      </c>
      <c r="B8">
        <f>B6+B7</f>
        <v>3.7320508075688772</v>
      </c>
      <c r="D8">
        <v>0.5</v>
      </c>
      <c r="E8">
        <f t="shared" ref="E8:E71" si="0">(EXP(-$B$9*$B$10*D8) - EXP(-$B$8*$B$10*D8)) /(2*$B$7)</f>
        <v>0.2139091302602793</v>
      </c>
      <c r="F8">
        <f t="shared" ref="F8:F71" si="1">$B$10*D8*EXP(-$B$10*D8)</f>
        <v>0.36787944117144233</v>
      </c>
      <c r="G8">
        <f t="shared" ref="G8:G71" si="2">EXP(-$B$10*$B$16*D8)*SIN($B$17*$B$10*D8)/$B$17</f>
        <v>0.82486778517888193</v>
      </c>
    </row>
    <row r="9" spans="1:7" x14ac:dyDescent="0.2">
      <c r="A9" t="s">
        <v>8</v>
      </c>
      <c r="B9">
        <f>B6-B7</f>
        <v>0.26794919243112281</v>
      </c>
      <c r="D9">
        <v>1</v>
      </c>
      <c r="E9">
        <f t="shared" si="0"/>
        <v>0.16875084366851426</v>
      </c>
      <c r="F9">
        <f t="shared" si="1"/>
        <v>0.2706705664732254</v>
      </c>
      <c r="G9">
        <f t="shared" si="2"/>
        <v>0.87397805571763787</v>
      </c>
    </row>
    <row r="10" spans="1:7" x14ac:dyDescent="0.2">
      <c r="A10" t="s">
        <v>9</v>
      </c>
      <c r="B10">
        <v>2</v>
      </c>
      <c r="D10">
        <v>1.5</v>
      </c>
      <c r="E10">
        <f t="shared" si="0"/>
        <v>0.12920802581825158</v>
      </c>
      <c r="F10">
        <f t="shared" si="1"/>
        <v>0.14936120510359183</v>
      </c>
      <c r="G10">
        <f t="shared" si="2"/>
        <v>0.13348795471512362</v>
      </c>
    </row>
    <row r="11" spans="1:7" x14ac:dyDescent="0.2">
      <c r="D11">
        <v>2</v>
      </c>
      <c r="E11">
        <f t="shared" si="0"/>
        <v>9.8840182193296475E-2</v>
      </c>
      <c r="F11">
        <f t="shared" si="1"/>
        <v>7.3262555554936715E-2</v>
      </c>
      <c r="G11">
        <f t="shared" si="2"/>
        <v>-0.69827343994093716</v>
      </c>
    </row>
    <row r="12" spans="1:7" x14ac:dyDescent="0.2">
      <c r="D12">
        <v>2.5</v>
      </c>
      <c r="E12">
        <f t="shared" si="0"/>
        <v>7.5607536085321489E-2</v>
      </c>
      <c r="F12">
        <f t="shared" si="1"/>
        <v>3.3689734995427337E-2</v>
      </c>
      <c r="G12">
        <f t="shared" si="2"/>
        <v>-0.8681004621027163</v>
      </c>
    </row>
    <row r="13" spans="1:7" x14ac:dyDescent="0.2">
      <c r="D13">
        <v>3</v>
      </c>
      <c r="E13">
        <f t="shared" si="0"/>
        <v>5.7835732763307807E-2</v>
      </c>
      <c r="F13">
        <f t="shared" si="1"/>
        <v>1.4872513059998151E-2</v>
      </c>
      <c r="G13">
        <f t="shared" si="2"/>
        <v>-0.24889093593497302</v>
      </c>
    </row>
    <row r="14" spans="1:7" x14ac:dyDescent="0.2">
      <c r="D14">
        <v>3.5</v>
      </c>
      <c r="E14">
        <f t="shared" si="0"/>
        <v>4.4241249789988925E-2</v>
      </c>
      <c r="F14">
        <f t="shared" si="1"/>
        <v>6.3831737588816136E-3</v>
      </c>
      <c r="G14">
        <f t="shared" si="2"/>
        <v>0.57035256515675292</v>
      </c>
    </row>
    <row r="15" spans="1:7" x14ac:dyDescent="0.2">
      <c r="A15" s="1" t="s">
        <v>16</v>
      </c>
      <c r="D15">
        <v>4</v>
      </c>
      <c r="E15">
        <f t="shared" si="0"/>
        <v>3.3842195607047737E-2</v>
      </c>
      <c r="F15">
        <f t="shared" si="1"/>
        <v>2.6837010232200948E-3</v>
      </c>
      <c r="G15">
        <f t="shared" si="2"/>
        <v>0.84344150962185382</v>
      </c>
    </row>
    <row r="16" spans="1:7" x14ac:dyDescent="0.2">
      <c r="A16" t="s">
        <v>3</v>
      </c>
      <c r="B16">
        <v>0.02</v>
      </c>
      <c r="D16">
        <v>4.5</v>
      </c>
      <c r="E16">
        <f t="shared" si="0"/>
        <v>2.5887473995664659E-2</v>
      </c>
      <c r="F16">
        <f t="shared" si="1"/>
        <v>1.110688236780116E-3</v>
      </c>
      <c r="G16">
        <f t="shared" si="2"/>
        <v>0.34566888543602542</v>
      </c>
    </row>
    <row r="17" spans="1:7" x14ac:dyDescent="0.2">
      <c r="A17" t="s">
        <v>5</v>
      </c>
      <c r="B17">
        <f>SQRT(1-B16^2)</f>
        <v>0.99979997999599901</v>
      </c>
      <c r="D17">
        <v>5</v>
      </c>
      <c r="E17">
        <f t="shared" si="0"/>
        <v>1.9802536385555066E-2</v>
      </c>
      <c r="F17">
        <f t="shared" si="1"/>
        <v>4.5399929762484856E-4</v>
      </c>
      <c r="G17">
        <f t="shared" si="2"/>
        <v>-0.4441206720000731</v>
      </c>
    </row>
    <row r="18" spans="1:7" x14ac:dyDescent="0.2">
      <c r="D18">
        <v>5.5</v>
      </c>
      <c r="E18">
        <f t="shared" si="0"/>
        <v>1.514788377448077E-2</v>
      </c>
      <c r="F18">
        <f t="shared" si="1"/>
        <v>1.8371870869270227E-4</v>
      </c>
      <c r="G18">
        <f t="shared" si="2"/>
        <v>-0.80267736212835705</v>
      </c>
    </row>
    <row r="19" spans="1:7" x14ac:dyDescent="0.2">
      <c r="D19">
        <v>6</v>
      </c>
      <c r="E19">
        <f t="shared" si="0"/>
        <v>1.1587322875091685E-2</v>
      </c>
      <c r="F19">
        <f t="shared" si="1"/>
        <v>7.3730548239938514E-5</v>
      </c>
      <c r="G19">
        <f t="shared" si="2"/>
        <v>-0.42376002692982212</v>
      </c>
    </row>
    <row r="20" spans="1:7" x14ac:dyDescent="0.2">
      <c r="D20">
        <v>6.5</v>
      </c>
      <c r="E20">
        <f t="shared" si="0"/>
        <v>8.8636837600917836E-3</v>
      </c>
      <c r="F20">
        <f t="shared" si="1"/>
        <v>2.9384282290753705E-5</v>
      </c>
      <c r="G20">
        <f t="shared" si="2"/>
        <v>0.32221444471071869</v>
      </c>
    </row>
    <row r="21" spans="1:7" x14ac:dyDescent="0.2">
      <c r="D21">
        <v>7</v>
      </c>
      <c r="E21">
        <f t="shared" si="0"/>
        <v>6.7802451563509364E-3</v>
      </c>
      <c r="F21">
        <f t="shared" si="1"/>
        <v>1.1641402067449951E-5</v>
      </c>
      <c r="G21">
        <f t="shared" si="2"/>
        <v>0.74854233050076113</v>
      </c>
    </row>
    <row r="22" spans="1:7" x14ac:dyDescent="0.2">
      <c r="D22">
        <v>7.5</v>
      </c>
      <c r="E22">
        <f t="shared" si="0"/>
        <v>5.1865257859497827E-3</v>
      </c>
      <c r="F22">
        <f t="shared" si="1"/>
        <v>4.5885348075273864E-6</v>
      </c>
      <c r="G22">
        <f t="shared" si="2"/>
        <v>0.48352816597821624</v>
      </c>
    </row>
    <row r="23" spans="1:7" x14ac:dyDescent="0.2">
      <c r="D23">
        <v>8</v>
      </c>
      <c r="E23">
        <f t="shared" si="0"/>
        <v>3.9674155001792498E-3</v>
      </c>
      <c r="F23">
        <f t="shared" si="1"/>
        <v>1.8005627955081459E-6</v>
      </c>
      <c r="G23">
        <f t="shared" si="2"/>
        <v>-0.20687551479886016</v>
      </c>
    </row>
    <row r="24" spans="1:7" x14ac:dyDescent="0.2">
      <c r="D24">
        <v>8.5</v>
      </c>
      <c r="E24">
        <f t="shared" si="0"/>
        <v>3.0348611769564558E-3</v>
      </c>
      <c r="F24">
        <f t="shared" si="1"/>
        <v>7.0378941219347838E-7</v>
      </c>
      <c r="G24">
        <f t="shared" si="2"/>
        <v>-0.68376104712472419</v>
      </c>
    </row>
    <row r="25" spans="1:7" x14ac:dyDescent="0.2">
      <c r="D25">
        <v>9</v>
      </c>
      <c r="E25">
        <f t="shared" si="0"/>
        <v>2.3215068759451598E-3</v>
      </c>
      <c r="F25">
        <f t="shared" si="1"/>
        <v>2.7413963540482732E-7</v>
      </c>
      <c r="G25">
        <f t="shared" si="2"/>
        <v>-0.52570641591093359</v>
      </c>
    </row>
    <row r="26" spans="1:7" x14ac:dyDescent="0.2">
      <c r="D26">
        <v>9.5</v>
      </c>
      <c r="E26">
        <f t="shared" si="0"/>
        <v>1.7758288965511989E-3</v>
      </c>
      <c r="F26">
        <f t="shared" si="1"/>
        <v>1.0645313231320808E-7</v>
      </c>
      <c r="G26">
        <f t="shared" si="2"/>
        <v>9.9944919483997641E-2</v>
      </c>
    </row>
    <row r="27" spans="1:7" x14ac:dyDescent="0.2">
      <c r="D27">
        <v>10</v>
      </c>
      <c r="E27">
        <f t="shared" si="0"/>
        <v>1.3584143568570422E-3</v>
      </c>
      <c r="F27">
        <f t="shared" si="1"/>
        <v>4.1223072448771159E-8</v>
      </c>
      <c r="G27">
        <f t="shared" si="2"/>
        <v>0.61098852685919403</v>
      </c>
    </row>
    <row r="28" spans="1:7" x14ac:dyDescent="0.2">
      <c r="D28">
        <v>10.5</v>
      </c>
      <c r="E28">
        <f t="shared" si="0"/>
        <v>1.039114505062414E-3</v>
      </c>
      <c r="F28">
        <f t="shared" si="1"/>
        <v>1.5923376898615004E-8</v>
      </c>
      <c r="G28">
        <f t="shared" si="2"/>
        <v>0.55133901446627298</v>
      </c>
    </row>
    <row r="29" spans="1:7" x14ac:dyDescent="0.2">
      <c r="D29">
        <v>11</v>
      </c>
      <c r="E29">
        <f t="shared" si="0"/>
        <v>7.9486715462087762E-4</v>
      </c>
      <c r="F29">
        <f t="shared" si="1"/>
        <v>6.1368298043116344E-9</v>
      </c>
      <c r="G29">
        <f t="shared" si="2"/>
        <v>-2.8671603344927583E-3</v>
      </c>
    </row>
    <row r="30" spans="1:7" x14ac:dyDescent="0.2">
      <c r="D30">
        <v>11.5</v>
      </c>
      <c r="E30">
        <f t="shared" si="0"/>
        <v>6.0803096330287526E-4</v>
      </c>
      <c r="F30">
        <f t="shared" si="1"/>
        <v>2.3602323152914347E-9</v>
      </c>
      <c r="G30">
        <f t="shared" si="2"/>
        <v>-0.53275856535859312</v>
      </c>
    </row>
    <row r="31" spans="1:7" x14ac:dyDescent="0.2">
      <c r="D31">
        <v>12</v>
      </c>
      <c r="E31">
        <f t="shared" si="0"/>
        <v>4.6511124555317207E-4</v>
      </c>
      <c r="F31">
        <f t="shared" si="1"/>
        <v>9.0603229062698345E-10</v>
      </c>
      <c r="G31">
        <f t="shared" si="2"/>
        <v>-0.56172275039885744</v>
      </c>
    </row>
    <row r="32" spans="1:7" x14ac:dyDescent="0.2">
      <c r="D32">
        <v>12.5</v>
      </c>
      <c r="E32">
        <f t="shared" si="0"/>
        <v>3.557852869283312E-4</v>
      </c>
      <c r="F32">
        <f t="shared" si="1"/>
        <v>3.4719859662410053E-10</v>
      </c>
      <c r="G32">
        <f t="shared" si="2"/>
        <v>-8.329731439489442E-2</v>
      </c>
    </row>
    <row r="33" spans="4:7" x14ac:dyDescent="0.2">
      <c r="D33">
        <v>13</v>
      </c>
      <c r="E33">
        <f t="shared" si="0"/>
        <v>2.7215676164554043E-4</v>
      </c>
      <c r="F33">
        <f t="shared" si="1"/>
        <v>1.3283631472964646E-10</v>
      </c>
      <c r="G33">
        <f t="shared" si="2"/>
        <v>0.45144068787636332</v>
      </c>
    </row>
    <row r="34" spans="4:7" x14ac:dyDescent="0.2">
      <c r="D34">
        <v>13.5</v>
      </c>
      <c r="E34">
        <f t="shared" si="0"/>
        <v>2.0818540178787074E-4</v>
      </c>
      <c r="F34">
        <f t="shared" si="1"/>
        <v>5.0747278046555248E-11</v>
      </c>
      <c r="G34">
        <f t="shared" si="2"/>
        <v>0.55834935623991577</v>
      </c>
    </row>
    <row r="35" spans="4:7" x14ac:dyDescent="0.2">
      <c r="D35">
        <v>14</v>
      </c>
      <c r="E35">
        <f t="shared" si="0"/>
        <v>1.5925072467618895E-4</v>
      </c>
      <c r="F35">
        <f t="shared" si="1"/>
        <v>1.9360320299432569E-11</v>
      </c>
      <c r="G35">
        <f t="shared" si="2"/>
        <v>0.15785243588776618</v>
      </c>
    </row>
    <row r="36" spans="4:7" x14ac:dyDescent="0.2">
      <c r="D36">
        <v>14.5</v>
      </c>
      <c r="E36">
        <f t="shared" si="0"/>
        <v>1.2181830758591115E-4</v>
      </c>
      <c r="F36">
        <f t="shared" si="1"/>
        <v>7.376630377393076E-12</v>
      </c>
      <c r="G36">
        <f t="shared" si="2"/>
        <v>-0.36920564603898381</v>
      </c>
    </row>
    <row r="37" spans="4:7" x14ac:dyDescent="0.2">
      <c r="D37">
        <v>15</v>
      </c>
      <c r="E37">
        <f t="shared" si="0"/>
        <v>9.3184505711166175E-5</v>
      </c>
      <c r="F37">
        <f t="shared" si="1"/>
        <v>2.8072868906520526E-12</v>
      </c>
      <c r="G37">
        <f t="shared" si="2"/>
        <v>-0.54285004839624695</v>
      </c>
    </row>
    <row r="38" spans="4:7" x14ac:dyDescent="0.2">
      <c r="D38">
        <v>15.5</v>
      </c>
      <c r="E38">
        <f t="shared" si="0"/>
        <v>7.1281175027903762E-5</v>
      </c>
      <c r="F38">
        <f t="shared" si="1"/>
        <v>1.0671679036256928E-12</v>
      </c>
      <c r="G38">
        <f t="shared" si="2"/>
        <v>-0.22044090327618271</v>
      </c>
    </row>
    <row r="39" spans="4:7" x14ac:dyDescent="0.2">
      <c r="D39">
        <v>16</v>
      </c>
      <c r="E39">
        <f t="shared" si="0"/>
        <v>5.4526295703147128E-5</v>
      </c>
      <c r="F39">
        <f t="shared" si="1"/>
        <v>4.0525329757101362E-13</v>
      </c>
      <c r="G39">
        <f t="shared" si="2"/>
        <v>0.28799926888356009</v>
      </c>
    </row>
    <row r="40" spans="4:7" x14ac:dyDescent="0.2">
      <c r="D40">
        <v>16.5</v>
      </c>
      <c r="E40">
        <f t="shared" si="0"/>
        <v>4.1709706973028761E-5</v>
      </c>
      <c r="F40">
        <f t="shared" si="1"/>
        <v>1.5374324278841212E-13</v>
      </c>
      <c r="G40">
        <f t="shared" si="2"/>
        <v>0.51694321410432997</v>
      </c>
    </row>
    <row r="41" spans="4:7" x14ac:dyDescent="0.2">
      <c r="D41">
        <v>17</v>
      </c>
      <c r="E41">
        <f t="shared" si="0"/>
        <v>3.1905700421081656E-5</v>
      </c>
      <c r="F41">
        <f t="shared" si="1"/>
        <v>5.8272886672428442E-14</v>
      </c>
      <c r="G41">
        <f t="shared" si="2"/>
        <v>0.27101387967245283</v>
      </c>
    </row>
    <row r="42" spans="4:7" x14ac:dyDescent="0.2">
      <c r="D42">
        <v>17.5</v>
      </c>
      <c r="E42">
        <f t="shared" si="0"/>
        <v>2.4406158499700713E-5</v>
      </c>
      <c r="F42">
        <f t="shared" si="1"/>
        <v>2.2067908660514462E-14</v>
      </c>
      <c r="G42">
        <f t="shared" si="2"/>
        <v>-0.20952430921569262</v>
      </c>
    </row>
    <row r="43" spans="4:7" x14ac:dyDescent="0.2">
      <c r="D43">
        <v>18</v>
      </c>
      <c r="E43">
        <f t="shared" si="0"/>
        <v>1.8669409066441623E-5</v>
      </c>
      <c r="F43">
        <f t="shared" si="1"/>
        <v>8.3502821888768483E-15</v>
      </c>
      <c r="G43">
        <f t="shared" si="2"/>
        <v>-0.48238606123957067</v>
      </c>
    </row>
    <row r="44" spans="4:7" x14ac:dyDescent="0.2">
      <c r="D44">
        <v>18.5</v>
      </c>
      <c r="E44">
        <f t="shared" si="0"/>
        <v>1.4281101833146207E-5</v>
      </c>
      <c r="F44">
        <f t="shared" si="1"/>
        <v>3.1572276215253042E-15</v>
      </c>
      <c r="G44">
        <f t="shared" si="2"/>
        <v>-0.30979720517385406</v>
      </c>
    </row>
    <row r="45" spans="4:7" x14ac:dyDescent="0.2">
      <c r="D45">
        <v>19</v>
      </c>
      <c r="E45">
        <f t="shared" si="0"/>
        <v>1.0924280936952283E-5</v>
      </c>
      <c r="F45">
        <f t="shared" si="1"/>
        <v>1.1928704609782513E-15</v>
      </c>
      <c r="G45">
        <f t="shared" si="2"/>
        <v>0.13522978783322478</v>
      </c>
    </row>
    <row r="46" spans="4:7" x14ac:dyDescent="0.2">
      <c r="D46">
        <v>19.5</v>
      </c>
      <c r="E46">
        <f t="shared" si="0"/>
        <v>8.3564920538885022E-6</v>
      </c>
      <c r="F46">
        <f t="shared" si="1"/>
        <v>4.5038074274761565E-16</v>
      </c>
      <c r="G46">
        <f t="shared" si="2"/>
        <v>0.44093086593736008</v>
      </c>
    </row>
    <row r="47" spans="4:7" x14ac:dyDescent="0.2">
      <c r="D47">
        <v>20</v>
      </c>
      <c r="E47">
        <f t="shared" si="0"/>
        <v>6.3922705622200459E-6</v>
      </c>
      <c r="F47">
        <f t="shared" si="1"/>
        <v>1.6993417021166355E-16</v>
      </c>
      <c r="G47">
        <f t="shared" si="2"/>
        <v>0.33725527754936202</v>
      </c>
    </row>
    <row r="48" spans="4:7" x14ac:dyDescent="0.2">
      <c r="D48">
        <v>20.5</v>
      </c>
      <c r="E48">
        <f t="shared" si="0"/>
        <v>4.8897459217484908E-6</v>
      </c>
      <c r="F48">
        <f t="shared" si="1"/>
        <v>6.4078169762734534E-17</v>
      </c>
      <c r="G48">
        <f t="shared" si="2"/>
        <v>-6.6307226456581547E-2</v>
      </c>
    </row>
    <row r="49" spans="4:7" x14ac:dyDescent="0.2">
      <c r="D49">
        <v>21</v>
      </c>
      <c r="E49">
        <f t="shared" si="0"/>
        <v>3.7403947386970666E-6</v>
      </c>
      <c r="F49">
        <f t="shared" si="1"/>
        <v>2.4147993510032952E-17</v>
      </c>
      <c r="G49">
        <f t="shared" si="2"/>
        <v>-0.39428627818810413</v>
      </c>
    </row>
    <row r="50" spans="4:7" x14ac:dyDescent="0.2">
      <c r="D50">
        <v>21.5</v>
      </c>
      <c r="E50">
        <f t="shared" si="0"/>
        <v>2.8612024070710684E-6</v>
      </c>
      <c r="F50">
        <f t="shared" si="1"/>
        <v>9.0950634616416465E-18</v>
      </c>
      <c r="G50">
        <f t="shared" si="2"/>
        <v>-0.35405367344115435</v>
      </c>
    </row>
    <row r="51" spans="4:7" x14ac:dyDescent="0.2">
      <c r="D51">
        <v>22</v>
      </c>
      <c r="E51">
        <f t="shared" si="0"/>
        <v>2.1886671825126532E-6</v>
      </c>
      <c r="F51">
        <f t="shared" si="1"/>
        <v>3.4236981860988703E-18</v>
      </c>
      <c r="G51">
        <f t="shared" si="2"/>
        <v>3.6930747784519879E-3</v>
      </c>
    </row>
    <row r="52" spans="4:7" x14ac:dyDescent="0.2">
      <c r="D52">
        <v>22.5</v>
      </c>
      <c r="E52">
        <f t="shared" si="0"/>
        <v>1.6742136187112792E-6</v>
      </c>
      <c r="F52">
        <f t="shared" si="1"/>
        <v>1.2881333612472272E-18</v>
      </c>
      <c r="G52">
        <f t="shared" si="2"/>
        <v>0.34408398023166542</v>
      </c>
    </row>
    <row r="53" spans="4:7" x14ac:dyDescent="0.2">
      <c r="D53">
        <v>23</v>
      </c>
      <c r="E53">
        <f t="shared" si="0"/>
        <v>1.280684090972848E-6</v>
      </c>
      <c r="F53">
        <f t="shared" si="1"/>
        <v>4.8440839844747538E-19</v>
      </c>
      <c r="G53">
        <f t="shared" si="2"/>
        <v>0.36102148981143239</v>
      </c>
    </row>
    <row r="54" spans="4:7" x14ac:dyDescent="0.2">
      <c r="D54">
        <v>23.5</v>
      </c>
      <c r="E54">
        <f t="shared" si="0"/>
        <v>9.7965499894419031E-7</v>
      </c>
      <c r="F54">
        <f t="shared" si="1"/>
        <v>1.8207788854829777E-19</v>
      </c>
      <c r="G54">
        <f t="shared" si="2"/>
        <v>5.1923423162904873E-2</v>
      </c>
    </row>
    <row r="55" spans="4:7" x14ac:dyDescent="0.2">
      <c r="D55">
        <v>24</v>
      </c>
      <c r="E55">
        <f t="shared" si="0"/>
        <v>7.4938380489079457E-7</v>
      </c>
      <c r="F55">
        <f t="shared" si="1"/>
        <v>6.840787597156489E-20</v>
      </c>
      <c r="G55">
        <f t="shared" si="2"/>
        <v>-0.29185083933186162</v>
      </c>
    </row>
    <row r="56" spans="4:7" x14ac:dyDescent="0.2">
      <c r="D56">
        <v>24.5</v>
      </c>
      <c r="E56">
        <f t="shared" si="0"/>
        <v>5.7323862751462028E-7</v>
      </c>
      <c r="F56">
        <f t="shared" si="1"/>
        <v>2.5690139750480974E-20</v>
      </c>
      <c r="G56">
        <f t="shared" si="2"/>
        <v>-0.35911428084431596</v>
      </c>
    </row>
    <row r="57" spans="4:7" x14ac:dyDescent="0.2">
      <c r="D57">
        <v>25</v>
      </c>
      <c r="E57">
        <f t="shared" si="0"/>
        <v>4.3849696501345111E-7</v>
      </c>
      <c r="F57">
        <f t="shared" si="1"/>
        <v>9.6437492398195888E-21</v>
      </c>
      <c r="G57">
        <f t="shared" si="2"/>
        <v>-0.10008771457478823</v>
      </c>
    </row>
    <row r="58" spans="4:7" x14ac:dyDescent="0.2">
      <c r="D58">
        <v>25.5</v>
      </c>
      <c r="E58">
        <f t="shared" si="0"/>
        <v>3.3542678231519574E-7</v>
      </c>
      <c r="F58">
        <f t="shared" si="1"/>
        <v>3.6186918227651986E-21</v>
      </c>
      <c r="G58">
        <f t="shared" si="2"/>
        <v>0.23898655742424815</v>
      </c>
    </row>
    <row r="59" spans="4:7" x14ac:dyDescent="0.2">
      <c r="D59">
        <v>26</v>
      </c>
      <c r="E59">
        <f t="shared" si="0"/>
        <v>2.5658359184053688E-7</v>
      </c>
      <c r="F59">
        <f t="shared" si="1"/>
        <v>1.3573451162272064E-21</v>
      </c>
      <c r="G59">
        <f t="shared" si="2"/>
        <v>0.34937835320562066</v>
      </c>
    </row>
    <row r="60" spans="4:7" x14ac:dyDescent="0.2">
      <c r="D60">
        <v>26.5</v>
      </c>
      <c r="E60">
        <f t="shared" si="0"/>
        <v>1.9627275779048221E-7</v>
      </c>
      <c r="F60">
        <f t="shared" si="1"/>
        <v>5.0894204288895981E-22</v>
      </c>
      <c r="G60">
        <f t="shared" si="2"/>
        <v>0.14056358139401245</v>
      </c>
    </row>
    <row r="61" spans="4:7" x14ac:dyDescent="0.2">
      <c r="D61">
        <v>27</v>
      </c>
      <c r="E61">
        <f t="shared" si="0"/>
        <v>1.5013818761498539E-7</v>
      </c>
      <c r="F61">
        <f t="shared" si="1"/>
        <v>1.907619428988436E-22</v>
      </c>
      <c r="G61">
        <f t="shared" si="2"/>
        <v>-0.18674669671503388</v>
      </c>
    </row>
    <row r="62" spans="4:7" x14ac:dyDescent="0.2">
      <c r="D62">
        <v>27.5</v>
      </c>
      <c r="E62">
        <f t="shared" si="0"/>
        <v>1.1484770293172907E-7</v>
      </c>
      <c r="F62">
        <f t="shared" si="1"/>
        <v>7.1476978375412675E-23</v>
      </c>
      <c r="G62">
        <f t="shared" si="2"/>
        <v>-0.33291706586659714</v>
      </c>
    </row>
    <row r="63" spans="4:7" x14ac:dyDescent="0.2">
      <c r="D63">
        <v>28</v>
      </c>
      <c r="E63">
        <f t="shared" si="0"/>
        <v>8.7852365065969333E-8</v>
      </c>
      <c r="F63">
        <f t="shared" si="1"/>
        <v>2.6773000149758622E-23</v>
      </c>
      <c r="G63">
        <f t="shared" si="2"/>
        <v>-0.17331374252376097</v>
      </c>
    </row>
    <row r="64" spans="4:7" x14ac:dyDescent="0.2">
      <c r="D64">
        <v>28.5</v>
      </c>
      <c r="E64">
        <f t="shared" si="0"/>
        <v>6.7202371929652916E-8</v>
      </c>
      <c r="F64">
        <f t="shared" si="1"/>
        <v>1.0025115553818576E-23</v>
      </c>
      <c r="G64">
        <f t="shared" si="2"/>
        <v>0.13623085355816572</v>
      </c>
    </row>
    <row r="65" spans="4:7" x14ac:dyDescent="0.2">
      <c r="D65">
        <v>29</v>
      </c>
      <c r="E65">
        <f t="shared" si="0"/>
        <v>5.1406228956729495E-8</v>
      </c>
      <c r="F65">
        <f t="shared" si="1"/>
        <v>3.7527362568743669E-24</v>
      </c>
      <c r="G65">
        <f t="shared" si="2"/>
        <v>0.31085966272146731</v>
      </c>
    </row>
    <row r="66" spans="4:7" x14ac:dyDescent="0.2">
      <c r="D66">
        <v>29.5</v>
      </c>
      <c r="E66">
        <f t="shared" si="0"/>
        <v>3.9323022382572424E-8</v>
      </c>
      <c r="F66">
        <f t="shared" si="1"/>
        <v>1.4043571811296964E-24</v>
      </c>
      <c r="G66">
        <f t="shared" si="2"/>
        <v>0.19847819324824542</v>
      </c>
    </row>
    <row r="67" spans="4:7" x14ac:dyDescent="0.2">
      <c r="D67">
        <v>30</v>
      </c>
      <c r="E67">
        <f t="shared" si="0"/>
        <v>3.0080014050473714E-8</v>
      </c>
      <c r="F67">
        <f t="shared" si="1"/>
        <v>5.2539064576179117E-25</v>
      </c>
      <c r="G67">
        <f t="shared" si="2"/>
        <v>-8.8375663358098294E-2</v>
      </c>
    </row>
    <row r="68" spans="4:7" x14ac:dyDescent="0.2">
      <c r="D68">
        <v>30.5</v>
      </c>
      <c r="E68">
        <f t="shared" si="0"/>
        <v>2.3009605835325988E-8</v>
      </c>
      <c r="F68">
        <f t="shared" si="1"/>
        <v>1.9650175744554346E-25</v>
      </c>
      <c r="G68">
        <f t="shared" si="2"/>
        <v>-0.28433304976045598</v>
      </c>
    </row>
    <row r="69" spans="4:7" x14ac:dyDescent="0.2">
      <c r="D69">
        <v>31</v>
      </c>
      <c r="E69">
        <f t="shared" si="0"/>
        <v>1.7601120790990179E-8</v>
      </c>
      <c r="F69">
        <f t="shared" si="1"/>
        <v>7.3474021582506825E-26</v>
      </c>
      <c r="G69">
        <f t="shared" si="2"/>
        <v>-0.21635102291483224</v>
      </c>
    </row>
    <row r="70" spans="4:7" x14ac:dyDescent="0.2">
      <c r="D70">
        <v>31.5</v>
      </c>
      <c r="E70">
        <f t="shared" si="0"/>
        <v>1.3463918300738529E-8</v>
      </c>
      <c r="F70">
        <f t="shared" si="1"/>
        <v>2.7465543000397411E-26</v>
      </c>
      <c r="G70">
        <f t="shared" si="2"/>
        <v>4.3952246902526942E-2</v>
      </c>
    </row>
    <row r="71" spans="4:7" x14ac:dyDescent="0.2">
      <c r="D71">
        <v>32</v>
      </c>
      <c r="E71">
        <f t="shared" si="0"/>
        <v>1.0299179135328491E-8</v>
      </c>
      <c r="F71">
        <f t="shared" si="1"/>
        <v>1.0264389699511283E-26</v>
      </c>
      <c r="G71">
        <f t="shared" si="2"/>
        <v>0.25443681603828877</v>
      </c>
    </row>
    <row r="72" spans="4:7" x14ac:dyDescent="0.2">
      <c r="D72">
        <v>32.5</v>
      </c>
      <c r="E72">
        <f t="shared" ref="E72:E77" si="3">(EXP(-$B$9*$B$10*D72) - EXP(-$B$8*$B$10*D72)) /(2*$B$7)</f>
        <v>7.8783225278310953E-9</v>
      </c>
      <c r="F72">
        <f t="shared" ref="F72:F77" si="4">$B$10*D72*EXP(-$B$10*D72)</f>
        <v>3.8350588520380893E-27</v>
      </c>
      <c r="G72">
        <f t="shared" ref="G72:G77" si="5">EXP(-$B$10*$B$16*D72)*SIN($B$17*$B$10*D72)/$B$17</f>
        <v>0.22735640225891265</v>
      </c>
    </row>
    <row r="73" spans="4:7" x14ac:dyDescent="0.2">
      <c r="D73">
        <v>33</v>
      </c>
      <c r="E73">
        <f t="shared" si="3"/>
        <v>6.0264963874279738E-9</v>
      </c>
      <c r="F73">
        <f t="shared" si="4"/>
        <v>1.432544527460402E-27</v>
      </c>
      <c r="G73">
        <f t="shared" si="5"/>
        <v>-3.567653093901928E-3</v>
      </c>
    </row>
    <row r="74" spans="4:7" x14ac:dyDescent="0.2">
      <c r="D74">
        <v>33.5</v>
      </c>
      <c r="E74">
        <f t="shared" si="3"/>
        <v>4.6099481938423621E-9</v>
      </c>
      <c r="F74">
        <f t="shared" si="4"/>
        <v>5.349885844610276E-28</v>
      </c>
      <c r="G74">
        <f t="shared" si="5"/>
        <v>-0.22222169117714277</v>
      </c>
    </row>
    <row r="75" spans="4:7" x14ac:dyDescent="0.2">
      <c r="D75">
        <v>34</v>
      </c>
      <c r="E75">
        <f t="shared" si="3"/>
        <v>3.5263644054021056E-9</v>
      </c>
      <c r="F75">
        <f t="shared" si="4"/>
        <v>1.9974878359633459E-28</v>
      </c>
      <c r="G75">
        <f t="shared" si="5"/>
        <v>-0.23202437216696856</v>
      </c>
    </row>
    <row r="76" spans="4:7" x14ac:dyDescent="0.2">
      <c r="D76">
        <v>34.5</v>
      </c>
      <c r="E76">
        <f t="shared" si="3"/>
        <v>2.6974806216471362E-9</v>
      </c>
      <c r="F76">
        <f t="shared" si="4"/>
        <v>7.4564110161802218E-29</v>
      </c>
      <c r="G76">
        <f t="shared" si="5"/>
        <v>-3.2330186149445231E-2</v>
      </c>
    </row>
    <row r="77" spans="4:7" x14ac:dyDescent="0.2">
      <c r="D77">
        <v>35</v>
      </c>
      <c r="E77">
        <f t="shared" si="3"/>
        <v>2.0634287520072971E-9</v>
      </c>
      <c r="F77">
        <f t="shared" si="4"/>
        <v>2.7828148151360528E-29</v>
      </c>
      <c r="G77">
        <f t="shared" si="5"/>
        <v>0.18867153336767251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6C2A-26D7-1E4C-8002-363B029748E8}">
  <dimension ref="A1:H77"/>
  <sheetViews>
    <sheetView tabSelected="1" workbookViewId="0">
      <selection activeCell="K6" sqref="K6"/>
    </sheetView>
  </sheetViews>
  <sheetFormatPr baseColWidth="10" defaultRowHeight="16" x14ac:dyDescent="0.2"/>
  <sheetData>
    <row r="1" spans="1:8" x14ac:dyDescent="0.2">
      <c r="A1" t="s">
        <v>24</v>
      </c>
    </row>
    <row r="4" spans="1:8" x14ac:dyDescent="0.2">
      <c r="A4" s="1" t="s">
        <v>23</v>
      </c>
    </row>
    <row r="6" spans="1:8" x14ac:dyDescent="0.2">
      <c r="A6" t="s">
        <v>3</v>
      </c>
      <c r="B6">
        <v>2</v>
      </c>
      <c r="D6" t="s">
        <v>10</v>
      </c>
      <c r="E6" t="s">
        <v>13</v>
      </c>
      <c r="F6" t="s">
        <v>15</v>
      </c>
      <c r="G6" t="s">
        <v>20</v>
      </c>
      <c r="H6" t="s">
        <v>25</v>
      </c>
    </row>
    <row r="7" spans="1:8" x14ac:dyDescent="0.2">
      <c r="A7" t="s">
        <v>5</v>
      </c>
      <c r="B7">
        <f>SQRT(B6^2-1)</f>
        <v>1.7320508075688772</v>
      </c>
      <c r="D7">
        <v>0</v>
      </c>
      <c r="E7">
        <f>D7-(2*$B$6/$B$10)+(EXP(-$B$6*$B$10*D7)/(2*$B$7*$B$10))*((2*$B$6^2+2*$B$6*$B$7-1)*EXP($B$7*$B$10*D7) + (-2*$B$6^2+2*$B$6*$B$7+1)*EXP(-$B$7*$B$10*D7))</f>
        <v>0</v>
      </c>
      <c r="F7">
        <f>D7-(2/$B$10)+((2+$B$10*D7)/$B$10)*EXP(-$B$10*D7)</f>
        <v>0</v>
      </c>
      <c r="G7">
        <f>D7 - (2*$B$16/$B$10) + (EXP(-$B$16*$B$10*D7)/$B$10)*((2*$B$16^2-1)*SIN($B$10*$B$17*D7)/$B$17 + 2*B16*COS($B$10*$B$17*D7))</f>
        <v>0</v>
      </c>
      <c r="H7">
        <v>0</v>
      </c>
    </row>
    <row r="8" spans="1:8" x14ac:dyDescent="0.2">
      <c r="A8" t="s">
        <v>7</v>
      </c>
      <c r="B8">
        <f>B6+B7</f>
        <v>3.7320508075688772</v>
      </c>
      <c r="D8">
        <v>0.5</v>
      </c>
      <c r="E8">
        <f t="shared" ref="E8:E71" si="0">D8-(2*$B$6/$B$10)+(EXP(-$B$6*$B$10*D8)/(2*$B$7*$B$10))*((2*$B$6^2+2*$B$6*$B$7-1)*EXP($B$7*$B$10*D8) + (-2*$B$6^2+2*$B$6*$B$7+1)*EXP(-$B$7*$B$10*D8))</f>
        <v>3.7572282673479451E-2</v>
      </c>
      <c r="F8">
        <f t="shared" ref="F8:F71" si="1">D8-(2/$B$10)+((2+$B$10*D8)/$B$10)*EXP(-$B$10*D8)</f>
        <v>5.1819161757163501E-2</v>
      </c>
      <c r="G8">
        <f t="shared" ref="G8:G71" si="2">D8 - (2*$B$16/$B$10) + (EXP(-$B$16*$B$10*D8)/$B$10)*((2*$B$16^2-1)*SIN($B$10*$B$17*D8)/$B$17 + 2*B17*COS($B$10*$B$17*D8))</f>
        <v>0.59755866126223178</v>
      </c>
      <c r="H8">
        <v>0.5</v>
      </c>
    </row>
    <row r="9" spans="1:8" x14ac:dyDescent="0.2">
      <c r="A9" t="s">
        <v>8</v>
      </c>
      <c r="B9">
        <f>B6-B7</f>
        <v>0.26794919243112281</v>
      </c>
      <c r="D9">
        <v>1</v>
      </c>
      <c r="E9">
        <f t="shared" si="0"/>
        <v>0.17634462272177798</v>
      </c>
      <c r="F9">
        <f t="shared" si="1"/>
        <v>0.2706705664732254</v>
      </c>
      <c r="G9">
        <f t="shared" si="2"/>
        <v>0.54336056336346805</v>
      </c>
      <c r="H9">
        <v>1</v>
      </c>
    </row>
    <row r="10" spans="1:8" x14ac:dyDescent="0.2">
      <c r="A10" t="s">
        <v>9</v>
      </c>
      <c r="B10">
        <v>2</v>
      </c>
      <c r="D10">
        <v>1.5</v>
      </c>
      <c r="E10">
        <f t="shared" si="0"/>
        <v>0.3998452751095215</v>
      </c>
      <c r="F10">
        <f t="shared" si="1"/>
        <v>0.62446767091965982</v>
      </c>
      <c r="G10">
        <f t="shared" si="2"/>
        <v>1.4133094178243242</v>
      </c>
      <c r="H10">
        <v>1.5</v>
      </c>
    </row>
    <row r="11" spans="1:8" x14ac:dyDescent="0.2">
      <c r="D11">
        <v>2</v>
      </c>
      <c r="E11">
        <f t="shared" si="0"/>
        <v>0.68833372979836682</v>
      </c>
      <c r="F11">
        <f t="shared" si="1"/>
        <v>1.0549469166662024</v>
      </c>
      <c r="G11">
        <f t="shared" si="2"/>
        <v>2.3288574105944919</v>
      </c>
      <c r="H11">
        <v>2</v>
      </c>
    </row>
    <row r="12" spans="1:8" x14ac:dyDescent="0.2">
      <c r="D12">
        <v>2.5</v>
      </c>
      <c r="E12">
        <f t="shared" si="0"/>
        <v>1.0265385799076452</v>
      </c>
      <c r="F12">
        <f t="shared" si="1"/>
        <v>1.5235828144967991</v>
      </c>
      <c r="G12">
        <f t="shared" si="2"/>
        <v>2.9137029908665171</v>
      </c>
      <c r="H12">
        <v>2.5</v>
      </c>
    </row>
    <row r="13" spans="1:8" x14ac:dyDescent="0.2">
      <c r="D13">
        <v>3</v>
      </c>
      <c r="E13">
        <f t="shared" si="0"/>
        <v>1.402773920326484</v>
      </c>
      <c r="F13">
        <f t="shared" si="1"/>
        <v>2.0099150087066655</v>
      </c>
      <c r="G13">
        <f t="shared" si="2"/>
        <v>3.1043459115931125</v>
      </c>
      <c r="H13">
        <v>3</v>
      </c>
    </row>
    <row r="14" spans="1:8" x14ac:dyDescent="0.2">
      <c r="D14">
        <v>3.5</v>
      </c>
      <c r="E14">
        <f t="shared" si="0"/>
        <v>1.8081005591271981</v>
      </c>
      <c r="F14">
        <f t="shared" si="1"/>
        <v>2.5041034688449955</v>
      </c>
      <c r="G14">
        <f t="shared" si="2"/>
        <v>3.1950518584476861</v>
      </c>
      <c r="H14">
        <v>3.5</v>
      </c>
    </row>
    <row r="15" spans="1:8" x14ac:dyDescent="0.2">
      <c r="A15" s="1" t="s">
        <v>16</v>
      </c>
      <c r="D15">
        <v>4</v>
      </c>
      <c r="E15">
        <f t="shared" si="0"/>
        <v>2.235680489087065</v>
      </c>
      <c r="F15">
        <f t="shared" si="1"/>
        <v>3.0016773131395125</v>
      </c>
      <c r="G15">
        <f t="shared" si="2"/>
        <v>3.5586166217929218</v>
      </c>
      <c r="H15">
        <v>4</v>
      </c>
    </row>
    <row r="16" spans="1:8" x14ac:dyDescent="0.2">
      <c r="A16" t="s">
        <v>3</v>
      </c>
      <c r="B16">
        <v>0.02</v>
      </c>
      <c r="D16">
        <v>4.5</v>
      </c>
      <c r="E16">
        <f t="shared" si="0"/>
        <v>2.6802829994650499</v>
      </c>
      <c r="F16">
        <f t="shared" si="1"/>
        <v>3.5006787539224766</v>
      </c>
      <c r="G16">
        <f t="shared" si="2"/>
        <v>4.3073038248361621</v>
      </c>
      <c r="H16">
        <v>4.5</v>
      </c>
    </row>
    <row r="17" spans="1:8" x14ac:dyDescent="0.2">
      <c r="A17" t="s">
        <v>5</v>
      </c>
      <c r="B17">
        <f>SQRT(1-B16^2)</f>
        <v>0.99979997999599901</v>
      </c>
      <c r="D17">
        <v>5</v>
      </c>
      <c r="E17">
        <f t="shared" si="0"/>
        <v>3.1379068756264683</v>
      </c>
      <c r="F17">
        <f t="shared" si="1"/>
        <v>4.0002723995785745</v>
      </c>
      <c r="G17">
        <f t="shared" si="2"/>
        <v>5.2018826877312367</v>
      </c>
      <c r="H17">
        <v>5</v>
      </c>
    </row>
    <row r="18" spans="1:8" x14ac:dyDescent="0.2">
      <c r="D18">
        <v>5.5</v>
      </c>
      <c r="E18">
        <f t="shared" si="0"/>
        <v>3.6054914018597808</v>
      </c>
      <c r="F18">
        <f t="shared" si="1"/>
        <v>4.5001085610551366</v>
      </c>
      <c r="G18">
        <f t="shared" si="2"/>
        <v>5.8810176101193274</v>
      </c>
      <c r="H18">
        <v>5.5</v>
      </c>
    </row>
    <row r="19" spans="1:8" x14ac:dyDescent="0.2">
      <c r="D19">
        <v>6</v>
      </c>
      <c r="E19">
        <f t="shared" si="0"/>
        <v>4.0806952939495487</v>
      </c>
      <c r="F19">
        <f t="shared" si="1"/>
        <v>5.0000430094864736</v>
      </c>
      <c r="G19">
        <f t="shared" si="2"/>
        <v>6.1917105094541398</v>
      </c>
      <c r="H19">
        <v>6</v>
      </c>
    </row>
    <row r="20" spans="1:8" x14ac:dyDescent="0.2">
      <c r="D20">
        <v>6.5</v>
      </c>
      <c r="E20">
        <f t="shared" si="0"/>
        <v>4.5617275943897253</v>
      </c>
      <c r="F20">
        <f t="shared" si="1"/>
        <v>5.5000169524705527</v>
      </c>
      <c r="G20">
        <f t="shared" si="2"/>
        <v>6.3190216634225251</v>
      </c>
      <c r="H20">
        <v>6.5</v>
      </c>
    </row>
    <row r="21" spans="1:8" x14ac:dyDescent="0.2">
      <c r="D21">
        <v>7</v>
      </c>
      <c r="E21">
        <f t="shared" si="0"/>
        <v>5.0472183162443738</v>
      </c>
      <c r="F21">
        <f t="shared" si="1"/>
        <v>6.0000066522297528</v>
      </c>
      <c r="G21">
        <f t="shared" si="2"/>
        <v>6.6060282516818205</v>
      </c>
      <c r="H21">
        <v>7</v>
      </c>
    </row>
    <row r="22" spans="1:8" x14ac:dyDescent="0.2">
      <c r="D22">
        <v>7.5</v>
      </c>
      <c r="E22">
        <f t="shared" si="0"/>
        <v>5.5361194926028867</v>
      </c>
      <c r="F22">
        <f t="shared" si="1"/>
        <v>6.500002600169724</v>
      </c>
      <c r="G22">
        <f t="shared" si="2"/>
        <v>7.2384293282772836</v>
      </c>
      <c r="H22">
        <v>7.5</v>
      </c>
    </row>
    <row r="23" spans="1:8" x14ac:dyDescent="0.2">
      <c r="D23">
        <v>8</v>
      </c>
      <c r="E23">
        <f t="shared" si="0"/>
        <v>6.0276294846927208</v>
      </c>
      <c r="F23">
        <f t="shared" si="1"/>
        <v>7.0000010128165728</v>
      </c>
      <c r="G23">
        <f t="shared" si="2"/>
        <v>8.0833550071935107</v>
      </c>
      <c r="H23">
        <v>8</v>
      </c>
    </row>
    <row r="24" spans="1:8" x14ac:dyDescent="0.2">
      <c r="D24">
        <v>8.5</v>
      </c>
      <c r="E24">
        <f t="shared" si="0"/>
        <v>6.5211350816241618</v>
      </c>
      <c r="F24">
        <f t="shared" si="1"/>
        <v>7.5000003932940835</v>
      </c>
      <c r="G24">
        <f t="shared" si="2"/>
        <v>8.8216070191435119</v>
      </c>
      <c r="H24">
        <v>8.5</v>
      </c>
    </row>
    <row r="25" spans="1:8" x14ac:dyDescent="0.2">
      <c r="D25">
        <v>9</v>
      </c>
      <c r="E25">
        <f t="shared" si="0"/>
        <v>7.0161672097843235</v>
      </c>
      <c r="F25">
        <f t="shared" si="1"/>
        <v>8.0000001522997977</v>
      </c>
      <c r="G25">
        <f t="shared" si="2"/>
        <v>9.2426429253891023</v>
      </c>
      <c r="H25">
        <v>9</v>
      </c>
    </row>
    <row r="26" spans="1:8" x14ac:dyDescent="0.2">
      <c r="D26">
        <v>9.5</v>
      </c>
      <c r="E26">
        <f t="shared" si="0"/>
        <v>7.5123670528866802</v>
      </c>
      <c r="F26">
        <f t="shared" si="1"/>
        <v>8.5000000588293627</v>
      </c>
      <c r="G26">
        <f t="shared" si="2"/>
        <v>9.4300675182257958</v>
      </c>
      <c r="H26">
        <v>9.5</v>
      </c>
    </row>
    <row r="27" spans="1:8" x14ac:dyDescent="0.2">
      <c r="D27">
        <v>10</v>
      </c>
      <c r="E27">
        <f t="shared" si="0"/>
        <v>8.0094601356166137</v>
      </c>
      <c r="F27">
        <f t="shared" si="1"/>
        <v>9.0000000226726904</v>
      </c>
      <c r="G27">
        <f t="shared" si="2"/>
        <v>9.6747501319811473</v>
      </c>
      <c r="H27">
        <v>10</v>
      </c>
    </row>
    <row r="28" spans="1:8" x14ac:dyDescent="0.2">
      <c r="D28">
        <v>10.5</v>
      </c>
      <c r="E28">
        <f t="shared" si="0"/>
        <v>8.5072364990030174</v>
      </c>
      <c r="F28">
        <f t="shared" si="1"/>
        <v>9.5000000087199439</v>
      </c>
      <c r="G28">
        <f t="shared" si="2"/>
        <v>10.20455102837265</v>
      </c>
      <c r="H28">
        <v>10.5</v>
      </c>
    </row>
    <row r="29" spans="1:8" x14ac:dyDescent="0.2">
      <c r="D29">
        <v>11</v>
      </c>
      <c r="E29">
        <f t="shared" si="0"/>
        <v>9.0055355356353157</v>
      </c>
      <c r="F29">
        <f t="shared" si="1"/>
        <v>10.000000003347361</v>
      </c>
      <c r="G29">
        <f t="shared" si="2"/>
        <v>10.981432433303112</v>
      </c>
      <c r="H29">
        <v>11</v>
      </c>
    </row>
    <row r="30" spans="1:8" x14ac:dyDescent="0.2">
      <c r="D30">
        <v>11.5</v>
      </c>
      <c r="E30">
        <f t="shared" si="0"/>
        <v>9.5042343894135914</v>
      </c>
      <c r="F30">
        <f t="shared" si="1"/>
        <v>10.500000001282736</v>
      </c>
      <c r="G30">
        <f t="shared" si="2"/>
        <v>11.746166179253153</v>
      </c>
      <c r="H30">
        <v>11.5</v>
      </c>
    </row>
    <row r="31" spans="1:8" x14ac:dyDescent="0.2">
      <c r="D31">
        <v>12</v>
      </c>
      <c r="E31">
        <f t="shared" si="0"/>
        <v>10.003239081976375</v>
      </c>
      <c r="F31">
        <f t="shared" si="1"/>
        <v>11.000000000490768</v>
      </c>
      <c r="G31">
        <f t="shared" si="2"/>
        <v>12.26063668609927</v>
      </c>
      <c r="H31">
        <v>12</v>
      </c>
    </row>
    <row r="32" spans="1:8" x14ac:dyDescent="0.2">
      <c r="D32">
        <v>12.5</v>
      </c>
      <c r="E32">
        <f t="shared" si="0"/>
        <v>10.502477724891341</v>
      </c>
      <c r="F32">
        <f t="shared" si="1"/>
        <v>11.500000000187487</v>
      </c>
      <c r="G32">
        <f t="shared" si="2"/>
        <v>12.52161533827169</v>
      </c>
      <c r="H32">
        <v>12.5</v>
      </c>
    </row>
    <row r="33" spans="4:8" x14ac:dyDescent="0.2">
      <c r="D33">
        <v>13</v>
      </c>
      <c r="E33">
        <f t="shared" si="0"/>
        <v>11.001895327343346</v>
      </c>
      <c r="F33">
        <f t="shared" si="1"/>
        <v>12.000000000071527</v>
      </c>
      <c r="G33">
        <f t="shared" si="2"/>
        <v>12.754460232336969</v>
      </c>
      <c r="H33">
        <v>13</v>
      </c>
    </row>
    <row r="34" spans="4:8" x14ac:dyDescent="0.2">
      <c r="D34">
        <v>13.5</v>
      </c>
      <c r="E34">
        <f t="shared" si="0"/>
        <v>11.501449824292839</v>
      </c>
      <c r="F34">
        <f t="shared" si="1"/>
        <v>12.500000000027253</v>
      </c>
      <c r="G34">
        <f t="shared" si="2"/>
        <v>13.201048661622538</v>
      </c>
      <c r="H34">
        <v>13.5</v>
      </c>
    </row>
    <row r="35" spans="4:8" x14ac:dyDescent="0.2">
      <c r="D35">
        <v>14</v>
      </c>
      <c r="E35">
        <f t="shared" si="0"/>
        <v>12.001109038228929</v>
      </c>
      <c r="F35">
        <f t="shared" si="1"/>
        <v>13.000000000010372</v>
      </c>
      <c r="G35">
        <f t="shared" si="2"/>
        <v>13.901136923030473</v>
      </c>
      <c r="H35">
        <v>14</v>
      </c>
    </row>
    <row r="36" spans="4:8" x14ac:dyDescent="0.2">
      <c r="D36">
        <v>14.5</v>
      </c>
      <c r="E36">
        <f t="shared" si="0"/>
        <v>12.500848355072613</v>
      </c>
      <c r="F36">
        <f t="shared" si="1"/>
        <v>13.500000000003944</v>
      </c>
      <c r="G36">
        <f t="shared" si="2"/>
        <v>14.664455140761076</v>
      </c>
      <c r="H36">
        <v>14.5</v>
      </c>
    </row>
    <row r="37" spans="4:8" x14ac:dyDescent="0.2">
      <c r="D37">
        <v>15</v>
      </c>
      <c r="E37">
        <f t="shared" si="0"/>
        <v>13.000648946366729</v>
      </c>
      <c r="F37">
        <f t="shared" si="1"/>
        <v>14.000000000001497</v>
      </c>
      <c r="G37">
        <f t="shared" si="2"/>
        <v>15.251207884178765</v>
      </c>
      <c r="H37">
        <v>15</v>
      </c>
    </row>
    <row r="38" spans="4:8" x14ac:dyDescent="0.2">
      <c r="D38">
        <v>15.5</v>
      </c>
      <c r="E38">
        <f t="shared" si="0"/>
        <v>13.500496409346141</v>
      </c>
      <c r="F38">
        <f t="shared" si="1"/>
        <v>14.500000000000568</v>
      </c>
      <c r="G38">
        <f t="shared" si="2"/>
        <v>15.590132275276781</v>
      </c>
      <c r="H38">
        <v>15.5</v>
      </c>
    </row>
    <row r="39" spans="4:8" x14ac:dyDescent="0.2">
      <c r="D39">
        <v>16</v>
      </c>
      <c r="E39">
        <f t="shared" si="0"/>
        <v>14.000379726663974</v>
      </c>
      <c r="F39">
        <f t="shared" si="1"/>
        <v>15.000000000000215</v>
      </c>
      <c r="G39">
        <f t="shared" si="2"/>
        <v>15.836115565265773</v>
      </c>
      <c r="H39">
        <v>16</v>
      </c>
    </row>
    <row r="40" spans="4:8" x14ac:dyDescent="0.2">
      <c r="D40">
        <v>16.5</v>
      </c>
      <c r="E40">
        <f t="shared" si="0"/>
        <v>14.500290470637697</v>
      </c>
      <c r="F40">
        <f t="shared" si="1"/>
        <v>15.500000000000082</v>
      </c>
      <c r="G40">
        <f t="shared" si="2"/>
        <v>16.221735170233476</v>
      </c>
      <c r="H40">
        <v>16.5</v>
      </c>
    </row>
    <row r="41" spans="4:8" x14ac:dyDescent="0.2">
      <c r="D41">
        <v>17</v>
      </c>
      <c r="E41">
        <f t="shared" si="0"/>
        <v>15.000222194539834</v>
      </c>
      <c r="F41">
        <f t="shared" si="1"/>
        <v>16.000000000000032</v>
      </c>
      <c r="G41">
        <f t="shared" si="2"/>
        <v>16.844601465715645</v>
      </c>
      <c r="H41">
        <v>17</v>
      </c>
    </row>
    <row r="42" spans="4:8" x14ac:dyDescent="0.2">
      <c r="D42">
        <v>17.5</v>
      </c>
      <c r="E42">
        <f t="shared" si="0"/>
        <v>15.500169966967826</v>
      </c>
      <c r="F42">
        <f t="shared" si="1"/>
        <v>16.500000000000011</v>
      </c>
      <c r="G42">
        <f t="shared" si="2"/>
        <v>17.584678344884161</v>
      </c>
      <c r="H42">
        <v>17.5</v>
      </c>
    </row>
    <row r="43" spans="4:8" x14ac:dyDescent="0.2">
      <c r="D43">
        <v>18</v>
      </c>
      <c r="E43">
        <f t="shared" si="0"/>
        <v>16.000130015661835</v>
      </c>
      <c r="F43">
        <f t="shared" si="1"/>
        <v>17.000000000000004</v>
      </c>
      <c r="G43">
        <f t="shared" si="2"/>
        <v>18.221000076195288</v>
      </c>
      <c r="H43">
        <v>18</v>
      </c>
    </row>
    <row r="44" spans="4:8" x14ac:dyDescent="0.2">
      <c r="D44">
        <v>18.5</v>
      </c>
      <c r="E44">
        <f t="shared" si="0"/>
        <v>16.500099455044342</v>
      </c>
      <c r="F44">
        <f t="shared" si="1"/>
        <v>17.5</v>
      </c>
      <c r="G44">
        <f t="shared" si="2"/>
        <v>18.634774683704858</v>
      </c>
      <c r="H44">
        <v>18.5</v>
      </c>
    </row>
    <row r="45" spans="4:8" x14ac:dyDescent="0.2">
      <c r="D45">
        <v>19</v>
      </c>
      <c r="E45">
        <f t="shared" si="0"/>
        <v>17.000076077802518</v>
      </c>
      <c r="F45">
        <f t="shared" si="1"/>
        <v>18</v>
      </c>
      <c r="G45">
        <f t="shared" si="2"/>
        <v>18.91243919799852</v>
      </c>
      <c r="H45">
        <v>19</v>
      </c>
    </row>
    <row r="46" spans="4:8" x14ac:dyDescent="0.2">
      <c r="D46">
        <v>19.5</v>
      </c>
      <c r="E46">
        <f t="shared" si="0"/>
        <v>17.500058195459811</v>
      </c>
      <c r="F46">
        <f t="shared" si="1"/>
        <v>18.5</v>
      </c>
      <c r="G46">
        <f t="shared" si="2"/>
        <v>19.259710939377694</v>
      </c>
      <c r="H46">
        <v>19.5</v>
      </c>
    </row>
    <row r="47" spans="4:8" x14ac:dyDescent="0.2">
      <c r="D47">
        <v>20</v>
      </c>
      <c r="E47">
        <f t="shared" si="0"/>
        <v>18.000044516421745</v>
      </c>
      <c r="F47">
        <f t="shared" si="1"/>
        <v>19</v>
      </c>
      <c r="G47">
        <f t="shared" si="2"/>
        <v>19.811507263336338</v>
      </c>
      <c r="H47">
        <v>20</v>
      </c>
    </row>
    <row r="48" spans="4:8" x14ac:dyDescent="0.2">
      <c r="D48">
        <v>20.5</v>
      </c>
      <c r="E48">
        <f t="shared" si="0"/>
        <v>18.500034052687472</v>
      </c>
      <c r="F48">
        <f t="shared" si="1"/>
        <v>19.5</v>
      </c>
      <c r="G48">
        <f t="shared" si="2"/>
        <v>20.513127090337708</v>
      </c>
      <c r="H48">
        <v>20.5</v>
      </c>
    </row>
    <row r="49" spans="4:8" x14ac:dyDescent="0.2">
      <c r="D49">
        <v>21</v>
      </c>
      <c r="E49">
        <f t="shared" si="0"/>
        <v>19.00002604848904</v>
      </c>
      <c r="F49">
        <f t="shared" si="1"/>
        <v>20</v>
      </c>
      <c r="G49">
        <f t="shared" si="2"/>
        <v>21.176985424582778</v>
      </c>
      <c r="H49">
        <v>21</v>
      </c>
    </row>
    <row r="50" spans="4:8" x14ac:dyDescent="0.2">
      <c r="D50">
        <v>21.5</v>
      </c>
      <c r="E50">
        <f t="shared" si="0"/>
        <v>19.500019925704304</v>
      </c>
      <c r="F50">
        <f t="shared" si="1"/>
        <v>20.5</v>
      </c>
      <c r="G50">
        <f t="shared" si="2"/>
        <v>21.656885215251201</v>
      </c>
      <c r="H50">
        <v>21.5</v>
      </c>
    </row>
    <row r="51" spans="4:8" x14ac:dyDescent="0.2">
      <c r="D51">
        <v>22</v>
      </c>
      <c r="E51">
        <f t="shared" si="0"/>
        <v>20.000015242100663</v>
      </c>
      <c r="F51">
        <f t="shared" si="1"/>
        <v>21</v>
      </c>
      <c r="G51">
        <f t="shared" si="2"/>
        <v>21.978154939840685</v>
      </c>
      <c r="H51">
        <v>22</v>
      </c>
    </row>
    <row r="52" spans="4:8" x14ac:dyDescent="0.2">
      <c r="D52">
        <v>22.5</v>
      </c>
      <c r="E52">
        <f t="shared" si="0"/>
        <v>20.500011659393767</v>
      </c>
      <c r="F52">
        <f t="shared" si="1"/>
        <v>21.5</v>
      </c>
      <c r="G52">
        <f t="shared" si="2"/>
        <v>22.308095643476261</v>
      </c>
      <c r="H52">
        <v>22.5</v>
      </c>
    </row>
    <row r="53" spans="4:8" x14ac:dyDescent="0.2">
      <c r="D53">
        <v>23</v>
      </c>
      <c r="E53">
        <f t="shared" si="0"/>
        <v>21.000008918814146</v>
      </c>
      <c r="F53">
        <f t="shared" si="1"/>
        <v>22</v>
      </c>
      <c r="G53">
        <f t="shared" si="2"/>
        <v>22.799633663690209</v>
      </c>
      <c r="H53">
        <v>23</v>
      </c>
    </row>
    <row r="54" spans="4:8" x14ac:dyDescent="0.2">
      <c r="D54">
        <v>23.5</v>
      </c>
      <c r="E54">
        <f t="shared" si="0"/>
        <v>21.50000682241696</v>
      </c>
      <c r="F54">
        <f t="shared" si="1"/>
        <v>22.5</v>
      </c>
      <c r="G54">
        <f t="shared" si="2"/>
        <v>23.454059057787813</v>
      </c>
      <c r="H54">
        <v>23.5</v>
      </c>
    </row>
    <row r="55" spans="4:8" x14ac:dyDescent="0.2">
      <c r="D55">
        <v>24</v>
      </c>
      <c r="E55">
        <f t="shared" si="0"/>
        <v>22.000005218784967</v>
      </c>
      <c r="F55">
        <f t="shared" si="1"/>
        <v>23</v>
      </c>
      <c r="G55">
        <f t="shared" si="2"/>
        <v>24.125808679330198</v>
      </c>
      <c r="H55">
        <v>24</v>
      </c>
    </row>
    <row r="56" spans="4:8" x14ac:dyDescent="0.2">
      <c r="D56">
        <v>24.5</v>
      </c>
      <c r="E56">
        <f t="shared" si="0"/>
        <v>22.500003992092051</v>
      </c>
      <c r="F56">
        <f t="shared" si="1"/>
        <v>23.5</v>
      </c>
      <c r="G56">
        <f t="shared" si="2"/>
        <v>24.65941349470982</v>
      </c>
      <c r="H56">
        <v>24.5</v>
      </c>
    </row>
    <row r="57" spans="4:8" x14ac:dyDescent="0.2">
      <c r="D57">
        <v>25</v>
      </c>
      <c r="E57">
        <f t="shared" si="0"/>
        <v>23.000003053737423</v>
      </c>
      <c r="F57">
        <f t="shared" si="1"/>
        <v>24</v>
      </c>
      <c r="G57">
        <f t="shared" si="2"/>
        <v>25.030003822201564</v>
      </c>
      <c r="H57">
        <v>25</v>
      </c>
    </row>
    <row r="58" spans="4:8" x14ac:dyDescent="0.2">
      <c r="D58">
        <v>25.5</v>
      </c>
      <c r="E58">
        <f t="shared" si="0"/>
        <v>23.500002335946196</v>
      </c>
      <c r="F58">
        <f t="shared" si="1"/>
        <v>24.5</v>
      </c>
      <c r="G58">
        <f t="shared" si="2"/>
        <v>25.360602315910846</v>
      </c>
      <c r="H58">
        <v>25.5</v>
      </c>
    </row>
    <row r="59" spans="4:8" x14ac:dyDescent="0.2">
      <c r="D59">
        <v>26</v>
      </c>
      <c r="E59">
        <f t="shared" si="0"/>
        <v>24.000001786874208</v>
      </c>
      <c r="F59">
        <f t="shared" si="1"/>
        <v>25</v>
      </c>
      <c r="G59">
        <f t="shared" si="2"/>
        <v>25.805450574738472</v>
      </c>
      <c r="H59">
        <v>26</v>
      </c>
    </row>
    <row r="60" spans="4:8" x14ac:dyDescent="0.2">
      <c r="D60">
        <v>26.5</v>
      </c>
      <c r="E60">
        <f t="shared" si="0"/>
        <v>24.50000136686343</v>
      </c>
      <c r="F60">
        <f t="shared" si="1"/>
        <v>25.5</v>
      </c>
      <c r="G60">
        <f t="shared" si="2"/>
        <v>26.409774434735553</v>
      </c>
      <c r="H60">
        <v>26.5</v>
      </c>
    </row>
    <row r="61" spans="4:8" x14ac:dyDescent="0.2">
      <c r="D61">
        <v>27</v>
      </c>
      <c r="E61">
        <f t="shared" si="0"/>
        <v>25.000001045577594</v>
      </c>
      <c r="F61">
        <f t="shared" si="1"/>
        <v>26</v>
      </c>
      <c r="G61">
        <f t="shared" si="2"/>
        <v>27.073298649678833</v>
      </c>
      <c r="H61">
        <v>27</v>
      </c>
    </row>
    <row r="62" spans="4:8" x14ac:dyDescent="0.2">
      <c r="D62">
        <v>27.5</v>
      </c>
      <c r="E62">
        <f t="shared" si="0"/>
        <v>25.500000799811072</v>
      </c>
      <c r="F62">
        <f t="shared" si="1"/>
        <v>26.5</v>
      </c>
      <c r="G62">
        <f t="shared" si="2"/>
        <v>27.646325366106954</v>
      </c>
      <c r="H62">
        <v>27.5</v>
      </c>
    </row>
    <row r="63" spans="4:8" x14ac:dyDescent="0.2">
      <c r="D63">
        <v>28</v>
      </c>
      <c r="E63">
        <f t="shared" si="0"/>
        <v>26.000000611812798</v>
      </c>
      <c r="F63">
        <f t="shared" si="1"/>
        <v>27</v>
      </c>
      <c r="G63">
        <f t="shared" si="2"/>
        <v>28.066587545764872</v>
      </c>
      <c r="H63">
        <v>28</v>
      </c>
    </row>
    <row r="64" spans="4:8" x14ac:dyDescent="0.2">
      <c r="D64">
        <v>28.5</v>
      </c>
      <c r="E64">
        <f t="shared" si="0"/>
        <v>26.500000468004146</v>
      </c>
      <c r="F64">
        <f t="shared" si="1"/>
        <v>27.5</v>
      </c>
      <c r="G64">
        <f t="shared" si="2"/>
        <v>28.41193906556234</v>
      </c>
      <c r="H64">
        <v>28.5</v>
      </c>
    </row>
    <row r="65" spans="4:8" x14ac:dyDescent="0.2">
      <c r="D65">
        <v>29</v>
      </c>
      <c r="E65">
        <f t="shared" si="0"/>
        <v>27.000000357998204</v>
      </c>
      <c r="F65">
        <f t="shared" si="1"/>
        <v>28</v>
      </c>
      <c r="G65">
        <f t="shared" si="2"/>
        <v>28.824694512504355</v>
      </c>
      <c r="H65">
        <v>29</v>
      </c>
    </row>
    <row r="66" spans="4:8" x14ac:dyDescent="0.2">
      <c r="D66">
        <v>29.5</v>
      </c>
      <c r="E66">
        <f t="shared" si="0"/>
        <v>27.500000273849523</v>
      </c>
      <c r="F66">
        <f t="shared" si="1"/>
        <v>28.5</v>
      </c>
      <c r="G66">
        <f t="shared" si="2"/>
        <v>29.380840294653176</v>
      </c>
      <c r="H66">
        <v>29.5</v>
      </c>
    </row>
    <row r="67" spans="4:8" x14ac:dyDescent="0.2">
      <c r="D67">
        <v>30</v>
      </c>
      <c r="E67">
        <f t="shared" si="0"/>
        <v>28.000000209480273</v>
      </c>
      <c r="F67">
        <f t="shared" si="1"/>
        <v>29</v>
      </c>
      <c r="G67">
        <f t="shared" si="2"/>
        <v>30.024152481413708</v>
      </c>
      <c r="H67">
        <v>30</v>
      </c>
    </row>
    <row r="68" spans="4:8" x14ac:dyDescent="0.2">
      <c r="D68">
        <v>30.5</v>
      </c>
      <c r="E68">
        <f t="shared" si="0"/>
        <v>28.500000160241232</v>
      </c>
      <c r="F68">
        <f t="shared" si="1"/>
        <v>29.5</v>
      </c>
      <c r="G68">
        <f t="shared" si="2"/>
        <v>30.622052791660323</v>
      </c>
      <c r="H68">
        <v>30.5</v>
      </c>
    </row>
    <row r="69" spans="4:8" x14ac:dyDescent="0.2">
      <c r="D69">
        <v>31</v>
      </c>
      <c r="E69">
        <f t="shared" si="0"/>
        <v>29.000000122575994</v>
      </c>
      <c r="F69">
        <f t="shared" si="1"/>
        <v>30</v>
      </c>
      <c r="G69">
        <f t="shared" si="2"/>
        <v>31.088088971048251</v>
      </c>
      <c r="H69">
        <v>31</v>
      </c>
    </row>
    <row r="70" spans="4:8" x14ac:dyDescent="0.2">
      <c r="D70">
        <v>31.5</v>
      </c>
      <c r="E70">
        <f t="shared" si="0"/>
        <v>29.500000093764097</v>
      </c>
      <c r="F70">
        <f t="shared" si="1"/>
        <v>30.5</v>
      </c>
      <c r="G70">
        <f t="shared" si="2"/>
        <v>31.458041457447496</v>
      </c>
      <c r="H70">
        <v>31.5</v>
      </c>
    </row>
    <row r="71" spans="4:8" x14ac:dyDescent="0.2">
      <c r="D71">
        <v>32</v>
      </c>
      <c r="E71">
        <f t="shared" si="0"/>
        <v>30.000000071724529</v>
      </c>
      <c r="F71">
        <f t="shared" si="1"/>
        <v>31</v>
      </c>
      <c r="G71">
        <f t="shared" si="2"/>
        <v>31.852883366707271</v>
      </c>
      <c r="H71">
        <v>32</v>
      </c>
    </row>
    <row r="72" spans="4:8" x14ac:dyDescent="0.2">
      <c r="D72">
        <v>32.5</v>
      </c>
      <c r="E72">
        <f t="shared" ref="E72:E77" si="3">D72-(2*$B$6/$B$10)+(EXP(-$B$6*$B$10*D72)/(2*$B$7*$B$10))*((2*$B$6^2+2*$B$6*$B$7-1)*EXP($B$7*$B$10*D72) + (-2*$B$6^2+2*$B$6*$B$7+1)*EXP(-$B$7*$B$10*D72))</f>
        <v>30.500000054865438</v>
      </c>
      <c r="F72">
        <f t="shared" ref="F72:F77" si="4">D72-(2/$B$10)+((2+$B$10*D72)/$B$10)*EXP(-$B$10*D72)</f>
        <v>31.5</v>
      </c>
      <c r="G72">
        <f t="shared" ref="G72:G77" si="5">D72 - (2*$B$16/$B$10) + (EXP(-$B$16*$B$10*D72)/$B$10)*((2*$B$16^2-1)*SIN($B$10*$B$17*D72)/$B$17 + 2*B81*COS($B$10*$B$17*D72))</f>
        <v>32.366412741431446</v>
      </c>
      <c r="H72">
        <v>32.5</v>
      </c>
    </row>
    <row r="73" spans="4:8" x14ac:dyDescent="0.2">
      <c r="D73">
        <v>33</v>
      </c>
      <c r="E73">
        <f t="shared" si="3"/>
        <v>31.000000041969134</v>
      </c>
      <c r="F73">
        <f t="shared" si="4"/>
        <v>32</v>
      </c>
      <c r="G73">
        <f t="shared" si="5"/>
        <v>32.981782399485709</v>
      </c>
      <c r="H73">
        <v>33</v>
      </c>
    </row>
    <row r="74" spans="4:8" x14ac:dyDescent="0.2">
      <c r="D74">
        <v>33.5</v>
      </c>
      <c r="E74">
        <f t="shared" si="3"/>
        <v>31.500000032104147</v>
      </c>
      <c r="F74">
        <f t="shared" si="4"/>
        <v>32.5</v>
      </c>
      <c r="G74">
        <f t="shared" si="5"/>
        <v>33.591021956912094</v>
      </c>
      <c r="H74">
        <v>33.5</v>
      </c>
    </row>
    <row r="75" spans="4:8" x14ac:dyDescent="0.2">
      <c r="D75">
        <v>34</v>
      </c>
      <c r="E75">
        <f t="shared" si="3"/>
        <v>32.000000024557963</v>
      </c>
      <c r="F75">
        <f t="shared" si="4"/>
        <v>33</v>
      </c>
      <c r="G75">
        <f t="shared" si="5"/>
        <v>34.095919376334614</v>
      </c>
      <c r="H75">
        <v>34</v>
      </c>
    </row>
    <row r="76" spans="4:8" x14ac:dyDescent="0.2">
      <c r="D76">
        <v>34.5</v>
      </c>
      <c r="E76">
        <f t="shared" si="3"/>
        <v>32.500000018785528</v>
      </c>
      <c r="F76">
        <f t="shared" si="4"/>
        <v>33.5</v>
      </c>
      <c r="G76">
        <f t="shared" si="5"/>
        <v>34.496152161000261</v>
      </c>
      <c r="H76">
        <v>34.5</v>
      </c>
    </row>
    <row r="77" spans="4:8" x14ac:dyDescent="0.2">
      <c r="D77">
        <v>35</v>
      </c>
      <c r="E77">
        <f t="shared" si="3"/>
        <v>33.000000014369931</v>
      </c>
      <c r="F77">
        <f t="shared" si="4"/>
        <v>34</v>
      </c>
      <c r="G77">
        <f t="shared" si="5"/>
        <v>34.885739701929509</v>
      </c>
      <c r="H77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2021-03-22T03:04:34Z</dcterms:created>
  <dcterms:modified xsi:type="dcterms:W3CDTF">2021-04-02T11:12:26Z</dcterms:modified>
</cp:coreProperties>
</file>