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 codeName="ThisWorkbook"/>
  <bookViews>
    <workbookView xWindow="0" yWindow="0" windowWidth="20376" windowHeight="12816" tabRatio="900"/>
  </bookViews>
  <sheets>
    <sheet name="Customer tablewith colour" sheetId="19" r:id="rId1"/>
    <sheet name="NOTES" sheetId="14" r:id="rId2"/>
    <sheet name="Whole number" sheetId="15" r:id="rId3"/>
    <sheet name="Decimal" sheetId="16" r:id="rId4"/>
    <sheet name="Departments" sheetId="1" r:id="rId5"/>
    <sheet name="Cost centers table" sheetId="3" r:id="rId6"/>
    <sheet name="Cost center budget" sheetId="2" r:id="rId7"/>
    <sheet name="Date" sheetId="17" r:id="rId8"/>
    <sheet name="Time" sheetId="4" r:id="rId9"/>
    <sheet name="Text length" sheetId="5" r:id="rId10"/>
    <sheet name="HR Budget" sheetId="7" r:id="rId11"/>
    <sheet name="Products" sheetId="10" r:id="rId12"/>
    <sheet name="Age verification" sheetId="11" r:id="rId13"/>
    <sheet name="Custom values" sheetId="12" r:id="rId14"/>
    <sheet name="E-Mail" sheetId="13" r:id="rId15"/>
  </sheets>
  <externalReferences>
    <externalReference r:id="rId16"/>
  </externalReferences>
  <definedNames>
    <definedName name="DepartmentList" localSheetId="0">[1]!DepartmentTable[Department]</definedName>
    <definedName name="DepartmentList">DepartmentTable[Department]</definedName>
    <definedName name="DeptID" localSheetId="0">[1]!DepartmentTable[Dept ID]</definedName>
    <definedName name="DeptID">DepartmentTable[Dept ID]</definedName>
    <definedName name="lst_CostCenter" localSheetId="0">#REF!</definedName>
    <definedName name="lst_CostCenter">tbl_CostCenters[Cost Center]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B7" i="11" l="1"/>
  <c r="B5" l="1"/>
  <c r="A23" i="10"/>
  <c r="A22"/>
  <c r="A5" i="17" l="1"/>
  <c r="B5" s="1"/>
  <c r="C4" i="16" l="1"/>
  <c r="E25" i="2" l="1"/>
  <c r="B25"/>
  <c r="E24"/>
  <c r="B24"/>
  <c r="E23"/>
  <c r="B23"/>
  <c r="E22"/>
  <c r="B22"/>
  <c r="E21"/>
  <c r="B21"/>
  <c r="E20"/>
  <c r="B20"/>
  <c r="E19"/>
  <c r="B19"/>
  <c r="E18"/>
  <c r="B18"/>
  <c r="E17"/>
  <c r="B17"/>
  <c r="E15" i="7" l="1"/>
  <c r="B15"/>
  <c r="E14"/>
  <c r="B14"/>
  <c r="E13"/>
  <c r="B13"/>
  <c r="E12"/>
  <c r="B12"/>
  <c r="E11"/>
  <c r="B11"/>
  <c r="E10"/>
  <c r="B10"/>
  <c r="E9"/>
  <c r="B9"/>
  <c r="E8"/>
  <c r="B8"/>
  <c r="E7"/>
  <c r="B7"/>
  <c r="E4" i="2"/>
  <c r="E5"/>
  <c r="E6"/>
  <c r="E7"/>
  <c r="E8"/>
  <c r="E9"/>
  <c r="E10"/>
  <c r="E11"/>
  <c r="E12"/>
  <c r="B4"/>
  <c r="B5"/>
  <c r="B6"/>
  <c r="B7"/>
  <c r="B8"/>
  <c r="B9"/>
  <c r="B10"/>
  <c r="B11"/>
  <c r="B12"/>
</calcChain>
</file>

<file path=xl/sharedStrings.xml><?xml version="1.0" encoding="utf-8"?>
<sst xmlns="http://schemas.openxmlformats.org/spreadsheetml/2006/main" count="181" uniqueCount="158">
  <si>
    <t>Department</t>
  </si>
  <si>
    <t>Accounting</t>
  </si>
  <si>
    <t>Payroll</t>
  </si>
  <si>
    <t>Human Resources</t>
  </si>
  <si>
    <t>Sales</t>
  </si>
  <si>
    <t>Marketing</t>
  </si>
  <si>
    <t>Operations</t>
  </si>
  <si>
    <t>Executive</t>
  </si>
  <si>
    <t>Dept ID</t>
  </si>
  <si>
    <t>Cost Center</t>
  </si>
  <si>
    <t>Category</t>
  </si>
  <si>
    <t>Current Year Projected</t>
  </si>
  <si>
    <t>Future Year Budget</t>
  </si>
  <si>
    <t>Variance</t>
  </si>
  <si>
    <t>Salary - Regular Wages</t>
  </si>
  <si>
    <t>Salary - Hourly Wages</t>
  </si>
  <si>
    <t>Salary - Commission</t>
  </si>
  <si>
    <t>Salary - Bonus</t>
  </si>
  <si>
    <t>Salary - Vacation</t>
  </si>
  <si>
    <t>Salary - Sick Time</t>
  </si>
  <si>
    <t>Tax - Fed</t>
  </si>
  <si>
    <t>Tax - State</t>
  </si>
  <si>
    <t>Tax - SDI</t>
  </si>
  <si>
    <t>Start Time</t>
  </si>
  <si>
    <t>End Time</t>
  </si>
  <si>
    <t>Meeting Time</t>
  </si>
  <si>
    <t>Budget Maximum</t>
  </si>
  <si>
    <t>Product ID</t>
  </si>
  <si>
    <t>Product Name</t>
  </si>
  <si>
    <t>ID-1234567</t>
  </si>
  <si>
    <t>Widget</t>
  </si>
  <si>
    <t>ID-29876534</t>
  </si>
  <si>
    <t>Fetzer Valve</t>
  </si>
  <si>
    <t>Unique List</t>
  </si>
  <si>
    <t>E-Mail Address</t>
  </si>
  <si>
    <t>bob@msn.com</t>
  </si>
  <si>
    <t>Data Validation List with a Table for a source</t>
  </si>
  <si>
    <t>See more online: Apply Data Validation to cells</t>
  </si>
  <si>
    <t>• Limit users to entries between 100-999</t>
  </si>
  <si>
    <t>• Use the Cost Center list instead</t>
  </si>
  <si>
    <t>Data Validation - Use the Cost Center list</t>
  </si>
  <si>
    <t>Data Validation - Limit entries to a certain text length</t>
  </si>
  <si>
    <t>• Text Length Settings</t>
  </si>
  <si>
    <t>• Allow a whole number entry limited to a set value</t>
  </si>
  <si>
    <t>Each worksheet is listed below, along with what kind of Data Validation you'll find</t>
  </si>
  <si>
    <t>Time</t>
  </si>
  <si>
    <t>Products</t>
  </si>
  <si>
    <t>E-Mail</t>
  </si>
  <si>
    <t>Worksheet</t>
  </si>
  <si>
    <t>Data Validation Type</t>
  </si>
  <si>
    <t>Data Validation - Limit entries to a set value</t>
  </si>
  <si>
    <t>• Custom Number format</t>
  </si>
  <si>
    <t>Custom Number Format</t>
  </si>
  <si>
    <t>Data Validation - Custom format to verify age requirement</t>
  </si>
  <si>
    <t>Data Validation - Custom option to ensure Unique entries only</t>
  </si>
  <si>
    <t>• Custom option to ensure Unique entries only</t>
  </si>
  <si>
    <t>• Custom option to verify age requirement</t>
  </si>
  <si>
    <t>• Custom option for Product ID entry</t>
  </si>
  <si>
    <t>• Custom option to ensure a Text (non-numeric only) entry</t>
  </si>
  <si>
    <t>• Custom option for e-mail address validation</t>
  </si>
  <si>
    <t>Data Validation - Custom option for e-mail address validation</t>
  </si>
  <si>
    <t>• Use the Name Manger to create and manage Defined Names</t>
  </si>
  <si>
    <t>• Use the Start &amp; End Time options to limit Time entries</t>
  </si>
  <si>
    <t>Data Validation - Limit entry to a whole number</t>
  </si>
  <si>
    <t>Ranking</t>
  </si>
  <si>
    <t>Deductions</t>
  </si>
  <si>
    <t>• Limit entry to values between 1 and 10</t>
  </si>
  <si>
    <t>Data Validation - Limit entry to a decimal</t>
  </si>
  <si>
    <t>Current Salary</t>
  </si>
  <si>
    <t>Annual Merit Increase</t>
  </si>
  <si>
    <t>New Salary</t>
  </si>
  <si>
    <t>• Limit entry to a decimal value less than or equal to 3%</t>
  </si>
  <si>
    <t>Start Date</t>
  </si>
  <si>
    <t>End Date</t>
  </si>
  <si>
    <t>Time Off Request</t>
  </si>
  <si>
    <t>• Use the Date option to limit the Start Date</t>
  </si>
  <si>
    <t>Enter text up to 25 characters</t>
  </si>
  <si>
    <t>Enter a brief description</t>
  </si>
  <si>
    <t>Whole number</t>
  </si>
  <si>
    <t>Decimal</t>
  </si>
  <si>
    <t>Date</t>
  </si>
  <si>
    <t>Excel Table that can be used for a Data Validation List source</t>
  </si>
  <si>
    <t>Departments</t>
  </si>
  <si>
    <t>Data Validation - Limit a list to certain entries</t>
  </si>
  <si>
    <t>Data Validation - Limit users to time entries only</t>
  </si>
  <si>
    <t>Data Validation - Limit users to date entries only</t>
  </si>
  <si>
    <t>Must be born before:</t>
  </si>
  <si>
    <t>Age Limit:</t>
  </si>
  <si>
    <t>Birthday:</t>
  </si>
  <si>
    <t>Current Age:</t>
  </si>
  <si>
    <t>Does a participant meet an age requirement?</t>
  </si>
  <si>
    <t>Number of Dependents</t>
  </si>
  <si>
    <t>• Cells highlighted like this are for input:</t>
  </si>
  <si>
    <t>Limit selections to list choices</t>
  </si>
  <si>
    <t>Cost centers table</t>
  </si>
  <si>
    <t>Table for Cost center list source</t>
  </si>
  <si>
    <t>Limit selections to Cost center list choices</t>
  </si>
  <si>
    <t>Limit entries between a time frame</t>
  </si>
  <si>
    <t>Limit entries to dates within a range</t>
  </si>
  <si>
    <t>Limit entries below a certain age</t>
  </si>
  <si>
    <t>Limit entries to unique values only (no repeated entries)</t>
  </si>
  <si>
    <t>Limit entries to whole numbers</t>
  </si>
  <si>
    <t>Limit entries to decimal (percentage) values</t>
  </si>
  <si>
    <t>Limit entries to a certain number of characters</t>
  </si>
  <si>
    <t>Limit entries to a certain maximum amount</t>
  </si>
  <si>
    <t>Require entries to meet certain text guidelines</t>
  </si>
  <si>
    <t>Require entries to contain the @ symbol</t>
  </si>
  <si>
    <t>Cost center budget</t>
  </si>
  <si>
    <t>Text length</t>
  </si>
  <si>
    <t>Age verification</t>
  </si>
  <si>
    <t>Data Validation - Custom option with a formula to restrict a text entry</t>
  </si>
  <si>
    <t>Data Validation - Custom option with a formula to ensure a text entry</t>
  </si>
  <si>
    <t>Budget Input -- Human Resources</t>
  </si>
  <si>
    <t>Custom values</t>
  </si>
  <si>
    <t>HR Budget</t>
  </si>
  <si>
    <t xml:space="preserve">Excel Data Validation </t>
  </si>
  <si>
    <t>Royel Coustomer</t>
  </si>
  <si>
    <t xml:space="preserve">Red </t>
  </si>
  <si>
    <t>Immediate Collection</t>
  </si>
  <si>
    <t xml:space="preserve">Note : </t>
  </si>
  <si>
    <t>Name-24</t>
  </si>
  <si>
    <t>Name-23</t>
  </si>
  <si>
    <t>Name-22</t>
  </si>
  <si>
    <t>Name-21</t>
  </si>
  <si>
    <t>Name-20</t>
  </si>
  <si>
    <t>Name-19</t>
  </si>
  <si>
    <t>Name-18</t>
  </si>
  <si>
    <t>Name-17</t>
  </si>
  <si>
    <t>Name-16</t>
  </si>
  <si>
    <t>Name-15</t>
  </si>
  <si>
    <t>Name-14</t>
  </si>
  <si>
    <t>Name-13</t>
  </si>
  <si>
    <t>Name-12</t>
  </si>
  <si>
    <t>Name-11</t>
  </si>
  <si>
    <t>Name-10</t>
  </si>
  <si>
    <t>Name-9</t>
  </si>
  <si>
    <t>Name-8</t>
  </si>
  <si>
    <t>Name-7</t>
  </si>
  <si>
    <t>Name-6</t>
  </si>
  <si>
    <t>Name-5</t>
  </si>
  <si>
    <t>Name-4</t>
  </si>
  <si>
    <t>Name-3</t>
  </si>
  <si>
    <t>Name-2</t>
  </si>
  <si>
    <t>Name-1</t>
  </si>
  <si>
    <t>Total Due</t>
  </si>
  <si>
    <t>Previous Total Due</t>
  </si>
  <si>
    <t>Surcharges</t>
  </si>
  <si>
    <t>Government Taxes &amp; Fees</t>
  </si>
  <si>
    <t>Plans, Equipment &amp; Usage</t>
  </si>
  <si>
    <t>Account Number</t>
  </si>
  <si>
    <t>Customer Name</t>
  </si>
  <si>
    <t>Data Validation with Multi colour Input</t>
  </si>
  <si>
    <t>VIP Coustomer</t>
  </si>
  <si>
    <t>Collection needed</t>
  </si>
  <si>
    <t>Requirment-1:</t>
  </si>
  <si>
    <t>Requirment-2:</t>
  </si>
  <si>
    <t xml:space="preserve">Requirment-1: Need to collect the Due if Total due more then $200 </t>
  </si>
  <si>
    <t>Requirment-2: Find the VIP Customers Name if Plan More then $ 200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</si>
</sst>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164" formatCode="mm/dd/yy;@"/>
    <numFmt numFmtId="165" formatCode="&quot;ID-&quot;#######"/>
    <numFmt numFmtId="166" formatCode="0.0%"/>
  </numFmts>
  <fonts count="8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sz val="18"/>
      <color rgb="FF227447"/>
      <name val="Calibri Light"/>
      <family val="2"/>
      <scheme val="major"/>
    </font>
    <font>
      <u/>
      <sz val="11"/>
      <color theme="10"/>
      <name val="Segoe UI Light"/>
      <family val="2"/>
    </font>
    <font>
      <sz val="11"/>
      <color rgb="FF3F3F76"/>
      <name val="Segoe UI Light"/>
      <family val="2"/>
    </font>
    <font>
      <b/>
      <sz val="11"/>
      <color rgb="FF227447"/>
      <name val="Segoe UI Light"/>
      <family val="2"/>
    </font>
    <font>
      <sz val="11"/>
      <color rgb="FFFF0000"/>
      <name val="Segoe UI Light"/>
      <family val="2"/>
    </font>
    <font>
      <b/>
      <sz val="11"/>
      <color theme="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27447"/>
        <bgColor theme="9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00000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4" borderId="4" applyNumberFormat="0" applyAlignment="0" applyProtection="0"/>
  </cellStyleXfs>
  <cellXfs count="59">
    <xf numFmtId="0" fontId="0" fillId="0" borderId="0" xfId="0"/>
    <xf numFmtId="0" fontId="1" fillId="3" borderId="1" xfId="0" applyFont="1" applyFill="1" applyBorder="1"/>
    <xf numFmtId="0" fontId="0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38" fontId="0" fillId="0" borderId="0" xfId="0" applyNumberFormat="1"/>
    <xf numFmtId="0" fontId="2" fillId="0" borderId="0" xfId="1"/>
    <xf numFmtId="0" fontId="0" fillId="0" borderId="0" xfId="0" applyFont="1"/>
    <xf numFmtId="0" fontId="0" fillId="2" borderId="2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/>
    <xf numFmtId="3" fontId="1" fillId="3" borderId="1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/>
    <xf numFmtId="0" fontId="5" fillId="0" borderId="0" xfId="3"/>
    <xf numFmtId="0" fontId="3" fillId="0" borderId="0" xfId="2" applyAlignment="1">
      <alignment horizontal="left" indent="1"/>
    </xf>
    <xf numFmtId="0" fontId="2" fillId="0" borderId="0" xfId="1" applyFont="1"/>
    <xf numFmtId="3" fontId="4" fillId="4" borderId="4" xfId="4" applyNumberFormat="1"/>
    <xf numFmtId="0" fontId="1" fillId="3" borderId="0" xfId="0" applyFont="1" applyFill="1" applyBorder="1"/>
    <xf numFmtId="0" fontId="0" fillId="0" borderId="0" xfId="0" applyFont="1" applyBorder="1"/>
    <xf numFmtId="164" fontId="5" fillId="0" borderId="0" xfId="3" applyNumberFormat="1"/>
    <xf numFmtId="0" fontId="2" fillId="0" borderId="0" xfId="1" applyAlignment="1">
      <alignment horizontal="left"/>
    </xf>
    <xf numFmtId="0" fontId="1" fillId="3" borderId="0" xfId="0" applyFont="1" applyFill="1" applyBorder="1" applyAlignment="1">
      <alignment horizontal="center" vertical="center" wrapText="1"/>
    </xf>
    <xf numFmtId="18" fontId="0" fillId="2" borderId="3" xfId="0" applyNumberFormat="1" applyFont="1" applyFill="1" applyBorder="1" applyAlignment="1">
      <alignment horizontal="center" vertical="center" wrapText="1"/>
    </xf>
    <xf numFmtId="0" fontId="4" fillId="4" borderId="4" xfId="4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6" fontId="0" fillId="0" borderId="0" xfId="0" applyNumberFormat="1" applyAlignment="1">
      <alignment horizontal="center"/>
    </xf>
    <xf numFmtId="0" fontId="1" fillId="3" borderId="5" xfId="0" applyFont="1" applyFill="1" applyBorder="1" applyAlignment="1">
      <alignment horizontal="centerContinuous" vertical="center" wrapText="1"/>
    </xf>
    <xf numFmtId="0" fontId="4" fillId="4" borderId="4" xfId="4"/>
    <xf numFmtId="0" fontId="0" fillId="0" borderId="0" xfId="0" applyNumberFormat="1"/>
    <xf numFmtId="0" fontId="0" fillId="0" borderId="2" xfId="0" applyFont="1" applyBorder="1"/>
    <xf numFmtId="2" fontId="0" fillId="0" borderId="2" xfId="0" applyNumberFormat="1" applyFont="1" applyBorder="1"/>
    <xf numFmtId="164" fontId="0" fillId="0" borderId="0" xfId="0" applyNumberFormat="1" applyFont="1"/>
    <xf numFmtId="164" fontId="4" fillId="4" borderId="4" xfId="4" applyNumberFormat="1"/>
    <xf numFmtId="4" fontId="0" fillId="0" borderId="0" xfId="0" applyNumberFormat="1"/>
    <xf numFmtId="6" fontId="4" fillId="4" borderId="4" xfId="4" applyNumberFormat="1" applyAlignment="1">
      <alignment horizontal="center"/>
    </xf>
    <xf numFmtId="164" fontId="4" fillId="4" borderId="4" xfId="4" applyNumberFormat="1" applyAlignment="1">
      <alignment horizontal="center" vertical="center" wrapText="1"/>
    </xf>
    <xf numFmtId="18" fontId="4" fillId="4" borderId="4" xfId="4" applyNumberFormat="1" applyAlignment="1">
      <alignment horizontal="center" vertical="center" wrapText="1"/>
    </xf>
    <xf numFmtId="165" fontId="4" fillId="4" borderId="4" xfId="4" applyNumberFormat="1" applyAlignment="1">
      <alignment horizontal="left"/>
    </xf>
    <xf numFmtId="166" fontId="4" fillId="4" borderId="4" xfId="4" applyNumberFormat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6" fillId="5" borderId="0" xfId="0" applyFont="1" applyFill="1"/>
    <xf numFmtId="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6" fillId="5" borderId="9" xfId="0" applyFont="1" applyFill="1" applyBorder="1"/>
    <xf numFmtId="0" fontId="0" fillId="0" borderId="10" xfId="0" applyBorder="1"/>
    <xf numFmtId="0" fontId="0" fillId="0" borderId="11" xfId="0" applyBorder="1"/>
    <xf numFmtId="6" fontId="4" fillId="4" borderId="12" xfId="4" applyNumberFormat="1" applyBorder="1" applyAlignment="1">
      <alignment horizontal="center"/>
    </xf>
    <xf numFmtId="0" fontId="7" fillId="0" borderId="0" xfId="0" applyFont="1"/>
    <xf numFmtId="0" fontId="7" fillId="0" borderId="10" xfId="0" applyFont="1" applyBorder="1"/>
  </cellXfs>
  <cellStyles count="5">
    <cellStyle name="Heading 4" xfId="3" builtinId="19" customBuiltin="1"/>
    <cellStyle name="Hyperlink" xfId="2" builtinId="8"/>
    <cellStyle name="Input" xfId="4" builtinId="20"/>
    <cellStyle name="Normal" xfId="0" builtinId="0"/>
    <cellStyle name="Title" xfId="1" builtinId="15" customBuiltin="1"/>
  </cellStyles>
  <dxfs count="87">
    <dxf>
      <fill>
        <patternFill>
          <bgColor rgb="FF479D89"/>
        </patternFill>
      </fill>
    </dxf>
    <dxf>
      <fill>
        <patternFill>
          <bgColor rgb="FF8295D0"/>
        </patternFill>
      </fill>
    </dxf>
    <dxf>
      <fill>
        <patternFill>
          <bgColor rgb="FF479D89"/>
        </patternFill>
      </fill>
    </dxf>
    <dxf>
      <fill>
        <patternFill>
          <bgColor rgb="FF8295D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479D89"/>
        </patternFill>
      </fill>
    </dxf>
    <dxf>
      <fill>
        <patternFill>
          <bgColor rgb="FF8295D0"/>
        </patternFill>
      </fill>
    </dxf>
    <dxf>
      <fill>
        <patternFill>
          <bgColor theme="9" tint="0.39994506668294322"/>
        </patternFill>
      </fill>
    </dxf>
    <dxf>
      <fill>
        <patternFill>
          <bgColor rgb="FF479D89"/>
        </patternFill>
      </fill>
    </dxf>
    <dxf>
      <fill>
        <patternFill>
          <bgColor rgb="FF8295D0"/>
        </patternFill>
      </fill>
    </dxf>
    <dxf>
      <fill>
        <patternFill>
          <bgColor theme="9" tint="0.39994506668294322"/>
        </patternFill>
      </fill>
    </dxf>
    <dxf>
      <fill>
        <patternFill>
          <bgColor rgb="FF479D89"/>
        </patternFill>
      </fill>
    </dxf>
    <dxf>
      <fill>
        <patternFill>
          <bgColor rgb="FF8295D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border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0" formatCode="&quot;$&quot;#,##0_);[Red]\(&quot;$&quot;#,##0\)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%"/>
      <alignment horizontal="center" vertical="bottom" textRotation="0" wrapText="0" indent="0" relativeIndent="0" justifyLastLine="0" shrinkToFit="0" mergeCell="0" readingOrder="0"/>
    </dxf>
    <dxf>
      <numFmt numFmtId="166" formatCode="0.0%"/>
      <alignment horizontal="center" vertical="bottom" textRotation="0" wrapText="0" indent="0" relativeIndent="255" justifyLastLine="0" shrinkToFit="0" mergeCell="0" readingOrder="0"/>
    </dxf>
    <dxf>
      <numFmt numFmtId="10" formatCode="&quot;$&quot;#,##0_);[Red]\(&quot;$&quot;#,##0\)"/>
      <alignment horizontal="center" vertical="bottom" textRotation="0" wrapText="0" indent="0" relativeIndent="0" justifyLastLine="0" shrinkToFit="0" mergeCell="0" readingOrder="0"/>
    </dxf>
    <dxf>
      <numFmt numFmtId="10" formatCode="&quot;$&quot;#,##0_);[Red]\(&quot;$&quot;#,##0\)"/>
      <alignment horizontal="center" vertical="bottom" textRotation="0" wrapText="0" indent="0" relativeIndent="255" justifyLastLine="0" shrinkToFit="0" mergeCell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scheme val="none"/>
      </font>
      <fill>
        <patternFill patternType="solid">
          <fgColor theme="9"/>
          <bgColor rgb="FF227447"/>
        </patternFill>
      </fill>
    </dxf>
    <dxf>
      <numFmt numFmtId="167" formatCode="&quot;ID-&quot;"/>
      <alignment horizontal="left" vertical="bottom" textRotation="0" wrapText="0" indent="0" relativeIndent="255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scheme val="none"/>
      </font>
      <fill>
        <patternFill patternType="solid">
          <fgColor theme="9"/>
          <bgColor rgb="FF227447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scheme val="none"/>
      </font>
      <fill>
        <patternFill patternType="solid">
          <fgColor theme="9"/>
          <bgColor rgb="FF227447"/>
        </patternFill>
      </fill>
    </dxf>
    <dxf>
      <numFmt numFmtId="6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scheme val="none"/>
      </font>
      <fill>
        <patternFill patternType="solid">
          <fgColor theme="9"/>
          <bgColor rgb="FF227447"/>
        </patternFill>
      </fill>
    </dxf>
    <dxf>
      <numFmt numFmtId="23" formatCode="h:mm\ AM/PM"/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23" formatCode="h:mm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relativeIndent="255" justifyLastLine="0" shrinkToFit="0" readingOrder="0"/>
      <border diagonalUp="0" diagonalDown="0">
        <left/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23" formatCode="h:mm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relativeIndent="255" justifyLastLine="0" shrinkToFit="0" readingOrder="0"/>
      <border diagonalUp="0" diagonalDown="0">
        <left/>
        <right/>
        <top style="medium">
          <color theme="1"/>
        </top>
        <bottom/>
        <vertical/>
        <horizontal/>
      </border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scheme val="none"/>
      </font>
      <fill>
        <patternFill patternType="solid">
          <fgColor theme="9"/>
          <bgColor rgb="FF227447"/>
        </patternFill>
      </fill>
      <alignment horizontal="center" vertical="center" textRotation="0" wrapText="1" indent="0" relativeIndent="255" justifyLastLine="0" shrinkToFit="0" readingOrder="0"/>
    </dxf>
    <dxf>
      <numFmt numFmtId="164" formatCode="mm/dd/yy;@"/>
      <alignment horizontal="center" vertical="center" textRotation="0" wrapText="1" indent="0" relativeIndent="255" justifyLastLine="0" shrinkToFit="0" readingOrder="0"/>
    </dxf>
    <dxf>
      <numFmt numFmtId="164" formatCode="mm/dd/yy;@"/>
      <alignment horizontal="center" vertical="center" textRotation="0" wrapText="1" indent="0" relativeIndent="255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numFmt numFmtId="164" formatCode="mm/dd/yy;@"/>
      <alignment horizontal="center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scheme val="none"/>
      </font>
      <fill>
        <patternFill patternType="solid">
          <fgColor theme="9"/>
          <bgColor rgb="FF227447"/>
        </patternFill>
      </fill>
      <alignment horizontal="center" vertical="center" textRotation="0" wrapText="1" indent="0" relativeIndent="255" justifyLastLine="0" shrinkToFit="0" readingOrder="0"/>
    </dxf>
    <dxf>
      <numFmt numFmtId="6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numFmt numFmtId="6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center" textRotation="0" indent="0" relativeIndent="255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numFmt numFmtId="10" formatCode="&quot;$&quot;#,##0_);[Red]\(&quot;$&quot;#,##0\)"/>
      <alignment horizontal="center" vertical="bottom" textRotation="0" wrapText="0" indent="0" relativeIndent="255" justifyLastLine="0" shrinkToFit="0" readingOrder="0"/>
      <border outline="0">
        <left style="thin">
          <color rgb="FF7F7F7F"/>
        </left>
      </border>
    </dxf>
    <dxf>
      <numFmt numFmtId="166" formatCode="0.0%"/>
      <alignment horizontal="center" vertical="bottom" textRotation="0" wrapText="0" indent="0" relativeIndent="255" justifyLastLine="0" shrinkToFit="0" readingOrder="0"/>
    </dxf>
    <dxf>
      <numFmt numFmtId="10" formatCode="&quot;$&quot;#,##0_);[Red]\(&quot;$&quot;#,##0\)"/>
      <alignment horizontal="center" vertical="bottom" textRotation="0" wrapText="0" indent="0" relativeIndent="255" justifyLastLine="0" shrinkToFit="0" readingOrder="0"/>
      <border outline="0">
        <right style="thin">
          <color rgb="FF7F7F7F"/>
        </right>
      </border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1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Excel UI" pivot="0" count="7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  <tableStyle name="MySqlDefault" pivot="0" table="0" count="2">
      <tableStyleElement type="wholeTable" dxfId="26"/>
      <tableStyleElement type="headerRow" dxfId="25"/>
    </tableStyle>
  </tableStyles>
  <colors>
    <mruColors>
      <color rgb="FF227447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1533525</xdr:colOff>
      <xdr:row>38</xdr:row>
      <xdr:rowOff>0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xmlns="" id="{12DC86E1-F623-4C50-9CDE-4E3B2581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5800" y="7000875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Validation%20Examples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Departments"/>
      <sheetName val="Cost center budget"/>
      <sheetName val="Date"/>
      <sheetName val="Time"/>
      <sheetName val="Text length"/>
      <sheetName val="HR Budget"/>
      <sheetName val="Products"/>
      <sheetName val="Age verification"/>
      <sheetName val="Custom values"/>
      <sheetName val="E-Mai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4" name="tbl_Decimal15" displayName="tbl_Decimal15" ref="C4:G8" totalsRowShown="0" headerRowDxfId="19" dataDxfId="18" headerRowBorderDxfId="17">
  <tableColumns count="5">
    <tableColumn id="1" name="Plans, Equipment &amp; Usage" dataDxfId="24" dataCellStyle="Input"/>
    <tableColumn id="4" name="Government Taxes &amp; Fees" dataDxfId="23" dataCellStyle="Input"/>
    <tableColumn id="2" name="Surcharges" dataDxfId="22" dataCellStyle="Input"/>
    <tableColumn id="5" name="Previous Total Due" dataDxfId="21" dataCellStyle="Input"/>
    <tableColumn id="3" name="Total Due" dataDxfId="20">
      <calculatedColumnFormula>C5*(1+E5+D5)+F5</calculatedColumnFormula>
    </tableColumn>
  </tableColumns>
  <tableStyleInfo name="Excel UI" showFirstColumn="0" showLastColumn="0" showRowStripes="1" showColumnStripes="0"/>
</table>
</file>

<file path=xl/tables/table10.xml><?xml version="1.0" encoding="utf-8"?>
<table xmlns="http://schemas.openxmlformats.org/spreadsheetml/2006/main" id="16" name="tbl_Date" displayName="tbl_Date" ref="A4:B5" totalsRowShown="0" headerRowDxfId="52" dataDxfId="51" tableBorderDxfId="50" dataCellStyle="Input">
  <tableColumns count="2">
    <tableColumn id="1" name="Start Date" dataDxfId="49" dataCellStyle="Input">
      <calculatedColumnFormula>TODAY()+1</calculatedColumnFormula>
    </tableColumn>
    <tableColumn id="2" name="End Date" dataDxfId="48" dataCellStyle="Input">
      <calculatedColumnFormula>[Start Date]+5</calculatedColumnFormula>
    </tableColumn>
  </tableColumns>
  <tableStyleInfo name="Excel UI" showFirstColumn="0" showLastColumn="0" showRowStripes="1" showColumnStripes="0"/>
</table>
</file>

<file path=xl/tables/table11.xml><?xml version="1.0" encoding="utf-8"?>
<table xmlns="http://schemas.openxmlformats.org/spreadsheetml/2006/main" id="11" name="tbl_Time" displayName="tbl_Time" ref="A3:C4" totalsRowShown="0" headerRowDxfId="47" dataDxfId="46" tableBorderDxfId="45">
  <tableColumns count="3">
    <tableColumn id="1" name="Start Time" dataDxfId="44"/>
    <tableColumn id="2" name="End Time" dataDxfId="43"/>
    <tableColumn id="3" name="Meeting Time" dataDxfId="42" dataCellStyle="Input"/>
  </tableColumns>
  <tableStyleInfo name="Excel UI" showFirstColumn="0" showLastColumn="0" showRowStripes="1" showColumnStripes="0"/>
</table>
</file>

<file path=xl/tables/table12.xml><?xml version="1.0" encoding="utf-8"?>
<table xmlns="http://schemas.openxmlformats.org/spreadsheetml/2006/main" id="12" name="tbl_TextLength" displayName="tbl_TextLength" ref="A3:A4" totalsRowShown="0" headerRowDxfId="41" tableBorderDxfId="40" dataCellStyle="Input">
  <autoFilter ref="A3:A4"/>
  <tableColumns count="1">
    <tableColumn id="1" name="Enter text up to 25 characters" dataCellStyle="Input"/>
  </tableColumns>
  <tableStyleInfo name="Excel UI" showFirstColumn="0" showLastColumn="0" showRowStripes="1" showColumnStripes="0"/>
</table>
</file>

<file path=xl/tables/table13.xml><?xml version="1.0" encoding="utf-8"?>
<table xmlns="http://schemas.openxmlformats.org/spreadsheetml/2006/main" id="6" name="tbl_BudgetMax" displayName="tbl_BudgetMax" ref="A6:E15" totalsRowShown="0" headerRowDxfId="39">
  <tableColumns count="5">
    <tableColumn id="1" name="Cost Center" dataDxfId="38"/>
    <tableColumn id="2" name="Category" dataDxfId="37">
      <calculatedColumnFormula>VLOOKUP(tbl_BudgetMax[[#This Row],[Cost Center]],tbl_CostCenters[],2,FALSE)</calculatedColumnFormula>
    </tableColumn>
    <tableColumn id="3" name="Current Year Projected" dataDxfId="36"/>
    <tableColumn id="4" name="Future Year Budget" dataDxfId="35"/>
    <tableColumn id="5" name="Variance" dataDxfId="34">
      <calculatedColumnFormula>IF(tbl_BudgetMax[[#This Row],[Future Year Budget]]="","",tbl_BudgetMax[[#This Row],[Future Year Budget]]-tbl_BudgetMax[[#This Row],[Current Year Projected]])</calculatedColumnFormula>
    </tableColumn>
  </tableColumns>
  <tableStyleInfo name="Excel UI" showFirstColumn="0" showLastColumn="0" showRowStripes="1" showColumnStripes="0"/>
</table>
</file>

<file path=xl/tables/table14.xml><?xml version="1.0" encoding="utf-8"?>
<table xmlns="http://schemas.openxmlformats.org/spreadsheetml/2006/main" id="7" name="tbl_Products1" displayName="tbl_Products1" ref="A3:B5" totalsRowShown="0" headerRowDxfId="33" tableBorderDxfId="32">
  <tableColumns count="2">
    <tableColumn id="1" name="Product ID" dataCellStyle="Input"/>
    <tableColumn id="2" name="Product Name"/>
  </tableColumns>
  <tableStyleInfo name="Excel UI" showFirstColumn="0" showLastColumn="0" showRowStripes="1" showColumnStripes="0"/>
</table>
</file>

<file path=xl/tables/table15.xml><?xml version="1.0" encoding="utf-8"?>
<table xmlns="http://schemas.openxmlformats.org/spreadsheetml/2006/main" id="8" name="tbl_Products3" displayName="tbl_Products3" ref="A39:B41" totalsRowShown="0" headerRowDxfId="31" tableBorderDxfId="30" dataCellStyle="Normal">
  <tableColumns count="2">
    <tableColumn id="1" name="Product ID" dataDxfId="29" dataCellStyle="Input"/>
    <tableColumn id="2" name="Product Name" dataCellStyle="Normal"/>
  </tableColumns>
  <tableStyleInfo name="Excel UI" showFirstColumn="0" showLastColumn="0" showRowStripes="1" showColumnStripes="0"/>
</table>
</file>

<file path=xl/tables/table16.xml><?xml version="1.0" encoding="utf-8"?>
<table xmlns="http://schemas.openxmlformats.org/spreadsheetml/2006/main" id="13" name="tbl_Products2" displayName="tbl_Products2" ref="A21:B23" totalsRowShown="0" headerRowDxfId="28" tableBorderDxfId="27">
  <tableColumns count="2">
    <tableColumn id="1" name="Product ID"/>
    <tableColumn id="2" name="Product Name" dataCellStyle="Input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id="5" name="tbl_Notes" displayName="tbl_Notes" ref="B10:C23" totalsRowShown="0">
  <autoFilter ref="B10:C23"/>
  <tableColumns count="2">
    <tableColumn id="1" name="Worksheet"/>
    <tableColumn id="2" name="Data Validation Type"/>
  </tableColumns>
  <tableStyleInfo name="Excel UI" showFirstColumn="0" showLastColumn="0" showRowStripes="1" showColumnStripes="0"/>
</table>
</file>

<file path=xl/tables/table3.xml><?xml version="1.0" encoding="utf-8"?>
<table xmlns="http://schemas.openxmlformats.org/spreadsheetml/2006/main" id="9" name="tbl_Rank" displayName="tbl_Rank" ref="A3:A4" totalsRowShown="0" headerRowDxfId="79" dataDxfId="78" dataCellStyle="Input">
  <tableColumns count="1">
    <tableColumn id="1" name="Ranking" dataDxfId="77" dataCellStyle="Input"/>
  </tableColumns>
  <tableStyleInfo name="Excel UI" showFirstColumn="0" showLastColumn="0" showRowStripes="1" showColumnStripes="0"/>
</table>
</file>

<file path=xl/tables/table4.xml><?xml version="1.0" encoding="utf-8"?>
<table xmlns="http://schemas.openxmlformats.org/spreadsheetml/2006/main" id="10" name="tbl_Dependents" displayName="tbl_Dependents" ref="A13:B14" totalsRowShown="0" headerRowDxfId="76" dataDxfId="75">
  <tableColumns count="2">
    <tableColumn id="1" name="Number of Dependents" dataDxfId="74" dataCellStyle="Input"/>
    <tableColumn id="2" name="Deductions" dataDxfId="73" dataCellStyle="Input"/>
  </tableColumns>
  <tableStyleInfo name="Excel UI" showFirstColumn="0" showLastColumn="0" showRowStripes="1" showColumnStripes="0"/>
</table>
</file>

<file path=xl/tables/table5.xml><?xml version="1.0" encoding="utf-8"?>
<table xmlns="http://schemas.openxmlformats.org/spreadsheetml/2006/main" id="15" name="tbl_Decimal" displayName="tbl_Decimal" ref="A3:C4" totalsRowShown="0" headerRowDxfId="72" dataDxfId="71">
  <tableColumns count="3">
    <tableColumn id="1" name="Current Salary" dataDxfId="70" dataCellStyle="Input"/>
    <tableColumn id="2" name="Annual Merit Increase" dataDxfId="69" dataCellStyle="Input"/>
    <tableColumn id="3" name="New Salary" dataDxfId="68">
      <calculatedColumnFormula>A4*(1+B4)</calculatedColumnFormula>
    </tableColumn>
  </tableColumns>
  <tableStyleInfo name="Excel UI" showFirstColumn="0" showLastColumn="0" showRowStripes="1" showColumnStripes="0"/>
</table>
</file>

<file path=xl/tables/table6.xml><?xml version="1.0" encoding="utf-8"?>
<table xmlns="http://schemas.openxmlformats.org/spreadsheetml/2006/main" id="1" name="DepartmentTable" displayName="DepartmentTable" ref="A3:B10" totalsRowShown="0">
  <autoFilter ref="A3:B10"/>
  <tableColumns count="2">
    <tableColumn id="1" name="Department"/>
    <tableColumn id="2" name="Dept ID"/>
  </tableColumns>
  <tableStyleInfo name="Excel UI" showFirstColumn="0" showLastColumn="0" showRowStripes="1" showColumnStripes="0"/>
</table>
</file>

<file path=xl/tables/table7.xml><?xml version="1.0" encoding="utf-8"?>
<table xmlns="http://schemas.openxmlformats.org/spreadsheetml/2006/main" id="3" name="tbl_CostCenters" displayName="tbl_CostCenters" ref="A3:B12" totalsRowShown="0" headerRowBorderDxfId="67" tableBorderDxfId="66">
  <tableColumns count="2">
    <tableColumn id="1" name="Cost Center" dataDxfId="65"/>
    <tableColumn id="2" name="Category"/>
  </tableColumns>
  <tableStyleInfo name="Excel UI" showFirstColumn="0" showLastColumn="0" showRowStripes="1" showColumnStripes="0"/>
</table>
</file>

<file path=xl/tables/table8.xml><?xml version="1.0" encoding="utf-8"?>
<table xmlns="http://schemas.openxmlformats.org/spreadsheetml/2006/main" id="2" name="tbl_Budget1" displayName="tbl_Budget1" ref="A3:E12" totalsRowShown="0" headerRowDxfId="64">
  <tableColumns count="5">
    <tableColumn id="1" name="Cost Center" dataDxfId="63" dataCellStyle="Input"/>
    <tableColumn id="2" name="Category" dataDxfId="62">
      <calculatedColumnFormula>VLOOKUP(tbl_Budget1[[#This Row],[Cost Center]],tbl_CostCenters[],2,FALSE)</calculatedColumnFormula>
    </tableColumn>
    <tableColumn id="3" name="Current Year Projected" dataDxfId="61"/>
    <tableColumn id="4" name="Future Year Budget" dataDxfId="60"/>
    <tableColumn id="5" name="Variance" dataDxfId="59">
      <calculatedColumnFormula>IF(tbl_Budget1[[#This Row],[Future Year Budget]]="","",tbl_Budget1[[#This Row],[Future Year Budget]]-tbl_Budget1[[#This Row],[Current Year Projected]])</calculatedColumnFormula>
    </tableColumn>
  </tableColumns>
  <tableStyleInfo name="Excel UI" showFirstColumn="0" showLastColumn="0" showRowStripes="1" showColumnStripes="0"/>
</table>
</file>

<file path=xl/tables/table9.xml><?xml version="1.0" encoding="utf-8"?>
<table xmlns="http://schemas.openxmlformats.org/spreadsheetml/2006/main" id="4" name="tbl_Budget2" displayName="tbl_Budget2" ref="A16:E25" totalsRowShown="0" headerRowDxfId="58">
  <tableColumns count="5">
    <tableColumn id="1" name="Cost Center" dataDxfId="57" dataCellStyle="Input"/>
    <tableColumn id="2" name="Category" dataDxfId="56">
      <calculatedColumnFormula>VLOOKUP(tbl_Budget2[[#This Row],[Cost Center]],tbl_CostCenters[],2,FALSE)</calculatedColumnFormula>
    </tableColumn>
    <tableColumn id="3" name="Current Year Projected" dataDxfId="55"/>
    <tableColumn id="4" name="Future Year Budget" dataDxfId="54"/>
    <tableColumn id="5" name="Variance" dataDxfId="53">
      <calculatedColumnFormula>IF(tbl_Budget2[[#This Row],[Future Year Budget]]="","",tbl_Budget2[[#This Row],[Future Year Budget]]-tbl_Budget2[[#This Row],[Current Year Projected]])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Apply-data-validation-to-cells-29fecbcc-d1b9-42c1-9d76-eff3ce5f7249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48576"/>
  <sheetViews>
    <sheetView showGridLines="0" tabSelected="1" workbookViewId="0">
      <selection activeCell="G2" sqref="G1:G2"/>
    </sheetView>
  </sheetViews>
  <sheetFormatPr defaultRowHeight="16.8"/>
  <cols>
    <col min="1" max="2" width="18.19921875" customWidth="1"/>
    <col min="3" max="3" width="27.19921875" customWidth="1"/>
    <col min="4" max="4" width="28.59765625" customWidth="1"/>
    <col min="5" max="6" width="19.59765625" customWidth="1"/>
    <col min="7" max="7" width="25.69921875" customWidth="1"/>
  </cols>
  <sheetData>
    <row r="1" spans="1:13" ht="23.4">
      <c r="C1" s="10" t="s">
        <v>151</v>
      </c>
      <c r="D1" s="10"/>
      <c r="E1" s="51" t="s">
        <v>154</v>
      </c>
      <c r="F1" s="52" t="s">
        <v>153</v>
      </c>
      <c r="G1" s="53" t="s">
        <v>117</v>
      </c>
    </row>
    <row r="2" spans="1:13" ht="17.399999999999999" thickBot="1">
      <c r="A2" s="57" t="s">
        <v>156</v>
      </c>
      <c r="B2" s="57"/>
      <c r="C2" s="57"/>
      <c r="E2" s="54" t="s">
        <v>155</v>
      </c>
      <c r="F2" s="55" t="s">
        <v>152</v>
      </c>
      <c r="G2" s="56"/>
      <c r="M2" s="17"/>
    </row>
    <row r="3" spans="1:13" ht="17.399999999999999" thickBot="1">
      <c r="A3" s="58" t="s">
        <v>157</v>
      </c>
      <c r="B3" s="57"/>
      <c r="C3" s="57"/>
      <c r="M3" s="17"/>
    </row>
    <row r="4" spans="1:13" ht="28.8" customHeight="1">
      <c r="A4" s="50" t="s">
        <v>150</v>
      </c>
      <c r="B4" s="50" t="s">
        <v>149</v>
      </c>
      <c r="C4" s="49" t="s">
        <v>148</v>
      </c>
      <c r="D4" s="49" t="s">
        <v>147</v>
      </c>
      <c r="E4" s="49" t="s">
        <v>146</v>
      </c>
      <c r="F4" s="49" t="s">
        <v>145</v>
      </c>
      <c r="G4" s="49" t="s">
        <v>144</v>
      </c>
    </row>
    <row r="5" spans="1:13">
      <c r="A5" s="48" t="s">
        <v>143</v>
      </c>
      <c r="B5" s="47">
        <v>12425612205</v>
      </c>
      <c r="C5" s="39">
        <v>120</v>
      </c>
      <c r="D5" s="43">
        <v>0.06</v>
      </c>
      <c r="E5" s="43">
        <v>0.05</v>
      </c>
      <c r="F5" s="39">
        <v>0</v>
      </c>
      <c r="G5" s="46">
        <f>C5*(1+E5+D5)+F5</f>
        <v>133.20000000000002</v>
      </c>
    </row>
    <row r="6" spans="1:13">
      <c r="A6" s="48" t="s">
        <v>142</v>
      </c>
      <c r="B6" s="47">
        <v>12425612206</v>
      </c>
      <c r="C6" s="39">
        <v>140</v>
      </c>
      <c r="D6" s="43">
        <v>0.06</v>
      </c>
      <c r="E6" s="43">
        <v>7.0000000000000007E-2</v>
      </c>
      <c r="F6" s="39">
        <v>0</v>
      </c>
      <c r="G6" s="46">
        <f>C6*(1+E6+D6)+F6</f>
        <v>158.20000000000002</v>
      </c>
    </row>
    <row r="7" spans="1:13">
      <c r="A7" s="48" t="s">
        <v>141</v>
      </c>
      <c r="B7" s="47">
        <v>12425612207</v>
      </c>
      <c r="C7" s="39">
        <v>250</v>
      </c>
      <c r="D7" s="43">
        <v>0.05</v>
      </c>
      <c r="E7" s="43">
        <v>0.08</v>
      </c>
      <c r="F7" s="39">
        <v>0</v>
      </c>
      <c r="G7" s="46">
        <f>C7*(1+E7+D7)+F7</f>
        <v>282.50000000000006</v>
      </c>
    </row>
    <row r="8" spans="1:13">
      <c r="A8" s="48" t="s">
        <v>140</v>
      </c>
      <c r="B8" s="47">
        <v>12425612208</v>
      </c>
      <c r="C8" s="39">
        <v>100</v>
      </c>
      <c r="D8" s="43">
        <v>0.05</v>
      </c>
      <c r="E8" s="43">
        <v>0.08</v>
      </c>
      <c r="F8" s="39">
        <v>0</v>
      </c>
      <c r="G8" s="46">
        <f>C8*(1+E8+D8)+F8</f>
        <v>113.00000000000001</v>
      </c>
    </row>
    <row r="9" spans="1:13">
      <c r="A9" s="48" t="s">
        <v>139</v>
      </c>
      <c r="B9" s="47">
        <v>12425612209</v>
      </c>
      <c r="C9" s="39">
        <v>80</v>
      </c>
      <c r="D9" s="43">
        <v>0.04</v>
      </c>
      <c r="E9" s="43">
        <v>0.05</v>
      </c>
      <c r="F9" s="39">
        <v>0</v>
      </c>
      <c r="G9" s="46">
        <f>C9*(1+E9+D9)+F9</f>
        <v>87.2</v>
      </c>
    </row>
    <row r="10" spans="1:13">
      <c r="A10" s="48" t="s">
        <v>138</v>
      </c>
      <c r="B10" s="47">
        <v>12425612210</v>
      </c>
      <c r="C10" s="39">
        <v>50</v>
      </c>
      <c r="D10" s="43">
        <v>0.06</v>
      </c>
      <c r="E10" s="43">
        <v>7.0000000000000007E-2</v>
      </c>
      <c r="F10" s="39">
        <v>0</v>
      </c>
      <c r="G10" s="46">
        <f>C10*(1+E10+D10)+F10</f>
        <v>56.500000000000007</v>
      </c>
    </row>
    <row r="11" spans="1:13">
      <c r="A11" s="48" t="s">
        <v>137</v>
      </c>
      <c r="B11" s="47">
        <v>12425612211</v>
      </c>
      <c r="C11" s="39">
        <v>80</v>
      </c>
      <c r="D11" s="43">
        <v>0.05</v>
      </c>
      <c r="E11" s="43">
        <v>0.08</v>
      </c>
      <c r="F11" s="39">
        <v>220</v>
      </c>
      <c r="G11" s="46">
        <f>C11*(1+E11+D11)+F11</f>
        <v>310.39999999999998</v>
      </c>
    </row>
    <row r="12" spans="1:13">
      <c r="A12" s="48" t="s">
        <v>136</v>
      </c>
      <c r="B12" s="47">
        <v>12425612212</v>
      </c>
      <c r="C12" s="39">
        <v>100</v>
      </c>
      <c r="D12" s="43">
        <v>0.05</v>
      </c>
      <c r="E12" s="43">
        <v>0.08</v>
      </c>
      <c r="F12" s="39">
        <v>0</v>
      </c>
      <c r="G12" s="46">
        <f>C12*(1+E12+D12)+F12</f>
        <v>113.00000000000001</v>
      </c>
    </row>
    <row r="13" spans="1:13">
      <c r="A13" s="48" t="s">
        <v>135</v>
      </c>
      <c r="B13" s="47">
        <v>12425612213</v>
      </c>
      <c r="C13" s="39">
        <v>120</v>
      </c>
      <c r="D13" s="43">
        <v>0.04</v>
      </c>
      <c r="E13" s="43">
        <v>0.05</v>
      </c>
      <c r="F13" s="39">
        <v>0</v>
      </c>
      <c r="G13" s="46">
        <f>C13*(1+E13+D13)+F13</f>
        <v>130.80000000000001</v>
      </c>
    </row>
    <row r="14" spans="1:13">
      <c r="A14" s="48" t="s">
        <v>134</v>
      </c>
      <c r="B14" s="47">
        <v>12425612214</v>
      </c>
      <c r="C14" s="39">
        <v>120</v>
      </c>
      <c r="D14" s="43">
        <v>0.06</v>
      </c>
      <c r="E14" s="43">
        <v>7.0000000000000007E-2</v>
      </c>
      <c r="F14" s="39">
        <v>0</v>
      </c>
      <c r="G14" s="46">
        <f>C14*(1+E14+D14)+F14</f>
        <v>135.60000000000002</v>
      </c>
    </row>
    <row r="15" spans="1:13">
      <c r="A15" s="48" t="s">
        <v>133</v>
      </c>
      <c r="B15" s="47">
        <v>12425612215</v>
      </c>
      <c r="C15" s="39">
        <v>130</v>
      </c>
      <c r="D15" s="43">
        <v>0.05</v>
      </c>
      <c r="E15" s="43">
        <v>0.08</v>
      </c>
      <c r="F15" s="39">
        <v>0</v>
      </c>
      <c r="G15" s="46">
        <f>C15*(1+E15+D15)+F15</f>
        <v>146.9</v>
      </c>
    </row>
    <row r="16" spans="1:13">
      <c r="A16" s="48" t="s">
        <v>132</v>
      </c>
      <c r="B16" s="47">
        <v>12425612216</v>
      </c>
      <c r="C16" s="39">
        <v>140</v>
      </c>
      <c r="D16" s="43">
        <v>0.05</v>
      </c>
      <c r="E16" s="43">
        <v>0.08</v>
      </c>
      <c r="F16" s="39">
        <v>0</v>
      </c>
      <c r="G16" s="46">
        <f>C16*(1+E16+D16)+F16</f>
        <v>158.20000000000002</v>
      </c>
    </row>
    <row r="17" spans="1:12">
      <c r="A17" s="48" t="s">
        <v>131</v>
      </c>
      <c r="B17" s="47">
        <v>12425612217</v>
      </c>
      <c r="C17" s="39">
        <v>170</v>
      </c>
      <c r="D17" s="43">
        <v>0.04</v>
      </c>
      <c r="E17" s="43">
        <v>0.05</v>
      </c>
      <c r="F17" s="39">
        <v>220</v>
      </c>
      <c r="G17" s="46">
        <f>C17*(1+E17+D17)+F17</f>
        <v>405.3</v>
      </c>
    </row>
    <row r="18" spans="1:12">
      <c r="A18" s="48" t="s">
        <v>130</v>
      </c>
      <c r="B18" s="47">
        <v>12425612218</v>
      </c>
      <c r="C18" s="39">
        <v>150</v>
      </c>
      <c r="D18" s="43">
        <v>0.06</v>
      </c>
      <c r="E18" s="43">
        <v>0.03</v>
      </c>
      <c r="F18" s="39">
        <v>0</v>
      </c>
      <c r="G18" s="46">
        <f>C18*(1+E18+D18)+F18</f>
        <v>163.5</v>
      </c>
    </row>
    <row r="19" spans="1:12">
      <c r="A19" s="48" t="s">
        <v>129</v>
      </c>
      <c r="B19" s="47">
        <v>12425612219</v>
      </c>
      <c r="C19" s="39">
        <v>120</v>
      </c>
      <c r="D19" s="43">
        <v>0.05</v>
      </c>
      <c r="E19" s="43">
        <v>0.08</v>
      </c>
      <c r="F19" s="39">
        <v>0</v>
      </c>
      <c r="G19" s="46">
        <f>C19*(1+E19+D19)+F19</f>
        <v>135.60000000000002</v>
      </c>
    </row>
    <row r="20" spans="1:12">
      <c r="A20" s="48" t="s">
        <v>128</v>
      </c>
      <c r="B20" s="47">
        <v>12425612220</v>
      </c>
      <c r="C20" s="39">
        <v>130</v>
      </c>
      <c r="D20" s="43">
        <v>0.05</v>
      </c>
      <c r="E20" s="43">
        <v>0.08</v>
      </c>
      <c r="F20" s="39">
        <v>0</v>
      </c>
      <c r="G20" s="46">
        <f>C20*(1+E20+D20)+F20</f>
        <v>146.9</v>
      </c>
      <c r="L20" s="17"/>
    </row>
    <row r="21" spans="1:12">
      <c r="A21" s="48" t="s">
        <v>127</v>
      </c>
      <c r="B21" s="47">
        <v>12425612221</v>
      </c>
      <c r="C21" s="39">
        <v>180</v>
      </c>
      <c r="D21" s="43">
        <v>0.04</v>
      </c>
      <c r="E21" s="43">
        <v>0.05</v>
      </c>
      <c r="F21" s="39">
        <v>0</v>
      </c>
      <c r="G21" s="46">
        <f>C21*(1+E21+D21)+F21</f>
        <v>196.20000000000002</v>
      </c>
    </row>
    <row r="22" spans="1:12">
      <c r="A22" s="48" t="s">
        <v>126</v>
      </c>
      <c r="B22" s="47">
        <v>12425612222</v>
      </c>
      <c r="C22" s="39">
        <v>170</v>
      </c>
      <c r="D22" s="43">
        <v>0.06</v>
      </c>
      <c r="E22" s="43">
        <v>7.0000000000000007E-2</v>
      </c>
      <c r="F22" s="39">
        <v>0</v>
      </c>
      <c r="G22" s="46">
        <f>C22*(1+E22+D22)+F22</f>
        <v>192.10000000000002</v>
      </c>
    </row>
    <row r="23" spans="1:12">
      <c r="A23" s="48" t="s">
        <v>125</v>
      </c>
      <c r="B23" s="47">
        <v>12425612223</v>
      </c>
      <c r="C23" s="39">
        <v>160</v>
      </c>
      <c r="D23" s="43">
        <v>0.05</v>
      </c>
      <c r="E23" s="43">
        <v>0.08</v>
      </c>
      <c r="F23" s="39">
        <v>0</v>
      </c>
      <c r="G23" s="46">
        <f>C23*(1+E23+D23)+F23</f>
        <v>180.8</v>
      </c>
    </row>
    <row r="24" spans="1:12">
      <c r="A24" s="48" t="s">
        <v>124</v>
      </c>
      <c r="B24" s="47">
        <v>12425612224</v>
      </c>
      <c r="C24" s="39">
        <v>170</v>
      </c>
      <c r="D24" s="43">
        <v>0.05</v>
      </c>
      <c r="E24" s="43">
        <v>0.08</v>
      </c>
      <c r="F24" s="39">
        <v>42</v>
      </c>
      <c r="G24" s="46">
        <f>C24*(1+E24+D24)+F24</f>
        <v>234.10000000000002</v>
      </c>
    </row>
    <row r="25" spans="1:12">
      <c r="A25" s="48" t="s">
        <v>123</v>
      </c>
      <c r="B25" s="47">
        <v>12425612225</v>
      </c>
      <c r="C25" s="39">
        <v>120</v>
      </c>
      <c r="D25" s="43">
        <v>0.04</v>
      </c>
      <c r="E25" s="43">
        <v>0.05</v>
      </c>
      <c r="F25" s="39">
        <v>0</v>
      </c>
      <c r="G25" s="46">
        <f>C25*(1+E25+D25)+F25</f>
        <v>130.80000000000001</v>
      </c>
    </row>
    <row r="26" spans="1:12">
      <c r="A26" s="48" t="s">
        <v>122</v>
      </c>
      <c r="B26" s="47">
        <v>12425612226</v>
      </c>
      <c r="C26" s="39">
        <v>110</v>
      </c>
      <c r="D26" s="43">
        <v>0.06</v>
      </c>
      <c r="E26" s="43">
        <v>7.0000000000000007E-2</v>
      </c>
      <c r="F26" s="39">
        <v>0</v>
      </c>
      <c r="G26" s="46">
        <f>C26*(1+E26+D26)+F26</f>
        <v>124.30000000000001</v>
      </c>
    </row>
    <row r="27" spans="1:12">
      <c r="A27" s="48" t="s">
        <v>121</v>
      </c>
      <c r="B27" s="47">
        <v>12425612227</v>
      </c>
      <c r="C27" s="39">
        <v>220</v>
      </c>
      <c r="D27" s="43">
        <v>0.05</v>
      </c>
      <c r="E27" s="43">
        <v>0.08</v>
      </c>
      <c r="F27" s="39">
        <v>0</v>
      </c>
      <c r="G27" s="46">
        <f>C27*(1+E27+D27)+F27</f>
        <v>248.60000000000002</v>
      </c>
    </row>
    <row r="28" spans="1:12">
      <c r="A28" s="48" t="s">
        <v>120</v>
      </c>
      <c r="B28" s="47">
        <v>12425612228</v>
      </c>
      <c r="C28" s="39">
        <v>22</v>
      </c>
      <c r="D28" s="43">
        <v>0.05</v>
      </c>
      <c r="E28" s="43">
        <v>0.08</v>
      </c>
      <c r="F28" s="39">
        <v>0</v>
      </c>
      <c r="G28" s="46">
        <f>C28*(1+E28+D28)+F28</f>
        <v>24.860000000000003</v>
      </c>
    </row>
    <row r="31" spans="1:12">
      <c r="C31" t="s">
        <v>119</v>
      </c>
    </row>
    <row r="32" spans="1:12">
      <c r="C32" t="s">
        <v>118</v>
      </c>
      <c r="D32" s="45" t="s">
        <v>117</v>
      </c>
    </row>
    <row r="33" spans="3:4">
      <c r="C33" t="s">
        <v>116</v>
      </c>
      <c r="D33" s="39"/>
    </row>
    <row r="1048576" spans="6:6">
      <c r="F1048576" s="39">
        <v>0</v>
      </c>
    </row>
  </sheetData>
  <conditionalFormatting sqref="G5:G28">
    <cfRule type="colorScale" priority="25">
      <colorScale>
        <cfvo type="num" val="80000"/>
        <cfvo type="num" val="100000"/>
        <color rgb="FFFFFF00"/>
        <color rgb="FFFF0000"/>
      </colorScale>
    </cfRule>
    <cfRule type="colorScale" priority="26">
      <colorScale>
        <cfvo type="num" val="80000"/>
        <cfvo type="num" val="100000"/>
        <color rgb="FF227447"/>
        <color rgb="FFC00000"/>
      </colorScale>
    </cfRule>
  </conditionalFormatting>
  <conditionalFormatting sqref="G9:G12">
    <cfRule type="colorScale" priority="23">
      <colorScale>
        <cfvo type="num" val="80000"/>
        <cfvo type="num" val="100000"/>
        <color rgb="FFFFFF00"/>
        <color rgb="FFFF0000"/>
      </colorScale>
    </cfRule>
    <cfRule type="colorScale" priority="24">
      <colorScale>
        <cfvo type="num" val="80000"/>
        <cfvo type="num" val="100000"/>
        <color rgb="FF227447"/>
        <color rgb="FFC00000"/>
      </colorScale>
    </cfRule>
  </conditionalFormatting>
  <conditionalFormatting sqref="G13:G16">
    <cfRule type="colorScale" priority="21">
      <colorScale>
        <cfvo type="num" val="80000"/>
        <cfvo type="num" val="100000"/>
        <color rgb="FFFFFF00"/>
        <color rgb="FFFF0000"/>
      </colorScale>
    </cfRule>
    <cfRule type="colorScale" priority="22">
      <colorScale>
        <cfvo type="num" val="80000"/>
        <cfvo type="num" val="100000"/>
        <color rgb="FF227447"/>
        <color rgb="FFC00000"/>
      </colorScale>
    </cfRule>
  </conditionalFormatting>
  <conditionalFormatting sqref="G17:G20">
    <cfRule type="colorScale" priority="19">
      <colorScale>
        <cfvo type="num" val="80000"/>
        <cfvo type="num" val="100000"/>
        <color rgb="FFFFFF00"/>
        <color rgb="FFFF0000"/>
      </colorScale>
    </cfRule>
    <cfRule type="colorScale" priority="20">
      <colorScale>
        <cfvo type="num" val="80000"/>
        <cfvo type="num" val="100000"/>
        <color rgb="FF227447"/>
        <color rgb="FFC00000"/>
      </colorScale>
    </cfRule>
  </conditionalFormatting>
  <conditionalFormatting sqref="G21:G24">
    <cfRule type="colorScale" priority="17">
      <colorScale>
        <cfvo type="num" val="80000"/>
        <cfvo type="num" val="100000"/>
        <color rgb="FFFFFF00"/>
        <color rgb="FFFF0000"/>
      </colorScale>
    </cfRule>
    <cfRule type="colorScale" priority="18">
      <colorScale>
        <cfvo type="num" val="80000"/>
        <cfvo type="num" val="100000"/>
        <color rgb="FF227447"/>
        <color rgb="FFC00000"/>
      </colorScale>
    </cfRule>
  </conditionalFormatting>
  <conditionalFormatting sqref="G25:G28">
    <cfRule type="colorScale" priority="16">
      <colorScale>
        <cfvo type="num" val="80000"/>
        <cfvo type="num" val="100000"/>
        <color rgb="FF227447"/>
        <color rgb="FFC00000"/>
      </colorScale>
    </cfRule>
  </conditionalFormatting>
  <conditionalFormatting sqref="G5:G28">
    <cfRule type="colorScale" priority="12">
      <colorScale>
        <cfvo type="num" val="150"/>
        <cfvo type="num" val="200"/>
        <color theme="0"/>
        <color rgb="FFFF0000"/>
      </colorScale>
    </cfRule>
    <cfRule type="colorScale" priority="13">
      <colorScale>
        <cfvo type="min" val="0"/>
        <cfvo type="num" val="200"/>
        <color theme="0"/>
        <color rgb="FFFF0000"/>
      </colorScale>
    </cfRule>
    <cfRule type="colorScale" priority="14">
      <colorScale>
        <cfvo type="num" val="150"/>
        <cfvo type="num" val="200"/>
        <color rgb="FF002060"/>
        <color rgb="FFFF0000"/>
      </colorScale>
    </cfRule>
    <cfRule type="colorScale" priority="15">
      <colorScale>
        <cfvo type="num" val="100"/>
        <cfvo type="num" val="200"/>
        <color theme="4" tint="0.79998168889431442"/>
        <color rgb="FFFF0000"/>
      </colorScale>
    </cfRule>
  </conditionalFormatting>
  <conditionalFormatting sqref="A5:B28 G5:G28">
    <cfRule type="expression" dxfId="16" priority="11">
      <formula>MOD(ROW(),2)=0</formula>
    </cfRule>
  </conditionalFormatting>
  <conditionalFormatting sqref="A5:G28">
    <cfRule type="expression" dxfId="15" priority="10">
      <formula>MOD(ROW(),2)=0</formula>
    </cfRule>
  </conditionalFormatting>
  <conditionalFormatting sqref="F1048576">
    <cfRule type="expression" dxfId="14" priority="9">
      <formula>MOD(ROW(),2)=0</formula>
    </cfRule>
  </conditionalFormatting>
  <conditionalFormatting sqref="C5:C28">
    <cfRule type="cellIs" dxfId="13" priority="7" operator="greaterThan">
      <formula>200</formula>
    </cfRule>
    <cfRule type="containsText" dxfId="12" priority="8" operator="containsText" text="200">
      <formula>NOT(ISERROR(SEARCH("200",C5)))</formula>
    </cfRule>
  </conditionalFormatting>
  <conditionalFormatting sqref="D33">
    <cfRule type="expression" dxfId="11" priority="6">
      <formula>MOD(ROW(),2)=0</formula>
    </cfRule>
  </conditionalFormatting>
  <conditionalFormatting sqref="D33">
    <cfRule type="cellIs" dxfId="10" priority="4" operator="greaterThan">
      <formula>200</formula>
    </cfRule>
    <cfRule type="containsText" dxfId="9" priority="5" operator="containsText" text="200">
      <formula>NOT(ISERROR(SEARCH("200",D33)))</formula>
    </cfRule>
  </conditionalFormatting>
  <conditionalFormatting sqref="G2">
    <cfRule type="expression" dxfId="5" priority="3">
      <formula>MOD(ROW(),2)=0</formula>
    </cfRule>
  </conditionalFormatting>
  <conditionalFormatting sqref="G2">
    <cfRule type="cellIs" dxfId="3" priority="1" operator="greaterThan">
      <formula>200</formula>
    </cfRule>
    <cfRule type="containsText" dxfId="2" priority="2" operator="containsText" text="200">
      <formula>NOT(ISERROR(SEARCH("200",G2)))</formula>
    </cfRule>
  </conditionalFormatting>
  <dataValidations count="1">
    <dataValidation type="decimal" allowBlank="1" showInputMessage="1" showErrorMessage="1" errorTitle="Invalid Amount" error="Merit Increases greater than 3% need prior management approval" promptTitle="Merit Increase" prompt="Please enter a Merit Increase amount less than or equal to 3%" sqref="D5:E28">
      <formula1>0</formula1>
      <formula2>3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5"/>
  <dimension ref="A1:L29"/>
  <sheetViews>
    <sheetView showGridLines="0" workbookViewId="0">
      <selection activeCell="D19" sqref="D19"/>
    </sheetView>
  </sheetViews>
  <sheetFormatPr defaultRowHeight="16.8"/>
  <cols>
    <col min="1" max="1" width="29" customWidth="1"/>
    <col min="2" max="2" width="10.5" bestFit="1" customWidth="1"/>
    <col min="3" max="3" width="11.09765625" customWidth="1"/>
    <col min="4" max="4" width="11" customWidth="1"/>
    <col min="5" max="5" width="8.09765625" customWidth="1"/>
  </cols>
  <sheetData>
    <row r="1" spans="1:12" ht="23.4">
      <c r="A1" s="10" t="s">
        <v>41</v>
      </c>
    </row>
    <row r="2" spans="1:12">
      <c r="F2" s="17" t="s">
        <v>42</v>
      </c>
      <c r="L2" s="17"/>
    </row>
    <row r="3" spans="1:12">
      <c r="A3" s="21" t="s">
        <v>76</v>
      </c>
    </row>
    <row r="4" spans="1:12">
      <c r="A4" s="32" t="s">
        <v>77</v>
      </c>
    </row>
    <row r="29" spans="1:1">
      <c r="A29" s="18" t="s">
        <v>37</v>
      </c>
    </row>
  </sheetData>
  <dataValidations count="1">
    <dataValidation type="textLength" operator="lessThanOrEqual" allowBlank="1" showInputMessage="1" showErrorMessage="1" promptTitle="Text Entry" prompt="Please input no more than 25 characters" sqref="A4">
      <formula1>25</formula1>
    </dataValidation>
  </dataValidations>
  <hyperlinks>
    <hyperlink ref="A29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K18"/>
  <sheetViews>
    <sheetView showGridLines="0" workbookViewId="0">
      <selection activeCell="A18" sqref="A18"/>
    </sheetView>
  </sheetViews>
  <sheetFormatPr defaultRowHeight="16.8"/>
  <cols>
    <col min="1" max="1" width="10" customWidth="1"/>
    <col min="2" max="2" width="19" customWidth="1"/>
    <col min="3" max="3" width="13.09765625" customWidth="1"/>
    <col min="4" max="4" width="13.69921875" customWidth="1"/>
    <col min="5" max="5" width="13.09765625" customWidth="1"/>
  </cols>
  <sheetData>
    <row r="1" spans="1:11" ht="23.4">
      <c r="A1" s="10" t="s">
        <v>50</v>
      </c>
    </row>
    <row r="3" spans="1:11" ht="17.399999999999999" thickBot="1">
      <c r="K3" s="17" t="s">
        <v>43</v>
      </c>
    </row>
    <row r="4" spans="1:11" ht="34.200000000000003" thickBot="1">
      <c r="A4" s="10" t="s">
        <v>112</v>
      </c>
      <c r="D4" s="13" t="s">
        <v>26</v>
      </c>
      <c r="E4" s="15">
        <v>65000</v>
      </c>
    </row>
    <row r="6" spans="1:11" ht="33.6">
      <c r="A6" s="3" t="s">
        <v>9</v>
      </c>
      <c r="B6" s="4" t="s">
        <v>10</v>
      </c>
      <c r="C6" s="3" t="s">
        <v>11</v>
      </c>
      <c r="D6" s="3" t="s">
        <v>12</v>
      </c>
      <c r="E6" s="3" t="s">
        <v>13</v>
      </c>
    </row>
    <row r="7" spans="1:11">
      <c r="A7" s="7">
        <v>110</v>
      </c>
      <c r="B7" t="str">
        <f>VLOOKUP(tbl_BudgetMax[[#This Row],[Cost Center]],tbl_CostCenters[],2,FALSE)</f>
        <v>Salary - Regular Wages</v>
      </c>
      <c r="C7" s="8">
        <v>63578</v>
      </c>
      <c r="D7" s="8">
        <v>60000</v>
      </c>
      <c r="E7" s="9">
        <f>IF(tbl_BudgetMax[[#This Row],[Future Year Budget]]="","",tbl_BudgetMax[[#This Row],[Future Year Budget]]-tbl_BudgetMax[[#This Row],[Current Year Projected]])</f>
        <v>-3578</v>
      </c>
    </row>
    <row r="8" spans="1:11">
      <c r="A8" s="7">
        <v>120</v>
      </c>
      <c r="B8" t="str">
        <f>VLOOKUP(tbl_BudgetMax[[#This Row],[Cost Center]],tbl_CostCenters[],2,FALSE)</f>
        <v>Salary - Hourly Wages</v>
      </c>
      <c r="C8" s="8">
        <v>19721</v>
      </c>
      <c r="D8" s="8">
        <v>25000</v>
      </c>
      <c r="E8" s="9">
        <f>IF(tbl_BudgetMax[[#This Row],[Future Year Budget]]="","",tbl_BudgetMax[[#This Row],[Future Year Budget]]-tbl_BudgetMax[[#This Row],[Current Year Projected]])</f>
        <v>5279</v>
      </c>
    </row>
    <row r="9" spans="1:11">
      <c r="A9" s="7">
        <v>130</v>
      </c>
      <c r="B9" t="str">
        <f>VLOOKUP(tbl_BudgetMax[[#This Row],[Cost Center]],tbl_CostCenters[],2,FALSE)</f>
        <v>Salary - Commission</v>
      </c>
      <c r="C9" s="8">
        <v>37500</v>
      </c>
      <c r="D9" s="8">
        <v>40000</v>
      </c>
      <c r="E9" s="9">
        <f>IF(tbl_BudgetMax[[#This Row],[Future Year Budget]]="","",tbl_BudgetMax[[#This Row],[Future Year Budget]]-tbl_BudgetMax[[#This Row],[Current Year Projected]])</f>
        <v>2500</v>
      </c>
    </row>
    <row r="10" spans="1:11">
      <c r="A10" s="7">
        <v>140</v>
      </c>
      <c r="B10" t="str">
        <f>VLOOKUP(tbl_BudgetMax[[#This Row],[Cost Center]],tbl_CostCenters[],2,FALSE)</f>
        <v>Salary - Bonus</v>
      </c>
      <c r="C10" s="8">
        <v>12605</v>
      </c>
      <c r="D10" s="20">
        <v>25000</v>
      </c>
      <c r="E10" s="9">
        <f>IF(tbl_BudgetMax[[#This Row],[Future Year Budget]]="","",tbl_BudgetMax[[#This Row],[Future Year Budget]]-tbl_BudgetMax[[#This Row],[Current Year Projected]])</f>
        <v>12395</v>
      </c>
    </row>
    <row r="11" spans="1:11">
      <c r="A11" s="7">
        <v>150</v>
      </c>
      <c r="B11" t="str">
        <f>VLOOKUP(tbl_BudgetMax[[#This Row],[Cost Center]],tbl_CostCenters[],2,FALSE)</f>
        <v>Salary - Vacation</v>
      </c>
      <c r="C11" s="8">
        <v>28391</v>
      </c>
      <c r="D11" s="8">
        <v>30000</v>
      </c>
      <c r="E11" s="9">
        <f>IF(tbl_BudgetMax[[#This Row],[Future Year Budget]]="","",tbl_BudgetMax[[#This Row],[Future Year Budget]]-tbl_BudgetMax[[#This Row],[Current Year Projected]])</f>
        <v>1609</v>
      </c>
    </row>
    <row r="12" spans="1:11">
      <c r="A12" s="7">
        <v>160</v>
      </c>
      <c r="B12" t="str">
        <f>VLOOKUP(tbl_BudgetMax[[#This Row],[Cost Center]],tbl_CostCenters[],2,FALSE)</f>
        <v>Salary - Sick Time</v>
      </c>
      <c r="C12" s="8">
        <v>7303</v>
      </c>
      <c r="D12" s="8">
        <v>8500</v>
      </c>
      <c r="E12" s="9">
        <f>IF(tbl_BudgetMax[[#This Row],[Future Year Budget]]="","",tbl_BudgetMax[[#This Row],[Future Year Budget]]-tbl_BudgetMax[[#This Row],[Current Year Projected]])</f>
        <v>1197</v>
      </c>
    </row>
    <row r="13" spans="1:11">
      <c r="A13" s="7">
        <v>170</v>
      </c>
      <c r="B13" t="str">
        <f>VLOOKUP(tbl_BudgetMax[[#This Row],[Cost Center]],tbl_CostCenters[],2,FALSE)</f>
        <v>Tax - Fed</v>
      </c>
      <c r="C13" s="8">
        <v>44985</v>
      </c>
      <c r="D13" s="8">
        <v>50000</v>
      </c>
      <c r="E13" s="9">
        <f>IF(tbl_BudgetMax[[#This Row],[Future Year Budget]]="","",tbl_BudgetMax[[#This Row],[Future Year Budget]]-tbl_BudgetMax[[#This Row],[Current Year Projected]])</f>
        <v>5015</v>
      </c>
    </row>
    <row r="14" spans="1:11">
      <c r="A14" s="7">
        <v>180</v>
      </c>
      <c r="B14" t="str">
        <f>VLOOKUP(tbl_BudgetMax[[#This Row],[Cost Center]],tbl_CostCenters[],2,FALSE)</f>
        <v>Tax - State</v>
      </c>
      <c r="C14" s="8">
        <v>20287</v>
      </c>
      <c r="D14" s="8">
        <v>21000</v>
      </c>
      <c r="E14" s="9">
        <f>IF(tbl_BudgetMax[[#This Row],[Future Year Budget]]="","",tbl_BudgetMax[[#This Row],[Future Year Budget]]-tbl_BudgetMax[[#This Row],[Current Year Projected]])</f>
        <v>713</v>
      </c>
    </row>
    <row r="15" spans="1:11">
      <c r="A15" s="7">
        <v>190</v>
      </c>
      <c r="B15" t="str">
        <f>VLOOKUP(tbl_BudgetMax[[#This Row],[Cost Center]],tbl_CostCenters[],2,FALSE)</f>
        <v>Tax - SDI</v>
      </c>
      <c r="C15" s="8">
        <v>1470</v>
      </c>
      <c r="D15" s="8">
        <v>1500</v>
      </c>
      <c r="E15" s="9">
        <f>IF(tbl_BudgetMax[[#This Row],[Future Year Budget]]="","",tbl_BudgetMax[[#This Row],[Future Year Budget]]-tbl_BudgetMax[[#This Row],[Current Year Projected]])</f>
        <v>30</v>
      </c>
    </row>
    <row r="18" spans="1:1">
      <c r="A18" s="18"/>
    </row>
  </sheetData>
  <dataConsolidate/>
  <dataValidations count="4">
    <dataValidation type="list" allowBlank="1" showInputMessage="1" showErrorMessage="1" sqref="A7 A9:A15">
      <formula1>lst_CostCenter</formula1>
    </dataValidation>
    <dataValidation type="whole" operator="lessThanOrEqual" allowBlank="1" showInputMessage="1" showErrorMessage="1" sqref="D7:D9 D11:D15">
      <formula1>E4</formula1>
    </dataValidation>
    <dataValidation type="whole" operator="lessThanOrEqual" allowBlank="1" showInputMessage="1" showErrorMessage="1" errorTitle="Invalid Amount" error="Please enter a value no greater than the Maximum Budget Amount" promptTitle="Bonus Input" prompt="Please enter a value no greater than the Maximum Budget Amount" sqref="D10">
      <formula1>E4</formula1>
    </dataValidation>
    <dataValidation type="list" allowBlank="1" showInputMessage="1" showErrorMessage="1" sqref="A8">
      <formula1>lst_CostCenter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/>
  <dimension ref="A1:J52"/>
  <sheetViews>
    <sheetView showGridLines="0" topLeftCell="A31" workbookViewId="0">
      <selection activeCell="J37" sqref="J37"/>
    </sheetView>
  </sheetViews>
  <sheetFormatPr defaultRowHeight="16.8"/>
  <cols>
    <col min="1" max="1" width="12.09765625" customWidth="1"/>
    <col min="2" max="2" width="15.5" customWidth="1"/>
    <col min="3" max="4" width="9" customWidth="1"/>
    <col min="16" max="16" width="9" customWidth="1"/>
  </cols>
  <sheetData>
    <row r="1" spans="1:10" ht="23.4">
      <c r="A1" s="10" t="s">
        <v>110</v>
      </c>
    </row>
    <row r="2" spans="1:10">
      <c r="J2" s="17" t="s">
        <v>57</v>
      </c>
    </row>
    <row r="3" spans="1:10" ht="17.399999999999999" thickBot="1">
      <c r="A3" s="21" t="s">
        <v>27</v>
      </c>
      <c r="B3" s="21" t="s">
        <v>28</v>
      </c>
    </row>
    <row r="4" spans="1:10">
      <c r="A4" s="32" t="s">
        <v>29</v>
      </c>
      <c r="B4" s="16" t="s">
        <v>30</v>
      </c>
    </row>
    <row r="5" spans="1:10">
      <c r="A5" s="32" t="s">
        <v>31</v>
      </c>
      <c r="B5" s="22" t="s">
        <v>32</v>
      </c>
    </row>
    <row r="19" spans="1:10" ht="23.4">
      <c r="A19" s="10" t="s">
        <v>111</v>
      </c>
    </row>
    <row r="20" spans="1:10">
      <c r="J20" s="17" t="s">
        <v>58</v>
      </c>
    </row>
    <row r="21" spans="1:10" ht="17.399999999999999" thickBot="1">
      <c r="A21" s="21" t="s">
        <v>27</v>
      </c>
      <c r="B21" s="21" t="s">
        <v>28</v>
      </c>
    </row>
    <row r="22" spans="1:10">
      <c r="A22" s="16" t="str">
        <f>A4</f>
        <v>ID-1234567</v>
      </c>
      <c r="B22" s="32" t="s">
        <v>30</v>
      </c>
    </row>
    <row r="23" spans="1:10">
      <c r="A23" s="22" t="str">
        <f>A5</f>
        <v>ID-29876534</v>
      </c>
      <c r="B23" s="32" t="s">
        <v>32</v>
      </c>
    </row>
    <row r="37" spans="1:10" ht="23.4">
      <c r="A37" s="10" t="s">
        <v>52</v>
      </c>
      <c r="J37" s="17" t="s">
        <v>51</v>
      </c>
    </row>
    <row r="39" spans="1:10">
      <c r="A39" s="21" t="s">
        <v>27</v>
      </c>
      <c r="B39" s="21" t="s">
        <v>28</v>
      </c>
    </row>
    <row r="40" spans="1:10">
      <c r="A40" s="42">
        <v>1234567</v>
      </c>
      <c r="B40" t="s">
        <v>30</v>
      </c>
    </row>
    <row r="41" spans="1:10">
      <c r="A41" s="42">
        <v>29876534</v>
      </c>
      <c r="B41" t="s">
        <v>32</v>
      </c>
    </row>
    <row r="52" spans="1:1">
      <c r="A52" s="18"/>
    </row>
  </sheetData>
  <dataValidations xWindow="43" yWindow="371" count="4">
    <dataValidation type="custom" allowBlank="1" showInputMessage="1" showErrorMessage="1" sqref="B4:B5 B40:B41">
      <formula1>ISTEXT(B4)</formula1>
    </dataValidation>
    <dataValidation type="custom" allowBlank="1" showInputMessage="1" showErrorMessage="1" sqref="A5">
      <formula1>AND(LEFT(A5,3)="ID-",LEN(A5)&gt;9)</formula1>
    </dataValidation>
    <dataValidation type="custom" allowBlank="1" showInputMessage="1" showErrorMessage="1" promptTitle="Product ID" prompt="Please enter &quot;ID-&quot; followed by a valid ID number.  There must be at least 9 characters total." sqref="A4">
      <formula1>AND(LEFT(A4,3)="ID-",LEN(A4)&gt;9)</formula1>
    </dataValidation>
    <dataValidation type="custom" allowBlank="1" showInputMessage="1" showErrorMessage="1" errorTitle="Invalid Entry" error="Product names must be text, not numerics" promptTitle="Product Name" prompt="Please enter a product name" sqref="B22:B23">
      <formula1>ISTEXT(B22)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A1:J27"/>
  <sheetViews>
    <sheetView showGridLines="0" workbookViewId="0">
      <selection activeCell="A21" sqref="A21"/>
    </sheetView>
  </sheetViews>
  <sheetFormatPr defaultRowHeight="16.8"/>
  <cols>
    <col min="1" max="1" width="17.69921875" customWidth="1"/>
    <col min="2" max="2" width="14.19921875" customWidth="1"/>
    <col min="3" max="4" width="9" customWidth="1"/>
    <col min="8" max="8" width="9" customWidth="1"/>
  </cols>
  <sheetData>
    <row r="1" spans="1:9" ht="23.4">
      <c r="A1" s="10" t="s">
        <v>53</v>
      </c>
    </row>
    <row r="2" spans="1:9" ht="17.399999999999999" thickBot="1">
      <c r="I2" s="17" t="s">
        <v>56</v>
      </c>
    </row>
    <row r="3" spans="1:9" ht="33.75" customHeight="1" thickBot="1">
      <c r="A3" s="44" t="s">
        <v>90</v>
      </c>
      <c r="B3" s="44"/>
      <c r="I3" s="17"/>
    </row>
    <row r="4" spans="1:9">
      <c r="A4" s="16" t="s">
        <v>87</v>
      </c>
      <c r="B4" s="32">
        <v>18</v>
      </c>
    </row>
    <row r="5" spans="1:9">
      <c r="A5" s="11" t="s">
        <v>86</v>
      </c>
      <c r="B5" s="36">
        <f ca="1">TODAY()-(365*B4)</f>
        <v>36640</v>
      </c>
    </row>
    <row r="6" spans="1:9">
      <c r="A6" s="2" t="s">
        <v>88</v>
      </c>
      <c r="B6" s="37">
        <v>35079</v>
      </c>
    </row>
    <row r="7" spans="1:9" ht="17.399999999999999" thickBot="1">
      <c r="A7" s="34" t="s">
        <v>89</v>
      </c>
      <c r="B7" s="35">
        <f ca="1">(TODAY()-B6)/365</f>
        <v>22.276712328767122</v>
      </c>
    </row>
    <row r="9" spans="1:9">
      <c r="B9" s="38"/>
    </row>
    <row r="21" spans="1:10">
      <c r="A21" s="18"/>
    </row>
    <row r="27" spans="1:10">
      <c r="J27" s="33"/>
    </row>
  </sheetData>
  <mergeCells count="1">
    <mergeCell ref="A3:B3"/>
  </mergeCells>
  <dataValidations xWindow="184" yWindow="426" count="1">
    <dataValidation type="custom" operator="lessThanOrEqual" allowBlank="1" showInputMessage="1" showErrorMessage="1" errorTitle="Invalid Entry" error="The birthday you entered doesn't meet the age limit!" promptTitle="Birthday" prompt="Please enter the participant's birthday" sqref="B6">
      <formula1>IF(B6&lt;=(TODAY()-(365*B4)),TRUE,FALSE)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:H22"/>
  <sheetViews>
    <sheetView showGridLines="0" workbookViewId="0">
      <selection activeCell="A22" sqref="A22"/>
    </sheetView>
  </sheetViews>
  <sheetFormatPr defaultRowHeight="16.8"/>
  <cols>
    <col min="1" max="1" width="11.09765625" bestFit="1" customWidth="1"/>
    <col min="4" max="4" width="12.69921875" customWidth="1"/>
  </cols>
  <sheetData>
    <row r="1" spans="1:8" ht="23.4">
      <c r="A1" s="10" t="s">
        <v>54</v>
      </c>
    </row>
    <row r="2" spans="1:8" ht="17.399999999999999" thickBot="1"/>
    <row r="3" spans="1:8" ht="17.399999999999999" thickBot="1">
      <c r="A3" s="14" t="s">
        <v>33</v>
      </c>
      <c r="H3" s="17" t="s">
        <v>55</v>
      </c>
    </row>
    <row r="4" spans="1:8">
      <c r="A4" s="16">
        <v>1</v>
      </c>
    </row>
    <row r="5" spans="1:8">
      <c r="A5" s="11">
        <v>2</v>
      </c>
    </row>
    <row r="6" spans="1:8">
      <c r="A6" s="2">
        <v>3</v>
      </c>
    </row>
    <row r="7" spans="1:8">
      <c r="A7" s="11">
        <v>4</v>
      </c>
    </row>
    <row r="8" spans="1:8">
      <c r="A8" s="2">
        <v>5</v>
      </c>
    </row>
    <row r="9" spans="1:8">
      <c r="A9" s="11">
        <v>6</v>
      </c>
    </row>
    <row r="10" spans="1:8">
      <c r="A10" s="2">
        <v>7</v>
      </c>
    </row>
    <row r="11" spans="1:8">
      <c r="A11" s="11">
        <v>8</v>
      </c>
    </row>
    <row r="12" spans="1:8" ht="17.399999999999999" thickBot="1">
      <c r="A12" s="12">
        <v>9</v>
      </c>
    </row>
    <row r="22" spans="1:1">
      <c r="A22" s="18"/>
    </row>
  </sheetData>
  <dataValidations count="1">
    <dataValidation type="custom" allowBlank="1" showInputMessage="1" showErrorMessage="1" sqref="A4:A12">
      <formula1>COUNTIF($A$4:$A$12,A4)=1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G22"/>
  <sheetViews>
    <sheetView showGridLines="0" workbookViewId="0">
      <selection activeCell="B17" sqref="B17"/>
    </sheetView>
  </sheetViews>
  <sheetFormatPr defaultRowHeight="16.8"/>
  <cols>
    <col min="1" max="1" width="17" customWidth="1"/>
    <col min="4" max="4" width="14.3984375" customWidth="1"/>
  </cols>
  <sheetData>
    <row r="1" spans="1:7" ht="23.4">
      <c r="A1" s="10" t="s">
        <v>60</v>
      </c>
    </row>
    <row r="2" spans="1:7" ht="17.399999999999999" thickBot="1"/>
    <row r="3" spans="1:7">
      <c r="A3" s="14" t="s">
        <v>34</v>
      </c>
      <c r="G3" s="23" t="s">
        <v>59</v>
      </c>
    </row>
    <row r="4" spans="1:7">
      <c r="A4" s="32" t="s">
        <v>35</v>
      </c>
    </row>
    <row r="22" spans="1:1">
      <c r="A22" s="18"/>
    </row>
  </sheetData>
  <dataValidations xWindow="63" yWindow="341" count="1">
    <dataValidation type="custom" allowBlank="1" showInputMessage="1" showErrorMessage="1" errorTitle="E-Mail" error="E-Mail address must contain the @ symbol" promptTitle="E-Mail Address" prompt="Please enter a valid e-mail address" sqref="A4">
      <formula1>ISNUMBER(FIND("@",A4))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4"/>
  <dimension ref="B2:G27"/>
  <sheetViews>
    <sheetView showGridLines="0" topLeftCell="A9" workbookViewId="0">
      <selection activeCell="C29" sqref="C29"/>
    </sheetView>
  </sheetViews>
  <sheetFormatPr defaultRowHeight="16.8"/>
  <cols>
    <col min="2" max="2" width="17.3984375" customWidth="1"/>
    <col min="3" max="3" width="45" bestFit="1" customWidth="1"/>
  </cols>
  <sheetData>
    <row r="2" spans="2:7" ht="23.4">
      <c r="B2" s="10" t="s">
        <v>115</v>
      </c>
    </row>
    <row r="6" spans="2:7">
      <c r="B6" s="18"/>
    </row>
    <row r="8" spans="2:7">
      <c r="B8" t="s">
        <v>44</v>
      </c>
    </row>
    <row r="10" spans="2:7">
      <c r="B10" t="s">
        <v>48</v>
      </c>
      <c r="C10" t="s">
        <v>49</v>
      </c>
      <c r="G10" s="17"/>
    </row>
    <row r="11" spans="2:7">
      <c r="B11" t="s">
        <v>78</v>
      </c>
      <c r="C11" s="2" t="s">
        <v>101</v>
      </c>
    </row>
    <row r="12" spans="2:7">
      <c r="B12" t="s">
        <v>79</v>
      </c>
      <c r="C12" s="11" t="s">
        <v>102</v>
      </c>
    </row>
    <row r="13" spans="2:7">
      <c r="B13" t="s">
        <v>82</v>
      </c>
      <c r="C13" s="2" t="s">
        <v>93</v>
      </c>
    </row>
    <row r="14" spans="2:7">
      <c r="B14" t="s">
        <v>94</v>
      </c>
      <c r="C14" s="11" t="s">
        <v>95</v>
      </c>
    </row>
    <row r="15" spans="2:7">
      <c r="B15" t="s">
        <v>107</v>
      </c>
      <c r="C15" s="2" t="s">
        <v>96</v>
      </c>
    </row>
    <row r="16" spans="2:7">
      <c r="B16" t="s">
        <v>80</v>
      </c>
      <c r="C16" s="11" t="s">
        <v>98</v>
      </c>
    </row>
    <row r="17" spans="2:3">
      <c r="B17" t="s">
        <v>45</v>
      </c>
      <c r="C17" s="2" t="s">
        <v>97</v>
      </c>
    </row>
    <row r="18" spans="2:3">
      <c r="B18" t="s">
        <v>108</v>
      </c>
      <c r="C18" s="11" t="s">
        <v>103</v>
      </c>
    </row>
    <row r="19" spans="2:3">
      <c r="B19" t="s">
        <v>114</v>
      </c>
      <c r="C19" s="2" t="s">
        <v>104</v>
      </c>
    </row>
    <row r="20" spans="2:3">
      <c r="B20" t="s">
        <v>46</v>
      </c>
      <c r="C20" t="s">
        <v>105</v>
      </c>
    </row>
    <row r="21" spans="2:3">
      <c r="B21" t="s">
        <v>109</v>
      </c>
      <c r="C21" t="s">
        <v>99</v>
      </c>
    </row>
    <row r="22" spans="2:3">
      <c r="B22" t="s">
        <v>113</v>
      </c>
      <c r="C22" t="s">
        <v>100</v>
      </c>
    </row>
    <row r="23" spans="2:3">
      <c r="B23" t="s">
        <v>47</v>
      </c>
      <c r="C23" t="s">
        <v>106</v>
      </c>
    </row>
    <row r="26" spans="2:3">
      <c r="B26" s="17" t="s">
        <v>92</v>
      </c>
    </row>
    <row r="27" spans="2:3">
      <c r="B27" s="3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2"/>
  <dimension ref="A1:H24"/>
  <sheetViews>
    <sheetView showGridLines="0" workbookViewId="0">
      <selection activeCell="F13" sqref="F13"/>
    </sheetView>
  </sheetViews>
  <sheetFormatPr defaultRowHeight="16.8"/>
  <cols>
    <col min="1" max="2" width="15.59765625" customWidth="1"/>
  </cols>
  <sheetData>
    <row r="1" spans="1:8" ht="23.4">
      <c r="A1" s="10" t="s">
        <v>63</v>
      </c>
    </row>
    <row r="2" spans="1:8">
      <c r="H2" s="17" t="s">
        <v>66</v>
      </c>
    </row>
    <row r="3" spans="1:8">
      <c r="A3" s="7" t="s">
        <v>64</v>
      </c>
    </row>
    <row r="4" spans="1:8">
      <c r="A4" s="27">
        <v>7</v>
      </c>
    </row>
    <row r="13" spans="1:8" ht="33.6">
      <c r="A13" s="29" t="s">
        <v>91</v>
      </c>
      <c r="B13" s="7" t="s">
        <v>65</v>
      </c>
    </row>
    <row r="14" spans="1:8">
      <c r="A14" s="27">
        <v>2</v>
      </c>
      <c r="B14" s="27">
        <v>4</v>
      </c>
    </row>
    <row r="19" spans="1:8">
      <c r="H19" s="17"/>
    </row>
    <row r="24" spans="1:8">
      <c r="A24" s="18"/>
    </row>
  </sheetData>
  <dataValidations xWindow="139" yWindow="592" count="2">
    <dataValidation type="whole" allowBlank="1" showInputMessage="1" showErrorMessage="1" promptTitle="Stack Ranking" prompt="Please enter a number from 1 to 10, where 1 is Not Satisfied, and 10 is Fully Satisfied." sqref="A4">
      <formula1>1</formula1>
      <formula2>10</formula2>
    </dataValidation>
    <dataValidation type="whole" operator="greaterThanOrEqual" allowBlank="1" showInputMessage="1" showErrorMessage="1" errorTitle="Too few deductions!" error="You need to enter a value that is greater than or equal to 2 times the number of dependents you're claiming" promptTitle="Dependent Deductions" prompt="Please enter a value that is greater than or equal to 2 times the number of dependents you're claiming" sqref="B14">
      <formula1>2*A14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/>
  <dimension ref="A1:I19"/>
  <sheetViews>
    <sheetView showGridLines="0" workbookViewId="0">
      <selection activeCell="G18" sqref="G18"/>
    </sheetView>
  </sheetViews>
  <sheetFormatPr defaultRowHeight="16.8"/>
  <cols>
    <col min="1" max="1" width="15.59765625" customWidth="1"/>
    <col min="2" max="2" width="19.59765625" customWidth="1"/>
    <col min="3" max="3" width="15.59765625" customWidth="1"/>
  </cols>
  <sheetData>
    <row r="1" spans="1:9" ht="23.4">
      <c r="A1" s="10" t="s">
        <v>67</v>
      </c>
    </row>
    <row r="2" spans="1:9">
      <c r="I2" s="17" t="s">
        <v>71</v>
      </c>
    </row>
    <row r="3" spans="1:9">
      <c r="A3" s="29" t="s">
        <v>68</v>
      </c>
      <c r="B3" s="29" t="s">
        <v>69</v>
      </c>
      <c r="C3" s="29" t="s">
        <v>70</v>
      </c>
    </row>
    <row r="4" spans="1:9">
      <c r="A4" s="39">
        <v>50000</v>
      </c>
      <c r="B4" s="43">
        <v>0.03</v>
      </c>
      <c r="C4" s="30">
        <f>A4*(1+B4)</f>
        <v>51500</v>
      </c>
    </row>
    <row r="5" spans="1:9">
      <c r="A5" s="28"/>
    </row>
    <row r="7" spans="1:9">
      <c r="A7" s="28"/>
    </row>
    <row r="12" spans="1:9">
      <c r="A12" s="18"/>
    </row>
    <row r="13" spans="1:9">
      <c r="A13" s="7"/>
      <c r="B13" s="7"/>
    </row>
    <row r="14" spans="1:9">
      <c r="A14" s="7"/>
      <c r="B14" s="7"/>
    </row>
    <row r="19" spans="8:8">
      <c r="H19" s="17"/>
    </row>
  </sheetData>
  <dataValidations xWindow="181" yWindow="358" count="1">
    <dataValidation type="decimal" allowBlank="1" showInputMessage="1" showErrorMessage="1" errorTitle="Invalid Amount" error="Merit Increases greater than 3% need prior management approval" promptTitle="Merit Increase" prompt="Please enter a Merit Increase amount less than or equal to 3%" sqref="B4">
      <formula1>0</formula1>
      <formula2>3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S19"/>
  <sheetViews>
    <sheetView showGridLines="0" workbookViewId="0">
      <selection activeCell="H17" sqref="H17"/>
    </sheetView>
  </sheetViews>
  <sheetFormatPr defaultRowHeight="16.8"/>
  <cols>
    <col min="1" max="1" width="15.09765625" bestFit="1" customWidth="1"/>
    <col min="2" max="2" width="9.5" bestFit="1" customWidth="1"/>
    <col min="4" max="4" width="11.59765625" bestFit="1" customWidth="1"/>
    <col min="9" max="9" width="4.3984375" customWidth="1"/>
    <col min="18" max="18" width="3.59765625" customWidth="1"/>
  </cols>
  <sheetData>
    <row r="1" spans="1:19" ht="23.4">
      <c r="A1" s="19" t="s">
        <v>36</v>
      </c>
    </row>
    <row r="2" spans="1:19" ht="17.399999999999999" thickBot="1">
      <c r="J2" s="17"/>
      <c r="S2" s="17"/>
    </row>
    <row r="3" spans="1:19" ht="17.399999999999999" thickBot="1">
      <c r="A3" t="s">
        <v>0</v>
      </c>
      <c r="B3" t="s">
        <v>8</v>
      </c>
      <c r="D3" s="1" t="s">
        <v>0</v>
      </c>
    </row>
    <row r="4" spans="1:19">
      <c r="A4" t="s">
        <v>1</v>
      </c>
      <c r="B4">
        <v>401</v>
      </c>
      <c r="D4" s="32" t="s">
        <v>4</v>
      </c>
    </row>
    <row r="5" spans="1:19">
      <c r="A5" t="s">
        <v>2</v>
      </c>
      <c r="B5">
        <v>501</v>
      </c>
    </row>
    <row r="6" spans="1:19">
      <c r="A6" t="s">
        <v>3</v>
      </c>
      <c r="B6">
        <v>301</v>
      </c>
    </row>
    <row r="7" spans="1:19">
      <c r="A7" t="s">
        <v>4</v>
      </c>
      <c r="B7">
        <v>201</v>
      </c>
    </row>
    <row r="8" spans="1:19">
      <c r="A8" t="s">
        <v>5</v>
      </c>
      <c r="B8">
        <v>601</v>
      </c>
    </row>
    <row r="9" spans="1:19">
      <c r="A9" t="s">
        <v>6</v>
      </c>
      <c r="B9">
        <v>701</v>
      </c>
    </row>
    <row r="10" spans="1:19">
      <c r="A10" t="s">
        <v>7</v>
      </c>
      <c r="B10">
        <v>101</v>
      </c>
    </row>
    <row r="13" spans="1:19">
      <c r="A13" s="18"/>
    </row>
    <row r="19" spans="19:19">
      <c r="S19" s="17"/>
    </row>
  </sheetData>
  <dataValidations xWindow="298" yWindow="331" count="1">
    <dataValidation type="list" allowBlank="1" showInputMessage="1" showErrorMessage="1" errorTitle="Invalid Entry!" error="Please select a Department Name from the list.  No other entries can be accepted." promptTitle="Departments" prompt="Please select a Department Name from the list" sqref="D4">
      <formula1>DepartmentList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G15"/>
  <sheetViews>
    <sheetView showGridLines="0" workbookViewId="0">
      <selection activeCell="F26" sqref="F26"/>
    </sheetView>
  </sheetViews>
  <sheetFormatPr defaultRowHeight="16.8"/>
  <cols>
    <col min="1" max="1" width="13.09765625" style="7" customWidth="1"/>
    <col min="2" max="2" width="19" bestFit="1" customWidth="1"/>
  </cols>
  <sheetData>
    <row r="1" spans="1:7" ht="23.4">
      <c r="A1" s="24" t="s">
        <v>81</v>
      </c>
    </row>
    <row r="3" spans="1:7" ht="17.399999999999999" thickBot="1">
      <c r="A3" s="5" t="s">
        <v>9</v>
      </c>
      <c r="B3" s="6" t="s">
        <v>10</v>
      </c>
      <c r="G3" s="17" t="s">
        <v>61</v>
      </c>
    </row>
    <row r="4" spans="1:7">
      <c r="A4" s="7">
        <v>110</v>
      </c>
      <c r="B4" t="s">
        <v>14</v>
      </c>
    </row>
    <row r="5" spans="1:7">
      <c r="A5" s="7">
        <v>120</v>
      </c>
      <c r="B5" t="s">
        <v>15</v>
      </c>
    </row>
    <row r="6" spans="1:7">
      <c r="A6" s="7">
        <v>130</v>
      </c>
      <c r="B6" t="s">
        <v>16</v>
      </c>
    </row>
    <row r="7" spans="1:7">
      <c r="A7" s="7">
        <v>140</v>
      </c>
      <c r="B7" t="s">
        <v>17</v>
      </c>
    </row>
    <row r="8" spans="1:7">
      <c r="A8" s="7">
        <v>150</v>
      </c>
      <c r="B8" t="s">
        <v>18</v>
      </c>
    </row>
    <row r="9" spans="1:7">
      <c r="A9" s="7">
        <v>160</v>
      </c>
      <c r="B9" t="s">
        <v>19</v>
      </c>
    </row>
    <row r="10" spans="1:7">
      <c r="A10" s="7">
        <v>170</v>
      </c>
      <c r="B10" t="s">
        <v>20</v>
      </c>
    </row>
    <row r="11" spans="1:7">
      <c r="A11" s="7">
        <v>180</v>
      </c>
      <c r="B11" t="s">
        <v>21</v>
      </c>
    </row>
    <row r="12" spans="1:7">
      <c r="A12" s="7">
        <v>190</v>
      </c>
      <c r="B12" t="s">
        <v>22</v>
      </c>
    </row>
    <row r="15" spans="1:7">
      <c r="A15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/>
  <dimension ref="A1:K28"/>
  <sheetViews>
    <sheetView showGridLines="0" topLeftCell="A11" workbookViewId="0">
      <selection activeCell="C28" sqref="C28"/>
    </sheetView>
  </sheetViews>
  <sheetFormatPr defaultRowHeight="16.8"/>
  <cols>
    <col min="1" max="1" width="10" customWidth="1"/>
    <col min="2" max="2" width="19" bestFit="1" customWidth="1"/>
    <col min="3" max="5" width="13.09765625" customWidth="1"/>
  </cols>
  <sheetData>
    <row r="1" spans="1:11" ht="23.4">
      <c r="A1" s="10" t="s">
        <v>83</v>
      </c>
    </row>
    <row r="2" spans="1:11">
      <c r="K2" s="17" t="s">
        <v>38</v>
      </c>
    </row>
    <row r="3" spans="1:11" ht="33.6">
      <c r="A3" s="3" t="s">
        <v>9</v>
      </c>
      <c r="B3" s="4" t="s">
        <v>10</v>
      </c>
      <c r="C3" s="3" t="s">
        <v>11</v>
      </c>
      <c r="D3" s="3" t="s">
        <v>12</v>
      </c>
      <c r="E3" s="3" t="s">
        <v>13</v>
      </c>
    </row>
    <row r="4" spans="1:11">
      <c r="A4" s="27">
        <v>110</v>
      </c>
      <c r="B4" t="str">
        <f>VLOOKUP(tbl_Budget1[[#This Row],[Cost Center]],tbl_CostCenters[],2,FALSE)</f>
        <v>Salary - Regular Wages</v>
      </c>
      <c r="C4" s="8">
        <v>63578</v>
      </c>
      <c r="D4" s="8">
        <v>60000</v>
      </c>
      <c r="E4" s="9">
        <f>IF(tbl_Budget1[[#This Row],[Future Year Budget]]="","",tbl_Budget1[[#This Row],[Future Year Budget]]-tbl_Budget1[[#This Row],[Current Year Projected]])</f>
        <v>-3578</v>
      </c>
    </row>
    <row r="5" spans="1:11">
      <c r="A5" s="27">
        <v>120</v>
      </c>
      <c r="B5" t="str">
        <f>VLOOKUP(tbl_Budget1[[#This Row],[Cost Center]],tbl_CostCenters[],2,FALSE)</f>
        <v>Salary - Hourly Wages</v>
      </c>
      <c r="C5" s="8">
        <v>19721</v>
      </c>
      <c r="D5" s="8">
        <v>25000</v>
      </c>
      <c r="E5" s="9">
        <f>IF(tbl_Budget1[[#This Row],[Future Year Budget]]="","",tbl_Budget1[[#This Row],[Future Year Budget]]-tbl_Budget1[[#This Row],[Current Year Projected]])</f>
        <v>5279</v>
      </c>
    </row>
    <row r="6" spans="1:11">
      <c r="A6" s="27">
        <v>130</v>
      </c>
      <c r="B6" t="str">
        <f>VLOOKUP(tbl_Budget1[[#This Row],[Cost Center]],tbl_CostCenters[],2,FALSE)</f>
        <v>Salary - Commission</v>
      </c>
      <c r="C6" s="8">
        <v>37500</v>
      </c>
      <c r="D6" s="8">
        <v>40000</v>
      </c>
      <c r="E6" s="9">
        <f>IF(tbl_Budget1[[#This Row],[Future Year Budget]]="","",tbl_Budget1[[#This Row],[Future Year Budget]]-tbl_Budget1[[#This Row],[Current Year Projected]])</f>
        <v>2500</v>
      </c>
    </row>
    <row r="7" spans="1:11">
      <c r="A7" s="27">
        <v>140</v>
      </c>
      <c r="B7" t="str">
        <f>VLOOKUP(tbl_Budget1[[#This Row],[Cost Center]],tbl_CostCenters[],2,FALSE)</f>
        <v>Salary - Bonus</v>
      </c>
      <c r="C7" s="8">
        <v>12605</v>
      </c>
      <c r="D7" s="8"/>
      <c r="E7" s="9" t="str">
        <f>IF(tbl_Budget1[[#This Row],[Future Year Budget]]="","",tbl_Budget1[[#This Row],[Future Year Budget]]-tbl_Budget1[[#This Row],[Current Year Projected]])</f>
        <v/>
      </c>
    </row>
    <row r="8" spans="1:11">
      <c r="A8" s="27">
        <v>150</v>
      </c>
      <c r="B8" t="str">
        <f>VLOOKUP(tbl_Budget1[[#This Row],[Cost Center]],tbl_CostCenters[],2,FALSE)</f>
        <v>Salary - Vacation</v>
      </c>
      <c r="C8" s="8">
        <v>28391</v>
      </c>
      <c r="D8" s="8">
        <v>30000</v>
      </c>
      <c r="E8" s="9">
        <f>IF(tbl_Budget1[[#This Row],[Future Year Budget]]="","",tbl_Budget1[[#This Row],[Future Year Budget]]-tbl_Budget1[[#This Row],[Current Year Projected]])</f>
        <v>1609</v>
      </c>
    </row>
    <row r="9" spans="1:11">
      <c r="A9" s="27">
        <v>160</v>
      </c>
      <c r="B9" t="str">
        <f>VLOOKUP(tbl_Budget1[[#This Row],[Cost Center]],tbl_CostCenters[],2,FALSE)</f>
        <v>Salary - Sick Time</v>
      </c>
      <c r="C9" s="8">
        <v>7303</v>
      </c>
      <c r="D9" s="8">
        <v>8500</v>
      </c>
      <c r="E9" s="9">
        <f>IF(tbl_Budget1[[#This Row],[Future Year Budget]]="","",tbl_Budget1[[#This Row],[Future Year Budget]]-tbl_Budget1[[#This Row],[Current Year Projected]])</f>
        <v>1197</v>
      </c>
    </row>
    <row r="10" spans="1:11">
      <c r="A10" s="27">
        <v>170</v>
      </c>
      <c r="B10" t="str">
        <f>VLOOKUP(tbl_Budget1[[#This Row],[Cost Center]],tbl_CostCenters[],2,FALSE)</f>
        <v>Tax - Fed</v>
      </c>
      <c r="C10" s="8">
        <v>44985</v>
      </c>
      <c r="D10" s="8">
        <v>50000</v>
      </c>
      <c r="E10" s="9">
        <f>IF(tbl_Budget1[[#This Row],[Future Year Budget]]="","",tbl_Budget1[[#This Row],[Future Year Budget]]-tbl_Budget1[[#This Row],[Current Year Projected]])</f>
        <v>5015</v>
      </c>
    </row>
    <row r="11" spans="1:11">
      <c r="A11" s="27">
        <v>180</v>
      </c>
      <c r="B11" t="str">
        <f>VLOOKUP(tbl_Budget1[[#This Row],[Cost Center]],tbl_CostCenters[],2,FALSE)</f>
        <v>Tax - State</v>
      </c>
      <c r="C11" s="8">
        <v>20287</v>
      </c>
      <c r="D11" s="8">
        <v>21000</v>
      </c>
      <c r="E11" s="9">
        <f>IF(tbl_Budget1[[#This Row],[Future Year Budget]]="","",tbl_Budget1[[#This Row],[Future Year Budget]]-tbl_Budget1[[#This Row],[Current Year Projected]])</f>
        <v>713</v>
      </c>
    </row>
    <row r="12" spans="1:11">
      <c r="A12" s="27">
        <v>190</v>
      </c>
      <c r="B12" t="str">
        <f>VLOOKUP(tbl_Budget1[[#This Row],[Cost Center]],tbl_CostCenters[],2,FALSE)</f>
        <v>Tax - SDI</v>
      </c>
      <c r="C12" s="8">
        <v>1470</v>
      </c>
      <c r="D12" s="8">
        <v>1500</v>
      </c>
      <c r="E12" s="9">
        <f>IF(tbl_Budget1[[#This Row],[Future Year Budget]]="","",tbl_Budget1[[#This Row],[Future Year Budget]]-tbl_Budget1[[#This Row],[Current Year Projected]])</f>
        <v>30</v>
      </c>
    </row>
    <row r="14" spans="1:11" ht="23.4">
      <c r="A14" s="10" t="s">
        <v>40</v>
      </c>
    </row>
    <row r="16" spans="1:11" ht="33.6">
      <c r="A16" s="3" t="s">
        <v>9</v>
      </c>
      <c r="B16" s="4" t="s">
        <v>10</v>
      </c>
      <c r="C16" s="3" t="s">
        <v>11</v>
      </c>
      <c r="D16" s="3" t="s">
        <v>12</v>
      </c>
      <c r="E16" s="3" t="s">
        <v>13</v>
      </c>
    </row>
    <row r="17" spans="1:11">
      <c r="A17" s="27">
        <v>110</v>
      </c>
      <c r="B17" t="str">
        <f>VLOOKUP(tbl_Budget2[[#This Row],[Cost Center]],tbl_CostCenters[],2,FALSE)</f>
        <v>Salary - Regular Wages</v>
      </c>
      <c r="C17" s="8">
        <v>63578</v>
      </c>
      <c r="D17" s="8">
        <v>60000</v>
      </c>
      <c r="E17" s="9">
        <f>IF(tbl_Budget2[[#This Row],[Future Year Budget]]="","",tbl_Budget2[[#This Row],[Future Year Budget]]-tbl_Budget2[[#This Row],[Current Year Projected]])</f>
        <v>-3578</v>
      </c>
      <c r="K17" s="17" t="s">
        <v>39</v>
      </c>
    </row>
    <row r="18" spans="1:11">
      <c r="A18" s="27">
        <v>120</v>
      </c>
      <c r="B18" t="str">
        <f>VLOOKUP(tbl_Budget2[[#This Row],[Cost Center]],tbl_CostCenters[],2,FALSE)</f>
        <v>Salary - Hourly Wages</v>
      </c>
      <c r="C18" s="8">
        <v>19721</v>
      </c>
      <c r="D18" s="8">
        <v>25000</v>
      </c>
      <c r="E18" s="9">
        <f>IF(tbl_Budget2[[#This Row],[Future Year Budget]]="","",tbl_Budget2[[#This Row],[Future Year Budget]]-tbl_Budget2[[#This Row],[Current Year Projected]])</f>
        <v>5279</v>
      </c>
    </row>
    <row r="19" spans="1:11">
      <c r="A19" s="27">
        <v>130</v>
      </c>
      <c r="B19" t="str">
        <f>VLOOKUP(tbl_Budget2[[#This Row],[Cost Center]],tbl_CostCenters[],2,FALSE)</f>
        <v>Salary - Commission</v>
      </c>
      <c r="C19" s="8">
        <v>37500</v>
      </c>
      <c r="D19" s="8">
        <v>40000</v>
      </c>
      <c r="E19" s="9">
        <f>IF(tbl_Budget2[[#This Row],[Future Year Budget]]="","",tbl_Budget2[[#This Row],[Future Year Budget]]-tbl_Budget2[[#This Row],[Current Year Projected]])</f>
        <v>2500</v>
      </c>
    </row>
    <row r="20" spans="1:11">
      <c r="A20" s="27">
        <v>140</v>
      </c>
      <c r="B20" t="str">
        <f>VLOOKUP(tbl_Budget2[[#This Row],[Cost Center]],tbl_CostCenters[],2,FALSE)</f>
        <v>Salary - Bonus</v>
      </c>
      <c r="C20" s="8">
        <v>12605</v>
      </c>
      <c r="D20" s="8"/>
      <c r="E20" s="9" t="str">
        <f>IF(tbl_Budget2[[#This Row],[Future Year Budget]]="","",tbl_Budget2[[#This Row],[Future Year Budget]]-tbl_Budget2[[#This Row],[Current Year Projected]])</f>
        <v/>
      </c>
    </row>
    <row r="21" spans="1:11">
      <c r="A21" s="27">
        <v>150</v>
      </c>
      <c r="B21" t="str">
        <f>VLOOKUP(tbl_Budget2[[#This Row],[Cost Center]],tbl_CostCenters[],2,FALSE)</f>
        <v>Salary - Vacation</v>
      </c>
      <c r="C21" s="8">
        <v>28391</v>
      </c>
      <c r="D21" s="8">
        <v>30000</v>
      </c>
      <c r="E21" s="9">
        <f>IF(tbl_Budget2[[#This Row],[Future Year Budget]]="","",tbl_Budget2[[#This Row],[Future Year Budget]]-tbl_Budget2[[#This Row],[Current Year Projected]])</f>
        <v>1609</v>
      </c>
    </row>
    <row r="22" spans="1:11">
      <c r="A22" s="27">
        <v>160</v>
      </c>
      <c r="B22" t="str">
        <f>VLOOKUP(tbl_Budget2[[#This Row],[Cost Center]],tbl_CostCenters[],2,FALSE)</f>
        <v>Salary - Sick Time</v>
      </c>
      <c r="C22" s="8">
        <v>7303</v>
      </c>
      <c r="D22" s="8">
        <v>8500</v>
      </c>
      <c r="E22" s="9">
        <f>IF(tbl_Budget2[[#This Row],[Future Year Budget]]="","",tbl_Budget2[[#This Row],[Future Year Budget]]-tbl_Budget2[[#This Row],[Current Year Projected]])</f>
        <v>1197</v>
      </c>
    </row>
    <row r="23" spans="1:11">
      <c r="A23" s="27">
        <v>170</v>
      </c>
      <c r="B23" t="str">
        <f>VLOOKUP(tbl_Budget2[[#This Row],[Cost Center]],tbl_CostCenters[],2,FALSE)</f>
        <v>Tax - Fed</v>
      </c>
      <c r="C23" s="8">
        <v>44985</v>
      </c>
      <c r="D23" s="8">
        <v>50000</v>
      </c>
      <c r="E23" s="9">
        <f>IF(tbl_Budget2[[#This Row],[Future Year Budget]]="","",tbl_Budget2[[#This Row],[Future Year Budget]]-tbl_Budget2[[#This Row],[Current Year Projected]])</f>
        <v>5015</v>
      </c>
    </row>
    <row r="24" spans="1:11">
      <c r="A24" s="27">
        <v>180</v>
      </c>
      <c r="B24" t="str">
        <f>VLOOKUP(tbl_Budget2[[#This Row],[Cost Center]],tbl_CostCenters[],2,FALSE)</f>
        <v>Tax - State</v>
      </c>
      <c r="C24" s="8">
        <v>20287</v>
      </c>
      <c r="D24" s="8">
        <v>21000</v>
      </c>
      <c r="E24" s="9">
        <f>IF(tbl_Budget2[[#This Row],[Future Year Budget]]="","",tbl_Budget2[[#This Row],[Future Year Budget]]-tbl_Budget2[[#This Row],[Current Year Projected]])</f>
        <v>713</v>
      </c>
    </row>
    <row r="25" spans="1:11">
      <c r="A25" s="27">
        <v>190</v>
      </c>
      <c r="B25" t="str">
        <f>VLOOKUP(tbl_Budget2[[#This Row],[Cost Center]],tbl_CostCenters[],2,FALSE)</f>
        <v>Tax - SDI</v>
      </c>
      <c r="C25" s="8">
        <v>1470</v>
      </c>
      <c r="D25" s="8">
        <v>1500</v>
      </c>
      <c r="E25" s="9">
        <f>IF(tbl_Budget2[[#This Row],[Future Year Budget]]="","",tbl_Budget2[[#This Row],[Future Year Budget]]-tbl_Budget2[[#This Row],[Current Year Projected]])</f>
        <v>30</v>
      </c>
    </row>
    <row r="28" spans="1:11">
      <c r="A28" s="18"/>
    </row>
  </sheetData>
  <dataValidations count="2">
    <dataValidation type="whole" allowBlank="1" showInputMessage="1" showErrorMessage="1" errorTitle="Invalid Cost Center Input" error="Please enter a 3-digit Cost Center code from 100-999!" promptTitle="Cost Center" prompt="Please enter a 3-digit Cost Center code from 100-999" sqref="A4:A12">
      <formula1>100</formula1>
      <formula2>999</formula2>
    </dataValidation>
    <dataValidation type="list" allowBlank="1" showInputMessage="1" showErrorMessage="1" promptTitle="Cost Center " prompt="Please select a Cost Center from the list" sqref="A17:A25">
      <formula1>lst_CostCenter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6"/>
  <dimension ref="A1:I20"/>
  <sheetViews>
    <sheetView showGridLines="0" workbookViewId="0">
      <selection activeCell="A20" sqref="A20"/>
    </sheetView>
  </sheetViews>
  <sheetFormatPr defaultRowHeight="16.8"/>
  <cols>
    <col min="1" max="1" width="11.69921875" customWidth="1"/>
    <col min="2" max="2" width="11.09765625" customWidth="1"/>
    <col min="3" max="3" width="15" customWidth="1"/>
    <col min="5" max="7" width="10.59765625" customWidth="1"/>
  </cols>
  <sheetData>
    <row r="1" spans="1:9" ht="23.4">
      <c r="A1" s="10" t="s">
        <v>85</v>
      </c>
    </row>
    <row r="2" spans="1:9" ht="17.399999999999999" thickBot="1">
      <c r="G2" s="17" t="s">
        <v>75</v>
      </c>
    </row>
    <row r="3" spans="1:9" ht="17.399999999999999" thickBot="1">
      <c r="A3" s="31" t="s">
        <v>74</v>
      </c>
      <c r="B3" s="31"/>
      <c r="I3" s="17"/>
    </row>
    <row r="4" spans="1:9">
      <c r="A4" s="25" t="s">
        <v>72</v>
      </c>
      <c r="B4" s="25" t="s">
        <v>73</v>
      </c>
    </row>
    <row r="5" spans="1:9">
      <c r="A5" s="40">
        <f ca="1">TODAY()+1</f>
        <v>43211</v>
      </c>
      <c r="B5" s="40">
        <f ca="1">[Start Date]+5</f>
        <v>43216</v>
      </c>
    </row>
    <row r="18" spans="1:7">
      <c r="G18" s="17"/>
    </row>
    <row r="20" spans="1:7">
      <c r="A20" s="18"/>
    </row>
  </sheetData>
  <dataValidations xWindow="121" yWindow="368" count="2">
    <dataValidation type="date" operator="greaterThan" allowBlank="1" showInputMessage="1" showErrorMessage="1" errorTitle="Invalid Date" error="You can't enter a date before today" promptTitle="Start Date" prompt="Please enter a date after today" sqref="A5">
      <formula1>TODAY()</formula1>
    </dataValidation>
    <dataValidation type="date" operator="greaterThan" allowBlank="1" showInputMessage="1" showErrorMessage="1" errorTitle="Invalid Date" error="Please enter a date after your start date" promptTitle="End Date" prompt="Please enter an end date after your start date" sqref="B5">
      <formula1>A5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4"/>
  <dimension ref="A1:I19"/>
  <sheetViews>
    <sheetView showGridLines="0" workbookViewId="0">
      <selection activeCell="A19" sqref="A19"/>
    </sheetView>
  </sheetViews>
  <sheetFormatPr defaultRowHeight="16.8"/>
  <cols>
    <col min="1" max="1" width="11.69921875" customWidth="1"/>
    <col min="2" max="2" width="11.09765625" customWidth="1"/>
    <col min="3" max="3" width="15" customWidth="1"/>
    <col min="5" max="7" width="10.59765625" customWidth="1"/>
  </cols>
  <sheetData>
    <row r="1" spans="1:9" ht="23.4">
      <c r="A1" s="10" t="s">
        <v>84</v>
      </c>
    </row>
    <row r="2" spans="1:9">
      <c r="I2" s="17" t="s">
        <v>62</v>
      </c>
    </row>
    <row r="3" spans="1:9" ht="17.399999999999999" thickBot="1">
      <c r="A3" s="25" t="s">
        <v>23</v>
      </c>
      <c r="B3" s="25" t="s">
        <v>24</v>
      </c>
      <c r="C3" s="25" t="s">
        <v>25</v>
      </c>
    </row>
    <row r="4" spans="1:9">
      <c r="A4" s="26">
        <v>0.33333333333333331</v>
      </c>
      <c r="B4" s="26">
        <v>0.70833333333333337</v>
      </c>
      <c r="C4" s="41">
        <v>0.39583333333333331</v>
      </c>
    </row>
    <row r="19" spans="1:1">
      <c r="A19" s="18"/>
    </row>
  </sheetData>
  <dataValidations xWindow="169" yWindow="363" count="1">
    <dataValidation type="time" allowBlank="1" showInputMessage="1" showErrorMessage="1" promptTitle="Please enter a Meeting time" prompt="Please enter a meeting time in between the Start and End Times" sqref="C4">
      <formula1>A4</formula1>
      <formula2>B4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Customer tablewith colour</vt:lpstr>
      <vt:lpstr>NOTES</vt:lpstr>
      <vt:lpstr>Whole number</vt:lpstr>
      <vt:lpstr>Decimal</vt:lpstr>
      <vt:lpstr>Departments</vt:lpstr>
      <vt:lpstr>Cost centers table</vt:lpstr>
      <vt:lpstr>Cost center budget</vt:lpstr>
      <vt:lpstr>Date</vt:lpstr>
      <vt:lpstr>Time</vt:lpstr>
      <vt:lpstr>Text length</vt:lpstr>
      <vt:lpstr>HR Budget</vt:lpstr>
      <vt:lpstr>Products</vt:lpstr>
      <vt:lpstr>Age verification</vt:lpstr>
      <vt:lpstr>Custom values</vt:lpstr>
      <vt:lpstr>E-Mail</vt:lpstr>
      <vt:lpstr>DepartmentList</vt:lpstr>
      <vt:lpstr>DeptID</vt:lpstr>
      <vt:lpstr>lst_CostCenter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2016-08-23T23:24:50Z</dcterms:created>
  <dcterms:modified xsi:type="dcterms:W3CDTF">2018-04-20T14:28:55Z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809b99be-7b6f-4519-834e-5abe18971a0a</vt:lpwstr>
  </property>
</Properties>
</file>