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tables/table6.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7.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8.xml" ContentType="application/vnd.openxmlformats-officedocument.spreadsheetml.table+xml"/>
  <Override PartName="/xl/slicers/slicer3.xml" ContentType="application/vnd.ms-excel.slicer+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85769dce75e16561/Documents/04.-GitHub-Repository/Mint/data/raw/"/>
    </mc:Choice>
  </mc:AlternateContent>
  <xr:revisionPtr revIDLastSave="160" documentId="14_{60A6D3C6-4883-4BCE-BCDC-1F67CD90F825}" xr6:coauthVersionLast="46" xr6:coauthVersionMax="46" xr10:uidLastSave="{77A59246-BFC4-40E4-B358-27B2730D1462}"/>
  <bookViews>
    <workbookView xWindow="-120" yWindow="-120" windowWidth="29040" windowHeight="15840" activeTab="2" xr2:uid="{00000000-000D-0000-FFFF-FFFF00000000}"/>
  </bookViews>
  <sheets>
    <sheet name="2019 Income" sheetId="9" r:id="rId1"/>
    <sheet name="2020 Income" sheetId="11" r:id="rId2"/>
    <sheet name="2021 Income" sheetId="13" r:id="rId3"/>
    <sheet name="2017" sheetId="2" r:id="rId4"/>
    <sheet name="2018" sheetId="3" r:id="rId5"/>
    <sheet name="2019" sheetId="5" r:id="rId6"/>
    <sheet name="2020" sheetId="12" r:id="rId7"/>
    <sheet name="2021" sheetId="14" r:id="rId8"/>
    <sheet name="KPI" sheetId="10" r:id="rId9"/>
    <sheet name="Exp Ref" sheetId="4" r:id="rId10"/>
    <sheet name="Sheet1" sheetId="8" r:id="rId11"/>
  </sheets>
  <definedNames>
    <definedName name="ExternalData_1" localSheetId="3" hidden="1">'2017'!$A$1:$O$64</definedName>
    <definedName name="ExternalData_2" localSheetId="4" hidden="1">'2018'!$A$1:$O$67</definedName>
    <definedName name="Slicer_Category">#N/A</definedName>
    <definedName name="Slicer_Category1">#N/A</definedName>
    <definedName name="Slicer_Category1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5" i="14" l="1"/>
  <c r="C75" i="14"/>
  <c r="E74" i="14"/>
  <c r="C74" i="14"/>
  <c r="E73" i="14"/>
  <c r="C73" i="14"/>
  <c r="E72" i="14"/>
  <c r="C72" i="14"/>
  <c r="E71" i="14"/>
  <c r="C71" i="14"/>
  <c r="E70" i="14"/>
  <c r="C70" i="14"/>
  <c r="E69" i="14"/>
  <c r="C69" i="14"/>
  <c r="E68" i="14"/>
  <c r="C68" i="14"/>
  <c r="E67" i="14"/>
  <c r="C67" i="14"/>
  <c r="E66" i="14"/>
  <c r="C66" i="14"/>
  <c r="E65" i="14"/>
  <c r="C65" i="14"/>
  <c r="E64" i="14"/>
  <c r="C64" i="14"/>
  <c r="E63" i="14"/>
  <c r="C63" i="14"/>
  <c r="E62" i="14"/>
  <c r="C62" i="14"/>
  <c r="E61" i="14"/>
  <c r="C61" i="14"/>
  <c r="E60" i="14"/>
  <c r="C60" i="14"/>
  <c r="E59" i="14"/>
  <c r="C59" i="14"/>
  <c r="E58" i="14"/>
  <c r="C58" i="14"/>
  <c r="E57" i="14"/>
  <c r="C57" i="14"/>
  <c r="E56" i="14"/>
  <c r="C56" i="14"/>
  <c r="E55" i="14"/>
  <c r="C55" i="14"/>
  <c r="E54" i="14"/>
  <c r="C54" i="14"/>
  <c r="E53" i="14"/>
  <c r="C53" i="14"/>
  <c r="E52" i="14"/>
  <c r="C52" i="14"/>
  <c r="E51" i="14"/>
  <c r="C51" i="14"/>
  <c r="E50" i="14"/>
  <c r="C50" i="14"/>
  <c r="E49" i="14"/>
  <c r="C49" i="14"/>
  <c r="E48" i="14"/>
  <c r="C48" i="14"/>
  <c r="E47" i="14"/>
  <c r="C47" i="14"/>
  <c r="E46" i="14"/>
  <c r="C46" i="14"/>
  <c r="E45" i="14"/>
  <c r="C45" i="14"/>
  <c r="E44" i="14"/>
  <c r="C44" i="14"/>
  <c r="E43" i="14"/>
  <c r="C43" i="14"/>
  <c r="E42" i="14"/>
  <c r="C42" i="14"/>
  <c r="E41" i="14"/>
  <c r="C41" i="14"/>
  <c r="E40" i="14"/>
  <c r="C40" i="14"/>
  <c r="E39" i="14"/>
  <c r="C39" i="14"/>
  <c r="E38" i="14"/>
  <c r="C38" i="14"/>
  <c r="E37" i="14"/>
  <c r="C37" i="14"/>
  <c r="E36" i="14"/>
  <c r="C36" i="14"/>
  <c r="E35" i="14"/>
  <c r="C35" i="14"/>
  <c r="E34" i="14"/>
  <c r="C34" i="14"/>
  <c r="E33" i="14"/>
  <c r="C33" i="14"/>
  <c r="E32" i="14"/>
  <c r="C32" i="14"/>
  <c r="E31" i="14"/>
  <c r="C31" i="14"/>
  <c r="E30" i="14"/>
  <c r="C30" i="14"/>
  <c r="E29" i="14"/>
  <c r="C29" i="14"/>
  <c r="E28" i="14"/>
  <c r="C28" i="14"/>
  <c r="E27" i="14"/>
  <c r="C27" i="14"/>
  <c r="E26" i="14"/>
  <c r="C26" i="14"/>
  <c r="E25" i="14"/>
  <c r="C25" i="14"/>
  <c r="E24" i="14"/>
  <c r="C24" i="14"/>
  <c r="E23" i="14"/>
  <c r="C23" i="14"/>
  <c r="E22" i="14"/>
  <c r="C22" i="14"/>
  <c r="E21" i="14"/>
  <c r="C21" i="14"/>
  <c r="E20" i="14"/>
  <c r="C20" i="14"/>
  <c r="E19" i="14"/>
  <c r="C19" i="14"/>
  <c r="E18" i="14"/>
  <c r="C18" i="14"/>
  <c r="E17" i="14"/>
  <c r="C17" i="14"/>
  <c r="E16" i="14"/>
  <c r="C16" i="14"/>
  <c r="E15" i="14"/>
  <c r="C15" i="14"/>
  <c r="E14" i="14"/>
  <c r="C14" i="14"/>
  <c r="E13" i="14"/>
  <c r="C13" i="14"/>
  <c r="E12" i="14"/>
  <c r="C12" i="14"/>
  <c r="E11" i="14"/>
  <c r="C11" i="14"/>
  <c r="E10" i="14"/>
  <c r="C10" i="14"/>
  <c r="E9" i="14"/>
  <c r="C9" i="14"/>
  <c r="E8" i="14"/>
  <c r="C8" i="14"/>
  <c r="E7" i="14"/>
  <c r="C7" i="14"/>
  <c r="E6" i="14"/>
  <c r="C6" i="14"/>
  <c r="E5" i="14"/>
  <c r="C5" i="14"/>
  <c r="E4" i="14"/>
  <c r="C4" i="14"/>
  <c r="E3" i="14"/>
  <c r="C3" i="14"/>
  <c r="E2" i="14"/>
  <c r="C2" i="14"/>
  <c r="E11" i="13"/>
  <c r="C11" i="13"/>
  <c r="E10" i="13"/>
  <c r="C10" i="13"/>
  <c r="E9" i="13"/>
  <c r="C9" i="13"/>
  <c r="E8" i="13"/>
  <c r="C8" i="13"/>
  <c r="E7" i="13"/>
  <c r="C7" i="13"/>
  <c r="E6" i="13"/>
  <c r="C6" i="13"/>
  <c r="E5" i="13"/>
  <c r="C5" i="13"/>
  <c r="E4" i="13"/>
  <c r="C4" i="13"/>
  <c r="E3" i="13"/>
  <c r="C3" i="13"/>
  <c r="E2" i="13"/>
  <c r="C2" i="13"/>
  <c r="C11" i="11" l="1"/>
  <c r="E11" i="11"/>
  <c r="E10" i="12" l="1"/>
  <c r="E2" i="12" l="1"/>
  <c r="E75" i="12" l="1"/>
  <c r="C75" i="12"/>
  <c r="E74" i="12"/>
  <c r="C74" i="12"/>
  <c r="E73" i="12"/>
  <c r="C73" i="12"/>
  <c r="E72" i="12"/>
  <c r="C72" i="12"/>
  <c r="E71" i="12"/>
  <c r="C71" i="12"/>
  <c r="E70" i="12"/>
  <c r="C70" i="12"/>
  <c r="E69" i="12"/>
  <c r="C69" i="12"/>
  <c r="E68" i="12"/>
  <c r="C68" i="12"/>
  <c r="E67" i="12"/>
  <c r="C67" i="12"/>
  <c r="E66" i="12"/>
  <c r="C66" i="12"/>
  <c r="E65" i="12"/>
  <c r="C65" i="12"/>
  <c r="E64" i="12"/>
  <c r="C64" i="12"/>
  <c r="E63" i="12"/>
  <c r="C63" i="12"/>
  <c r="E62" i="12"/>
  <c r="C62" i="12"/>
  <c r="E61" i="12"/>
  <c r="C61" i="12"/>
  <c r="E60" i="12"/>
  <c r="C60" i="12"/>
  <c r="E59" i="12"/>
  <c r="C59" i="12"/>
  <c r="E58" i="12"/>
  <c r="C58" i="12"/>
  <c r="E57" i="12"/>
  <c r="C57" i="12"/>
  <c r="E56" i="12"/>
  <c r="C56" i="12"/>
  <c r="E55" i="12"/>
  <c r="C55" i="12"/>
  <c r="E54" i="12"/>
  <c r="C54" i="12"/>
  <c r="E53" i="12"/>
  <c r="C53" i="12"/>
  <c r="E52" i="12"/>
  <c r="C52" i="12"/>
  <c r="E51" i="12"/>
  <c r="C51" i="12"/>
  <c r="E50" i="12"/>
  <c r="C50" i="12"/>
  <c r="E49" i="12"/>
  <c r="C49" i="12"/>
  <c r="E48" i="12"/>
  <c r="C48" i="12"/>
  <c r="E47" i="12"/>
  <c r="C47" i="12"/>
  <c r="E46" i="12"/>
  <c r="C46" i="12"/>
  <c r="E45" i="12"/>
  <c r="C45" i="12"/>
  <c r="E44" i="12"/>
  <c r="C44" i="12"/>
  <c r="E43" i="12"/>
  <c r="C43" i="12"/>
  <c r="E42" i="12"/>
  <c r="C42" i="12"/>
  <c r="E41" i="12"/>
  <c r="C41" i="12"/>
  <c r="E40" i="12"/>
  <c r="C40" i="12"/>
  <c r="E39" i="12"/>
  <c r="C39" i="12"/>
  <c r="E38" i="12"/>
  <c r="C38" i="12"/>
  <c r="E37" i="12"/>
  <c r="C37" i="12"/>
  <c r="E36" i="12"/>
  <c r="C36" i="12"/>
  <c r="E35" i="12"/>
  <c r="C35" i="12"/>
  <c r="E34" i="12"/>
  <c r="C34" i="12"/>
  <c r="E33" i="12"/>
  <c r="C33" i="12"/>
  <c r="E32" i="12"/>
  <c r="C32" i="12"/>
  <c r="E31" i="12"/>
  <c r="C31" i="12"/>
  <c r="E30" i="12"/>
  <c r="C30" i="12"/>
  <c r="E29" i="12"/>
  <c r="C29" i="12"/>
  <c r="E28" i="12"/>
  <c r="C28" i="12"/>
  <c r="E27" i="12"/>
  <c r="C27" i="12"/>
  <c r="E26" i="12"/>
  <c r="C26" i="12"/>
  <c r="E25" i="12"/>
  <c r="C25" i="12"/>
  <c r="E24" i="12"/>
  <c r="C24" i="12"/>
  <c r="E23" i="12"/>
  <c r="C23" i="12"/>
  <c r="E22" i="12"/>
  <c r="C22" i="12"/>
  <c r="E21" i="12"/>
  <c r="C21" i="12"/>
  <c r="E20" i="12"/>
  <c r="C20" i="12"/>
  <c r="E19" i="12"/>
  <c r="C19" i="12"/>
  <c r="E18" i="12"/>
  <c r="C18" i="12"/>
  <c r="E17" i="12"/>
  <c r="C17" i="12"/>
  <c r="E16" i="12"/>
  <c r="C16" i="12"/>
  <c r="E15" i="12"/>
  <c r="C15" i="12"/>
  <c r="E14" i="12"/>
  <c r="C14" i="12"/>
  <c r="E13" i="12"/>
  <c r="C13" i="12"/>
  <c r="E12" i="12"/>
  <c r="C12" i="12"/>
  <c r="E11" i="12"/>
  <c r="C11" i="12"/>
  <c r="C10" i="12"/>
  <c r="E9" i="12"/>
  <c r="C9" i="12"/>
  <c r="E8" i="12"/>
  <c r="C8" i="12"/>
  <c r="E7" i="12"/>
  <c r="C7" i="12"/>
  <c r="E6" i="12"/>
  <c r="C6" i="12"/>
  <c r="E5" i="12"/>
  <c r="C5" i="12"/>
  <c r="E4" i="12"/>
  <c r="C4" i="12"/>
  <c r="E3" i="12"/>
  <c r="C3" i="12"/>
  <c r="C2" i="12"/>
  <c r="E10" i="11"/>
  <c r="C10" i="11"/>
  <c r="E9" i="11"/>
  <c r="C9" i="11"/>
  <c r="E8" i="11"/>
  <c r="C8" i="11"/>
  <c r="E7" i="11"/>
  <c r="C7" i="11"/>
  <c r="E6" i="11"/>
  <c r="C6" i="11"/>
  <c r="E5" i="11"/>
  <c r="C5" i="11"/>
  <c r="E4" i="11"/>
  <c r="C4" i="11"/>
  <c r="E3" i="11"/>
  <c r="C3" i="11"/>
  <c r="E2" i="11"/>
  <c r="C2" i="11"/>
  <c r="E4" i="9" l="1"/>
  <c r="E75" i="5" l="1"/>
  <c r="C75" i="5"/>
  <c r="C24" i="5" l="1"/>
  <c r="E24" i="5"/>
  <c r="C45" i="5"/>
  <c r="E45" i="5"/>
  <c r="C8" i="5"/>
  <c r="E8" i="5"/>
  <c r="E15" i="5" l="1"/>
  <c r="C15" i="5"/>
  <c r="E31" i="5" l="1"/>
  <c r="C9" i="9" l="1"/>
  <c r="E9" i="9"/>
  <c r="C2" i="5" l="1"/>
  <c r="C3" i="5"/>
  <c r="C4" i="5"/>
  <c r="C5" i="5"/>
  <c r="C6" i="5"/>
  <c r="C7" i="5"/>
  <c r="C9" i="5"/>
  <c r="C10" i="5"/>
  <c r="C11" i="5"/>
  <c r="C12" i="5"/>
  <c r="C13" i="5"/>
  <c r="C14" i="5"/>
  <c r="C16" i="5"/>
  <c r="C17" i="5"/>
  <c r="C18" i="5"/>
  <c r="C19" i="5"/>
  <c r="C20" i="5"/>
  <c r="C21" i="5"/>
  <c r="C22" i="5"/>
  <c r="C23" i="5"/>
  <c r="C25" i="5"/>
  <c r="C26" i="5"/>
  <c r="C27" i="5"/>
  <c r="C28" i="5"/>
  <c r="C29" i="5"/>
  <c r="C30" i="5"/>
  <c r="C31" i="5"/>
  <c r="C32" i="5"/>
  <c r="C33" i="5"/>
  <c r="C34" i="5"/>
  <c r="C35" i="5"/>
  <c r="C36" i="5"/>
  <c r="C37" i="5"/>
  <c r="C38" i="5"/>
  <c r="C39" i="5"/>
  <c r="C40" i="5"/>
  <c r="C41" i="5"/>
  <c r="C42" i="5"/>
  <c r="C43" i="5"/>
  <c r="C44"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E2" i="5"/>
  <c r="E32" i="5"/>
  <c r="C2" i="9" l="1"/>
  <c r="C3" i="9"/>
  <c r="C4" i="9"/>
  <c r="C5" i="9"/>
  <c r="C6" i="9"/>
  <c r="C7" i="9"/>
  <c r="C8" i="9"/>
  <c r="C10" i="9"/>
  <c r="E2" i="9"/>
  <c r="E10" i="9" l="1"/>
  <c r="E8" i="9"/>
  <c r="E7" i="9"/>
  <c r="E6" i="9"/>
  <c r="E5" i="9"/>
  <c r="E3" i="9"/>
  <c r="E3" i="5" l="1"/>
  <c r="E4" i="5"/>
  <c r="E5" i="5"/>
  <c r="E6" i="5"/>
  <c r="E7" i="5"/>
  <c r="E9" i="5"/>
  <c r="E10" i="5"/>
  <c r="E11" i="5"/>
  <c r="E12" i="5"/>
  <c r="E13" i="5"/>
  <c r="E14" i="5"/>
  <c r="E16" i="5"/>
  <c r="E17" i="5"/>
  <c r="E18" i="5"/>
  <c r="E19" i="5"/>
  <c r="E20" i="5"/>
  <c r="E21" i="5"/>
  <c r="E22" i="5"/>
  <c r="E23" i="5"/>
  <c r="E25" i="5"/>
  <c r="E26" i="5"/>
  <c r="E27" i="5"/>
  <c r="E28" i="5"/>
  <c r="E29" i="5"/>
  <c r="E30" i="5"/>
  <c r="E33" i="5"/>
  <c r="E34" i="5"/>
  <c r="E35" i="5"/>
  <c r="E36" i="5"/>
  <c r="E37" i="5"/>
  <c r="E38" i="5"/>
  <c r="E39" i="5"/>
  <c r="E40" i="5"/>
  <c r="E41" i="5"/>
  <c r="E42" i="5"/>
  <c r="E43" i="5"/>
  <c r="E44"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2017" description="Connection to the '2017' query in the workbook." type="5" refreshedVersion="6" background="1">
    <dbPr connection="Provider=Microsoft.Mashup.OleDb.1;Data Source=$Workbook$;Location=2017;Extended Properties=&quot;&quot;" command="SELECT * FROM [2017]"/>
  </connection>
  <connection id="2" xr16:uid="{00000000-0015-0000-FFFF-FFFF01000000}" keepAlive="1" name="Query - 2018" description="Connection to the '2018' query in the workbook." type="5" refreshedVersion="6" background="1">
    <dbPr connection="Provider=Microsoft.Mashup.OleDb.1;Data Source=$Workbook$;Location=2018;Extended Properties=&quot;&quot;" command="SELECT * FROM [2018]"/>
  </connection>
  <connection id="3" xr16:uid="{00000000-0015-0000-FFFF-FFFF02000000}" keepAlive="1" name="Query - REF - EXP" description="Connection to the 'REF - EXP' query in the workbook." type="5" refreshedVersion="6" background="1">
    <dbPr connection="Provider=Microsoft.Mashup.OleDb.1;Data Source=$Workbook$;Location=&quot;REF - EXP&quot;;Extended Properties=&quot;&quot;" command="SELECT * FROM [REF - EXP]"/>
  </connection>
  <connection id="4" xr16:uid="{00000000-0015-0000-FFFF-FFFF03000000}" keepAlive="1" name="Query - Table94" description="Connection to the 'Table94' query in the workbook." type="5" refreshedVersion="6" background="1" saveData="1">
    <dbPr connection="Provider=Microsoft.Mashup.OleDb.1;Data Source=$Workbook$;Location=Table94;Extended Properties=&quot;&quot;" command="SELECT * FROM [Table94]"/>
  </connection>
</connections>
</file>

<file path=xl/sharedStrings.xml><?xml version="1.0" encoding="utf-8"?>
<sst xmlns="http://schemas.openxmlformats.org/spreadsheetml/2006/main" count="1754" uniqueCount="179">
  <si>
    <t>Category</t>
  </si>
  <si>
    <t>Sub-Category</t>
  </si>
  <si>
    <t>Jan</t>
  </si>
  <si>
    <t>Feb</t>
  </si>
  <si>
    <t>Mar</t>
  </si>
  <si>
    <t>Apr</t>
  </si>
  <si>
    <t>May</t>
  </si>
  <si>
    <t>Jun</t>
  </si>
  <si>
    <t>Jul</t>
  </si>
  <si>
    <t>Aug</t>
  </si>
  <si>
    <t>Sep</t>
  </si>
  <si>
    <t>Oct</t>
  </si>
  <si>
    <t>Nov</t>
  </si>
  <si>
    <t>Dec</t>
  </si>
  <si>
    <t>Fees &amp; Charges</t>
  </si>
  <si>
    <t>ATM Fee</t>
  </si>
  <si>
    <t>Misc Expenses</t>
  </si>
  <si>
    <t>Acorn</t>
  </si>
  <si>
    <t>Travel</t>
  </si>
  <si>
    <t>Air Travel</t>
  </si>
  <si>
    <t>Food &amp; Dining</t>
  </si>
  <si>
    <t>Alcohol &amp; Bars</t>
  </si>
  <si>
    <t>Bills &amp; Utilities</t>
  </si>
  <si>
    <t>Auto Insurance</t>
  </si>
  <si>
    <t>Loans</t>
  </si>
  <si>
    <t>Auto Payment</t>
  </si>
  <si>
    <t>Kids</t>
  </si>
  <si>
    <t>Baby Supplies</t>
  </si>
  <si>
    <t>Babysitter &amp; Daycare</t>
  </si>
  <si>
    <t>Bus/Train</t>
  </si>
  <si>
    <t>Cable/ Internet</t>
  </si>
  <si>
    <t>Auto &amp; Transport</t>
  </si>
  <si>
    <t>Car Wash</t>
  </si>
  <si>
    <t>Cash &amp; ATM</t>
  </si>
  <si>
    <t>Shopping</t>
  </si>
  <si>
    <t>Clothing</t>
  </si>
  <si>
    <t>Clothing - MDP</t>
  </si>
  <si>
    <t>Coffee Shops</t>
  </si>
  <si>
    <t>Pets</t>
  </si>
  <si>
    <t>Daycare</t>
  </si>
  <si>
    <t>Health &amp; Fitness</t>
  </si>
  <si>
    <t>Dentist</t>
  </si>
  <si>
    <t>Doctor</t>
  </si>
  <si>
    <t>EZ Pass Tolls</t>
  </si>
  <si>
    <t>Education</t>
  </si>
  <si>
    <t>Electric Bill</t>
  </si>
  <si>
    <t>Electronics &amp; Software</t>
  </si>
  <si>
    <t>Fast Food</t>
  </si>
  <si>
    <t>Finance Charge</t>
  </si>
  <si>
    <t>Home</t>
  </si>
  <si>
    <t>Furnishings</t>
  </si>
  <si>
    <t>Gas &amp; Fuel</t>
  </si>
  <si>
    <t>Gas Stn Snacks/Beer</t>
  </si>
  <si>
    <t>Groceries</t>
  </si>
  <si>
    <t>Personal Care</t>
  </si>
  <si>
    <t>Hair</t>
  </si>
  <si>
    <t>Hobbies</t>
  </si>
  <si>
    <t>Home Improvement</t>
  </si>
  <si>
    <t>Home Supplies</t>
  </si>
  <si>
    <t>Home Supplies/Servic</t>
  </si>
  <si>
    <t>Lawn &amp; Garden</t>
  </si>
  <si>
    <t>Misc Shopping</t>
  </si>
  <si>
    <t>Mobile Phone</t>
  </si>
  <si>
    <t>Mortgage &amp; Rent</t>
  </si>
  <si>
    <t>Entertainment</t>
  </si>
  <si>
    <t>Movies &amp; DVDs</t>
  </si>
  <si>
    <t>Music</t>
  </si>
  <si>
    <t>Office Supplies</t>
  </si>
  <si>
    <t>Parking</t>
  </si>
  <si>
    <t>Pet Food &amp; Supplies</t>
  </si>
  <si>
    <t>Pharmacy</t>
  </si>
  <si>
    <t>Prof Designation</t>
  </si>
  <si>
    <t>Restaurants</t>
  </si>
  <si>
    <t>Service &amp; Parts</t>
  </si>
  <si>
    <t>Shipping</t>
  </si>
  <si>
    <t>Spa &amp; Massage</t>
  </si>
  <si>
    <t>Sporting Goods</t>
  </si>
  <si>
    <t>State of NH</t>
  </si>
  <si>
    <t>Student Loan</t>
  </si>
  <si>
    <t>Subscriptions</t>
  </si>
  <si>
    <t>Tatoo</t>
  </si>
  <si>
    <t>Toys</t>
  </si>
  <si>
    <t>USPS/ UPS</t>
  </si>
  <si>
    <t>Uncategorized</t>
  </si>
  <si>
    <t>VENMO</t>
  </si>
  <si>
    <t>Veterinary</t>
  </si>
  <si>
    <t>Amusement</t>
  </si>
  <si>
    <t>Birthday Gifts</t>
  </si>
  <si>
    <t>Gifts &amp; Donations</t>
  </si>
  <si>
    <t>Gift</t>
  </si>
  <si>
    <t>Mothers Day Gifts</t>
  </si>
  <si>
    <t>Wedding Gift</t>
  </si>
  <si>
    <t>Clothing - SAP</t>
  </si>
  <si>
    <t>Hotel</t>
  </si>
  <si>
    <t>Rental Car &amp; Taxi</t>
  </si>
  <si>
    <t>Discretionary</t>
  </si>
  <si>
    <t>Reducable</t>
  </si>
  <si>
    <t>Reimbursed</t>
  </si>
  <si>
    <t>Year</t>
  </si>
  <si>
    <t>Expense Type</t>
  </si>
  <si>
    <t>Expense Type Factor</t>
  </si>
  <si>
    <t>Fixed</t>
  </si>
  <si>
    <t>Category Number</t>
  </si>
  <si>
    <t>Sub-Category Number</t>
  </si>
  <si>
    <t>01</t>
  </si>
  <si>
    <t>02</t>
  </si>
  <si>
    <t>03</t>
  </si>
  <si>
    <t>04</t>
  </si>
  <si>
    <t>05</t>
  </si>
  <si>
    <t>06</t>
  </si>
  <si>
    <t>07</t>
  </si>
  <si>
    <t>08</t>
  </si>
  <si>
    <t>00</t>
  </si>
  <si>
    <t>09</t>
  </si>
  <si>
    <t>Budget</t>
  </si>
  <si>
    <t>Est</t>
  </si>
  <si>
    <t>Input</t>
  </si>
  <si>
    <t>1/31/2019</t>
  </si>
  <si>
    <t>2/28/2019</t>
  </si>
  <si>
    <t>3/31/2019</t>
  </si>
  <si>
    <t>4/30/2019</t>
  </si>
  <si>
    <t>5/31/2019</t>
  </si>
  <si>
    <t>6/30/2019</t>
  </si>
  <si>
    <t>7/31/2019</t>
  </si>
  <si>
    <t>8/31/2019</t>
  </si>
  <si>
    <t>9/30/2019</t>
  </si>
  <si>
    <t>10/31/2019</t>
  </si>
  <si>
    <t>11/30/2019</t>
  </si>
  <si>
    <t>12/31/2019</t>
  </si>
  <si>
    <t>Income</t>
  </si>
  <si>
    <t>Other Income</t>
  </si>
  <si>
    <t>12/31/2018</t>
  </si>
  <si>
    <t>01 - Paycheck</t>
  </si>
  <si>
    <t>Cash Gifts</t>
  </si>
  <si>
    <t>03 - Reimbursement</t>
  </si>
  <si>
    <t>Federal Tax</t>
  </si>
  <si>
    <t>02 - Bonus</t>
  </si>
  <si>
    <t>Credit Card Rewards</t>
  </si>
  <si>
    <t>Investments</t>
  </si>
  <si>
    <t>30</t>
  </si>
  <si>
    <t>Ron - Student Loans</t>
  </si>
  <si>
    <t>Tuition</t>
  </si>
  <si>
    <t>11</t>
  </si>
  <si>
    <t>Books &amp; Supplies</t>
  </si>
  <si>
    <t>14</t>
  </si>
  <si>
    <t>Other Fees</t>
  </si>
  <si>
    <t>Kids Activities</t>
  </si>
  <si>
    <t>Public Transportation</t>
  </si>
  <si>
    <t>Paycheck</t>
  </si>
  <si>
    <t>Bonus</t>
  </si>
  <si>
    <t>Reimbursement</t>
  </si>
  <si>
    <t>1/31/2020</t>
  </si>
  <si>
    <t>2/28/2020</t>
  </si>
  <si>
    <t>3/31/2020</t>
  </si>
  <si>
    <t>4/30/2020</t>
  </si>
  <si>
    <t>5/31/2020</t>
  </si>
  <si>
    <t>6/30/2020</t>
  </si>
  <si>
    <t>7/31/2020</t>
  </si>
  <si>
    <t>8/31/2020</t>
  </si>
  <si>
    <t>9/30/2020</t>
  </si>
  <si>
    <t>10/31/2020</t>
  </si>
  <si>
    <t>11/30/2020</t>
  </si>
  <si>
    <t>12/31/2020</t>
  </si>
  <si>
    <t>10</t>
  </si>
  <si>
    <t>13</t>
  </si>
  <si>
    <t>12</t>
  </si>
  <si>
    <t>Side Project</t>
  </si>
  <si>
    <t>1/31/2021</t>
  </si>
  <si>
    <t>2/28/2021</t>
  </si>
  <si>
    <t>3/31/2021</t>
  </si>
  <si>
    <t>4/30/2021</t>
  </si>
  <si>
    <t>5/31/2021</t>
  </si>
  <si>
    <t>6/30/2021</t>
  </si>
  <si>
    <t>7/31/2021</t>
  </si>
  <si>
    <t>8/31/2021</t>
  </si>
  <si>
    <t>9/30/2021</t>
  </si>
  <si>
    <t>10/31/2021</t>
  </si>
  <si>
    <t>11/30/2021</t>
  </si>
  <si>
    <t>12/31/2021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</si>
</sst>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1"/>
      <color indexed="8"/>
      <name val="Calibri"/>
      <family val="2"/>
    </font>
    <font>
      <sz val="8"/>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1">
    <xf numFmtId="0" fontId="0" fillId="0" borderId="0"/>
  </cellStyleXfs>
  <cellXfs count="19">
    <xf numFmtId="0" fontId="0" fillId="0" borderId="0" xfId="0"/>
    <xf numFmtId="0" fontId="0" fillId="0" borderId="0" xfId="0" applyNumberFormat="1"/>
    <xf numFmtId="0" fontId="1" fillId="0" borderId="0" xfId="0" applyFont="1"/>
    <xf numFmtId="49" fontId="1" fillId="0" borderId="0" xfId="0" applyNumberFormat="1" applyFont="1"/>
    <xf numFmtId="0" fontId="1" fillId="0" borderId="0" xfId="0" applyNumberFormat="1" applyFont="1"/>
    <xf numFmtId="14" fontId="0" fillId="0" borderId="0" xfId="0" applyNumberFormat="1"/>
    <xf numFmtId="0" fontId="2" fillId="0" borderId="0" xfId="0" applyNumberFormat="1" applyFont="1" applyFill="1" applyBorder="1" applyAlignment="1" applyProtection="1"/>
    <xf numFmtId="49" fontId="1" fillId="2" borderId="1" xfId="0" applyNumberFormat="1" applyFont="1" applyFill="1" applyBorder="1"/>
    <xf numFmtId="0" fontId="1" fillId="2" borderId="1" xfId="0" applyFont="1" applyFill="1" applyBorder="1"/>
    <xf numFmtId="0" fontId="1" fillId="2" borderId="1" xfId="0" applyNumberFormat="1" applyFont="1" applyFill="1" applyBorder="1"/>
    <xf numFmtId="0" fontId="1" fillId="2" borderId="2" xfId="0" applyFont="1" applyFill="1" applyBorder="1"/>
    <xf numFmtId="49" fontId="1" fillId="0" borderId="1" xfId="0" applyNumberFormat="1" applyFont="1" applyBorder="1"/>
    <xf numFmtId="0" fontId="1" fillId="0" borderId="1" xfId="0" applyFont="1" applyBorder="1"/>
    <xf numFmtId="0" fontId="1" fillId="0" borderId="1" xfId="0" applyNumberFormat="1" applyFont="1" applyBorder="1"/>
    <xf numFmtId="0" fontId="1" fillId="0" borderId="2" xfId="0" applyFont="1" applyBorder="1"/>
    <xf numFmtId="0" fontId="2" fillId="2" borderId="1" xfId="0" applyNumberFormat="1" applyFont="1" applyFill="1" applyBorder="1" applyAlignment="1"/>
    <xf numFmtId="0" fontId="1" fillId="2" borderId="2" xfId="0" applyNumberFormat="1" applyFont="1" applyFill="1" applyBorder="1"/>
    <xf numFmtId="0" fontId="2" fillId="0" borderId="1" xfId="0" applyNumberFormat="1" applyFont="1" applyBorder="1" applyAlignment="1"/>
    <xf numFmtId="0" fontId="1" fillId="0" borderId="2" xfId="0" applyNumberFormat="1" applyFont="1" applyBorder="1"/>
  </cellXfs>
  <cellStyles count="1">
    <cellStyle name="Normal" xfId="0" builtinId="0"/>
  </cellStyles>
  <dxfs count="37">
    <dxf>
      <font>
        <strike val="0"/>
        <outline val="0"/>
        <shadow val="0"/>
        <u val="none"/>
        <vertAlign val="baseline"/>
        <sz val="12"/>
        <color theme="1"/>
        <name val="Calibri"/>
        <family val="2"/>
        <scheme val="minor"/>
      </font>
      <numFmt numFmtId="0" formatCode="General"/>
    </dxf>
    <dxf>
      <font>
        <strike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0" formatCode="General"/>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numFmt numFmtId="30" formatCode="@"/>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114299</xdr:rowOff>
    </xdr:from>
    <xdr:to>
      <xdr:col>10</xdr:col>
      <xdr:colOff>51434</xdr:colOff>
      <xdr:row>0</xdr:row>
      <xdr:rowOff>1232534</xdr:rowOff>
    </xdr:to>
    <mc:AlternateContent xmlns:mc="http://schemas.openxmlformats.org/markup-compatibility/2006" xmlns:sle15="http://schemas.microsoft.com/office/drawing/2012/slicer">
      <mc:Choice Requires="sle15">
        <xdr:graphicFrame macro="">
          <xdr:nvGraphicFramePr>
            <xdr:cNvPr id="2" name="Category">
              <a:extLst>
                <a:ext uri="{FF2B5EF4-FFF2-40B4-BE49-F238E27FC236}">
                  <a16:creationId xmlns:a16="http://schemas.microsoft.com/office/drawing/2014/main" id="{0444B45E-DB94-49C4-80AF-1B4B98D1745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114299"/>
              <a:ext cx="7343774" cy="1114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114299</xdr:rowOff>
    </xdr:from>
    <xdr:to>
      <xdr:col>8</xdr:col>
      <xdr:colOff>272414</xdr:colOff>
      <xdr:row>0</xdr:row>
      <xdr:rowOff>1232534</xdr:rowOff>
    </xdr:to>
    <mc:AlternateContent xmlns:mc="http://schemas.openxmlformats.org/markup-compatibility/2006" xmlns:sle15="http://schemas.microsoft.com/office/drawing/2012/slicer">
      <mc:Choice Requires="sle15">
        <xdr:graphicFrame macro="">
          <xdr:nvGraphicFramePr>
            <xdr:cNvPr id="2" name="Category 1">
              <a:extLst>
                <a:ext uri="{FF2B5EF4-FFF2-40B4-BE49-F238E27FC236}">
                  <a16:creationId xmlns:a16="http://schemas.microsoft.com/office/drawing/2014/main" id="{53691586-B6B8-4716-8638-D607D25745D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114299"/>
              <a:ext cx="7557134" cy="111823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114299</xdr:rowOff>
    </xdr:from>
    <xdr:to>
      <xdr:col>8</xdr:col>
      <xdr:colOff>272414</xdr:colOff>
      <xdr:row>0</xdr:row>
      <xdr:rowOff>1232534</xdr:rowOff>
    </xdr:to>
    <mc:AlternateContent xmlns:mc="http://schemas.openxmlformats.org/markup-compatibility/2006" xmlns:sle15="http://schemas.microsoft.com/office/drawing/2012/slicer">
      <mc:Choice Requires="sle15">
        <xdr:graphicFrame macro="">
          <xdr:nvGraphicFramePr>
            <xdr:cNvPr id="2" name="Category 2">
              <a:extLst>
                <a:ext uri="{FF2B5EF4-FFF2-40B4-BE49-F238E27FC236}">
                  <a16:creationId xmlns:a16="http://schemas.microsoft.com/office/drawing/2014/main" id="{C114E2B8-EF62-4D1C-BE89-8EE2C2F6D39E}"/>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0" y="114299"/>
              <a:ext cx="7349489" cy="111823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removeDataOnSave="1" connectionId="1" xr16:uid="{00000000-0016-0000-0000-000000000000}" autoFormatId="16" applyNumberFormats="0" applyBorderFormats="0" applyFontFormats="0" applyPatternFormats="0" applyAlignmentFormats="0" applyWidthHeightFormats="0">
  <queryTableRefresh nextId="19">
    <queryTableFields count="15">
      <queryTableField id="2" name="Sub-Category" tableColumnId="2"/>
      <queryTableField id="1" name="Category" tableColumnId="1"/>
      <queryTableField id="3" name="Jan" tableColumnId="3"/>
      <queryTableField id="4" name="Feb" tableColumnId="4"/>
      <queryTableField id="5" name="Mar" tableColumnId="5"/>
      <queryTableField id="6" name="Apr" tableColumnId="6"/>
      <queryTableField id="7" name="May" tableColumnId="7"/>
      <queryTableField id="8" name="Jun" tableColumnId="8"/>
      <queryTableField id="9" name="Jul" tableColumnId="9"/>
      <queryTableField id="10" name="Aug" tableColumnId="10"/>
      <queryTableField id="11" name="Sep" tableColumnId="11"/>
      <queryTableField id="12" name="Oct" tableColumnId="12"/>
      <queryTableField id="13" name="Nov" tableColumnId="13"/>
      <queryTableField id="14" name="Dec" tableColumnId="14"/>
      <queryTableField id="17" name="Year"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removeDataOnSave="1" connectionId="2" xr16:uid="{00000000-0016-0000-0100-000001000000}" autoFormatId="16" applyNumberFormats="0" applyBorderFormats="0" applyFontFormats="0" applyPatternFormats="0" applyAlignmentFormats="0" applyWidthHeightFormats="0">
  <queryTableRefresh nextId="16">
    <queryTableFields count="15">
      <queryTableField id="1" name="Sub-Category" tableColumnId="1"/>
      <queryTableField id="2" name="Category" tableColumnId="2"/>
      <queryTableField id="3" name="Jan" tableColumnId="3"/>
      <queryTableField id="4" name="Feb" tableColumnId="4"/>
      <queryTableField id="5" name="Mar" tableColumnId="5"/>
      <queryTableField id="6" name="Apr" tableColumnId="6"/>
      <queryTableField id="7" name="May" tableColumnId="7"/>
      <queryTableField id="8" name="Jun" tableColumnId="8"/>
      <queryTableField id="9" name="Jul" tableColumnId="9"/>
      <queryTableField id="10" name="Aug" tableColumnId="10"/>
      <queryTableField id="11" name="Sep" tableColumnId="11"/>
      <queryTableField id="12" name="Oct" tableColumnId="12"/>
      <queryTableField id="13" name="Nov" tableColumnId="13"/>
      <queryTableField id="14" name="Dec" tableColumnId="14"/>
      <queryTableField id="15" name="Year"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954F056-2A95-48D9-AB88-805D0E970B40}" sourceName="Category">
  <extLst>
    <x:ext xmlns:x15="http://schemas.microsoft.com/office/spreadsheetml/2010/11/main" uri="{2F2917AC-EB37-4324-AD4E-5DD8C200BD13}">
      <x15:tableSlicerCache tableId="5"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B4F58AA1-93DF-40CB-BDF4-E8064EAC47A4}" sourceName="Category">
  <extLst>
    <x:ext xmlns:x15="http://schemas.microsoft.com/office/spreadsheetml/2010/11/main" uri="{2F2917AC-EB37-4324-AD4E-5DD8C200BD13}">
      <x15:tableSlicerCache tableId="6"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 xr10:uid="{B02DF41A-AACD-4A58-B000-53FA664C82B8}" sourceName="Category">
  <extLst>
    <x:ext xmlns:x15="http://schemas.microsoft.com/office/spreadsheetml/2010/11/main" uri="{2F2917AC-EB37-4324-AD4E-5DD8C200BD13}">
      <x15:tableSlicerCache tableId="8"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6CFB6E7-5B03-4837-9C1D-0FA00D524A07}" cache="Slicer_Category" caption="Category" columnCount="6" style="SlicerStyleLight3"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E4411D28-91D8-4808-8D7C-31B44D6D27C8}" cache="Slicer_Category1" caption="Category" columnCount="6" style="SlicerStyleLight3"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10F8A1CD-941F-46C3-ADAD-ABDEB4E7D860}" cache="Slicer_Category11" caption="Category" columnCount="6" style="SlicerStyleLight3" rowHeight="18288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OTAL_2565" displayName="TOTAL_2565" ref="A1:R11">
  <autoFilter ref="A1:R11" xr:uid="{00000000-0009-0000-0100-000004000000}"/>
  <sortState xmlns:xlrd2="http://schemas.microsoft.com/office/spreadsheetml/2017/richdata2" ref="A2:R10">
    <sortCondition ref="B2:B10"/>
    <sortCondition ref="A2:A10"/>
  </sortState>
  <tableColumns count="18">
    <tableColumn id="1" xr3:uid="{00000000-0010-0000-0300-000001000000}" name="Sub-Category" totalsRowLabel="Total" dataDxfId="36"/>
    <tableColumn id="2" xr3:uid="{00000000-0010-0000-0300-000002000000}" name="Category" dataDxfId="35"/>
    <tableColumn id="16" xr3:uid="{00000000-0010-0000-0300-000010000000}" name="Expense Type" dataDxfId="34">
      <calculatedColumnFormula>IFERROR(VLOOKUP(TOTAL_2565[[#This Row],[Sub-Category]],Table9[[Sub-Category]:[Expense Type]],3,FALSE),"")</calculatedColumnFormula>
    </tableColumn>
    <tableColumn id="15" xr3:uid="{00000000-0010-0000-0300-00000F000000}" name="Year"/>
    <tableColumn id="17" xr3:uid="{00000000-0010-0000-0300-000011000000}" name="Budget" dataDxfId="33">
      <calculatedColumnFormula>IFERROR(VLOOKUP(TOTAL_2565[[#This Row],[Sub-Category]],Table9[[Sub-Category]:[Expense Type]],2,FALSE),"")</calculatedColumnFormula>
    </tableColumn>
    <tableColumn id="18" xr3:uid="{00000000-0010-0000-0300-000012000000}" name="12/31/2018"/>
    <tableColumn id="3" xr3:uid="{00000000-0010-0000-0300-000003000000}" name="1/31/2019"/>
    <tableColumn id="4" xr3:uid="{00000000-0010-0000-0300-000004000000}" name="2/28/2019"/>
    <tableColumn id="5" xr3:uid="{00000000-0010-0000-0300-000005000000}" name="3/31/2019"/>
    <tableColumn id="6" xr3:uid="{00000000-0010-0000-0300-000006000000}" name="4/30/2019"/>
    <tableColumn id="7" xr3:uid="{00000000-0010-0000-0300-000007000000}" name="5/31/2019"/>
    <tableColumn id="8" xr3:uid="{00000000-0010-0000-0300-000008000000}" name="6/30/2019"/>
    <tableColumn id="9" xr3:uid="{00000000-0010-0000-0300-000009000000}" name="7/31/2019"/>
    <tableColumn id="10" xr3:uid="{00000000-0010-0000-0300-00000A000000}" name="8/31/2019"/>
    <tableColumn id="11" xr3:uid="{00000000-0010-0000-0300-00000B000000}" name="9/30/2019"/>
    <tableColumn id="12" xr3:uid="{00000000-0010-0000-0300-00000C000000}" name="10/31/2019"/>
    <tableColumn id="13" xr3:uid="{00000000-0010-0000-0300-00000D000000}" name="11/30/2019"/>
    <tableColumn id="14" xr3:uid="{00000000-0010-0000-0300-00000E000000}" name="12/31/2019"/>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AAC32DC-48DC-45CF-9921-B67EEBE1912E}" name="TOTAL_25654" displayName="TOTAL_25654" ref="A1:Q11">
  <autoFilter ref="A1:Q11" xr:uid="{00000000-0009-0000-0100-000004000000}"/>
  <sortState xmlns:xlrd2="http://schemas.microsoft.com/office/spreadsheetml/2017/richdata2" ref="A2:Q10">
    <sortCondition ref="B2:B10"/>
    <sortCondition ref="A2:A10"/>
  </sortState>
  <tableColumns count="17">
    <tableColumn id="1" xr3:uid="{11C2D689-9A10-4A49-A56C-A15C858C7A96}" name="Sub-Category" totalsRowLabel="Total" dataDxfId="32"/>
    <tableColumn id="2" xr3:uid="{F08DC6E1-4579-4067-A53D-56FE691EA669}" name="Category" dataDxfId="31"/>
    <tableColumn id="16" xr3:uid="{0654FB03-9C43-44C9-A3EB-57A26DD0D9FE}" name="Expense Type" dataDxfId="30">
      <calculatedColumnFormula>IFERROR(VLOOKUP(TOTAL_25654[[#This Row],[Sub-Category]],Table9[[Sub-Category]:[Expense Type]],3,FALSE),"")</calculatedColumnFormula>
    </tableColumn>
    <tableColumn id="15" xr3:uid="{68B63B8E-5657-48E1-BF39-47C760F603CD}" name="Year"/>
    <tableColumn id="17" xr3:uid="{045295F7-0F56-4397-A4FA-761CC9CB41AE}" name="Budget" dataDxfId="29">
      <calculatedColumnFormula>IFERROR(VLOOKUP(TOTAL_25654[[#This Row],[Sub-Category]],Table9[[Sub-Category]:[Expense Type]],2,FALSE),"")</calculatedColumnFormula>
    </tableColumn>
    <tableColumn id="3" xr3:uid="{E7CC3639-B100-4F4A-AFAF-EA44FD8F2902}" name="1/31/2020"/>
    <tableColumn id="4" xr3:uid="{B234E0B8-C61D-4BBC-B48F-3155BA17DC79}" name="2/28/2020"/>
    <tableColumn id="5" xr3:uid="{98040C36-9BDF-4EAA-B95E-92C3C0048D79}" name="3/31/2020"/>
    <tableColumn id="6" xr3:uid="{0D19499E-04F4-4D24-B987-82CFC699AAF5}" name="4/30/2020"/>
    <tableColumn id="7" xr3:uid="{26405E6D-22EC-4D22-B183-3A9BD2C777AA}" name="5/31/2020"/>
    <tableColumn id="8" xr3:uid="{3C12C216-4B94-45FF-AD50-283A0D36930F}" name="6/30/2020"/>
    <tableColumn id="9" xr3:uid="{2AD54603-6571-458D-952C-27DAFF02F2AE}" name="7/31/2020"/>
    <tableColumn id="10" xr3:uid="{E4D0D4AF-B15D-4B07-99B3-507A49574FDF}" name="8/31/2020"/>
    <tableColumn id="11" xr3:uid="{73ADBC98-43B7-4800-92B8-EC66B1F1AA81}" name="9/30/2020"/>
    <tableColumn id="12" xr3:uid="{ABE591F8-0EF5-4C14-8236-777CD8F46E1D}" name="10/31/2020"/>
    <tableColumn id="13" xr3:uid="{A37CA88F-B8B2-4BF1-96F5-104EBD634388}" name="11/30/2020"/>
    <tableColumn id="14" xr3:uid="{594BCA24-6265-4021-AFC8-62588F5881DF}" name="12/31/2020"/>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2AD213C-4AD6-4F89-A0D2-14F4A637867A}" name="TOTAL_256548" displayName="TOTAL_256548" ref="A1:Q11">
  <autoFilter ref="A1:Q11" xr:uid="{00000000-0009-0000-0100-000004000000}"/>
  <sortState xmlns:xlrd2="http://schemas.microsoft.com/office/spreadsheetml/2017/richdata2" ref="A2:Q10">
    <sortCondition ref="B2:B10"/>
    <sortCondition ref="A2:A10"/>
  </sortState>
  <tableColumns count="17">
    <tableColumn id="1" xr3:uid="{1317432B-9E26-493D-9C10-0CE78FA9AD37}" name="Sub-Category" totalsRowLabel="Total" dataDxfId="28"/>
    <tableColumn id="2" xr3:uid="{398F3021-B29F-40BE-A324-4FFF3A20D058}" name="Category" dataDxfId="27"/>
    <tableColumn id="16" xr3:uid="{0ED2CEBD-7826-422C-8743-DD708FBBFC39}" name="Expense Type" dataDxfId="26">
      <calculatedColumnFormula>IFERROR(VLOOKUP(TOTAL_256548[[#This Row],[Sub-Category]],Table9[[Sub-Category]:[Expense Type]],3,FALSE),"")</calculatedColumnFormula>
    </tableColumn>
    <tableColumn id="15" xr3:uid="{EC05C251-ECC6-4350-8C1B-199D4103A54D}" name="Year"/>
    <tableColumn id="17" xr3:uid="{9792BC2E-450A-496C-A269-D659D8B9858F}" name="Budget" dataDxfId="25">
      <calculatedColumnFormula>IFERROR(VLOOKUP(TOTAL_256548[[#This Row],[Sub-Category]],Table9[[Sub-Category]:[Expense Type]],2,FALSE),"")</calculatedColumnFormula>
    </tableColumn>
    <tableColumn id="3" xr3:uid="{8355CDD1-1743-4E75-AC98-0C1047EBCA1C}" name="1/31/2021"/>
    <tableColumn id="4" xr3:uid="{AA1CEB32-8960-4E8C-82BF-3DDC07492D66}" name="2/28/2021"/>
    <tableColumn id="5" xr3:uid="{A5F519E6-D36C-402D-83C4-1B84699CBA7B}" name="3/31/2021"/>
    <tableColumn id="6" xr3:uid="{8F57CEE9-AEB4-4BF9-B320-9D218BD1EF4F}" name="4/30/2021"/>
    <tableColumn id="7" xr3:uid="{13AEE803-497A-4151-8531-C455323FDE53}" name="5/31/2021"/>
    <tableColumn id="8" xr3:uid="{925C2615-133E-4022-9429-8A4CF32184C1}" name="6/30/2021"/>
    <tableColumn id="9" xr3:uid="{A2929FF4-31BA-4115-B56A-4C75B136F0D5}" name="7/31/2021"/>
    <tableColumn id="10" xr3:uid="{1A4B3BFB-5646-48AD-9837-45D29EE48910}" name="8/31/2021"/>
    <tableColumn id="11" xr3:uid="{AB747C96-8097-4A6E-AA21-1C176C8C8074}" name="9/30/2021"/>
    <tableColumn id="12" xr3:uid="{83B093B3-B4E0-4F9E-BC61-943DD770028B}" name="10/31/2021"/>
    <tableColumn id="13" xr3:uid="{93B929E5-65D0-45F0-8B86-0C13EFF94CDB}" name="11/30/2021"/>
    <tableColumn id="14" xr3:uid="{CB13F1DA-90B2-44F0-85BB-AD16DE829107}" name="12/31/2021"/>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2017" displayName="_2017" ref="A1:O64" tableType="queryTable" totalsRowShown="0">
  <autoFilter ref="A1:O64" xr:uid="{00000000-0009-0000-0100-000001000000}"/>
  <tableColumns count="15">
    <tableColumn id="2" xr3:uid="{00000000-0010-0000-0000-000002000000}" uniqueName="2" name="Sub-Category" queryTableFieldId="2" dataDxfId="24"/>
    <tableColumn id="1" xr3:uid="{00000000-0010-0000-0000-000001000000}" uniqueName="1" name="Category" queryTableFieldId="1" dataDxfId="23"/>
    <tableColumn id="3" xr3:uid="{00000000-0010-0000-0000-000003000000}" uniqueName="3" name="Jan" queryTableFieldId="3"/>
    <tableColumn id="4" xr3:uid="{00000000-0010-0000-0000-000004000000}" uniqueName="4" name="Feb" queryTableFieldId="4"/>
    <tableColumn id="5" xr3:uid="{00000000-0010-0000-0000-000005000000}" uniqueName="5" name="Mar" queryTableFieldId="5"/>
    <tableColumn id="6" xr3:uid="{00000000-0010-0000-0000-000006000000}" uniqueName="6" name="Apr" queryTableFieldId="6"/>
    <tableColumn id="7" xr3:uid="{00000000-0010-0000-0000-000007000000}" uniqueName="7" name="May" queryTableFieldId="7"/>
    <tableColumn id="8" xr3:uid="{00000000-0010-0000-0000-000008000000}" uniqueName="8" name="Jun" queryTableFieldId="8"/>
    <tableColumn id="9" xr3:uid="{00000000-0010-0000-0000-000009000000}" uniqueName="9" name="Jul" queryTableFieldId="9"/>
    <tableColumn id="10" xr3:uid="{00000000-0010-0000-0000-00000A000000}" uniqueName="10" name="Aug" queryTableFieldId="10"/>
    <tableColumn id="11" xr3:uid="{00000000-0010-0000-0000-00000B000000}" uniqueName="11" name="Sep" queryTableFieldId="11"/>
    <tableColumn id="12" xr3:uid="{00000000-0010-0000-0000-00000C000000}" uniqueName="12" name="Oct" queryTableFieldId="12"/>
    <tableColumn id="13" xr3:uid="{00000000-0010-0000-0000-00000D000000}" uniqueName="13" name="Nov" queryTableFieldId="13"/>
    <tableColumn id="14" xr3:uid="{00000000-0010-0000-0000-00000E000000}" uniqueName="14" name="Dec" queryTableFieldId="14"/>
    <tableColumn id="15" xr3:uid="{00000000-0010-0000-0000-00000F000000}" uniqueName="15" name="Year" queryTableFieldId="1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_2018" displayName="_2018" ref="A1:O67" tableType="queryTable" totalsRowShown="0">
  <autoFilter ref="A1:O67" xr:uid="{00000000-0009-0000-0100-000002000000}"/>
  <tableColumns count="15">
    <tableColumn id="1" xr3:uid="{00000000-0010-0000-0100-000001000000}" uniqueName="1" name="Sub-Category" queryTableFieldId="1" dataDxfId="22"/>
    <tableColumn id="2" xr3:uid="{00000000-0010-0000-0100-000002000000}" uniqueName="2" name="Category" queryTableFieldId="2" dataDxfId="21"/>
    <tableColumn id="3" xr3:uid="{00000000-0010-0000-0100-000003000000}" uniqueName="3" name="Jan" queryTableFieldId="3"/>
    <tableColumn id="4" xr3:uid="{00000000-0010-0000-0100-000004000000}" uniqueName="4" name="Feb" queryTableFieldId="4"/>
    <tableColumn id="5" xr3:uid="{00000000-0010-0000-0100-000005000000}" uniqueName="5" name="Mar" queryTableFieldId="5"/>
    <tableColumn id="6" xr3:uid="{00000000-0010-0000-0100-000006000000}" uniqueName="6" name="Apr" queryTableFieldId="6"/>
    <tableColumn id="7" xr3:uid="{00000000-0010-0000-0100-000007000000}" uniqueName="7" name="May" queryTableFieldId="7"/>
    <tableColumn id="8" xr3:uid="{00000000-0010-0000-0100-000008000000}" uniqueName="8" name="Jun" queryTableFieldId="8"/>
    <tableColumn id="9" xr3:uid="{00000000-0010-0000-0100-000009000000}" uniqueName="9" name="Jul" queryTableFieldId="9"/>
    <tableColumn id="10" xr3:uid="{00000000-0010-0000-0100-00000A000000}" uniqueName="10" name="Aug" queryTableFieldId="10"/>
    <tableColumn id="11" xr3:uid="{00000000-0010-0000-0100-00000B000000}" uniqueName="11" name="Sep" queryTableFieldId="11"/>
    <tableColumn id="12" xr3:uid="{00000000-0010-0000-0100-00000C000000}" uniqueName="12" name="Oct" queryTableFieldId="12"/>
    <tableColumn id="13" xr3:uid="{00000000-0010-0000-0100-00000D000000}" uniqueName="13" name="Nov" queryTableFieldId="13"/>
    <tableColumn id="14" xr3:uid="{00000000-0010-0000-0100-00000E000000}" uniqueName="14" name="Dec" queryTableFieldId="14"/>
    <tableColumn id="15" xr3:uid="{00000000-0010-0000-0100-00000F000000}" uniqueName="15" name="Year" queryTableFieldId="1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OTAL_256" displayName="TOTAL_256" ref="A1:R75">
  <autoFilter ref="A1:R75" xr:uid="{00000000-0009-0000-0100-000005000000}"/>
  <tableColumns count="18">
    <tableColumn id="1" xr3:uid="{00000000-0010-0000-0200-000001000000}" name="Sub-Category" totalsRowLabel="Total" dataDxfId="20"/>
    <tableColumn id="2" xr3:uid="{00000000-0010-0000-0200-000002000000}" name="Category" dataDxfId="19"/>
    <tableColumn id="16" xr3:uid="{00000000-0010-0000-0200-000010000000}" name="Expense Type" dataDxfId="18">
      <calculatedColumnFormula>IFERROR(VLOOKUP(TOTAL_256[[#This Row],[Sub-Category]],Table9[[Sub-Category]:[Expense Type]],3,FALSE),"")</calculatedColumnFormula>
    </tableColumn>
    <tableColumn id="15" xr3:uid="{00000000-0010-0000-0200-00000F000000}" name="Year"/>
    <tableColumn id="17" xr3:uid="{00000000-0010-0000-0200-000011000000}" name="Budget" dataDxfId="17">
      <calculatedColumnFormula>IFERROR(VLOOKUP(TOTAL_256[[#This Row],[Sub-Category]],Table9[[Sub-Category]:[Expense Type]],2,FALSE),"")</calculatedColumnFormula>
    </tableColumn>
    <tableColumn id="18" xr3:uid="{00000000-0010-0000-0200-000012000000}" name="12/31/2018"/>
    <tableColumn id="3" xr3:uid="{00000000-0010-0000-0200-000003000000}" name="1/31/2019"/>
    <tableColumn id="4" xr3:uid="{00000000-0010-0000-0200-000004000000}" name="2/28/2019"/>
    <tableColumn id="5" xr3:uid="{00000000-0010-0000-0200-000005000000}" name="3/31/2019"/>
    <tableColumn id="6" xr3:uid="{00000000-0010-0000-0200-000006000000}" name="4/30/2019"/>
    <tableColumn id="7" xr3:uid="{00000000-0010-0000-0200-000007000000}" name="5/31/2019"/>
    <tableColumn id="8" xr3:uid="{00000000-0010-0000-0200-000008000000}" name="6/30/2019"/>
    <tableColumn id="9" xr3:uid="{00000000-0010-0000-0200-000009000000}" name="7/31/2019"/>
    <tableColumn id="10" xr3:uid="{00000000-0010-0000-0200-00000A000000}" name="8/31/2019"/>
    <tableColumn id="11" xr3:uid="{00000000-0010-0000-0200-00000B000000}" name="9/30/2019"/>
    <tableColumn id="12" xr3:uid="{00000000-0010-0000-0200-00000C000000}" name="10/31/2019"/>
    <tableColumn id="13" xr3:uid="{00000000-0010-0000-0200-00000D000000}" name="11/30/2019"/>
    <tableColumn id="14" xr3:uid="{00000000-0010-0000-0200-00000E000000}" name="12/31/2019"/>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13705D-750E-459B-9294-512DDC914CDB}" name="TOTAL_2567" displayName="TOTAL_2567" ref="A1:Q75">
  <autoFilter ref="A1:Q75" xr:uid="{00000000-0009-0000-0100-000005000000}">
    <filterColumn colId="1">
      <filters>
        <filter val="Kids"/>
      </filters>
    </filterColumn>
  </autoFilter>
  <tableColumns count="17">
    <tableColumn id="1" xr3:uid="{30768933-ADEB-4153-8832-E2DBF5C962DE}" name="Sub-Category" totalsRowLabel="Total" dataDxfId="16"/>
    <tableColumn id="2" xr3:uid="{4564A058-6F73-4E9D-9DDC-6975852C5929}" name="Category" dataDxfId="15"/>
    <tableColumn id="16" xr3:uid="{A1B35136-F137-45CA-BD80-F6F0A22B0BFE}" name="Expense Type" dataDxfId="14">
      <calculatedColumnFormula>IFERROR(VLOOKUP(TOTAL_2567[[#This Row],[Sub-Category]],Table9[[Sub-Category]:[Expense Type]],3,FALSE),"")</calculatedColumnFormula>
    </tableColumn>
    <tableColumn id="15" xr3:uid="{4B0EA999-C791-4B57-B093-F281886F8F23}" name="Year"/>
    <tableColumn id="17" xr3:uid="{89EEB81C-107D-49F5-B10C-099C8AD62F62}" name="Budget" dataDxfId="13">
      <calculatedColumnFormula>IFERROR(VLOOKUP(TOTAL_2567[[#This Row],[Sub-Category]],Table9[[Sub-Category]:[Expense Type]],2,FALSE),"")</calculatedColumnFormula>
    </tableColumn>
    <tableColumn id="3" xr3:uid="{29DA5BC3-59BA-47F2-9A8E-47FEC7705FD2}" name="1/31/2020"/>
    <tableColumn id="4" xr3:uid="{BFA9B815-9888-446D-AFEC-F2F72465747D}" name="2/28/2020"/>
    <tableColumn id="5" xr3:uid="{1F6F03CE-94F9-4F0A-9D56-38B02000211A}" name="3/31/2020"/>
    <tableColumn id="6" xr3:uid="{E7933D35-154E-4F4F-A05F-69491C3EBDAC}" name="4/30/2020"/>
    <tableColumn id="7" xr3:uid="{593E6AD9-F5BD-4938-867A-F72C5779956C}" name="5/31/2020"/>
    <tableColumn id="8" xr3:uid="{66B12A64-3F4D-49D9-869D-605D9B518294}" name="6/30/2020"/>
    <tableColumn id="9" xr3:uid="{8E23C080-B46E-445E-A533-353DC06C82EE}" name="7/31/2020"/>
    <tableColumn id="10" xr3:uid="{45E4C048-9601-4008-90A1-CA5281A98D6E}" name="8/31/2020"/>
    <tableColumn id="11" xr3:uid="{8C314955-164D-4636-8301-8BB4F2F86A2A}" name="9/30/2020"/>
    <tableColumn id="12" xr3:uid="{AE42DEB9-60DF-4BDF-BADB-20F34FF45CEC}" name="10/31/2020"/>
    <tableColumn id="13" xr3:uid="{378FEDE4-768A-46E0-B232-135510C42B10}" name="11/30/2020"/>
    <tableColumn id="14" xr3:uid="{D650BF80-2BF6-4766-AED7-2EE4D6DC18CF}" name="12/31/2020"/>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478ECBA-C54A-4981-97E9-D5F8C961F3A6}" name="TOTAL_25679" displayName="TOTAL_25679" ref="A1:Q75">
  <autoFilter ref="A1:Q75" xr:uid="{00000000-0009-0000-0100-000005000000}">
    <filterColumn colId="1">
      <filters>
        <filter val="Home"/>
      </filters>
    </filterColumn>
  </autoFilter>
  <tableColumns count="17">
    <tableColumn id="1" xr3:uid="{F9A172A1-FB54-4D50-A028-2BADD19B5E7A}" name="Sub-Category" totalsRowLabel="Total" dataDxfId="12"/>
    <tableColumn id="2" xr3:uid="{835EA318-83FF-432E-B878-7D9922B226B9}" name="Category" dataDxfId="11"/>
    <tableColumn id="16" xr3:uid="{50625AE3-DB72-48B2-9302-AA7AF7370C0B}" name="Expense Type" dataDxfId="10">
      <calculatedColumnFormula>IFERROR(VLOOKUP(TOTAL_25679[[#This Row],[Sub-Category]],Table9[[Sub-Category]:[Expense Type]],3,FALSE),"")</calculatedColumnFormula>
    </tableColumn>
    <tableColumn id="15" xr3:uid="{9C939E51-21D0-4DD4-813E-88F42CA07DA2}" name="Year"/>
    <tableColumn id="17" xr3:uid="{757B4A2D-8125-4BAD-9D36-40E403E2B7D1}" name="Budget" dataDxfId="9">
      <calculatedColumnFormula>IFERROR(VLOOKUP(TOTAL_25679[[#This Row],[Sub-Category]],Table9[[Sub-Category]:[Expense Type]],2,FALSE),"")</calculatedColumnFormula>
    </tableColumn>
    <tableColumn id="3" xr3:uid="{FBC974D7-D98F-4641-8AE3-2F27A179A3B9}" name="1/31/2021"/>
    <tableColumn id="4" xr3:uid="{FB639B95-A21D-460C-9DE1-92DFF762C134}" name="2/28/2021"/>
    <tableColumn id="5" xr3:uid="{74BB4A8B-DF28-4B7F-886E-1EDD4FE9C948}" name="3/31/2021"/>
    <tableColumn id="6" xr3:uid="{CFEA799E-41FE-488A-B82F-7930B38E8965}" name="4/30/2021"/>
    <tableColumn id="7" xr3:uid="{D5D01E6D-CE66-4618-8455-DD6F9DBE8DD4}" name="5/31/2021"/>
    <tableColumn id="8" xr3:uid="{66768520-DC63-4C00-BB1C-F2617A64CB92}" name="6/30/2021"/>
    <tableColumn id="9" xr3:uid="{47C6C281-5B12-486E-B2FD-8437EFE08684}" name="7/31/2021"/>
    <tableColumn id="10" xr3:uid="{DB540950-A0C9-4E4E-8149-665134B10E42}" name="8/31/2021"/>
    <tableColumn id="11" xr3:uid="{624B7B6B-C8BB-45DE-BCEE-2CFC60309FA7}" name="9/30/2021"/>
    <tableColumn id="12" xr3:uid="{EAB1352F-0CBB-4D6C-94EC-E2109DDDB401}" name="10/31/2021"/>
    <tableColumn id="13" xr3:uid="{0FE9AAD8-989B-4031-B2CC-49DA0D392636}" name="11/30/2021"/>
    <tableColumn id="14" xr3:uid="{28A95ECA-CAF9-4E41-8F2E-256BB3A05CED}" name="12/31/2021"/>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Table9" displayName="Table9" ref="A1:G85" totalsRowShown="0" headerRowDxfId="8" dataDxfId="7">
  <autoFilter ref="A1:G85" xr:uid="{00000000-0009-0000-0100-000009000000}"/>
  <tableColumns count="7">
    <tableColumn id="4" xr3:uid="{00000000-0010-0000-0400-000004000000}" name="Category Number" dataDxfId="6"/>
    <tableColumn id="6" xr3:uid="{00000000-0010-0000-0400-000006000000}" name="Sub-Category Number" dataDxfId="5"/>
    <tableColumn id="5" xr3:uid="{00000000-0010-0000-0400-000005000000}" name="Category" dataDxfId="4"/>
    <tableColumn id="1" xr3:uid="{00000000-0010-0000-0400-000001000000}" name="Sub-Category" dataDxfId="3"/>
    <tableColumn id="7" xr3:uid="{00000000-0010-0000-0400-000007000000}" name="Budget" dataDxfId="2"/>
    <tableColumn id="2" xr3:uid="{00000000-0010-0000-0400-000002000000}" name="Expense Type" dataDxfId="1"/>
    <tableColumn id="3" xr3:uid="{00000000-0010-0000-0400-000003000000}" name="Expense Type Factor"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11"/>
  <sheetViews>
    <sheetView topLeftCell="B1" workbookViewId="0">
      <selection activeCell="F11" sqref="F11"/>
    </sheetView>
  </sheetViews>
  <sheetFormatPr defaultRowHeight="15" x14ac:dyDescent="0.25"/>
  <cols>
    <col min="1" max="1" width="21.140625" bestFit="1" customWidth="1"/>
    <col min="2" max="2" width="16.5703125" bestFit="1" customWidth="1"/>
    <col min="3" max="3" width="15.5703125" bestFit="1" customWidth="1"/>
    <col min="4" max="4" width="7.28515625" bestFit="1" customWidth="1"/>
    <col min="5" max="5" width="9.5703125" bestFit="1" customWidth="1"/>
    <col min="6" max="6" width="7.28515625" customWidth="1"/>
    <col min="7" max="14" width="8" customWidth="1"/>
    <col min="15" max="18" width="8" bestFit="1" customWidth="1"/>
  </cols>
  <sheetData>
    <row r="1" spans="1:18" x14ac:dyDescent="0.25">
      <c r="A1" t="s">
        <v>1</v>
      </c>
      <c r="B1" t="s">
        <v>0</v>
      </c>
      <c r="C1" t="s">
        <v>99</v>
      </c>
      <c r="D1" t="s">
        <v>98</v>
      </c>
      <c r="E1" t="s">
        <v>114</v>
      </c>
      <c r="F1" s="5" t="s">
        <v>131</v>
      </c>
      <c r="G1" s="5" t="s">
        <v>117</v>
      </c>
      <c r="H1" s="5" t="s">
        <v>118</v>
      </c>
      <c r="I1" s="5" t="s">
        <v>119</v>
      </c>
      <c r="J1" s="5" t="s">
        <v>120</v>
      </c>
      <c r="K1" s="5" t="s">
        <v>121</v>
      </c>
      <c r="L1" s="5" t="s">
        <v>122</v>
      </c>
      <c r="M1" s="5" t="s">
        <v>123</v>
      </c>
      <c r="N1" s="5" t="s">
        <v>124</v>
      </c>
      <c r="O1" s="5" t="s">
        <v>125</v>
      </c>
      <c r="P1" s="5" t="s">
        <v>126</v>
      </c>
      <c r="Q1" s="5" t="s">
        <v>127</v>
      </c>
      <c r="R1" s="5" t="s">
        <v>128</v>
      </c>
    </row>
    <row r="2" spans="1:18" x14ac:dyDescent="0.25">
      <c r="A2" s="6" t="s">
        <v>130</v>
      </c>
      <c r="B2" s="1" t="s">
        <v>129</v>
      </c>
      <c r="C2" s="1" t="str">
        <f>IFERROR(VLOOKUP(TOTAL_2565[[#This Row],[Sub-Category]],Table9[[Sub-Category]:[Expense Type]],3,FALSE),"")</f>
        <v>Fixed</v>
      </c>
      <c r="D2">
        <v>2019</v>
      </c>
      <c r="E2" t="str">
        <f>IFERROR(VLOOKUP(TOTAL_2565[[#This Row],[Sub-Category]],Table9[[Sub-Category]:[Expense Type]],2,FALSE),"")</f>
        <v>Input</v>
      </c>
      <c r="F2">
        <v>1</v>
      </c>
      <c r="G2">
        <v>1</v>
      </c>
      <c r="H2">
        <v>1</v>
      </c>
      <c r="I2">
        <v>1</v>
      </c>
      <c r="J2">
        <v>1</v>
      </c>
      <c r="K2">
        <v>1</v>
      </c>
      <c r="L2">
        <v>1</v>
      </c>
      <c r="M2">
        <v>1</v>
      </c>
      <c r="N2">
        <v>1</v>
      </c>
      <c r="O2">
        <v>1</v>
      </c>
      <c r="P2">
        <v>47500</v>
      </c>
      <c r="Q2">
        <v>3000</v>
      </c>
      <c r="R2">
        <v>1</v>
      </c>
    </row>
    <row r="3" spans="1:18" x14ac:dyDescent="0.25">
      <c r="A3" s="6" t="s">
        <v>148</v>
      </c>
      <c r="B3" s="1" t="s">
        <v>129</v>
      </c>
      <c r="C3" s="1" t="str">
        <f>IFERROR(VLOOKUP(TOTAL_2565[[#This Row],[Sub-Category]],Table9[[Sub-Category]:[Expense Type]],3,FALSE),"")</f>
        <v>Fixed</v>
      </c>
      <c r="D3">
        <v>2019</v>
      </c>
      <c r="E3" t="str">
        <f>IFERROR(VLOOKUP(TOTAL_2565[[#This Row],[Sub-Category]],Table9[[Sub-Category]:[Expense Type]],2,FALSE),"")</f>
        <v>Input</v>
      </c>
      <c r="F3">
        <v>4115</v>
      </c>
      <c r="G3">
        <v>6171</v>
      </c>
      <c r="H3">
        <v>4300</v>
      </c>
      <c r="I3">
        <v>4600</v>
      </c>
      <c r="J3">
        <v>4600</v>
      </c>
      <c r="K3">
        <v>4600</v>
      </c>
      <c r="L3">
        <v>4600</v>
      </c>
      <c r="M3">
        <v>4800</v>
      </c>
      <c r="N3">
        <v>7400</v>
      </c>
      <c r="O3">
        <v>6037</v>
      </c>
      <c r="P3">
        <v>4300</v>
      </c>
      <c r="Q3">
        <v>3200</v>
      </c>
      <c r="R3">
        <v>3200</v>
      </c>
    </row>
    <row r="4" spans="1:18" x14ac:dyDescent="0.25">
      <c r="A4" s="6" t="s">
        <v>133</v>
      </c>
      <c r="B4" s="1" t="s">
        <v>129</v>
      </c>
      <c r="C4" s="1" t="str">
        <f>IFERROR(VLOOKUP(TOTAL_2565[[#This Row],[Sub-Category]],Table9[[Sub-Category]:[Expense Type]],3,FALSE),"")</f>
        <v>Fixed</v>
      </c>
      <c r="D4">
        <v>2019</v>
      </c>
      <c r="E4" t="str">
        <f>IFERROR(VLOOKUP(TOTAL_2565[[#This Row],[Sub-Category]],Table9[[Sub-Category]:[Expense Type]],2,FALSE),"")</f>
        <v>Input</v>
      </c>
      <c r="F4">
        <v>1</v>
      </c>
      <c r="G4">
        <v>1</v>
      </c>
      <c r="H4">
        <v>1</v>
      </c>
      <c r="I4">
        <v>1</v>
      </c>
      <c r="J4">
        <v>1</v>
      </c>
      <c r="K4">
        <v>1</v>
      </c>
      <c r="L4">
        <v>1</v>
      </c>
      <c r="M4">
        <v>1</v>
      </c>
      <c r="N4">
        <v>1</v>
      </c>
      <c r="O4">
        <v>1</v>
      </c>
      <c r="P4">
        <v>1</v>
      </c>
      <c r="Q4">
        <v>1</v>
      </c>
      <c r="R4">
        <v>1</v>
      </c>
    </row>
    <row r="5" spans="1:18" x14ac:dyDescent="0.25">
      <c r="A5" s="6" t="s">
        <v>150</v>
      </c>
      <c r="B5" s="1" t="s">
        <v>129</v>
      </c>
      <c r="C5" s="1" t="str">
        <f>IFERROR(VLOOKUP(TOTAL_2565[[#This Row],[Sub-Category]],Table9[[Sub-Category]:[Expense Type]],3,FALSE),"")</f>
        <v>Fixed</v>
      </c>
      <c r="D5">
        <v>2019</v>
      </c>
      <c r="E5" t="str">
        <f>IFERROR(VLOOKUP(TOTAL_2565[[#This Row],[Sub-Category]],Table9[[Sub-Category]:[Expense Type]],2,FALSE),"")</f>
        <v>Input</v>
      </c>
      <c r="F5">
        <v>1</v>
      </c>
      <c r="G5">
        <v>1</v>
      </c>
      <c r="H5">
        <v>1</v>
      </c>
      <c r="I5">
        <v>1</v>
      </c>
      <c r="J5">
        <v>1</v>
      </c>
      <c r="K5">
        <v>1</v>
      </c>
      <c r="L5">
        <v>1</v>
      </c>
      <c r="M5">
        <v>1</v>
      </c>
      <c r="N5">
        <v>1</v>
      </c>
      <c r="O5">
        <v>1</v>
      </c>
      <c r="P5">
        <v>1</v>
      </c>
      <c r="Q5">
        <v>1</v>
      </c>
      <c r="R5">
        <v>1</v>
      </c>
    </row>
    <row r="6" spans="1:18" x14ac:dyDescent="0.25">
      <c r="A6" s="6" t="s">
        <v>135</v>
      </c>
      <c r="B6" s="1" t="s">
        <v>129</v>
      </c>
      <c r="C6" s="1" t="str">
        <f>IFERROR(VLOOKUP(TOTAL_2565[[#This Row],[Sub-Category]],Table9[[Sub-Category]:[Expense Type]],3,FALSE),"")</f>
        <v>Fixed</v>
      </c>
      <c r="D6">
        <v>2019</v>
      </c>
      <c r="E6" t="str">
        <f>IFERROR(VLOOKUP(TOTAL_2565[[#This Row],[Sub-Category]],Table9[[Sub-Category]:[Expense Type]],2,FALSE),"")</f>
        <v>Input</v>
      </c>
      <c r="F6">
        <v>1</v>
      </c>
      <c r="G6">
        <v>1</v>
      </c>
      <c r="H6">
        <v>7000</v>
      </c>
      <c r="I6">
        <v>1</v>
      </c>
      <c r="J6">
        <v>1</v>
      </c>
      <c r="K6">
        <v>1</v>
      </c>
      <c r="L6">
        <v>1</v>
      </c>
      <c r="M6">
        <v>1</v>
      </c>
      <c r="N6">
        <v>1</v>
      </c>
      <c r="O6">
        <v>1</v>
      </c>
      <c r="P6">
        <v>1</v>
      </c>
      <c r="Q6">
        <v>1</v>
      </c>
      <c r="R6">
        <v>1</v>
      </c>
    </row>
    <row r="7" spans="1:18" x14ac:dyDescent="0.25">
      <c r="A7" s="6" t="s">
        <v>149</v>
      </c>
      <c r="B7" s="1" t="s">
        <v>129</v>
      </c>
      <c r="C7" s="1" t="str">
        <f>IFERROR(VLOOKUP(TOTAL_2565[[#This Row],[Sub-Category]],Table9[[Sub-Category]:[Expense Type]],3,FALSE),"")</f>
        <v>Fixed</v>
      </c>
      <c r="D7">
        <v>2019</v>
      </c>
      <c r="E7" t="str">
        <f>IFERROR(VLOOKUP(TOTAL_2565[[#This Row],[Sub-Category]],Table9[[Sub-Category]:[Expense Type]],2,FALSE),"")</f>
        <v>Input</v>
      </c>
      <c r="F7">
        <v>1</v>
      </c>
      <c r="G7">
        <v>1</v>
      </c>
      <c r="H7">
        <v>1</v>
      </c>
      <c r="I7">
        <v>2360</v>
      </c>
      <c r="J7">
        <v>1</v>
      </c>
      <c r="K7">
        <v>1</v>
      </c>
      <c r="L7">
        <v>1</v>
      </c>
      <c r="M7">
        <v>1</v>
      </c>
      <c r="N7">
        <v>1</v>
      </c>
      <c r="O7">
        <v>1</v>
      </c>
      <c r="P7">
        <v>1</v>
      </c>
      <c r="Q7">
        <v>1</v>
      </c>
      <c r="R7">
        <v>1</v>
      </c>
    </row>
    <row r="8" spans="1:18" x14ac:dyDescent="0.25">
      <c r="A8" s="6" t="s">
        <v>137</v>
      </c>
      <c r="B8" s="1" t="s">
        <v>129</v>
      </c>
      <c r="C8" s="1" t="str">
        <f>IFERROR(VLOOKUP(TOTAL_2565[[#This Row],[Sub-Category]],Table9[[Sub-Category]:[Expense Type]],3,FALSE),"")</f>
        <v>Fixed</v>
      </c>
      <c r="D8">
        <v>2019</v>
      </c>
      <c r="E8" t="str">
        <f>IFERROR(VLOOKUP(TOTAL_2565[[#This Row],[Sub-Category]],Table9[[Sub-Category]:[Expense Type]],2,FALSE),"")</f>
        <v>Input</v>
      </c>
      <c r="F8">
        <v>1</v>
      </c>
      <c r="G8">
        <v>1</v>
      </c>
      <c r="H8">
        <v>1</v>
      </c>
      <c r="I8">
        <v>1</v>
      </c>
      <c r="J8">
        <v>1</v>
      </c>
      <c r="K8">
        <v>1</v>
      </c>
      <c r="L8">
        <v>1</v>
      </c>
      <c r="M8">
        <v>1</v>
      </c>
      <c r="N8">
        <v>1</v>
      </c>
      <c r="O8">
        <v>1</v>
      </c>
      <c r="P8">
        <v>1</v>
      </c>
      <c r="Q8">
        <v>1</v>
      </c>
      <c r="R8">
        <v>1</v>
      </c>
    </row>
    <row r="9" spans="1:18" x14ac:dyDescent="0.25">
      <c r="A9" s="6" t="s">
        <v>140</v>
      </c>
      <c r="B9" s="1" t="s">
        <v>129</v>
      </c>
      <c r="C9" s="1" t="str">
        <f>IFERROR(VLOOKUP(TOTAL_2565[[#This Row],[Sub-Category]],Table9[[Sub-Category]:[Expense Type]],3,FALSE),"")</f>
        <v>Fixed</v>
      </c>
      <c r="D9">
        <v>2019</v>
      </c>
      <c r="E9" t="str">
        <f>IFERROR(VLOOKUP(TOTAL_2565[[#This Row],[Sub-Category]],Table9[[Sub-Category]:[Expense Type]],2,FALSE),"")</f>
        <v>Input</v>
      </c>
      <c r="F9">
        <v>250</v>
      </c>
      <c r="G9">
        <v>250</v>
      </c>
      <c r="H9">
        <v>250</v>
      </c>
      <c r="I9">
        <v>250</v>
      </c>
      <c r="J9">
        <v>250</v>
      </c>
      <c r="K9">
        <v>500</v>
      </c>
      <c r="L9">
        <v>500</v>
      </c>
      <c r="M9">
        <v>500</v>
      </c>
      <c r="N9">
        <v>500</v>
      </c>
      <c r="O9">
        <v>500</v>
      </c>
      <c r="P9">
        <v>500</v>
      </c>
      <c r="Q9">
        <v>500</v>
      </c>
      <c r="R9">
        <v>500</v>
      </c>
    </row>
    <row r="10" spans="1:18" x14ac:dyDescent="0.25">
      <c r="A10" s="6" t="s">
        <v>138</v>
      </c>
      <c r="B10" s="1" t="s">
        <v>129</v>
      </c>
      <c r="C10" s="1" t="str">
        <f>IFERROR(VLOOKUP(TOTAL_2565[[#This Row],[Sub-Category]],Table9[[Sub-Category]:[Expense Type]],3,FALSE),"")</f>
        <v>Fixed</v>
      </c>
      <c r="D10">
        <v>2019</v>
      </c>
      <c r="E10" t="str">
        <f>IFERROR(VLOOKUP(TOTAL_2565[[#This Row],[Sub-Category]],Table9[[Sub-Category]:[Expense Type]],2,FALSE),"")</f>
        <v>Est</v>
      </c>
    </row>
    <row r="11" spans="1:18" x14ac:dyDescent="0.25">
      <c r="A11" s="1"/>
      <c r="B11" s="1" t="s">
        <v>129</v>
      </c>
      <c r="C11" s="1" t="s">
        <v>101</v>
      </c>
      <c r="D11">
        <v>2019</v>
      </c>
      <c r="E11" s="1" t="s">
        <v>116</v>
      </c>
    </row>
  </sheetData>
  <phoneticPr fontId="3" type="noConversion"/>
  <pageMargins left="0.25" right="0.25" top="0.75" bottom="0.75" header="0.3" footer="0.3"/>
  <pageSetup scale="53" fitToHeight="0"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85"/>
  <sheetViews>
    <sheetView workbookViewId="0">
      <pane ySplit="1" topLeftCell="A2" activePane="bottomLeft" state="frozen"/>
      <selection pane="bottomLeft" activeCell="E10" sqref="E10"/>
    </sheetView>
  </sheetViews>
  <sheetFormatPr defaultColWidth="22.42578125" defaultRowHeight="17.25" customHeight="1" x14ac:dyDescent="0.25"/>
  <cols>
    <col min="1" max="1" width="22.42578125" style="2"/>
    <col min="2" max="2" width="22.42578125" style="3"/>
    <col min="4" max="5" width="22.42578125" style="2"/>
    <col min="6" max="6" width="22.42578125" style="3"/>
    <col min="7" max="16384" width="22.42578125" style="2"/>
  </cols>
  <sheetData>
    <row r="1" spans="1:7" ht="17.25" customHeight="1" x14ac:dyDescent="0.25">
      <c r="A1" s="2" t="s">
        <v>102</v>
      </c>
      <c r="B1" s="2" t="s">
        <v>103</v>
      </c>
      <c r="C1" s="2" t="s">
        <v>0</v>
      </c>
      <c r="D1" s="2" t="s">
        <v>1</v>
      </c>
      <c r="E1" s="2" t="s">
        <v>114</v>
      </c>
      <c r="F1" s="2" t="s">
        <v>99</v>
      </c>
      <c r="G1" s="2" t="s">
        <v>100</v>
      </c>
    </row>
    <row r="2" spans="1:7" ht="17.25" customHeight="1" x14ac:dyDescent="0.25">
      <c r="A2" s="3" t="s">
        <v>112</v>
      </c>
      <c r="B2" s="3" t="s">
        <v>104</v>
      </c>
      <c r="C2" s="2" t="s">
        <v>24</v>
      </c>
      <c r="D2" s="2" t="s">
        <v>25</v>
      </c>
      <c r="E2" s="4" t="s">
        <v>116</v>
      </c>
      <c r="F2" s="2" t="s">
        <v>101</v>
      </c>
      <c r="G2" s="2">
        <v>1</v>
      </c>
    </row>
    <row r="3" spans="1:7" ht="17.25" customHeight="1" x14ac:dyDescent="0.25">
      <c r="A3" s="3" t="s">
        <v>112</v>
      </c>
      <c r="B3" s="3" t="s">
        <v>105</v>
      </c>
      <c r="C3" s="2" t="s">
        <v>24</v>
      </c>
      <c r="D3" s="2" t="s">
        <v>63</v>
      </c>
      <c r="E3" s="4" t="s">
        <v>116</v>
      </c>
      <c r="F3" s="2" t="s">
        <v>101</v>
      </c>
      <c r="G3" s="2">
        <v>1</v>
      </c>
    </row>
    <row r="4" spans="1:7" ht="17.25" customHeight="1" x14ac:dyDescent="0.25">
      <c r="A4" s="3" t="s">
        <v>112</v>
      </c>
      <c r="B4" s="3" t="s">
        <v>106</v>
      </c>
      <c r="C4" s="2" t="s">
        <v>24</v>
      </c>
      <c r="D4" s="2" t="s">
        <v>78</v>
      </c>
      <c r="E4" s="4" t="s">
        <v>116</v>
      </c>
      <c r="F4" s="2" t="s">
        <v>101</v>
      </c>
      <c r="G4" s="2">
        <v>1</v>
      </c>
    </row>
    <row r="5" spans="1:7" ht="17.25" customHeight="1" x14ac:dyDescent="0.25">
      <c r="A5" s="3" t="s">
        <v>104</v>
      </c>
      <c r="B5" s="3" t="s">
        <v>104</v>
      </c>
      <c r="C5" s="2" t="s">
        <v>22</v>
      </c>
      <c r="D5" s="2" t="s">
        <v>23</v>
      </c>
      <c r="E5" s="4" t="s">
        <v>116</v>
      </c>
      <c r="F5" s="2" t="s">
        <v>101</v>
      </c>
      <c r="G5" s="2">
        <v>1</v>
      </c>
    </row>
    <row r="6" spans="1:7" ht="17.25" customHeight="1" x14ac:dyDescent="0.25">
      <c r="A6" s="3" t="s">
        <v>104</v>
      </c>
      <c r="B6" s="3" t="s">
        <v>105</v>
      </c>
      <c r="C6" s="2" t="s">
        <v>22</v>
      </c>
      <c r="D6" s="2" t="s">
        <v>30</v>
      </c>
      <c r="E6" s="4" t="s">
        <v>116</v>
      </c>
      <c r="F6" s="2" t="s">
        <v>101</v>
      </c>
      <c r="G6" s="2">
        <v>1</v>
      </c>
    </row>
    <row r="7" spans="1:7" ht="17.25" customHeight="1" x14ac:dyDescent="0.25">
      <c r="A7" s="3" t="s">
        <v>104</v>
      </c>
      <c r="B7" s="3" t="s">
        <v>106</v>
      </c>
      <c r="C7" s="2" t="s">
        <v>22</v>
      </c>
      <c r="D7" s="2" t="s">
        <v>45</v>
      </c>
      <c r="E7" s="4" t="s">
        <v>116</v>
      </c>
      <c r="F7" s="2" t="s">
        <v>96</v>
      </c>
      <c r="G7" s="2">
        <v>0.9</v>
      </c>
    </row>
    <row r="8" spans="1:7" ht="17.25" customHeight="1" x14ac:dyDescent="0.25">
      <c r="A8" s="3" t="s">
        <v>104</v>
      </c>
      <c r="B8" s="3" t="s">
        <v>107</v>
      </c>
      <c r="C8" s="2" t="s">
        <v>22</v>
      </c>
      <c r="D8" s="2" t="s">
        <v>62</v>
      </c>
      <c r="E8" s="4" t="s">
        <v>116</v>
      </c>
      <c r="F8" s="2" t="s">
        <v>101</v>
      </c>
      <c r="G8" s="2">
        <v>1</v>
      </c>
    </row>
    <row r="9" spans="1:7" ht="17.25" customHeight="1" x14ac:dyDescent="0.25">
      <c r="A9" s="3" t="s">
        <v>105</v>
      </c>
      <c r="B9" s="3" t="s">
        <v>104</v>
      </c>
      <c r="C9" s="2" t="s">
        <v>20</v>
      </c>
      <c r="D9" s="2" t="s">
        <v>21</v>
      </c>
      <c r="E9" s="4" t="s">
        <v>115</v>
      </c>
      <c r="F9" s="2" t="s">
        <v>95</v>
      </c>
      <c r="G9" s="2">
        <v>1</v>
      </c>
    </row>
    <row r="10" spans="1:7" ht="17.25" customHeight="1" x14ac:dyDescent="0.25">
      <c r="A10" s="3" t="s">
        <v>105</v>
      </c>
      <c r="B10" s="3" t="s">
        <v>105</v>
      </c>
      <c r="C10" s="2" t="s">
        <v>20</v>
      </c>
      <c r="D10" s="2" t="s">
        <v>37</v>
      </c>
      <c r="E10" s="4" t="s">
        <v>115</v>
      </c>
      <c r="F10" s="2" t="s">
        <v>96</v>
      </c>
      <c r="G10" s="2">
        <v>1.1000000000000001</v>
      </c>
    </row>
    <row r="11" spans="1:7" ht="17.25" customHeight="1" x14ac:dyDescent="0.25">
      <c r="A11" s="3" t="s">
        <v>105</v>
      </c>
      <c r="B11" s="3" t="s">
        <v>106</v>
      </c>
      <c r="C11" s="2" t="s">
        <v>20</v>
      </c>
      <c r="D11" s="2" t="s">
        <v>47</v>
      </c>
      <c r="E11" s="4" t="s">
        <v>115</v>
      </c>
      <c r="F11" s="2" t="s">
        <v>96</v>
      </c>
      <c r="G11" s="2">
        <v>0.5</v>
      </c>
    </row>
    <row r="12" spans="1:7" ht="17.25" customHeight="1" x14ac:dyDescent="0.25">
      <c r="A12" s="3" t="s">
        <v>105</v>
      </c>
      <c r="B12" s="3" t="s">
        <v>107</v>
      </c>
      <c r="C12" s="2" t="s">
        <v>20</v>
      </c>
      <c r="D12" s="2" t="s">
        <v>52</v>
      </c>
      <c r="E12" s="4" t="s">
        <v>115</v>
      </c>
      <c r="F12" s="2" t="s">
        <v>96</v>
      </c>
      <c r="G12" s="2">
        <v>0.8</v>
      </c>
    </row>
    <row r="13" spans="1:7" ht="17.25" customHeight="1" x14ac:dyDescent="0.25">
      <c r="A13" s="3" t="s">
        <v>105</v>
      </c>
      <c r="B13" s="3" t="s">
        <v>108</v>
      </c>
      <c r="C13" s="2" t="s">
        <v>20</v>
      </c>
      <c r="D13" s="2" t="s">
        <v>53</v>
      </c>
      <c r="E13" s="4" t="s">
        <v>115</v>
      </c>
      <c r="F13" s="2" t="s">
        <v>96</v>
      </c>
      <c r="G13" s="2">
        <v>1.2</v>
      </c>
    </row>
    <row r="14" spans="1:7" ht="17.25" customHeight="1" x14ac:dyDescent="0.25">
      <c r="A14" s="3" t="s">
        <v>105</v>
      </c>
      <c r="B14" s="3" t="s">
        <v>109</v>
      </c>
      <c r="C14" s="2" t="s">
        <v>20</v>
      </c>
      <c r="D14" s="2" t="s">
        <v>72</v>
      </c>
      <c r="E14" s="4" t="s">
        <v>115</v>
      </c>
      <c r="F14" s="2" t="s">
        <v>96</v>
      </c>
      <c r="G14" s="2">
        <v>1.5</v>
      </c>
    </row>
    <row r="15" spans="1:7" ht="17.25" customHeight="1" x14ac:dyDescent="0.25">
      <c r="A15" s="3" t="s">
        <v>106</v>
      </c>
      <c r="B15" s="3" t="s">
        <v>104</v>
      </c>
      <c r="C15" s="2" t="s">
        <v>26</v>
      </c>
      <c r="D15" s="2" t="s">
        <v>27</v>
      </c>
      <c r="E15" s="4" t="s">
        <v>116</v>
      </c>
      <c r="F15" s="2" t="s">
        <v>101</v>
      </c>
      <c r="G15" s="2">
        <v>1</v>
      </c>
    </row>
    <row r="16" spans="1:7" ht="17.25" customHeight="1" x14ac:dyDescent="0.25">
      <c r="A16" s="3" t="s">
        <v>106</v>
      </c>
      <c r="B16" s="3" t="s">
        <v>105</v>
      </c>
      <c r="C16" s="2" t="s">
        <v>26</v>
      </c>
      <c r="D16" s="2" t="s">
        <v>28</v>
      </c>
      <c r="E16" s="4" t="s">
        <v>116</v>
      </c>
      <c r="F16" s="2" t="s">
        <v>101</v>
      </c>
      <c r="G16" s="2">
        <v>1</v>
      </c>
    </row>
    <row r="17" spans="1:7" ht="17.25" customHeight="1" x14ac:dyDescent="0.25">
      <c r="A17" s="3" t="s">
        <v>106</v>
      </c>
      <c r="B17" s="3" t="s">
        <v>106</v>
      </c>
      <c r="C17" s="2" t="s">
        <v>26</v>
      </c>
      <c r="D17" s="2" t="s">
        <v>26</v>
      </c>
      <c r="E17" s="4" t="s">
        <v>116</v>
      </c>
      <c r="F17" s="2" t="s">
        <v>101</v>
      </c>
      <c r="G17" s="2">
        <v>1</v>
      </c>
    </row>
    <row r="18" spans="1:7" ht="17.25" customHeight="1" x14ac:dyDescent="0.25">
      <c r="A18" s="3" t="s">
        <v>106</v>
      </c>
      <c r="B18" s="3" t="s">
        <v>107</v>
      </c>
      <c r="C18" s="2" t="s">
        <v>26</v>
      </c>
      <c r="D18" s="2" t="s">
        <v>81</v>
      </c>
      <c r="E18" s="4" t="s">
        <v>116</v>
      </c>
      <c r="F18" s="2" t="s">
        <v>101</v>
      </c>
      <c r="G18" s="2">
        <v>1</v>
      </c>
    </row>
    <row r="19" spans="1:7" ht="17.25" customHeight="1" x14ac:dyDescent="0.25">
      <c r="A19" s="3" t="s">
        <v>106</v>
      </c>
      <c r="B19" s="3" t="s">
        <v>108</v>
      </c>
      <c r="C19" s="2" t="s">
        <v>26</v>
      </c>
      <c r="D19" s="2" t="s">
        <v>146</v>
      </c>
      <c r="E19" s="4" t="s">
        <v>116</v>
      </c>
      <c r="F19" s="2" t="s">
        <v>101</v>
      </c>
      <c r="G19" s="2">
        <v>1</v>
      </c>
    </row>
    <row r="20" spans="1:7" ht="17.25" customHeight="1" x14ac:dyDescent="0.25">
      <c r="A20" s="3" t="s">
        <v>107</v>
      </c>
      <c r="B20" s="3" t="s">
        <v>104</v>
      </c>
      <c r="C20" s="2" t="s">
        <v>31</v>
      </c>
      <c r="D20" s="2" t="s">
        <v>32</v>
      </c>
      <c r="E20" s="4" t="s">
        <v>115</v>
      </c>
      <c r="F20" s="2" t="s">
        <v>101</v>
      </c>
      <c r="G20" s="2">
        <v>1</v>
      </c>
    </row>
    <row r="21" spans="1:7" ht="17.25" customHeight="1" x14ac:dyDescent="0.25">
      <c r="A21" s="3" t="s">
        <v>107</v>
      </c>
      <c r="B21" s="3" t="s">
        <v>105</v>
      </c>
      <c r="C21" s="2" t="s">
        <v>31</v>
      </c>
      <c r="D21" s="2" t="s">
        <v>43</v>
      </c>
      <c r="E21" s="4" t="s">
        <v>115</v>
      </c>
      <c r="F21" s="2" t="s">
        <v>95</v>
      </c>
      <c r="G21" s="2">
        <v>0.1</v>
      </c>
    </row>
    <row r="22" spans="1:7" ht="17.25" customHeight="1" x14ac:dyDescent="0.25">
      <c r="A22" s="3" t="s">
        <v>107</v>
      </c>
      <c r="B22" s="3" t="s">
        <v>106</v>
      </c>
      <c r="C22" s="2" t="s">
        <v>31</v>
      </c>
      <c r="D22" s="2" t="s">
        <v>51</v>
      </c>
      <c r="E22" s="4" t="s">
        <v>115</v>
      </c>
      <c r="F22" s="2" t="s">
        <v>101</v>
      </c>
      <c r="G22" s="2">
        <v>0.5</v>
      </c>
    </row>
    <row r="23" spans="1:7" ht="17.25" customHeight="1" x14ac:dyDescent="0.25">
      <c r="A23" s="3" t="s">
        <v>107</v>
      </c>
      <c r="B23" s="3" t="s">
        <v>107</v>
      </c>
      <c r="C23" s="2" t="s">
        <v>31</v>
      </c>
      <c r="D23" s="2" t="s">
        <v>68</v>
      </c>
      <c r="E23" s="4" t="s">
        <v>115</v>
      </c>
      <c r="F23" s="2" t="s">
        <v>101</v>
      </c>
      <c r="G23" s="2">
        <v>1</v>
      </c>
    </row>
    <row r="24" spans="1:7" ht="17.25" customHeight="1" x14ac:dyDescent="0.25">
      <c r="A24" s="3" t="s">
        <v>107</v>
      </c>
      <c r="B24" s="3" t="s">
        <v>108</v>
      </c>
      <c r="C24" s="2" t="s">
        <v>31</v>
      </c>
      <c r="D24" s="2" t="s">
        <v>73</v>
      </c>
      <c r="E24" s="4" t="s">
        <v>116</v>
      </c>
      <c r="F24" s="2" t="s">
        <v>101</v>
      </c>
      <c r="G24" s="2">
        <v>1</v>
      </c>
    </row>
    <row r="25" spans="1:7" ht="17.25" customHeight="1" x14ac:dyDescent="0.25">
      <c r="A25" s="3" t="s">
        <v>107</v>
      </c>
      <c r="B25" s="3" t="s">
        <v>109</v>
      </c>
      <c r="C25" s="2" t="s">
        <v>31</v>
      </c>
      <c r="D25" s="2" t="s">
        <v>77</v>
      </c>
      <c r="E25" s="4" t="s">
        <v>115</v>
      </c>
      <c r="F25" s="2" t="s">
        <v>101</v>
      </c>
      <c r="G25" s="2">
        <v>1</v>
      </c>
    </row>
    <row r="26" spans="1:7" ht="17.25" customHeight="1" x14ac:dyDescent="0.25">
      <c r="A26" s="3" t="s">
        <v>107</v>
      </c>
      <c r="B26" s="3" t="s">
        <v>110</v>
      </c>
      <c r="C26" s="2" t="s">
        <v>31</v>
      </c>
      <c r="D26" s="2" t="s">
        <v>147</v>
      </c>
      <c r="E26" s="4" t="s">
        <v>116</v>
      </c>
      <c r="F26" s="2" t="s">
        <v>101</v>
      </c>
      <c r="G26" s="2">
        <v>1</v>
      </c>
    </row>
    <row r="27" spans="1:7" ht="17.25" customHeight="1" x14ac:dyDescent="0.25">
      <c r="A27" s="3" t="s">
        <v>108</v>
      </c>
      <c r="B27" s="3" t="s">
        <v>104</v>
      </c>
      <c r="C27" s="2" t="s">
        <v>49</v>
      </c>
      <c r="D27" s="2" t="s">
        <v>50</v>
      </c>
      <c r="E27" s="4" t="s">
        <v>115</v>
      </c>
      <c r="F27" s="2" t="s">
        <v>96</v>
      </c>
      <c r="G27" s="2">
        <v>0.8</v>
      </c>
    </row>
    <row r="28" spans="1:7" ht="17.25" customHeight="1" x14ac:dyDescent="0.25">
      <c r="A28" s="3" t="s">
        <v>108</v>
      </c>
      <c r="B28" s="3" t="s">
        <v>105</v>
      </c>
      <c r="C28" s="2" t="s">
        <v>49</v>
      </c>
      <c r="D28" s="2" t="s">
        <v>57</v>
      </c>
      <c r="E28" s="4" t="s">
        <v>116</v>
      </c>
      <c r="F28" s="2" t="s">
        <v>96</v>
      </c>
      <c r="G28" s="2">
        <v>0.8</v>
      </c>
    </row>
    <row r="29" spans="1:7" ht="17.25" customHeight="1" x14ac:dyDescent="0.25">
      <c r="A29" s="3" t="s">
        <v>108</v>
      </c>
      <c r="B29" s="3" t="s">
        <v>106</v>
      </c>
      <c r="C29" s="2" t="s">
        <v>49</v>
      </c>
      <c r="D29" s="2" t="s">
        <v>58</v>
      </c>
      <c r="E29" s="4" t="s">
        <v>115</v>
      </c>
      <c r="F29" s="2" t="s">
        <v>96</v>
      </c>
      <c r="G29" s="2">
        <v>0.8</v>
      </c>
    </row>
    <row r="30" spans="1:7" ht="17.25" customHeight="1" x14ac:dyDescent="0.25">
      <c r="A30" s="3" t="s">
        <v>108</v>
      </c>
      <c r="B30" s="3" t="s">
        <v>107</v>
      </c>
      <c r="C30" s="2" t="s">
        <v>49</v>
      </c>
      <c r="D30" s="2" t="s">
        <v>59</v>
      </c>
      <c r="E30" s="4" t="s">
        <v>115</v>
      </c>
      <c r="F30" s="2" t="s">
        <v>96</v>
      </c>
      <c r="G30" s="2">
        <v>0.8</v>
      </c>
    </row>
    <row r="31" spans="1:7" ht="17.25" customHeight="1" x14ac:dyDescent="0.25">
      <c r="A31" s="3" t="s">
        <v>108</v>
      </c>
      <c r="B31" s="3" t="s">
        <v>108</v>
      </c>
      <c r="C31" s="2" t="s">
        <v>49</v>
      </c>
      <c r="D31" s="2" t="s">
        <v>60</v>
      </c>
      <c r="E31" s="4" t="s">
        <v>115</v>
      </c>
      <c r="F31" s="2" t="s">
        <v>96</v>
      </c>
      <c r="G31" s="2">
        <v>0.8</v>
      </c>
    </row>
    <row r="32" spans="1:7" ht="17.25" customHeight="1" x14ac:dyDescent="0.25">
      <c r="A32" s="3" t="s">
        <v>109</v>
      </c>
      <c r="B32" s="3" t="s">
        <v>104</v>
      </c>
      <c r="C32" s="2" t="s">
        <v>40</v>
      </c>
      <c r="D32" s="2" t="s">
        <v>41</v>
      </c>
      <c r="E32" s="4" t="s">
        <v>116</v>
      </c>
      <c r="F32" s="2" t="s">
        <v>101</v>
      </c>
      <c r="G32" s="2">
        <v>1</v>
      </c>
    </row>
    <row r="33" spans="1:7" ht="17.25" customHeight="1" x14ac:dyDescent="0.25">
      <c r="A33" s="3" t="s">
        <v>109</v>
      </c>
      <c r="B33" s="3" t="s">
        <v>105</v>
      </c>
      <c r="C33" s="2" t="s">
        <v>40</v>
      </c>
      <c r="D33" s="2" t="s">
        <v>42</v>
      </c>
      <c r="E33" s="4" t="s">
        <v>116</v>
      </c>
      <c r="F33" s="2" t="s">
        <v>101</v>
      </c>
      <c r="G33" s="2">
        <v>1</v>
      </c>
    </row>
    <row r="34" spans="1:7" ht="17.25" customHeight="1" x14ac:dyDescent="0.25">
      <c r="A34" s="3" t="s">
        <v>109</v>
      </c>
      <c r="B34" s="3" t="s">
        <v>106</v>
      </c>
      <c r="C34" s="2" t="s">
        <v>40</v>
      </c>
      <c r="D34" s="2" t="s">
        <v>40</v>
      </c>
      <c r="E34" s="4" t="s">
        <v>116</v>
      </c>
      <c r="F34" s="2" t="s">
        <v>101</v>
      </c>
      <c r="G34" s="2">
        <v>1</v>
      </c>
    </row>
    <row r="35" spans="1:7" ht="17.25" customHeight="1" x14ac:dyDescent="0.25">
      <c r="A35" s="3" t="s">
        <v>109</v>
      </c>
      <c r="B35" s="3" t="s">
        <v>107</v>
      </c>
      <c r="C35" s="2" t="s">
        <v>40</v>
      </c>
      <c r="D35" s="2" t="s">
        <v>70</v>
      </c>
      <c r="E35" s="4" t="s">
        <v>116</v>
      </c>
      <c r="F35" s="2" t="s">
        <v>96</v>
      </c>
      <c r="G35" s="2">
        <v>0.7</v>
      </c>
    </row>
    <row r="36" spans="1:7" ht="17.25" customHeight="1" x14ac:dyDescent="0.25">
      <c r="A36" s="3" t="s">
        <v>110</v>
      </c>
      <c r="B36" s="3" t="s">
        <v>104</v>
      </c>
      <c r="C36" s="2" t="s">
        <v>79</v>
      </c>
      <c r="D36" s="2" t="s">
        <v>79</v>
      </c>
      <c r="E36" s="4" t="s">
        <v>116</v>
      </c>
      <c r="F36" s="2" t="s">
        <v>101</v>
      </c>
      <c r="G36" s="2">
        <v>1</v>
      </c>
    </row>
    <row r="37" spans="1:7" ht="17.25" customHeight="1" x14ac:dyDescent="0.25">
      <c r="A37" s="3" t="s">
        <v>111</v>
      </c>
      <c r="B37" s="3" t="s">
        <v>104</v>
      </c>
      <c r="C37" s="2" t="s">
        <v>16</v>
      </c>
      <c r="D37" s="2" t="s">
        <v>17</v>
      </c>
      <c r="E37" s="4" t="s">
        <v>115</v>
      </c>
      <c r="F37" s="2" t="s">
        <v>95</v>
      </c>
      <c r="G37" s="2">
        <v>0</v>
      </c>
    </row>
    <row r="38" spans="1:7" ht="17.25" customHeight="1" x14ac:dyDescent="0.25">
      <c r="A38" s="3" t="s">
        <v>111</v>
      </c>
      <c r="B38" s="3" t="s">
        <v>105</v>
      </c>
      <c r="C38" s="2" t="s">
        <v>16</v>
      </c>
      <c r="D38" s="2" t="s">
        <v>33</v>
      </c>
      <c r="E38" s="4" t="s">
        <v>116</v>
      </c>
      <c r="F38" s="2" t="s">
        <v>96</v>
      </c>
      <c r="G38" s="2">
        <v>1</v>
      </c>
    </row>
    <row r="39" spans="1:7" ht="17.25" customHeight="1" x14ac:dyDescent="0.25">
      <c r="A39" s="3" t="s">
        <v>111</v>
      </c>
      <c r="B39" s="3" t="s">
        <v>106</v>
      </c>
      <c r="C39" s="2" t="s">
        <v>16</v>
      </c>
      <c r="D39" s="2" t="s">
        <v>16</v>
      </c>
      <c r="E39" s="4" t="s">
        <v>115</v>
      </c>
      <c r="F39" s="2" t="s">
        <v>95</v>
      </c>
      <c r="G39" s="2">
        <v>0.1</v>
      </c>
    </row>
    <row r="40" spans="1:7" ht="17.25" customHeight="1" x14ac:dyDescent="0.25">
      <c r="A40" s="3" t="s">
        <v>111</v>
      </c>
      <c r="B40" s="3" t="s">
        <v>107</v>
      </c>
      <c r="C40" s="2" t="s">
        <v>16</v>
      </c>
      <c r="D40" s="2" t="s">
        <v>80</v>
      </c>
      <c r="E40" s="4" t="s">
        <v>115</v>
      </c>
      <c r="F40" s="2" t="s">
        <v>95</v>
      </c>
      <c r="G40" s="2">
        <v>0</v>
      </c>
    </row>
    <row r="41" spans="1:7" ht="17.25" customHeight="1" x14ac:dyDescent="0.25">
      <c r="A41" s="3" t="s">
        <v>111</v>
      </c>
      <c r="B41" s="3" t="s">
        <v>108</v>
      </c>
      <c r="C41" s="2" t="s">
        <v>16</v>
      </c>
      <c r="D41" s="2" t="s">
        <v>83</v>
      </c>
      <c r="E41" s="4" t="s">
        <v>115</v>
      </c>
      <c r="F41" s="2" t="s">
        <v>96</v>
      </c>
      <c r="G41" s="2">
        <v>0</v>
      </c>
    </row>
    <row r="42" spans="1:7" ht="17.25" customHeight="1" x14ac:dyDescent="0.25">
      <c r="A42" s="3" t="s">
        <v>111</v>
      </c>
      <c r="B42" s="3" t="s">
        <v>109</v>
      </c>
      <c r="C42" s="2" t="s">
        <v>16</v>
      </c>
      <c r="D42" s="2" t="s">
        <v>84</v>
      </c>
      <c r="E42" s="4" t="s">
        <v>115</v>
      </c>
      <c r="F42" s="2" t="s">
        <v>96</v>
      </c>
      <c r="G42" s="2">
        <v>0</v>
      </c>
    </row>
    <row r="43" spans="1:7" ht="17.25" customHeight="1" x14ac:dyDescent="0.25">
      <c r="A43" s="3" t="s">
        <v>111</v>
      </c>
      <c r="B43" s="3" t="s">
        <v>110</v>
      </c>
      <c r="C43" s="2" t="s">
        <v>16</v>
      </c>
      <c r="D43" s="2" t="s">
        <v>39</v>
      </c>
      <c r="E43" s="4" t="s">
        <v>116</v>
      </c>
      <c r="F43" s="2" t="s">
        <v>101</v>
      </c>
      <c r="G43" s="2">
        <v>1</v>
      </c>
    </row>
    <row r="44" spans="1:7" ht="17.25" customHeight="1" x14ac:dyDescent="0.25">
      <c r="A44" s="3" t="s">
        <v>111</v>
      </c>
      <c r="B44" s="3" t="s">
        <v>111</v>
      </c>
      <c r="C44" s="2" t="s">
        <v>16</v>
      </c>
      <c r="D44" s="2" t="s">
        <v>69</v>
      </c>
      <c r="E44" s="4" t="s">
        <v>116</v>
      </c>
      <c r="F44" s="2" t="s">
        <v>101</v>
      </c>
      <c r="G44" s="2">
        <v>1</v>
      </c>
    </row>
    <row r="45" spans="1:7" ht="17.25" customHeight="1" x14ac:dyDescent="0.25">
      <c r="A45" s="3" t="s">
        <v>111</v>
      </c>
      <c r="B45" s="3" t="s">
        <v>113</v>
      </c>
      <c r="C45" s="2" t="s">
        <v>16</v>
      </c>
      <c r="D45" s="2" t="s">
        <v>38</v>
      </c>
      <c r="E45" s="4" t="s">
        <v>115</v>
      </c>
      <c r="F45" s="2" t="s">
        <v>101</v>
      </c>
      <c r="G45" s="2">
        <v>1</v>
      </c>
    </row>
    <row r="46" spans="1:7" ht="17.25" customHeight="1" x14ac:dyDescent="0.25">
      <c r="A46" s="3" t="s">
        <v>111</v>
      </c>
      <c r="B46" s="3" t="s">
        <v>163</v>
      </c>
      <c r="C46" s="2" t="s">
        <v>16</v>
      </c>
      <c r="D46" s="2" t="s">
        <v>85</v>
      </c>
      <c r="E46" s="4" t="s">
        <v>116</v>
      </c>
      <c r="F46" s="2" t="s">
        <v>101</v>
      </c>
      <c r="G46" s="2">
        <v>1</v>
      </c>
    </row>
    <row r="47" spans="1:7" ht="17.25" customHeight="1" x14ac:dyDescent="0.25">
      <c r="A47" s="3" t="s">
        <v>113</v>
      </c>
      <c r="B47" s="3" t="s">
        <v>104</v>
      </c>
      <c r="C47" s="2" t="s">
        <v>54</v>
      </c>
      <c r="D47" s="2" t="s">
        <v>55</v>
      </c>
      <c r="E47" s="4" t="s">
        <v>116</v>
      </c>
      <c r="F47" s="2" t="s">
        <v>101</v>
      </c>
      <c r="G47" s="2">
        <v>1</v>
      </c>
    </row>
    <row r="48" spans="1:7" ht="17.25" customHeight="1" x14ac:dyDescent="0.25">
      <c r="A48" s="3" t="s">
        <v>113</v>
      </c>
      <c r="B48" s="3" t="s">
        <v>105</v>
      </c>
      <c r="C48" s="2" t="s">
        <v>54</v>
      </c>
      <c r="D48" s="2" t="s">
        <v>75</v>
      </c>
      <c r="E48" s="4" t="s">
        <v>115</v>
      </c>
      <c r="F48" s="2" t="s">
        <v>101</v>
      </c>
      <c r="G48" s="2">
        <v>1</v>
      </c>
    </row>
    <row r="49" spans="1:7" ht="17.25" customHeight="1" x14ac:dyDescent="0.25">
      <c r="A49" s="3" t="s">
        <v>163</v>
      </c>
      <c r="B49" s="3" t="s">
        <v>104</v>
      </c>
      <c r="C49" s="2" t="s">
        <v>44</v>
      </c>
      <c r="D49" s="2" t="s">
        <v>44</v>
      </c>
      <c r="E49" s="4" t="s">
        <v>116</v>
      </c>
      <c r="F49" s="2" t="s">
        <v>101</v>
      </c>
      <c r="G49" s="2">
        <v>1</v>
      </c>
    </row>
    <row r="50" spans="1:7" ht="17.25" customHeight="1" x14ac:dyDescent="0.25">
      <c r="A50" s="3" t="s">
        <v>163</v>
      </c>
      <c r="B50" s="3" t="s">
        <v>104</v>
      </c>
      <c r="C50" s="2" t="s">
        <v>34</v>
      </c>
      <c r="D50" s="2" t="s">
        <v>35</v>
      </c>
      <c r="E50" s="4" t="s">
        <v>116</v>
      </c>
      <c r="F50" s="2" t="s">
        <v>96</v>
      </c>
      <c r="G50" s="2">
        <v>1</v>
      </c>
    </row>
    <row r="51" spans="1:7" ht="17.25" customHeight="1" x14ac:dyDescent="0.25">
      <c r="A51" s="3" t="s">
        <v>163</v>
      </c>
      <c r="B51" s="3" t="s">
        <v>105</v>
      </c>
      <c r="C51" s="2" t="s">
        <v>44</v>
      </c>
      <c r="D51" s="2" t="s">
        <v>71</v>
      </c>
      <c r="E51" s="4" t="s">
        <v>116</v>
      </c>
      <c r="F51" s="2" t="s">
        <v>97</v>
      </c>
      <c r="G51" s="2">
        <v>1</v>
      </c>
    </row>
    <row r="52" spans="1:7" ht="17.25" customHeight="1" x14ac:dyDescent="0.25">
      <c r="A52" s="3" t="s">
        <v>163</v>
      </c>
      <c r="B52" s="3" t="s">
        <v>105</v>
      </c>
      <c r="C52" s="2" t="s">
        <v>34</v>
      </c>
      <c r="D52" s="2" t="s">
        <v>36</v>
      </c>
      <c r="E52" s="4" t="s">
        <v>116</v>
      </c>
      <c r="F52" s="2" t="s">
        <v>96</v>
      </c>
      <c r="G52" s="2">
        <v>1</v>
      </c>
    </row>
    <row r="53" spans="1:7" ht="17.25" customHeight="1" x14ac:dyDescent="0.25">
      <c r="A53" s="3" t="s">
        <v>163</v>
      </c>
      <c r="B53" s="3" t="s">
        <v>106</v>
      </c>
      <c r="C53" s="2" t="s">
        <v>34</v>
      </c>
      <c r="D53" s="2" t="s">
        <v>92</v>
      </c>
      <c r="E53" s="4" t="s">
        <v>116</v>
      </c>
      <c r="F53" s="2" t="s">
        <v>96</v>
      </c>
      <c r="G53" s="2">
        <v>1</v>
      </c>
    </row>
    <row r="54" spans="1:7" ht="17.25" customHeight="1" x14ac:dyDescent="0.25">
      <c r="A54" s="3" t="s">
        <v>163</v>
      </c>
      <c r="B54" s="3" t="s">
        <v>107</v>
      </c>
      <c r="C54" s="2" t="s">
        <v>34</v>
      </c>
      <c r="D54" s="2" t="s">
        <v>46</v>
      </c>
      <c r="E54" s="4" t="s">
        <v>116</v>
      </c>
      <c r="F54" s="2" t="s">
        <v>96</v>
      </c>
      <c r="G54" s="2">
        <v>1</v>
      </c>
    </row>
    <row r="55" spans="1:7" ht="17.25" customHeight="1" x14ac:dyDescent="0.25">
      <c r="A55" s="3" t="s">
        <v>163</v>
      </c>
      <c r="B55" s="3" t="s">
        <v>108</v>
      </c>
      <c r="C55" s="2" t="s">
        <v>34</v>
      </c>
      <c r="D55" s="2" t="s">
        <v>56</v>
      </c>
      <c r="E55" s="4" t="s">
        <v>116</v>
      </c>
      <c r="F55" s="2" t="s">
        <v>96</v>
      </c>
      <c r="G55" s="2">
        <v>1</v>
      </c>
    </row>
    <row r="56" spans="1:7" ht="17.25" customHeight="1" x14ac:dyDescent="0.25">
      <c r="A56" s="3" t="s">
        <v>163</v>
      </c>
      <c r="B56" s="3" t="s">
        <v>109</v>
      </c>
      <c r="C56" s="2" t="s">
        <v>34</v>
      </c>
      <c r="D56" s="2" t="s">
        <v>61</v>
      </c>
      <c r="E56" s="4" t="s">
        <v>116</v>
      </c>
      <c r="F56" s="2" t="s">
        <v>95</v>
      </c>
      <c r="G56" s="2">
        <v>1</v>
      </c>
    </row>
    <row r="57" spans="1:7" ht="17.25" customHeight="1" x14ac:dyDescent="0.25">
      <c r="A57" s="3" t="s">
        <v>163</v>
      </c>
      <c r="B57" s="3" t="s">
        <v>110</v>
      </c>
      <c r="C57" s="2" t="s">
        <v>34</v>
      </c>
      <c r="D57" s="2" t="s">
        <v>67</v>
      </c>
      <c r="E57" s="4" t="s">
        <v>116</v>
      </c>
      <c r="F57" s="2" t="s">
        <v>96</v>
      </c>
      <c r="G57" s="2">
        <v>0</v>
      </c>
    </row>
    <row r="58" spans="1:7" ht="17.25" customHeight="1" x14ac:dyDescent="0.25">
      <c r="A58" s="3" t="s">
        <v>163</v>
      </c>
      <c r="B58" s="3" t="s">
        <v>111</v>
      </c>
      <c r="C58" s="2" t="s">
        <v>34</v>
      </c>
      <c r="D58" s="2" t="s">
        <v>34</v>
      </c>
      <c r="E58" s="4" t="s">
        <v>116</v>
      </c>
      <c r="F58" s="2" t="s">
        <v>96</v>
      </c>
      <c r="G58" s="2">
        <v>1</v>
      </c>
    </row>
    <row r="59" spans="1:7" ht="17.25" customHeight="1" x14ac:dyDescent="0.25">
      <c r="A59" s="3" t="s">
        <v>163</v>
      </c>
      <c r="B59" s="3" t="s">
        <v>106</v>
      </c>
      <c r="C59" s="2" t="s">
        <v>44</v>
      </c>
      <c r="D59" s="2" t="s">
        <v>141</v>
      </c>
      <c r="E59" s="4" t="s">
        <v>116</v>
      </c>
      <c r="F59" s="2" t="s">
        <v>97</v>
      </c>
      <c r="G59" s="2">
        <v>1</v>
      </c>
    </row>
    <row r="60" spans="1:7" ht="17.25" customHeight="1" x14ac:dyDescent="0.25">
      <c r="A60" s="3" t="s">
        <v>163</v>
      </c>
      <c r="B60" s="3" t="s">
        <v>107</v>
      </c>
      <c r="C60" s="2" t="s">
        <v>44</v>
      </c>
      <c r="D60" s="2" t="s">
        <v>143</v>
      </c>
      <c r="E60" s="4" t="s">
        <v>116</v>
      </c>
      <c r="F60" s="2" t="s">
        <v>97</v>
      </c>
      <c r="G60" s="2">
        <v>1</v>
      </c>
    </row>
    <row r="61" spans="1:7" ht="17.25" customHeight="1" x14ac:dyDescent="0.25">
      <c r="A61" s="3" t="s">
        <v>142</v>
      </c>
      <c r="B61" s="3" t="s">
        <v>104</v>
      </c>
      <c r="C61" s="2" t="s">
        <v>64</v>
      </c>
      <c r="D61" s="2" t="s">
        <v>86</v>
      </c>
      <c r="E61" s="4" t="s">
        <v>115</v>
      </c>
      <c r="F61" s="2" t="s">
        <v>96</v>
      </c>
      <c r="G61" s="2">
        <v>0.5</v>
      </c>
    </row>
    <row r="62" spans="1:7" ht="17.25" customHeight="1" x14ac:dyDescent="0.25">
      <c r="A62" s="3" t="s">
        <v>142</v>
      </c>
      <c r="B62" s="3" t="s">
        <v>105</v>
      </c>
      <c r="C62" s="2" t="s">
        <v>64</v>
      </c>
      <c r="D62" s="2" t="s">
        <v>64</v>
      </c>
      <c r="E62" s="4" t="s">
        <v>116</v>
      </c>
      <c r="F62" s="2" t="s">
        <v>96</v>
      </c>
      <c r="G62" s="2">
        <v>1</v>
      </c>
    </row>
    <row r="63" spans="1:7" ht="17.25" customHeight="1" x14ac:dyDescent="0.25">
      <c r="A63" s="3" t="s">
        <v>142</v>
      </c>
      <c r="B63" s="3" t="s">
        <v>106</v>
      </c>
      <c r="C63" s="2" t="s">
        <v>64</v>
      </c>
      <c r="D63" s="2" t="s">
        <v>65</v>
      </c>
      <c r="E63" s="4" t="s">
        <v>115</v>
      </c>
      <c r="F63" s="2" t="s">
        <v>95</v>
      </c>
      <c r="G63" s="2">
        <v>0.1</v>
      </c>
    </row>
    <row r="64" spans="1:7" ht="17.25" customHeight="1" x14ac:dyDescent="0.25">
      <c r="A64" s="3" t="s">
        <v>142</v>
      </c>
      <c r="B64" s="3" t="s">
        <v>107</v>
      </c>
      <c r="C64" s="2" t="s">
        <v>64</v>
      </c>
      <c r="D64" s="2" t="s">
        <v>66</v>
      </c>
      <c r="E64" s="4" t="s">
        <v>115</v>
      </c>
      <c r="F64" s="2" t="s">
        <v>95</v>
      </c>
      <c r="G64" s="2">
        <v>0.1</v>
      </c>
    </row>
    <row r="65" spans="1:7" ht="17.25" customHeight="1" x14ac:dyDescent="0.25">
      <c r="A65" s="3" t="s">
        <v>165</v>
      </c>
      <c r="B65" s="3" t="s">
        <v>104</v>
      </c>
      <c r="C65" s="2" t="s">
        <v>18</v>
      </c>
      <c r="D65" s="2" t="s">
        <v>19</v>
      </c>
      <c r="E65" s="4" t="s">
        <v>116</v>
      </c>
      <c r="F65" s="2" t="s">
        <v>101</v>
      </c>
      <c r="G65" s="2">
        <v>1</v>
      </c>
    </row>
    <row r="66" spans="1:7" ht="17.25" customHeight="1" x14ac:dyDescent="0.25">
      <c r="A66" s="3" t="s">
        <v>165</v>
      </c>
      <c r="B66" s="3" t="s">
        <v>105</v>
      </c>
      <c r="C66" s="2" t="s">
        <v>18</v>
      </c>
      <c r="D66" s="2" t="s">
        <v>29</v>
      </c>
      <c r="E66" s="4" t="s">
        <v>116</v>
      </c>
      <c r="F66" s="2" t="s">
        <v>95</v>
      </c>
      <c r="G66" s="2">
        <v>0</v>
      </c>
    </row>
    <row r="67" spans="1:7" ht="17.25" customHeight="1" x14ac:dyDescent="0.25">
      <c r="A67" s="3" t="s">
        <v>165</v>
      </c>
      <c r="B67" s="3" t="s">
        <v>106</v>
      </c>
      <c r="C67" s="2" t="s">
        <v>18</v>
      </c>
      <c r="D67" s="2" t="s">
        <v>93</v>
      </c>
      <c r="E67" s="4" t="s">
        <v>116</v>
      </c>
      <c r="F67" s="2" t="s">
        <v>95</v>
      </c>
      <c r="G67" s="2">
        <v>0</v>
      </c>
    </row>
    <row r="68" spans="1:7" ht="17.25" customHeight="1" x14ac:dyDescent="0.25">
      <c r="A68" s="3" t="s">
        <v>165</v>
      </c>
      <c r="B68" s="3" t="s">
        <v>107</v>
      </c>
      <c r="C68" s="2" t="s">
        <v>18</v>
      </c>
      <c r="D68" s="2" t="s">
        <v>94</v>
      </c>
      <c r="E68" s="4" t="s">
        <v>116</v>
      </c>
      <c r="F68" s="2" t="s">
        <v>95</v>
      </c>
      <c r="G68" s="2">
        <v>0</v>
      </c>
    </row>
    <row r="69" spans="1:7" ht="17.25" customHeight="1" x14ac:dyDescent="0.25">
      <c r="A69" s="3" t="s">
        <v>165</v>
      </c>
      <c r="B69" s="3" t="s">
        <v>108</v>
      </c>
      <c r="C69" s="2" t="s">
        <v>18</v>
      </c>
      <c r="D69" s="2" t="s">
        <v>18</v>
      </c>
      <c r="E69" s="4" t="s">
        <v>116</v>
      </c>
      <c r="F69" s="2" t="s">
        <v>101</v>
      </c>
      <c r="G69" s="2">
        <v>1</v>
      </c>
    </row>
    <row r="70" spans="1:7" ht="17.25" customHeight="1" x14ac:dyDescent="0.25">
      <c r="A70" s="3" t="s">
        <v>164</v>
      </c>
      <c r="B70" s="3" t="s">
        <v>104</v>
      </c>
      <c r="C70" s="2" t="s">
        <v>14</v>
      </c>
      <c r="D70" s="2" t="s">
        <v>15</v>
      </c>
      <c r="E70" s="4" t="s">
        <v>115</v>
      </c>
      <c r="F70" s="2" t="s">
        <v>101</v>
      </c>
      <c r="G70" s="2">
        <v>1</v>
      </c>
    </row>
    <row r="71" spans="1:7" ht="17.25" customHeight="1" x14ac:dyDescent="0.25">
      <c r="A71" s="3" t="s">
        <v>164</v>
      </c>
      <c r="B71" s="3" t="s">
        <v>105</v>
      </c>
      <c r="C71" s="2" t="s">
        <v>14</v>
      </c>
      <c r="D71" s="2" t="s">
        <v>48</v>
      </c>
      <c r="E71" s="4" t="s">
        <v>115</v>
      </c>
      <c r="F71" s="2" t="s">
        <v>95</v>
      </c>
      <c r="G71" s="2">
        <v>0</v>
      </c>
    </row>
    <row r="72" spans="1:7" ht="17.25" customHeight="1" x14ac:dyDescent="0.25">
      <c r="A72" s="3" t="s">
        <v>164</v>
      </c>
      <c r="B72" s="3" t="s">
        <v>106</v>
      </c>
      <c r="C72" s="2" t="s">
        <v>14</v>
      </c>
      <c r="D72" s="2" t="s">
        <v>74</v>
      </c>
      <c r="E72" s="4" t="s">
        <v>115</v>
      </c>
      <c r="F72" s="2" t="s">
        <v>101</v>
      </c>
      <c r="G72" s="2">
        <v>1</v>
      </c>
    </row>
    <row r="73" spans="1:7" ht="17.25" customHeight="1" x14ac:dyDescent="0.25">
      <c r="A73" s="3" t="s">
        <v>164</v>
      </c>
      <c r="B73" s="3" t="s">
        <v>107</v>
      </c>
      <c r="C73" s="2" t="s">
        <v>14</v>
      </c>
      <c r="D73" s="2" t="s">
        <v>82</v>
      </c>
      <c r="E73" s="4" t="s">
        <v>115</v>
      </c>
      <c r="F73" s="2" t="s">
        <v>101</v>
      </c>
      <c r="G73" s="2">
        <v>1</v>
      </c>
    </row>
    <row r="74" spans="1:7" ht="17.25" customHeight="1" x14ac:dyDescent="0.25">
      <c r="A74" s="3" t="s">
        <v>164</v>
      </c>
      <c r="B74" s="3" t="s">
        <v>108</v>
      </c>
      <c r="C74" s="2" t="s">
        <v>14</v>
      </c>
      <c r="D74" s="2" t="s">
        <v>145</v>
      </c>
      <c r="E74" s="4" t="s">
        <v>116</v>
      </c>
      <c r="F74" s="2" t="s">
        <v>101</v>
      </c>
      <c r="G74" s="2">
        <v>1</v>
      </c>
    </row>
    <row r="75" spans="1:7" ht="17.25" customHeight="1" x14ac:dyDescent="0.25">
      <c r="A75" s="3" t="s">
        <v>144</v>
      </c>
      <c r="B75" s="3" t="s">
        <v>106</v>
      </c>
      <c r="C75" s="2" t="s">
        <v>88</v>
      </c>
      <c r="D75" s="2" t="s">
        <v>88</v>
      </c>
      <c r="E75" s="4" t="s">
        <v>116</v>
      </c>
      <c r="F75" s="2" t="s">
        <v>96</v>
      </c>
      <c r="G75" s="2">
        <v>1.5</v>
      </c>
    </row>
    <row r="76" spans="1:7" ht="17.25" customHeight="1" x14ac:dyDescent="0.25">
      <c r="A76" s="3" t="s">
        <v>139</v>
      </c>
      <c r="B76" s="3" t="s">
        <v>104</v>
      </c>
      <c r="C76" s="2" t="s">
        <v>129</v>
      </c>
      <c r="D76" s="6" t="s">
        <v>148</v>
      </c>
      <c r="E76" s="4" t="s">
        <v>116</v>
      </c>
      <c r="F76" s="3" t="s">
        <v>101</v>
      </c>
      <c r="G76" s="4">
        <v>1</v>
      </c>
    </row>
    <row r="77" spans="1:7" ht="17.25" customHeight="1" x14ac:dyDescent="0.25">
      <c r="A77" s="3" t="s">
        <v>139</v>
      </c>
      <c r="B77" s="3" t="s">
        <v>105</v>
      </c>
      <c r="C77" s="2" t="s">
        <v>129</v>
      </c>
      <c r="D77" s="6" t="s">
        <v>149</v>
      </c>
      <c r="E77" s="4" t="s">
        <v>116</v>
      </c>
      <c r="F77" s="3" t="s">
        <v>101</v>
      </c>
      <c r="G77" s="4">
        <v>1</v>
      </c>
    </row>
    <row r="78" spans="1:7" ht="17.25" customHeight="1" x14ac:dyDescent="0.25">
      <c r="A78" s="3" t="s">
        <v>139</v>
      </c>
      <c r="B78" s="3" t="s">
        <v>106</v>
      </c>
      <c r="C78" s="2" t="s">
        <v>129</v>
      </c>
      <c r="D78" s="6" t="s">
        <v>150</v>
      </c>
      <c r="E78" s="4" t="s">
        <v>116</v>
      </c>
      <c r="F78" s="3" t="s">
        <v>101</v>
      </c>
      <c r="G78" s="4">
        <v>1</v>
      </c>
    </row>
    <row r="79" spans="1:7" ht="17.25" customHeight="1" x14ac:dyDescent="0.25">
      <c r="A79" s="3" t="s">
        <v>139</v>
      </c>
      <c r="B79" s="3" t="s">
        <v>108</v>
      </c>
      <c r="C79" s="2" t="s">
        <v>129</v>
      </c>
      <c r="D79" s="6" t="s">
        <v>130</v>
      </c>
      <c r="E79" s="4" t="s">
        <v>116</v>
      </c>
      <c r="F79" s="2" t="s">
        <v>101</v>
      </c>
      <c r="G79" s="4">
        <v>1</v>
      </c>
    </row>
    <row r="80" spans="1:7" ht="17.25" customHeight="1" x14ac:dyDescent="0.25">
      <c r="A80" s="3" t="s">
        <v>139</v>
      </c>
      <c r="B80" s="3" t="s">
        <v>109</v>
      </c>
      <c r="C80" s="2" t="s">
        <v>129</v>
      </c>
      <c r="D80" s="6" t="s">
        <v>133</v>
      </c>
      <c r="E80" s="4" t="s">
        <v>116</v>
      </c>
      <c r="F80" s="3" t="s">
        <v>101</v>
      </c>
      <c r="G80" s="4">
        <v>1</v>
      </c>
    </row>
    <row r="81" spans="1:7" ht="17.25" customHeight="1" x14ac:dyDescent="0.25">
      <c r="A81" s="3" t="s">
        <v>139</v>
      </c>
      <c r="B81" s="3" t="s">
        <v>110</v>
      </c>
      <c r="C81" s="2" t="s">
        <v>129</v>
      </c>
      <c r="D81" s="6" t="s">
        <v>135</v>
      </c>
      <c r="E81" s="4" t="s">
        <v>116</v>
      </c>
      <c r="F81" s="3" t="s">
        <v>101</v>
      </c>
      <c r="G81" s="4">
        <v>1</v>
      </c>
    </row>
    <row r="82" spans="1:7" ht="17.25" customHeight="1" x14ac:dyDescent="0.25">
      <c r="A82" s="3" t="s">
        <v>139</v>
      </c>
      <c r="B82" s="3" t="s">
        <v>111</v>
      </c>
      <c r="C82" s="2" t="s">
        <v>129</v>
      </c>
      <c r="D82" s="6" t="s">
        <v>137</v>
      </c>
      <c r="E82" s="4" t="s">
        <v>116</v>
      </c>
      <c r="F82" s="3" t="s">
        <v>101</v>
      </c>
      <c r="G82" s="4">
        <v>1</v>
      </c>
    </row>
    <row r="83" spans="1:7" ht="17.25" customHeight="1" x14ac:dyDescent="0.25">
      <c r="A83" s="3" t="s">
        <v>139</v>
      </c>
      <c r="B83" s="3" t="s">
        <v>113</v>
      </c>
      <c r="C83" s="2" t="s">
        <v>129</v>
      </c>
      <c r="D83" s="6" t="s">
        <v>138</v>
      </c>
      <c r="E83" s="4" t="s">
        <v>115</v>
      </c>
      <c r="F83" s="3" t="s">
        <v>101</v>
      </c>
      <c r="G83" s="4">
        <v>1</v>
      </c>
    </row>
    <row r="84" spans="1:7" ht="17.25" customHeight="1" x14ac:dyDescent="0.25">
      <c r="A84" s="3" t="s">
        <v>139</v>
      </c>
      <c r="B84" s="3" t="s">
        <v>107</v>
      </c>
      <c r="C84" s="2" t="s">
        <v>129</v>
      </c>
      <c r="D84" s="2" t="s">
        <v>140</v>
      </c>
      <c r="E84" s="4" t="s">
        <v>116</v>
      </c>
      <c r="F84" s="3" t="s">
        <v>101</v>
      </c>
      <c r="G84" s="4">
        <v>1</v>
      </c>
    </row>
    <row r="85" spans="1:7" ht="17.25" customHeight="1" x14ac:dyDescent="0.25">
      <c r="A85" s="3">
        <v>30</v>
      </c>
      <c r="B85" s="3" t="s">
        <v>163</v>
      </c>
      <c r="C85" s="2" t="s">
        <v>129</v>
      </c>
      <c r="D85" s="2" t="s">
        <v>166</v>
      </c>
      <c r="E85" s="4" t="s">
        <v>116</v>
      </c>
      <c r="F85" s="3" t="s">
        <v>101</v>
      </c>
      <c r="G85" s="4">
        <v>1</v>
      </c>
    </row>
  </sheetData>
  <pageMargins left="0.25" right="0.25" top="0.75" bottom="0.75" header="0.3" footer="0.3"/>
  <pageSetup scale="75" fitToHeight="0" orientation="portrait" horizontalDpi="4294967293"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election activeCell="A2" sqref="A2:A10"/>
    </sheetView>
  </sheetViews>
  <sheetFormatPr defaultRowHeight="15" x14ac:dyDescent="0.25"/>
  <sheetData>
    <row r="1" spans="1:1" x14ac:dyDescent="0.25">
      <c r="A1" s="6" t="s">
        <v>0</v>
      </c>
    </row>
    <row r="2" spans="1:1" x14ac:dyDescent="0.25">
      <c r="A2" s="6" t="s">
        <v>130</v>
      </c>
    </row>
    <row r="3" spans="1:1" x14ac:dyDescent="0.25">
      <c r="A3" s="6" t="s">
        <v>132</v>
      </c>
    </row>
    <row r="4" spans="1:1" x14ac:dyDescent="0.25">
      <c r="A4" s="6" t="s">
        <v>133</v>
      </c>
    </row>
    <row r="5" spans="1:1" x14ac:dyDescent="0.25">
      <c r="A5" s="6" t="s">
        <v>134</v>
      </c>
    </row>
    <row r="6" spans="1:1" x14ac:dyDescent="0.25">
      <c r="A6" s="6" t="s">
        <v>129</v>
      </c>
    </row>
    <row r="7" spans="1:1" x14ac:dyDescent="0.25">
      <c r="A7" s="6" t="s">
        <v>135</v>
      </c>
    </row>
    <row r="8" spans="1:1" x14ac:dyDescent="0.25">
      <c r="A8" s="6" t="s">
        <v>136</v>
      </c>
    </row>
    <row r="9" spans="1:1" x14ac:dyDescent="0.25">
      <c r="A9" s="6" t="s">
        <v>137</v>
      </c>
    </row>
    <row r="10" spans="1:1" x14ac:dyDescent="0.25">
      <c r="A10" s="6" t="s">
        <v>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1AFF5-CAF2-4114-9B12-A355BA0ECE48}">
  <sheetPr>
    <pageSetUpPr fitToPage="1"/>
  </sheetPr>
  <dimension ref="A1:Q11"/>
  <sheetViews>
    <sheetView workbookViewId="0">
      <selection activeCell="I3" sqref="I3"/>
    </sheetView>
  </sheetViews>
  <sheetFormatPr defaultRowHeight="15" x14ac:dyDescent="0.25"/>
  <cols>
    <col min="1" max="1" width="21.140625" bestFit="1" customWidth="1"/>
    <col min="2" max="2" width="16.5703125" bestFit="1" customWidth="1"/>
    <col min="3" max="3" width="15.5703125" bestFit="1" customWidth="1"/>
    <col min="4" max="4" width="7.28515625" bestFit="1" customWidth="1"/>
    <col min="5" max="5" width="9.5703125" bestFit="1" customWidth="1"/>
    <col min="6" max="13" width="8" customWidth="1"/>
    <col min="14" max="17" width="8" bestFit="1" customWidth="1"/>
  </cols>
  <sheetData>
    <row r="1" spans="1:17" x14ac:dyDescent="0.25">
      <c r="A1" t="s">
        <v>1</v>
      </c>
      <c r="B1" t="s">
        <v>0</v>
      </c>
      <c r="C1" t="s">
        <v>99</v>
      </c>
      <c r="D1" t="s">
        <v>98</v>
      </c>
      <c r="E1" t="s">
        <v>114</v>
      </c>
      <c r="F1" s="5" t="s">
        <v>151</v>
      </c>
      <c r="G1" s="5" t="s">
        <v>152</v>
      </c>
      <c r="H1" s="5" t="s">
        <v>153</v>
      </c>
      <c r="I1" s="5" t="s">
        <v>154</v>
      </c>
      <c r="J1" s="5" t="s">
        <v>155</v>
      </c>
      <c r="K1" s="5" t="s">
        <v>156</v>
      </c>
      <c r="L1" s="5" t="s">
        <v>157</v>
      </c>
      <c r="M1" s="5" t="s">
        <v>158</v>
      </c>
      <c r="N1" s="5" t="s">
        <v>159</v>
      </c>
      <c r="O1" s="5" t="s">
        <v>160</v>
      </c>
      <c r="P1" s="5" t="s">
        <v>161</v>
      </c>
      <c r="Q1" s="5" t="s">
        <v>162</v>
      </c>
    </row>
    <row r="2" spans="1:17" x14ac:dyDescent="0.25">
      <c r="A2" s="6" t="s">
        <v>130</v>
      </c>
      <c r="B2" s="1" t="s">
        <v>129</v>
      </c>
      <c r="C2" s="1" t="str">
        <f>IFERROR(VLOOKUP(TOTAL_25654[[#This Row],[Sub-Category]],Table9[[Sub-Category]:[Expense Type]],3,FALSE),"")</f>
        <v>Fixed</v>
      </c>
      <c r="D2">
        <v>2020</v>
      </c>
      <c r="E2" t="str">
        <f>IFERROR(VLOOKUP(TOTAL_25654[[#This Row],[Sub-Category]],Table9[[Sub-Category]:[Expense Type]],2,FALSE),"")</f>
        <v>Input</v>
      </c>
      <c r="F2">
        <v>100</v>
      </c>
      <c r="G2">
        <v>1</v>
      </c>
      <c r="H2">
        <v>1</v>
      </c>
      <c r="I2">
        <v>500</v>
      </c>
      <c r="J2">
        <v>3950</v>
      </c>
      <c r="K2">
        <v>1</v>
      </c>
      <c r="L2">
        <v>1</v>
      </c>
      <c r="M2">
        <v>160</v>
      </c>
      <c r="N2">
        <v>1</v>
      </c>
      <c r="O2">
        <v>1</v>
      </c>
      <c r="P2">
        <v>1</v>
      </c>
      <c r="Q2">
        <v>1</v>
      </c>
    </row>
    <row r="3" spans="1:17" x14ac:dyDescent="0.25">
      <c r="A3" s="6" t="s">
        <v>148</v>
      </c>
      <c r="B3" s="1" t="s">
        <v>129</v>
      </c>
      <c r="C3" s="1" t="str">
        <f>IFERROR(VLOOKUP(TOTAL_25654[[#This Row],[Sub-Category]],Table9[[Sub-Category]:[Expense Type]],3,FALSE),"")</f>
        <v>Fixed</v>
      </c>
      <c r="D3">
        <v>2020</v>
      </c>
      <c r="E3" t="str">
        <f>IFERROR(VLOOKUP(TOTAL_25654[[#This Row],[Sub-Category]],Table9[[Sub-Category]:[Expense Type]],2,FALSE),"")</f>
        <v>Input</v>
      </c>
      <c r="F3">
        <v>5310</v>
      </c>
      <c r="G3">
        <v>4985</v>
      </c>
      <c r="H3">
        <v>5260</v>
      </c>
      <c r="I3">
        <v>3800</v>
      </c>
      <c r="J3">
        <v>3900</v>
      </c>
      <c r="K3">
        <v>4200</v>
      </c>
      <c r="L3">
        <v>6300</v>
      </c>
      <c r="M3">
        <v>4200</v>
      </c>
      <c r="N3">
        <v>5400</v>
      </c>
      <c r="O3">
        <v>6500</v>
      </c>
      <c r="P3">
        <v>4200</v>
      </c>
      <c r="Q3">
        <v>6300</v>
      </c>
    </row>
    <row r="4" spans="1:17" x14ac:dyDescent="0.25">
      <c r="A4" s="6" t="s">
        <v>133</v>
      </c>
      <c r="B4" s="1" t="s">
        <v>129</v>
      </c>
      <c r="C4" s="1" t="str">
        <f>IFERROR(VLOOKUP(TOTAL_25654[[#This Row],[Sub-Category]],Table9[[Sub-Category]:[Expense Type]],3,FALSE),"")</f>
        <v>Fixed</v>
      </c>
      <c r="D4">
        <v>2020</v>
      </c>
      <c r="E4" t="str">
        <f>IFERROR(VLOOKUP(TOTAL_25654[[#This Row],[Sub-Category]],Table9[[Sub-Category]:[Expense Type]],2,FALSE),"")</f>
        <v>Input</v>
      </c>
      <c r="F4">
        <v>1</v>
      </c>
      <c r="G4">
        <v>600</v>
      </c>
      <c r="H4">
        <v>1</v>
      </c>
      <c r="I4">
        <v>200</v>
      </c>
      <c r="J4">
        <v>1</v>
      </c>
      <c r="K4">
        <v>1</v>
      </c>
      <c r="L4">
        <v>1</v>
      </c>
      <c r="M4">
        <v>50</v>
      </c>
      <c r="N4">
        <v>50</v>
      </c>
      <c r="O4">
        <v>1</v>
      </c>
      <c r="P4">
        <v>1</v>
      </c>
      <c r="Q4">
        <v>1</v>
      </c>
    </row>
    <row r="5" spans="1:17" x14ac:dyDescent="0.25">
      <c r="A5" s="6" t="s">
        <v>150</v>
      </c>
      <c r="B5" s="1" t="s">
        <v>129</v>
      </c>
      <c r="C5" s="1" t="str">
        <f>IFERROR(VLOOKUP(TOTAL_25654[[#This Row],[Sub-Category]],Table9[[Sub-Category]:[Expense Type]],3,FALSE),"")</f>
        <v>Fixed</v>
      </c>
      <c r="D5">
        <v>2020</v>
      </c>
      <c r="E5" t="str">
        <f>IFERROR(VLOOKUP(TOTAL_25654[[#This Row],[Sub-Category]],Table9[[Sub-Category]:[Expense Type]],2,FALSE),"")</f>
        <v>Input</v>
      </c>
      <c r="F5">
        <v>1</v>
      </c>
      <c r="G5">
        <v>1</v>
      </c>
      <c r="H5">
        <v>1</v>
      </c>
      <c r="I5">
        <v>1</v>
      </c>
      <c r="J5">
        <v>1</v>
      </c>
      <c r="K5">
        <v>1</v>
      </c>
      <c r="L5">
        <v>1</v>
      </c>
      <c r="M5">
        <v>275</v>
      </c>
      <c r="N5">
        <v>1</v>
      </c>
      <c r="O5">
        <v>1</v>
      </c>
      <c r="P5">
        <v>3660</v>
      </c>
      <c r="Q5">
        <v>300</v>
      </c>
    </row>
    <row r="6" spans="1:17" x14ac:dyDescent="0.25">
      <c r="A6" s="6" t="s">
        <v>135</v>
      </c>
      <c r="B6" s="1" t="s">
        <v>129</v>
      </c>
      <c r="C6" s="1" t="str">
        <f>IFERROR(VLOOKUP(TOTAL_25654[[#This Row],[Sub-Category]],Table9[[Sub-Category]:[Expense Type]],3,FALSE),"")</f>
        <v>Fixed</v>
      </c>
      <c r="D6">
        <v>2020</v>
      </c>
      <c r="E6" t="str">
        <f>IFERROR(VLOOKUP(TOTAL_25654[[#This Row],[Sub-Category]],Table9[[Sub-Category]:[Expense Type]],2,FALSE),"")</f>
        <v>Input</v>
      </c>
      <c r="F6">
        <v>1</v>
      </c>
      <c r="G6">
        <v>6150</v>
      </c>
      <c r="H6">
        <v>1</v>
      </c>
      <c r="I6">
        <v>2900</v>
      </c>
      <c r="J6">
        <v>1</v>
      </c>
      <c r="K6">
        <v>1</v>
      </c>
      <c r="L6">
        <v>1</v>
      </c>
      <c r="M6">
        <v>1</v>
      </c>
      <c r="N6">
        <v>1</v>
      </c>
      <c r="O6">
        <v>1</v>
      </c>
      <c r="P6">
        <v>1</v>
      </c>
      <c r="Q6">
        <v>1</v>
      </c>
    </row>
    <row r="7" spans="1:17" x14ac:dyDescent="0.25">
      <c r="A7" s="6" t="s">
        <v>149</v>
      </c>
      <c r="B7" s="1" t="s">
        <v>129</v>
      </c>
      <c r="C7" s="1" t="str">
        <f>IFERROR(VLOOKUP(TOTAL_25654[[#This Row],[Sub-Category]],Table9[[Sub-Category]:[Expense Type]],3,FALSE),"")</f>
        <v>Fixed</v>
      </c>
      <c r="D7">
        <v>2020</v>
      </c>
      <c r="E7" t="str">
        <f>IFERROR(VLOOKUP(TOTAL_25654[[#This Row],[Sub-Category]],Table9[[Sub-Category]:[Expense Type]],2,FALSE),"")</f>
        <v>Input</v>
      </c>
      <c r="F7">
        <v>1</v>
      </c>
      <c r="G7">
        <v>1</v>
      </c>
      <c r="H7">
        <v>3360</v>
      </c>
      <c r="I7">
        <v>1</v>
      </c>
      <c r="J7">
        <v>1</v>
      </c>
      <c r="K7">
        <v>1</v>
      </c>
      <c r="L7">
        <v>1</v>
      </c>
      <c r="M7">
        <v>1</v>
      </c>
      <c r="N7">
        <v>1</v>
      </c>
      <c r="O7">
        <v>1</v>
      </c>
      <c r="P7">
        <v>1</v>
      </c>
      <c r="Q7">
        <v>1</v>
      </c>
    </row>
    <row r="8" spans="1:17" x14ac:dyDescent="0.25">
      <c r="A8" s="6" t="s">
        <v>137</v>
      </c>
      <c r="B8" s="1" t="s">
        <v>129</v>
      </c>
      <c r="C8" s="1" t="str">
        <f>IFERROR(VLOOKUP(TOTAL_25654[[#This Row],[Sub-Category]],Table9[[Sub-Category]:[Expense Type]],3,FALSE),"")</f>
        <v>Fixed</v>
      </c>
      <c r="D8">
        <v>2020</v>
      </c>
      <c r="E8" t="str">
        <f>IFERROR(VLOOKUP(TOTAL_25654[[#This Row],[Sub-Category]],Table9[[Sub-Category]:[Expense Type]],2,FALSE),"")</f>
        <v>Input</v>
      </c>
      <c r="F8">
        <v>1</v>
      </c>
      <c r="G8">
        <v>1</v>
      </c>
      <c r="H8">
        <v>1</v>
      </c>
      <c r="I8">
        <v>1</v>
      </c>
      <c r="J8">
        <v>1</v>
      </c>
      <c r="K8">
        <v>1</v>
      </c>
      <c r="L8">
        <v>1</v>
      </c>
      <c r="M8">
        <v>350</v>
      </c>
      <c r="N8">
        <v>1</v>
      </c>
      <c r="O8">
        <v>1</v>
      </c>
      <c r="P8">
        <v>1</v>
      </c>
      <c r="Q8">
        <v>1</v>
      </c>
    </row>
    <row r="9" spans="1:17" x14ac:dyDescent="0.25">
      <c r="A9" s="6" t="s">
        <v>140</v>
      </c>
      <c r="B9" s="1" t="s">
        <v>129</v>
      </c>
      <c r="C9" s="1" t="str">
        <f>IFERROR(VLOOKUP(TOTAL_25654[[#This Row],[Sub-Category]],Table9[[Sub-Category]:[Expense Type]],3,FALSE),"")</f>
        <v>Fixed</v>
      </c>
      <c r="D9">
        <v>2020</v>
      </c>
      <c r="E9" t="str">
        <f>IFERROR(VLOOKUP(TOTAL_25654[[#This Row],[Sub-Category]],Table9[[Sub-Category]:[Expense Type]],2,FALSE),"")</f>
        <v>Input</v>
      </c>
      <c r="F9">
        <v>500</v>
      </c>
      <c r="G9">
        <v>250</v>
      </c>
      <c r="H9">
        <v>250</v>
      </c>
      <c r="I9">
        <v>250</v>
      </c>
      <c r="J9">
        <v>250</v>
      </c>
      <c r="K9">
        <v>250</v>
      </c>
      <c r="L9">
        <v>250</v>
      </c>
      <c r="M9">
        <v>250</v>
      </c>
      <c r="N9">
        <v>250</v>
      </c>
      <c r="O9">
        <v>250</v>
      </c>
      <c r="P9">
        <v>250</v>
      </c>
      <c r="Q9">
        <v>250</v>
      </c>
    </row>
    <row r="10" spans="1:17" x14ac:dyDescent="0.25">
      <c r="A10" s="6" t="s">
        <v>138</v>
      </c>
      <c r="B10" s="1" t="s">
        <v>129</v>
      </c>
      <c r="C10" s="1" t="str">
        <f>IFERROR(VLOOKUP(TOTAL_25654[[#This Row],[Sub-Category]],Table9[[Sub-Category]:[Expense Type]],3,FALSE),"")</f>
        <v>Fixed</v>
      </c>
      <c r="D10">
        <v>2020</v>
      </c>
      <c r="E10" t="str">
        <f>IFERROR(VLOOKUP(TOTAL_25654[[#This Row],[Sub-Category]],Table9[[Sub-Category]:[Expense Type]],2,FALSE),"")</f>
        <v>Est</v>
      </c>
    </row>
    <row r="11" spans="1:17" x14ac:dyDescent="0.25">
      <c r="A11" s="1" t="s">
        <v>166</v>
      </c>
      <c r="B11" s="1" t="s">
        <v>129</v>
      </c>
      <c r="C11" s="1" t="str">
        <f>IFERROR(VLOOKUP(TOTAL_25654[[#This Row],[Sub-Category]],Table9[[Sub-Category]:[Expense Type]],3,FALSE),"")</f>
        <v>Fixed</v>
      </c>
      <c r="D11">
        <v>2020</v>
      </c>
      <c r="E11" s="1" t="str">
        <f>IFERROR(VLOOKUP(TOTAL_25654[[#This Row],[Sub-Category]],Table9[[Sub-Category]:[Expense Type]],2,FALSE),"")</f>
        <v>Input</v>
      </c>
      <c r="F11">
        <v>1</v>
      </c>
      <c r="G11">
        <v>1</v>
      </c>
      <c r="H11">
        <v>1</v>
      </c>
      <c r="I11">
        <v>1</v>
      </c>
      <c r="J11">
        <v>1</v>
      </c>
      <c r="K11">
        <v>1</v>
      </c>
      <c r="L11">
        <v>1</v>
      </c>
      <c r="M11">
        <v>1</v>
      </c>
      <c r="N11">
        <v>1</v>
      </c>
      <c r="O11">
        <v>1</v>
      </c>
      <c r="P11">
        <v>1</v>
      </c>
      <c r="Q11">
        <v>1</v>
      </c>
    </row>
  </sheetData>
  <pageMargins left="0.25" right="0.25" top="0.75" bottom="0.75" header="0.3" footer="0.3"/>
  <pageSetup scale="53" fitToHeight="0" orientation="landscape"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7AFDA-216A-4383-8E64-8866726745E7}">
  <sheetPr>
    <pageSetUpPr fitToPage="1"/>
  </sheetPr>
  <dimension ref="A1:Q11"/>
  <sheetViews>
    <sheetView tabSelected="1" workbookViewId="0">
      <selection activeCell="J5" sqref="J5"/>
    </sheetView>
  </sheetViews>
  <sheetFormatPr defaultRowHeight="15" x14ac:dyDescent="0.25"/>
  <cols>
    <col min="1" max="1" width="21.140625" bestFit="1" customWidth="1"/>
    <col min="2" max="2" width="16.5703125" bestFit="1" customWidth="1"/>
    <col min="3" max="3" width="15.5703125" bestFit="1" customWidth="1"/>
    <col min="4" max="4" width="7.28515625" bestFit="1" customWidth="1"/>
    <col min="5" max="5" width="9.5703125" bestFit="1" customWidth="1"/>
    <col min="6" max="13" width="8" customWidth="1"/>
    <col min="14" max="17" width="8" bestFit="1" customWidth="1"/>
  </cols>
  <sheetData>
    <row r="1" spans="1:17" x14ac:dyDescent="0.25">
      <c r="A1" t="s">
        <v>1</v>
      </c>
      <c r="B1" t="s">
        <v>0</v>
      </c>
      <c r="C1" t="s">
        <v>99</v>
      </c>
      <c r="D1" t="s">
        <v>98</v>
      </c>
      <c r="E1" t="s">
        <v>114</v>
      </c>
      <c r="F1" s="5" t="s">
        <v>167</v>
      </c>
      <c r="G1" s="5" t="s">
        <v>168</v>
      </c>
      <c r="H1" s="5" t="s">
        <v>169</v>
      </c>
      <c r="I1" s="5" t="s">
        <v>170</v>
      </c>
      <c r="J1" s="5" t="s">
        <v>171</v>
      </c>
      <c r="K1" s="5" t="s">
        <v>172</v>
      </c>
      <c r="L1" s="5" t="s">
        <v>173</v>
      </c>
      <c r="M1" s="5" t="s">
        <v>174</v>
      </c>
      <c r="N1" s="5" t="s">
        <v>175</v>
      </c>
      <c r="O1" s="5" t="s">
        <v>176</v>
      </c>
      <c r="P1" s="5" t="s">
        <v>177</v>
      </c>
      <c r="Q1" s="5" t="s">
        <v>178</v>
      </c>
    </row>
    <row r="2" spans="1:17" x14ac:dyDescent="0.25">
      <c r="A2" s="6" t="s">
        <v>130</v>
      </c>
      <c r="B2" s="1" t="s">
        <v>129</v>
      </c>
      <c r="C2" s="1" t="str">
        <f>IFERROR(VLOOKUP(TOTAL_256548[[#This Row],[Sub-Category]],Table9[[Sub-Category]:[Expense Type]],3,FALSE),"")</f>
        <v>Fixed</v>
      </c>
      <c r="D2">
        <v>2020</v>
      </c>
      <c r="E2" t="str">
        <f>IFERROR(VLOOKUP(TOTAL_256548[[#This Row],[Sub-Category]],Table9[[Sub-Category]:[Expense Type]],2,FALSE),"")</f>
        <v>Input</v>
      </c>
      <c r="F2">
        <v>1</v>
      </c>
      <c r="G2">
        <v>1</v>
      </c>
      <c r="H2">
        <v>1</v>
      </c>
      <c r="I2">
        <v>1</v>
      </c>
      <c r="J2">
        <v>1</v>
      </c>
      <c r="K2">
        <v>1</v>
      </c>
      <c r="L2">
        <v>1</v>
      </c>
      <c r="M2">
        <v>1</v>
      </c>
      <c r="N2">
        <v>1</v>
      </c>
      <c r="O2">
        <v>1</v>
      </c>
      <c r="P2">
        <v>1</v>
      </c>
      <c r="Q2">
        <v>1</v>
      </c>
    </row>
    <row r="3" spans="1:17" x14ac:dyDescent="0.25">
      <c r="A3" s="6" t="s">
        <v>148</v>
      </c>
      <c r="B3" s="1" t="s">
        <v>129</v>
      </c>
      <c r="C3" s="1" t="str">
        <f>IFERROR(VLOOKUP(TOTAL_256548[[#This Row],[Sub-Category]],Table9[[Sub-Category]:[Expense Type]],3,FALSE),"")</f>
        <v>Fixed</v>
      </c>
      <c r="D3">
        <v>2020</v>
      </c>
      <c r="E3" t="str">
        <f>IFERROR(VLOOKUP(TOTAL_256548[[#This Row],[Sub-Category]],Table9[[Sub-Category]:[Expense Type]],2,FALSE),"")</f>
        <v>Input</v>
      </c>
      <c r="F3">
        <v>4250</v>
      </c>
      <c r="G3">
        <v>5375</v>
      </c>
      <c r="H3">
        <v>5750</v>
      </c>
      <c r="I3">
        <v>4300</v>
      </c>
      <c r="J3">
        <v>4300</v>
      </c>
      <c r="K3">
        <v>4300</v>
      </c>
      <c r="L3">
        <v>6450</v>
      </c>
      <c r="M3">
        <v>4300</v>
      </c>
      <c r="N3">
        <v>4300</v>
      </c>
      <c r="O3">
        <v>4300</v>
      </c>
      <c r="P3">
        <v>4300</v>
      </c>
      <c r="Q3">
        <v>4300</v>
      </c>
    </row>
    <row r="4" spans="1:17" x14ac:dyDescent="0.25">
      <c r="A4" s="6" t="s">
        <v>133</v>
      </c>
      <c r="B4" s="1" t="s">
        <v>129</v>
      </c>
      <c r="C4" s="1" t="str">
        <f>IFERROR(VLOOKUP(TOTAL_256548[[#This Row],[Sub-Category]],Table9[[Sub-Category]:[Expense Type]],3,FALSE),"")</f>
        <v>Fixed</v>
      </c>
      <c r="D4">
        <v>2020</v>
      </c>
      <c r="E4" t="str">
        <f>IFERROR(VLOOKUP(TOTAL_256548[[#This Row],[Sub-Category]],Table9[[Sub-Category]:[Expense Type]],2,FALSE),"")</f>
        <v>Input</v>
      </c>
      <c r="F4">
        <v>1</v>
      </c>
      <c r="G4">
        <v>350</v>
      </c>
      <c r="H4">
        <v>1</v>
      </c>
      <c r="I4">
        <v>1</v>
      </c>
      <c r="J4">
        <v>1</v>
      </c>
      <c r="K4">
        <v>1</v>
      </c>
      <c r="L4">
        <v>1</v>
      </c>
      <c r="M4">
        <v>50</v>
      </c>
      <c r="N4">
        <v>50</v>
      </c>
      <c r="O4">
        <v>1</v>
      </c>
      <c r="P4">
        <v>1</v>
      </c>
      <c r="Q4">
        <v>1</v>
      </c>
    </row>
    <row r="5" spans="1:17" x14ac:dyDescent="0.25">
      <c r="A5" s="6" t="s">
        <v>150</v>
      </c>
      <c r="B5" s="1" t="s">
        <v>129</v>
      </c>
      <c r="C5" s="1" t="str">
        <f>IFERROR(VLOOKUP(TOTAL_256548[[#This Row],[Sub-Category]],Table9[[Sub-Category]:[Expense Type]],3,FALSE),"")</f>
        <v>Fixed</v>
      </c>
      <c r="D5">
        <v>2020</v>
      </c>
      <c r="E5" t="str">
        <f>IFERROR(VLOOKUP(TOTAL_256548[[#This Row],[Sub-Category]],Table9[[Sub-Category]:[Expense Type]],2,FALSE),"")</f>
        <v>Input</v>
      </c>
      <c r="F5">
        <v>3438</v>
      </c>
      <c r="G5">
        <v>1</v>
      </c>
      <c r="H5">
        <v>1</v>
      </c>
      <c r="I5">
        <v>1</v>
      </c>
      <c r="J5">
        <v>4300</v>
      </c>
      <c r="K5">
        <v>3800</v>
      </c>
      <c r="L5">
        <v>1</v>
      </c>
      <c r="M5">
        <v>1</v>
      </c>
      <c r="N5">
        <v>1</v>
      </c>
      <c r="O5">
        <v>1</v>
      </c>
      <c r="P5">
        <v>1</v>
      </c>
      <c r="Q5">
        <v>3500</v>
      </c>
    </row>
    <row r="6" spans="1:17" x14ac:dyDescent="0.25">
      <c r="A6" s="6" t="s">
        <v>135</v>
      </c>
      <c r="B6" s="1" t="s">
        <v>129</v>
      </c>
      <c r="C6" s="1" t="str">
        <f>IFERROR(VLOOKUP(TOTAL_256548[[#This Row],[Sub-Category]],Table9[[Sub-Category]:[Expense Type]],3,FALSE),"")</f>
        <v>Fixed</v>
      </c>
      <c r="D6">
        <v>2020</v>
      </c>
      <c r="E6" t="str">
        <f>IFERROR(VLOOKUP(TOTAL_256548[[#This Row],[Sub-Category]],Table9[[Sub-Category]:[Expense Type]],2,FALSE),"")</f>
        <v>Input</v>
      </c>
      <c r="F6">
        <v>1800</v>
      </c>
      <c r="G6">
        <v>8821</v>
      </c>
      <c r="H6">
        <v>4200</v>
      </c>
      <c r="I6">
        <v>1</v>
      </c>
      <c r="J6">
        <v>1</v>
      </c>
      <c r="K6">
        <v>1</v>
      </c>
      <c r="L6">
        <v>300</v>
      </c>
      <c r="M6">
        <v>300</v>
      </c>
      <c r="N6">
        <v>300</v>
      </c>
      <c r="O6">
        <v>300</v>
      </c>
      <c r="P6">
        <v>300</v>
      </c>
      <c r="Q6">
        <v>300</v>
      </c>
    </row>
    <row r="7" spans="1:17" x14ac:dyDescent="0.25">
      <c r="A7" s="6" t="s">
        <v>149</v>
      </c>
      <c r="B7" s="1" t="s">
        <v>129</v>
      </c>
      <c r="C7" s="1" t="str">
        <f>IFERROR(VLOOKUP(TOTAL_256548[[#This Row],[Sub-Category]],Table9[[Sub-Category]:[Expense Type]],3,FALSE),"")</f>
        <v>Fixed</v>
      </c>
      <c r="D7">
        <v>2020</v>
      </c>
      <c r="E7" t="str">
        <f>IFERROR(VLOOKUP(TOTAL_256548[[#This Row],[Sub-Category]],Table9[[Sub-Category]:[Expense Type]],2,FALSE),"")</f>
        <v>Input</v>
      </c>
      <c r="F7">
        <v>1</v>
      </c>
      <c r="G7">
        <v>1</v>
      </c>
      <c r="H7">
        <v>3450</v>
      </c>
      <c r="I7">
        <v>1</v>
      </c>
      <c r="J7">
        <v>1</v>
      </c>
      <c r="K7">
        <v>1</v>
      </c>
      <c r="L7">
        <v>1</v>
      </c>
      <c r="M7">
        <v>1</v>
      </c>
      <c r="N7">
        <v>1</v>
      </c>
      <c r="O7">
        <v>1</v>
      </c>
      <c r="P7">
        <v>1</v>
      </c>
      <c r="Q7">
        <v>1</v>
      </c>
    </row>
    <row r="8" spans="1:17" x14ac:dyDescent="0.25">
      <c r="A8" s="6" t="s">
        <v>137</v>
      </c>
      <c r="B8" s="1" t="s">
        <v>129</v>
      </c>
      <c r="C8" s="1" t="str">
        <f>IFERROR(VLOOKUP(TOTAL_256548[[#This Row],[Sub-Category]],Table9[[Sub-Category]:[Expense Type]],3,FALSE),"")</f>
        <v>Fixed</v>
      </c>
      <c r="D8">
        <v>2020</v>
      </c>
      <c r="E8" t="str">
        <f>IFERROR(VLOOKUP(TOTAL_256548[[#This Row],[Sub-Category]],Table9[[Sub-Category]:[Expense Type]],2,FALSE),"")</f>
        <v>Input</v>
      </c>
      <c r="F8">
        <v>1</v>
      </c>
      <c r="G8">
        <v>1</v>
      </c>
      <c r="H8">
        <v>1</v>
      </c>
      <c r="I8">
        <v>1</v>
      </c>
      <c r="J8">
        <v>1</v>
      </c>
      <c r="K8">
        <v>1</v>
      </c>
      <c r="L8">
        <v>1</v>
      </c>
      <c r="M8">
        <v>350</v>
      </c>
      <c r="N8">
        <v>1</v>
      </c>
      <c r="O8">
        <v>1</v>
      </c>
      <c r="P8">
        <v>1</v>
      </c>
      <c r="Q8">
        <v>1</v>
      </c>
    </row>
    <row r="9" spans="1:17" x14ac:dyDescent="0.25">
      <c r="A9" s="6" t="s">
        <v>140</v>
      </c>
      <c r="B9" s="1" t="s">
        <v>129</v>
      </c>
      <c r="C9" s="1" t="str">
        <f>IFERROR(VLOOKUP(TOTAL_256548[[#This Row],[Sub-Category]],Table9[[Sub-Category]:[Expense Type]],3,FALSE),"")</f>
        <v>Fixed</v>
      </c>
      <c r="D9">
        <v>2020</v>
      </c>
      <c r="E9" t="str">
        <f>IFERROR(VLOOKUP(TOTAL_256548[[#This Row],[Sub-Category]],Table9[[Sub-Category]:[Expense Type]],2,FALSE),"")</f>
        <v>Input</v>
      </c>
      <c r="F9">
        <v>250</v>
      </c>
      <c r="G9">
        <v>250</v>
      </c>
      <c r="H9">
        <v>250</v>
      </c>
      <c r="I9">
        <v>1</v>
      </c>
      <c r="J9">
        <v>1</v>
      </c>
      <c r="K9">
        <v>1</v>
      </c>
      <c r="L9">
        <v>1</v>
      </c>
      <c r="M9">
        <v>1</v>
      </c>
      <c r="N9">
        <v>1</v>
      </c>
      <c r="O9">
        <v>1</v>
      </c>
      <c r="P9">
        <v>1</v>
      </c>
      <c r="Q9">
        <v>1</v>
      </c>
    </row>
    <row r="10" spans="1:17" x14ac:dyDescent="0.25">
      <c r="A10" s="6" t="s">
        <v>138</v>
      </c>
      <c r="B10" s="1" t="s">
        <v>129</v>
      </c>
      <c r="C10" s="1" t="str">
        <f>IFERROR(VLOOKUP(TOTAL_256548[[#This Row],[Sub-Category]],Table9[[Sub-Category]:[Expense Type]],3,FALSE),"")</f>
        <v>Fixed</v>
      </c>
      <c r="D10">
        <v>2020</v>
      </c>
      <c r="E10" t="str">
        <f>IFERROR(VLOOKUP(TOTAL_256548[[#This Row],[Sub-Category]],Table9[[Sub-Category]:[Expense Type]],2,FALSE),"")</f>
        <v>Est</v>
      </c>
    </row>
    <row r="11" spans="1:17" x14ac:dyDescent="0.25">
      <c r="A11" s="1" t="s">
        <v>166</v>
      </c>
      <c r="B11" s="1" t="s">
        <v>129</v>
      </c>
      <c r="C11" s="1" t="str">
        <f>IFERROR(VLOOKUP(TOTAL_256548[[#This Row],[Sub-Category]],Table9[[Sub-Category]:[Expense Type]],3,FALSE),"")</f>
        <v>Fixed</v>
      </c>
      <c r="D11">
        <v>2020</v>
      </c>
      <c r="E11" s="1" t="str">
        <f>IFERROR(VLOOKUP(TOTAL_256548[[#This Row],[Sub-Category]],Table9[[Sub-Category]:[Expense Type]],2,FALSE),"")</f>
        <v>Input</v>
      </c>
      <c r="F11">
        <v>1</v>
      </c>
      <c r="G11">
        <v>1</v>
      </c>
      <c r="H11">
        <v>1</v>
      </c>
      <c r="I11">
        <v>1</v>
      </c>
      <c r="J11">
        <v>1</v>
      </c>
      <c r="K11">
        <v>1</v>
      </c>
      <c r="L11">
        <v>1</v>
      </c>
      <c r="M11">
        <v>1</v>
      </c>
      <c r="N11">
        <v>1</v>
      </c>
      <c r="O11">
        <v>1</v>
      </c>
      <c r="P11">
        <v>1</v>
      </c>
      <c r="Q11">
        <v>1</v>
      </c>
    </row>
  </sheetData>
  <pageMargins left="0.25" right="0.25" top="0.75" bottom="0.75" header="0.3" footer="0.3"/>
  <pageSetup scale="53" fitToHeight="0" orientation="landscape"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4"/>
  <sheetViews>
    <sheetView workbookViewId="0">
      <selection sqref="A1:O64"/>
    </sheetView>
  </sheetViews>
  <sheetFormatPr defaultRowHeight="15" x14ac:dyDescent="0.25"/>
  <cols>
    <col min="1" max="1" width="21.140625" bestFit="1" customWidth="1"/>
    <col min="2" max="2" width="16.140625" bestFit="1" customWidth="1"/>
    <col min="3" max="8" width="8" bestFit="1" customWidth="1"/>
    <col min="9" max="10" width="7" bestFit="1" customWidth="1"/>
    <col min="11" max="14" width="8" bestFit="1" customWidth="1"/>
    <col min="15" max="15" width="7.28515625" bestFit="1" customWidth="1"/>
  </cols>
  <sheetData>
    <row r="1" spans="1:15" x14ac:dyDescent="0.25">
      <c r="A1" t="s">
        <v>1</v>
      </c>
      <c r="B1" t="s">
        <v>0</v>
      </c>
      <c r="C1" t="s">
        <v>2</v>
      </c>
      <c r="D1" t="s">
        <v>3</v>
      </c>
      <c r="E1" t="s">
        <v>4</v>
      </c>
      <c r="F1" t="s">
        <v>5</v>
      </c>
      <c r="G1" t="s">
        <v>6</v>
      </c>
      <c r="H1" t="s">
        <v>7</v>
      </c>
      <c r="I1" t="s">
        <v>8</v>
      </c>
      <c r="J1" t="s">
        <v>9</v>
      </c>
      <c r="K1" t="s">
        <v>10</v>
      </c>
      <c r="L1" t="s">
        <v>11</v>
      </c>
      <c r="M1" t="s">
        <v>12</v>
      </c>
      <c r="N1" t="s">
        <v>13</v>
      </c>
      <c r="O1" t="s">
        <v>98</v>
      </c>
    </row>
    <row r="2" spans="1:15" x14ac:dyDescent="0.25">
      <c r="A2" s="1" t="s">
        <v>32</v>
      </c>
      <c r="B2" s="1" t="s">
        <v>31</v>
      </c>
      <c r="C2">
        <v>0</v>
      </c>
      <c r="D2">
        <v>10</v>
      </c>
      <c r="E2">
        <v>0</v>
      </c>
      <c r="F2">
        <v>0</v>
      </c>
      <c r="G2">
        <v>0</v>
      </c>
      <c r="H2">
        <v>0</v>
      </c>
      <c r="I2">
        <v>0</v>
      </c>
      <c r="J2">
        <v>0</v>
      </c>
      <c r="K2">
        <v>0</v>
      </c>
      <c r="L2">
        <v>1.5</v>
      </c>
      <c r="M2">
        <v>0</v>
      </c>
      <c r="N2">
        <v>0</v>
      </c>
      <c r="O2">
        <v>2017</v>
      </c>
    </row>
    <row r="3" spans="1:15" x14ac:dyDescent="0.25">
      <c r="A3" s="1" t="s">
        <v>43</v>
      </c>
      <c r="B3" s="1" t="s">
        <v>31</v>
      </c>
      <c r="C3">
        <v>0</v>
      </c>
      <c r="D3">
        <v>15.75</v>
      </c>
      <c r="E3">
        <v>5.25</v>
      </c>
      <c r="F3">
        <v>0</v>
      </c>
      <c r="G3">
        <v>0</v>
      </c>
      <c r="H3">
        <v>0</v>
      </c>
      <c r="I3">
        <v>0</v>
      </c>
      <c r="J3">
        <v>0</v>
      </c>
      <c r="K3">
        <v>0</v>
      </c>
      <c r="L3">
        <v>0</v>
      </c>
      <c r="M3">
        <v>0</v>
      </c>
      <c r="N3">
        <v>1.75</v>
      </c>
      <c r="O3">
        <v>2017</v>
      </c>
    </row>
    <row r="4" spans="1:15" x14ac:dyDescent="0.25">
      <c r="A4" s="1" t="s">
        <v>51</v>
      </c>
      <c r="B4" s="1" t="s">
        <v>31</v>
      </c>
      <c r="C4">
        <v>337.76</v>
      </c>
      <c r="D4">
        <v>243.11</v>
      </c>
      <c r="E4">
        <v>273.63</v>
      </c>
      <c r="F4">
        <v>260.05</v>
      </c>
      <c r="G4">
        <v>234.39</v>
      </c>
      <c r="H4">
        <v>236.09</v>
      </c>
      <c r="I4">
        <v>224.01</v>
      </c>
      <c r="J4">
        <v>246.56</v>
      </c>
      <c r="K4">
        <v>249.35000000000002</v>
      </c>
      <c r="L4">
        <v>423.53999999999996</v>
      </c>
      <c r="M4">
        <v>331.34</v>
      </c>
      <c r="N4">
        <v>258.53999999999996</v>
      </c>
      <c r="O4">
        <v>2017</v>
      </c>
    </row>
    <row r="5" spans="1:15" x14ac:dyDescent="0.25">
      <c r="A5" s="1" t="s">
        <v>68</v>
      </c>
      <c r="B5" s="1" t="s">
        <v>31</v>
      </c>
      <c r="C5">
        <v>2.75</v>
      </c>
      <c r="D5">
        <v>7.5</v>
      </c>
      <c r="E5">
        <v>8.25</v>
      </c>
      <c r="F5">
        <v>1.75</v>
      </c>
      <c r="G5">
        <v>4.5</v>
      </c>
      <c r="H5">
        <v>0</v>
      </c>
      <c r="I5">
        <v>0</v>
      </c>
      <c r="J5">
        <v>3.5</v>
      </c>
      <c r="K5">
        <v>7.5</v>
      </c>
      <c r="L5">
        <v>0</v>
      </c>
      <c r="M5">
        <v>9</v>
      </c>
      <c r="N5">
        <v>9.5</v>
      </c>
      <c r="O5">
        <v>2017</v>
      </c>
    </row>
    <row r="6" spans="1:15" x14ac:dyDescent="0.25">
      <c r="A6" s="1" t="s">
        <v>73</v>
      </c>
      <c r="B6" s="1" t="s">
        <v>31</v>
      </c>
      <c r="C6">
        <v>46.4</v>
      </c>
      <c r="D6">
        <v>63.46</v>
      </c>
      <c r="E6">
        <v>52.29</v>
      </c>
      <c r="F6">
        <v>0</v>
      </c>
      <c r="G6">
        <v>34.950000000000003</v>
      </c>
      <c r="H6">
        <v>0</v>
      </c>
      <c r="I6">
        <v>53.8</v>
      </c>
      <c r="J6">
        <v>0</v>
      </c>
      <c r="K6">
        <v>114.95</v>
      </c>
      <c r="L6">
        <v>437.03</v>
      </c>
      <c r="M6">
        <v>34.950000000000003</v>
      </c>
      <c r="N6">
        <v>34.950000000000003</v>
      </c>
      <c r="O6">
        <v>2017</v>
      </c>
    </row>
    <row r="7" spans="1:15" x14ac:dyDescent="0.25">
      <c r="A7" s="1" t="s">
        <v>77</v>
      </c>
      <c r="B7" s="1" t="s">
        <v>31</v>
      </c>
      <c r="C7">
        <v>0</v>
      </c>
      <c r="D7">
        <v>0</v>
      </c>
      <c r="E7">
        <v>0</v>
      </c>
      <c r="F7">
        <v>0</v>
      </c>
      <c r="G7">
        <v>0</v>
      </c>
      <c r="H7">
        <v>0</v>
      </c>
      <c r="I7">
        <v>0</v>
      </c>
      <c r="J7">
        <v>163.19999999999999</v>
      </c>
      <c r="K7">
        <v>402.2</v>
      </c>
      <c r="L7">
        <v>0</v>
      </c>
      <c r="M7">
        <v>0</v>
      </c>
      <c r="N7">
        <v>0</v>
      </c>
      <c r="O7">
        <v>2017</v>
      </c>
    </row>
    <row r="8" spans="1:15" x14ac:dyDescent="0.25">
      <c r="A8" s="1" t="s">
        <v>23</v>
      </c>
      <c r="B8" s="1" t="s">
        <v>22</v>
      </c>
      <c r="C8">
        <v>152.09</v>
      </c>
      <c r="D8">
        <v>145.47999999999999</v>
      </c>
      <c r="E8">
        <v>145.49</v>
      </c>
      <c r="F8">
        <v>145.47999999999999</v>
      </c>
      <c r="G8">
        <v>145.49</v>
      </c>
      <c r="H8">
        <v>145.47999999999999</v>
      </c>
      <c r="I8">
        <v>159.58000000000001</v>
      </c>
      <c r="J8">
        <v>159.58000000000001</v>
      </c>
      <c r="K8">
        <v>159.58000000000001</v>
      </c>
      <c r="L8">
        <v>159.58000000000001</v>
      </c>
      <c r="M8">
        <v>159.59</v>
      </c>
      <c r="N8">
        <v>159.58000000000001</v>
      </c>
      <c r="O8">
        <v>2017</v>
      </c>
    </row>
    <row r="9" spans="1:15" x14ac:dyDescent="0.25">
      <c r="A9" s="1" t="s">
        <v>30</v>
      </c>
      <c r="B9" s="1" t="s">
        <v>22</v>
      </c>
      <c r="C9">
        <v>134.91999999999999</v>
      </c>
      <c r="D9">
        <v>132.66</v>
      </c>
      <c r="E9">
        <v>132.55000000000001</v>
      </c>
      <c r="F9">
        <v>132.55000000000001</v>
      </c>
      <c r="G9">
        <v>132.6</v>
      </c>
      <c r="H9">
        <v>131.79</v>
      </c>
      <c r="I9">
        <v>152.19999999999999</v>
      </c>
      <c r="J9">
        <v>152.18</v>
      </c>
      <c r="K9">
        <v>153.63</v>
      </c>
      <c r="L9">
        <v>153.58000000000001</v>
      </c>
      <c r="M9">
        <v>153.65</v>
      </c>
      <c r="N9">
        <v>166.32</v>
      </c>
      <c r="O9">
        <v>2017</v>
      </c>
    </row>
    <row r="10" spans="1:15" x14ac:dyDescent="0.25">
      <c r="A10" s="1" t="s">
        <v>45</v>
      </c>
      <c r="B10" s="1" t="s">
        <v>22</v>
      </c>
      <c r="C10">
        <v>147.94</v>
      </c>
      <c r="D10">
        <v>129.97999999999999</v>
      </c>
      <c r="E10">
        <v>117.6</v>
      </c>
      <c r="F10">
        <v>125.07</v>
      </c>
      <c r="G10">
        <v>141.05000000000001</v>
      </c>
      <c r="H10">
        <v>161.84</v>
      </c>
      <c r="I10">
        <v>139.28</v>
      </c>
      <c r="J10">
        <v>155.08000000000001</v>
      </c>
      <c r="K10">
        <v>153.78</v>
      </c>
      <c r="L10">
        <v>0</v>
      </c>
      <c r="M10">
        <v>254.86</v>
      </c>
      <c r="N10">
        <v>127.86</v>
      </c>
      <c r="O10">
        <v>2017</v>
      </c>
    </row>
    <row r="11" spans="1:15" x14ac:dyDescent="0.25">
      <c r="A11" s="1" t="s">
        <v>62</v>
      </c>
      <c r="B11" s="1" t="s">
        <v>22</v>
      </c>
      <c r="C11">
        <v>191.42</v>
      </c>
      <c r="D11">
        <v>191.42</v>
      </c>
      <c r="E11">
        <v>206.42</v>
      </c>
      <c r="F11">
        <v>0</v>
      </c>
      <c r="G11">
        <v>229.41</v>
      </c>
      <c r="H11">
        <v>179.2</v>
      </c>
      <c r="I11">
        <v>179.2</v>
      </c>
      <c r="J11">
        <v>179.24</v>
      </c>
      <c r="K11">
        <v>179.24</v>
      </c>
      <c r="L11">
        <v>179.24</v>
      </c>
      <c r="M11">
        <v>179.28</v>
      </c>
      <c r="N11">
        <v>179.28</v>
      </c>
      <c r="O11">
        <v>2017</v>
      </c>
    </row>
    <row r="12" spans="1:15" x14ac:dyDescent="0.25">
      <c r="A12" s="1" t="s">
        <v>44</v>
      </c>
      <c r="B12" s="1" t="s">
        <v>44</v>
      </c>
      <c r="C12">
        <v>0</v>
      </c>
      <c r="D12">
        <v>0</v>
      </c>
      <c r="E12">
        <v>0</v>
      </c>
      <c r="F12">
        <v>0</v>
      </c>
      <c r="G12">
        <v>0</v>
      </c>
      <c r="H12">
        <v>0</v>
      </c>
      <c r="I12">
        <v>0</v>
      </c>
      <c r="J12">
        <v>0</v>
      </c>
      <c r="K12">
        <v>150</v>
      </c>
      <c r="L12">
        <v>0</v>
      </c>
      <c r="M12">
        <v>0</v>
      </c>
      <c r="N12">
        <v>0</v>
      </c>
      <c r="O12">
        <v>2017</v>
      </c>
    </row>
    <row r="13" spans="1:15" x14ac:dyDescent="0.25">
      <c r="A13" s="1" t="s">
        <v>71</v>
      </c>
      <c r="B13" s="1" t="s">
        <v>44</v>
      </c>
      <c r="C13">
        <v>0</v>
      </c>
      <c r="D13">
        <v>115</v>
      </c>
      <c r="E13">
        <v>0</v>
      </c>
      <c r="F13">
        <v>0</v>
      </c>
      <c r="G13">
        <v>0</v>
      </c>
      <c r="H13">
        <v>600.55999999999995</v>
      </c>
      <c r="I13">
        <v>0</v>
      </c>
      <c r="J13">
        <v>374.16</v>
      </c>
      <c r="K13">
        <v>1582.24</v>
      </c>
      <c r="L13">
        <v>0</v>
      </c>
      <c r="M13">
        <v>0</v>
      </c>
      <c r="N13">
        <v>0</v>
      </c>
      <c r="O13">
        <v>2017</v>
      </c>
    </row>
    <row r="14" spans="1:15" x14ac:dyDescent="0.25">
      <c r="A14" s="1" t="s">
        <v>65</v>
      </c>
      <c r="B14" s="1" t="s">
        <v>64</v>
      </c>
      <c r="C14">
        <v>5</v>
      </c>
      <c r="D14">
        <v>52.05</v>
      </c>
      <c r="E14">
        <v>7.5</v>
      </c>
      <c r="F14">
        <v>12</v>
      </c>
      <c r="G14">
        <v>3</v>
      </c>
      <c r="H14">
        <v>6</v>
      </c>
      <c r="I14">
        <v>21.73</v>
      </c>
      <c r="J14">
        <v>1.5</v>
      </c>
      <c r="K14">
        <v>3</v>
      </c>
      <c r="L14">
        <v>205.25</v>
      </c>
      <c r="M14">
        <v>17.5</v>
      </c>
      <c r="N14">
        <v>15.5</v>
      </c>
      <c r="O14">
        <v>2017</v>
      </c>
    </row>
    <row r="15" spans="1:15" x14ac:dyDescent="0.25">
      <c r="A15" s="1" t="s">
        <v>66</v>
      </c>
      <c r="B15" s="1" t="s">
        <v>64</v>
      </c>
      <c r="C15">
        <v>14.12</v>
      </c>
      <c r="D15">
        <v>33.14</v>
      </c>
      <c r="E15">
        <v>26.42</v>
      </c>
      <c r="F15">
        <v>22.11</v>
      </c>
      <c r="G15">
        <v>21.53</v>
      </c>
      <c r="H15">
        <v>25.24</v>
      </c>
      <c r="I15">
        <v>26.09</v>
      </c>
      <c r="J15">
        <v>8.9600000000000009</v>
      </c>
      <c r="K15">
        <v>18.95</v>
      </c>
      <c r="L15">
        <v>32.81</v>
      </c>
      <c r="M15">
        <v>8.9600000000000009</v>
      </c>
      <c r="N15">
        <v>46.31</v>
      </c>
      <c r="O15">
        <v>2017</v>
      </c>
    </row>
    <row r="16" spans="1:15" x14ac:dyDescent="0.25">
      <c r="A16" s="1" t="s">
        <v>15</v>
      </c>
      <c r="B16" s="1" t="s">
        <v>14</v>
      </c>
      <c r="C16">
        <v>0</v>
      </c>
      <c r="D16">
        <v>0</v>
      </c>
      <c r="E16">
        <v>0</v>
      </c>
      <c r="F16">
        <v>3.25</v>
      </c>
      <c r="G16">
        <v>3</v>
      </c>
      <c r="H16">
        <v>0</v>
      </c>
      <c r="I16">
        <v>0</v>
      </c>
      <c r="J16">
        <v>0</v>
      </c>
      <c r="K16">
        <v>0</v>
      </c>
      <c r="L16">
        <v>0</v>
      </c>
      <c r="M16">
        <v>0</v>
      </c>
      <c r="N16">
        <v>0</v>
      </c>
      <c r="O16">
        <v>2017</v>
      </c>
    </row>
    <row r="17" spans="1:15" x14ac:dyDescent="0.25">
      <c r="A17" s="1" t="s">
        <v>48</v>
      </c>
      <c r="B17" s="1" t="s">
        <v>14</v>
      </c>
      <c r="C17">
        <v>0</v>
      </c>
      <c r="D17">
        <v>0</v>
      </c>
      <c r="E17">
        <v>5</v>
      </c>
      <c r="F17">
        <v>0</v>
      </c>
      <c r="G17">
        <v>0</v>
      </c>
      <c r="H17">
        <v>0</v>
      </c>
      <c r="I17">
        <v>0</v>
      </c>
      <c r="J17">
        <v>0</v>
      </c>
      <c r="K17">
        <v>0</v>
      </c>
      <c r="L17">
        <v>0</v>
      </c>
      <c r="M17">
        <v>0</v>
      </c>
      <c r="N17">
        <v>0</v>
      </c>
      <c r="O17">
        <v>2017</v>
      </c>
    </row>
    <row r="18" spans="1:15" x14ac:dyDescent="0.25">
      <c r="A18" s="1" t="s">
        <v>74</v>
      </c>
      <c r="B18" s="1" t="s">
        <v>14</v>
      </c>
      <c r="C18">
        <v>0</v>
      </c>
      <c r="D18">
        <v>0</v>
      </c>
      <c r="E18">
        <v>0.69</v>
      </c>
      <c r="F18">
        <v>9.8000000000000007</v>
      </c>
      <c r="G18">
        <v>0</v>
      </c>
      <c r="H18">
        <v>0</v>
      </c>
      <c r="I18">
        <v>0</v>
      </c>
      <c r="J18">
        <v>0</v>
      </c>
      <c r="K18">
        <v>0</v>
      </c>
      <c r="L18">
        <v>0</v>
      </c>
      <c r="M18">
        <v>0</v>
      </c>
      <c r="N18">
        <v>0</v>
      </c>
      <c r="O18">
        <v>2017</v>
      </c>
    </row>
    <row r="19" spans="1:15" x14ac:dyDescent="0.25">
      <c r="A19" s="1" t="s">
        <v>82</v>
      </c>
      <c r="B19" s="1" t="s">
        <v>14</v>
      </c>
      <c r="C19">
        <v>0</v>
      </c>
      <c r="D19">
        <v>0</v>
      </c>
      <c r="E19">
        <v>0</v>
      </c>
      <c r="F19">
        <v>0</v>
      </c>
      <c r="G19">
        <v>0</v>
      </c>
      <c r="H19">
        <v>0</v>
      </c>
      <c r="I19">
        <v>0</v>
      </c>
      <c r="J19">
        <v>0</v>
      </c>
      <c r="K19">
        <v>0</v>
      </c>
      <c r="L19">
        <v>7.2</v>
      </c>
      <c r="M19">
        <v>0</v>
      </c>
      <c r="N19">
        <v>0</v>
      </c>
      <c r="O19">
        <v>2017</v>
      </c>
    </row>
    <row r="20" spans="1:15" x14ac:dyDescent="0.25">
      <c r="A20" s="1" t="s">
        <v>21</v>
      </c>
      <c r="B20" s="1" t="s">
        <v>20</v>
      </c>
      <c r="C20">
        <v>0</v>
      </c>
      <c r="D20">
        <v>13.99</v>
      </c>
      <c r="E20">
        <v>30.98</v>
      </c>
      <c r="F20">
        <v>0</v>
      </c>
      <c r="G20">
        <v>0</v>
      </c>
      <c r="H20">
        <v>0</v>
      </c>
      <c r="I20">
        <v>0</v>
      </c>
      <c r="J20">
        <v>49.98</v>
      </c>
      <c r="K20">
        <v>0</v>
      </c>
      <c r="L20">
        <v>17.940000000000001</v>
      </c>
      <c r="M20">
        <v>0</v>
      </c>
      <c r="N20">
        <v>0</v>
      </c>
      <c r="O20">
        <v>2017</v>
      </c>
    </row>
    <row r="21" spans="1:15" x14ac:dyDescent="0.25">
      <c r="A21" s="1" t="s">
        <v>37</v>
      </c>
      <c r="B21" s="1" t="s">
        <v>20</v>
      </c>
      <c r="C21">
        <v>25.23</v>
      </c>
      <c r="D21">
        <v>27.65</v>
      </c>
      <c r="E21">
        <v>43.78</v>
      </c>
      <c r="F21">
        <v>24.93</v>
      </c>
      <c r="G21">
        <v>24.34</v>
      </c>
      <c r="H21">
        <v>21.25</v>
      </c>
      <c r="I21">
        <v>22.39</v>
      </c>
      <c r="J21">
        <v>39.239999999999995</v>
      </c>
      <c r="K21">
        <v>65.289999999999992</v>
      </c>
      <c r="L21">
        <v>55.61</v>
      </c>
      <c r="M21">
        <v>37.119999999999997</v>
      </c>
      <c r="N21">
        <v>64.150000000000006</v>
      </c>
      <c r="O21">
        <v>2017</v>
      </c>
    </row>
    <row r="22" spans="1:15" x14ac:dyDescent="0.25">
      <c r="A22" s="1" t="s">
        <v>47</v>
      </c>
      <c r="B22" s="1" t="s">
        <v>20</v>
      </c>
      <c r="C22">
        <v>88.8</v>
      </c>
      <c r="D22">
        <v>58.129999999999995</v>
      </c>
      <c r="E22">
        <v>109.29999999999998</v>
      </c>
      <c r="F22">
        <v>41.4</v>
      </c>
      <c r="G22">
        <v>112.53</v>
      </c>
      <c r="H22">
        <v>149.94</v>
      </c>
      <c r="I22">
        <v>182.34000000000003</v>
      </c>
      <c r="J22">
        <v>83.72</v>
      </c>
      <c r="K22">
        <v>113.03</v>
      </c>
      <c r="L22">
        <v>138.28</v>
      </c>
      <c r="M22">
        <v>126.53</v>
      </c>
      <c r="N22">
        <v>148.69999999999999</v>
      </c>
      <c r="O22">
        <v>2017</v>
      </c>
    </row>
    <row r="23" spans="1:15" x14ac:dyDescent="0.25">
      <c r="A23" s="1" t="s">
        <v>52</v>
      </c>
      <c r="B23" s="1" t="s">
        <v>20</v>
      </c>
      <c r="C23">
        <v>32.46</v>
      </c>
      <c r="D23">
        <v>59.79</v>
      </c>
      <c r="E23">
        <v>29.490000000000002</v>
      </c>
      <c r="F23">
        <v>8.9600000000000009</v>
      </c>
      <c r="G23">
        <v>47.79</v>
      </c>
      <c r="H23">
        <v>57.21</v>
      </c>
      <c r="I23">
        <v>62.23</v>
      </c>
      <c r="J23">
        <v>32.49</v>
      </c>
      <c r="K23">
        <v>44.96</v>
      </c>
      <c r="L23">
        <v>51.89</v>
      </c>
      <c r="M23">
        <v>17.46</v>
      </c>
      <c r="N23">
        <v>23.52</v>
      </c>
      <c r="O23">
        <v>2017</v>
      </c>
    </row>
    <row r="24" spans="1:15" x14ac:dyDescent="0.25">
      <c r="A24" s="1" t="s">
        <v>53</v>
      </c>
      <c r="B24" s="1" t="s">
        <v>20</v>
      </c>
      <c r="C24">
        <v>681.01</v>
      </c>
      <c r="D24">
        <v>573.66000000000008</v>
      </c>
      <c r="E24">
        <v>474.72</v>
      </c>
      <c r="F24">
        <v>435.81</v>
      </c>
      <c r="G24">
        <v>587.47</v>
      </c>
      <c r="H24">
        <v>605.39</v>
      </c>
      <c r="I24">
        <v>642.58000000000004</v>
      </c>
      <c r="J24">
        <v>731.7399999999999</v>
      </c>
      <c r="K24">
        <v>582.40000000000009</v>
      </c>
      <c r="L24">
        <v>903.5</v>
      </c>
      <c r="M24">
        <v>424.51</v>
      </c>
      <c r="N24">
        <v>520.78</v>
      </c>
      <c r="O24">
        <v>2017</v>
      </c>
    </row>
    <row r="25" spans="1:15" x14ac:dyDescent="0.25">
      <c r="A25" s="1" t="s">
        <v>72</v>
      </c>
      <c r="B25" s="1" t="s">
        <v>20</v>
      </c>
      <c r="C25">
        <v>274.49</v>
      </c>
      <c r="D25">
        <v>212.70000000000002</v>
      </c>
      <c r="E25">
        <v>286.58</v>
      </c>
      <c r="F25">
        <v>58.98</v>
      </c>
      <c r="G25">
        <v>83.759999999999991</v>
      </c>
      <c r="H25">
        <v>84.19</v>
      </c>
      <c r="I25">
        <v>180.45999999999998</v>
      </c>
      <c r="J25">
        <v>94.97999999999999</v>
      </c>
      <c r="K25">
        <v>14.67</v>
      </c>
      <c r="L25">
        <v>148.5</v>
      </c>
      <c r="M25">
        <v>212.99</v>
      </c>
      <c r="N25">
        <v>140.59</v>
      </c>
      <c r="O25">
        <v>2017</v>
      </c>
    </row>
    <row r="26" spans="1:15" x14ac:dyDescent="0.25">
      <c r="A26" s="1" t="s">
        <v>41</v>
      </c>
      <c r="B26" s="1" t="s">
        <v>40</v>
      </c>
      <c r="C26">
        <v>0</v>
      </c>
      <c r="D26">
        <v>0</v>
      </c>
      <c r="E26">
        <v>0</v>
      </c>
      <c r="F26">
        <v>0</v>
      </c>
      <c r="G26">
        <v>0</v>
      </c>
      <c r="H26">
        <v>0</v>
      </c>
      <c r="I26">
        <v>0</v>
      </c>
      <c r="J26">
        <v>0</v>
      </c>
      <c r="K26">
        <v>50</v>
      </c>
      <c r="L26">
        <v>0</v>
      </c>
      <c r="M26">
        <v>-37</v>
      </c>
      <c r="N26">
        <v>214</v>
      </c>
      <c r="O26">
        <v>2017</v>
      </c>
    </row>
    <row r="27" spans="1:15" x14ac:dyDescent="0.25">
      <c r="A27" s="1" t="s">
        <v>42</v>
      </c>
      <c r="B27" s="1" t="s">
        <v>40</v>
      </c>
      <c r="C27">
        <v>0</v>
      </c>
      <c r="D27">
        <v>0</v>
      </c>
      <c r="E27">
        <v>287.18</v>
      </c>
      <c r="F27">
        <v>0</v>
      </c>
      <c r="G27">
        <v>0</v>
      </c>
      <c r="H27">
        <v>0</v>
      </c>
      <c r="I27">
        <v>0</v>
      </c>
      <c r="J27">
        <v>0</v>
      </c>
      <c r="K27">
        <v>326.97000000000003</v>
      </c>
      <c r="L27">
        <v>56.45</v>
      </c>
      <c r="M27">
        <v>0</v>
      </c>
      <c r="N27">
        <v>30.72</v>
      </c>
      <c r="O27">
        <v>2017</v>
      </c>
    </row>
    <row r="28" spans="1:15" x14ac:dyDescent="0.25">
      <c r="A28" s="1" t="s">
        <v>40</v>
      </c>
      <c r="B28" s="1" t="s">
        <v>40</v>
      </c>
      <c r="C28">
        <v>200</v>
      </c>
      <c r="D28">
        <v>30</v>
      </c>
      <c r="E28">
        <v>0</v>
      </c>
      <c r="F28">
        <v>0</v>
      </c>
      <c r="G28">
        <v>0</v>
      </c>
      <c r="H28">
        <v>0</v>
      </c>
      <c r="I28">
        <v>0</v>
      </c>
      <c r="J28">
        <v>0</v>
      </c>
      <c r="K28">
        <v>0</v>
      </c>
      <c r="L28">
        <v>0</v>
      </c>
      <c r="M28">
        <v>0</v>
      </c>
      <c r="N28">
        <v>0</v>
      </c>
      <c r="O28">
        <v>2017</v>
      </c>
    </row>
    <row r="29" spans="1:15" x14ac:dyDescent="0.25">
      <c r="A29" s="1" t="s">
        <v>70</v>
      </c>
      <c r="B29" s="1" t="s">
        <v>40</v>
      </c>
      <c r="C29">
        <v>56.53</v>
      </c>
      <c r="D29">
        <v>0</v>
      </c>
      <c r="E29">
        <v>0</v>
      </c>
      <c r="F29">
        <v>55.33</v>
      </c>
      <c r="G29">
        <v>48.05</v>
      </c>
      <c r="H29">
        <v>79.64</v>
      </c>
      <c r="I29">
        <v>64.86</v>
      </c>
      <c r="J29">
        <v>52.73</v>
      </c>
      <c r="K29">
        <v>44.03</v>
      </c>
      <c r="L29">
        <v>0</v>
      </c>
      <c r="M29">
        <v>68.59</v>
      </c>
      <c r="N29">
        <v>27</v>
      </c>
      <c r="O29">
        <v>2017</v>
      </c>
    </row>
    <row r="30" spans="1:15" x14ac:dyDescent="0.25">
      <c r="A30" s="1" t="s">
        <v>50</v>
      </c>
      <c r="B30" s="1" t="s">
        <v>49</v>
      </c>
      <c r="C30">
        <v>0</v>
      </c>
      <c r="D30">
        <v>0</v>
      </c>
      <c r="E30">
        <v>0</v>
      </c>
      <c r="F30">
        <v>0</v>
      </c>
      <c r="G30">
        <v>0</v>
      </c>
      <c r="H30">
        <v>0</v>
      </c>
      <c r="I30">
        <v>0</v>
      </c>
      <c r="J30">
        <v>0</v>
      </c>
      <c r="K30">
        <v>0</v>
      </c>
      <c r="L30">
        <v>0</v>
      </c>
      <c r="M30">
        <v>113</v>
      </c>
      <c r="N30">
        <v>0</v>
      </c>
      <c r="O30">
        <v>2017</v>
      </c>
    </row>
    <row r="31" spans="1:15" x14ac:dyDescent="0.25">
      <c r="A31" s="1" t="s">
        <v>57</v>
      </c>
      <c r="B31" s="1" t="s">
        <v>49</v>
      </c>
      <c r="C31">
        <v>0</v>
      </c>
      <c r="D31">
        <v>0</v>
      </c>
      <c r="E31">
        <v>0</v>
      </c>
      <c r="F31">
        <v>0</v>
      </c>
      <c r="G31">
        <v>0</v>
      </c>
      <c r="H31">
        <v>22.4</v>
      </c>
      <c r="I31">
        <v>22.4</v>
      </c>
      <c r="J31">
        <v>0</v>
      </c>
      <c r="K31">
        <v>8.7100000000000009</v>
      </c>
      <c r="L31">
        <v>0</v>
      </c>
      <c r="M31">
        <v>96.93</v>
      </c>
      <c r="N31">
        <v>20.12</v>
      </c>
      <c r="O31">
        <v>2017</v>
      </c>
    </row>
    <row r="32" spans="1:15" x14ac:dyDescent="0.25">
      <c r="A32" s="1" t="s">
        <v>58</v>
      </c>
      <c r="B32" s="1" t="s">
        <v>49</v>
      </c>
      <c r="C32">
        <v>0</v>
      </c>
      <c r="D32">
        <v>0</v>
      </c>
      <c r="E32">
        <v>0</v>
      </c>
      <c r="F32">
        <v>8.98</v>
      </c>
      <c r="G32">
        <v>0</v>
      </c>
      <c r="H32">
        <v>0</v>
      </c>
      <c r="I32">
        <v>0</v>
      </c>
      <c r="J32">
        <v>0</v>
      </c>
      <c r="K32">
        <v>0</v>
      </c>
      <c r="L32">
        <v>0</v>
      </c>
      <c r="M32">
        <v>0</v>
      </c>
      <c r="N32">
        <v>0</v>
      </c>
      <c r="O32">
        <v>2017</v>
      </c>
    </row>
    <row r="33" spans="1:15" x14ac:dyDescent="0.25">
      <c r="A33" s="1" t="s">
        <v>59</v>
      </c>
      <c r="B33" s="1" t="s">
        <v>49</v>
      </c>
      <c r="C33">
        <v>0</v>
      </c>
      <c r="D33">
        <v>60.42</v>
      </c>
      <c r="E33">
        <v>837.18</v>
      </c>
      <c r="F33">
        <v>236.52</v>
      </c>
      <c r="G33">
        <v>817.75</v>
      </c>
      <c r="H33">
        <v>714.95</v>
      </c>
      <c r="I33">
        <v>90.92</v>
      </c>
      <c r="J33">
        <v>117.83000000000001</v>
      </c>
      <c r="K33">
        <v>703.56000000000006</v>
      </c>
      <c r="L33">
        <v>39.76</v>
      </c>
      <c r="M33">
        <v>41.77</v>
      </c>
      <c r="N33">
        <v>0</v>
      </c>
      <c r="O33">
        <v>2017</v>
      </c>
    </row>
    <row r="34" spans="1:15" x14ac:dyDescent="0.25">
      <c r="A34" s="1" t="s">
        <v>60</v>
      </c>
      <c r="B34" s="1" t="s">
        <v>49</v>
      </c>
      <c r="C34">
        <v>0</v>
      </c>
      <c r="D34">
        <v>0</v>
      </c>
      <c r="E34">
        <v>7.98</v>
      </c>
      <c r="F34">
        <v>0</v>
      </c>
      <c r="G34">
        <v>0</v>
      </c>
      <c r="H34">
        <v>0</v>
      </c>
      <c r="I34">
        <v>0</v>
      </c>
      <c r="J34">
        <v>0</v>
      </c>
      <c r="K34">
        <v>0</v>
      </c>
      <c r="L34">
        <v>0</v>
      </c>
      <c r="M34">
        <v>0</v>
      </c>
      <c r="N34">
        <v>0</v>
      </c>
      <c r="O34">
        <v>2017</v>
      </c>
    </row>
    <row r="35" spans="1:15" x14ac:dyDescent="0.25">
      <c r="A35" s="1" t="s">
        <v>27</v>
      </c>
      <c r="B35" s="1" t="s">
        <v>26</v>
      </c>
      <c r="C35">
        <v>0</v>
      </c>
      <c r="D35">
        <v>0</v>
      </c>
      <c r="E35">
        <v>0</v>
      </c>
      <c r="F35">
        <v>0</v>
      </c>
      <c r="G35">
        <v>68.790000000000006</v>
      </c>
      <c r="H35">
        <v>38.840000000000003</v>
      </c>
      <c r="I35">
        <v>28.94</v>
      </c>
      <c r="J35">
        <v>22.95</v>
      </c>
      <c r="K35">
        <v>136.77000000000001</v>
      </c>
      <c r="L35">
        <v>29.98</v>
      </c>
      <c r="M35">
        <v>0</v>
      </c>
      <c r="N35">
        <v>0</v>
      </c>
      <c r="O35">
        <v>2017</v>
      </c>
    </row>
    <row r="36" spans="1:15" x14ac:dyDescent="0.25">
      <c r="A36" s="1" t="s">
        <v>28</v>
      </c>
      <c r="B36" s="1" t="s">
        <v>26</v>
      </c>
      <c r="C36">
        <v>0</v>
      </c>
      <c r="D36">
        <v>0</v>
      </c>
      <c r="E36">
        <v>0</v>
      </c>
      <c r="F36">
        <v>0</v>
      </c>
      <c r="G36">
        <v>0</v>
      </c>
      <c r="H36">
        <v>0</v>
      </c>
      <c r="I36">
        <v>0</v>
      </c>
      <c r="J36">
        <v>0</v>
      </c>
      <c r="K36">
        <v>0</v>
      </c>
      <c r="L36">
        <v>0</v>
      </c>
      <c r="M36">
        <v>0</v>
      </c>
      <c r="N36">
        <v>200</v>
      </c>
      <c r="O36">
        <v>2017</v>
      </c>
    </row>
    <row r="37" spans="1:15" x14ac:dyDescent="0.25">
      <c r="A37" s="1" t="s">
        <v>26</v>
      </c>
      <c r="B37" s="1" t="s">
        <v>26</v>
      </c>
      <c r="C37">
        <v>0</v>
      </c>
      <c r="D37">
        <v>0</v>
      </c>
      <c r="E37">
        <v>0</v>
      </c>
      <c r="F37">
        <v>0</v>
      </c>
      <c r="G37">
        <v>0</v>
      </c>
      <c r="H37">
        <v>0</v>
      </c>
      <c r="I37">
        <v>0</v>
      </c>
      <c r="J37">
        <v>0</v>
      </c>
      <c r="K37">
        <v>0</v>
      </c>
      <c r="L37">
        <v>0</v>
      </c>
      <c r="M37">
        <v>0</v>
      </c>
      <c r="N37">
        <v>32.85</v>
      </c>
      <c r="O37">
        <v>2017</v>
      </c>
    </row>
    <row r="38" spans="1:15" x14ac:dyDescent="0.25">
      <c r="A38" s="1" t="s">
        <v>81</v>
      </c>
      <c r="B38" s="1" t="s">
        <v>26</v>
      </c>
      <c r="C38">
        <v>0</v>
      </c>
      <c r="D38">
        <v>0</v>
      </c>
      <c r="E38">
        <v>0</v>
      </c>
      <c r="F38">
        <v>0</v>
      </c>
      <c r="G38">
        <v>0</v>
      </c>
      <c r="H38">
        <v>0</v>
      </c>
      <c r="I38">
        <v>0</v>
      </c>
      <c r="J38">
        <v>0</v>
      </c>
      <c r="K38">
        <v>0</v>
      </c>
      <c r="L38">
        <v>0</v>
      </c>
      <c r="M38">
        <v>0</v>
      </c>
      <c r="N38">
        <v>124.37</v>
      </c>
      <c r="O38">
        <v>2017</v>
      </c>
    </row>
    <row r="39" spans="1:15" x14ac:dyDescent="0.25">
      <c r="A39" s="1" t="s">
        <v>25</v>
      </c>
      <c r="B39" s="1" t="s">
        <v>24</v>
      </c>
      <c r="C39">
        <v>0</v>
      </c>
      <c r="D39">
        <v>1020</v>
      </c>
      <c r="E39">
        <v>680</v>
      </c>
      <c r="F39">
        <v>1020</v>
      </c>
      <c r="G39">
        <v>340</v>
      </c>
      <c r="H39">
        <v>0</v>
      </c>
      <c r="I39">
        <v>340</v>
      </c>
      <c r="J39">
        <v>0</v>
      </c>
      <c r="K39">
        <v>680</v>
      </c>
      <c r="L39">
        <v>1330</v>
      </c>
      <c r="M39">
        <v>0</v>
      </c>
      <c r="N39">
        <v>0</v>
      </c>
      <c r="O39">
        <v>2017</v>
      </c>
    </row>
    <row r="40" spans="1:15" x14ac:dyDescent="0.25">
      <c r="A40" s="1" t="s">
        <v>63</v>
      </c>
      <c r="B40" s="1" t="s">
        <v>24</v>
      </c>
      <c r="C40">
        <v>1227.93</v>
      </c>
      <c r="D40">
        <v>1227.93</v>
      </c>
      <c r="E40">
        <v>1977.93</v>
      </c>
      <c r="F40">
        <v>1841.89</v>
      </c>
      <c r="G40">
        <v>1227.93</v>
      </c>
      <c r="H40">
        <v>1227.93</v>
      </c>
      <c r="I40">
        <v>2814.8</v>
      </c>
      <c r="J40">
        <v>625.6</v>
      </c>
      <c r="K40">
        <v>1419.59</v>
      </c>
      <c r="L40">
        <v>1419.59</v>
      </c>
      <c r="M40">
        <v>1419.59</v>
      </c>
      <c r="N40">
        <v>1419.59</v>
      </c>
      <c r="O40">
        <v>2017</v>
      </c>
    </row>
    <row r="41" spans="1:15" x14ac:dyDescent="0.25">
      <c r="A41" s="1" t="s">
        <v>78</v>
      </c>
      <c r="B41" s="1" t="s">
        <v>24</v>
      </c>
      <c r="C41">
        <v>417.63</v>
      </c>
      <c r="D41">
        <v>561.91999999999996</v>
      </c>
      <c r="E41">
        <v>550.33000000000004</v>
      </c>
      <c r="F41">
        <v>580.33000000000004</v>
      </c>
      <c r="G41">
        <v>550.33000000000004</v>
      </c>
      <c r="H41">
        <v>580.33000000000004</v>
      </c>
      <c r="I41">
        <v>619.11</v>
      </c>
      <c r="J41">
        <v>619.11</v>
      </c>
      <c r="K41">
        <v>619.11</v>
      </c>
      <c r="L41">
        <v>619.11</v>
      </c>
      <c r="M41">
        <v>466.21000000000004</v>
      </c>
      <c r="N41">
        <v>619.11</v>
      </c>
      <c r="O41">
        <v>2017</v>
      </c>
    </row>
    <row r="42" spans="1:15" x14ac:dyDescent="0.25">
      <c r="A42" s="1" t="s">
        <v>17</v>
      </c>
      <c r="B42" s="1" t="s">
        <v>16</v>
      </c>
      <c r="C42">
        <v>0</v>
      </c>
      <c r="D42">
        <v>0</v>
      </c>
      <c r="E42">
        <v>0</v>
      </c>
      <c r="F42">
        <v>0</v>
      </c>
      <c r="G42">
        <v>0</v>
      </c>
      <c r="H42">
        <v>0</v>
      </c>
      <c r="I42">
        <v>0</v>
      </c>
      <c r="J42">
        <v>0</v>
      </c>
      <c r="K42">
        <v>5.1300000000000008</v>
      </c>
      <c r="L42">
        <v>39.090000000000003</v>
      </c>
      <c r="M42">
        <v>50.55</v>
      </c>
      <c r="N42">
        <v>56.41</v>
      </c>
      <c r="O42">
        <v>2017</v>
      </c>
    </row>
    <row r="43" spans="1:15" x14ac:dyDescent="0.25">
      <c r="A43" s="1" t="s">
        <v>33</v>
      </c>
      <c r="B43" s="1" t="s">
        <v>16</v>
      </c>
      <c r="C43">
        <v>0</v>
      </c>
      <c r="D43">
        <v>0</v>
      </c>
      <c r="E43">
        <v>0</v>
      </c>
      <c r="F43">
        <v>20</v>
      </c>
      <c r="G43">
        <v>2020</v>
      </c>
      <c r="H43">
        <v>0</v>
      </c>
      <c r="I43">
        <v>900</v>
      </c>
      <c r="J43">
        <v>40</v>
      </c>
      <c r="K43">
        <v>0</v>
      </c>
      <c r="L43">
        <v>325</v>
      </c>
      <c r="M43">
        <v>1962.71</v>
      </c>
      <c r="N43">
        <v>227</v>
      </c>
      <c r="O43">
        <v>2017</v>
      </c>
    </row>
    <row r="44" spans="1:15" x14ac:dyDescent="0.25">
      <c r="A44" s="1" t="s">
        <v>16</v>
      </c>
      <c r="B44" s="1" t="s">
        <v>16</v>
      </c>
      <c r="C44">
        <v>89</v>
      </c>
      <c r="D44">
        <v>0</v>
      </c>
      <c r="E44">
        <v>0</v>
      </c>
      <c r="F44">
        <v>38.4</v>
      </c>
      <c r="G44">
        <v>243.69</v>
      </c>
      <c r="H44">
        <v>0</v>
      </c>
      <c r="I44">
        <v>0</v>
      </c>
      <c r="J44">
        <v>38.5</v>
      </c>
      <c r="K44">
        <v>0</v>
      </c>
      <c r="L44">
        <v>0</v>
      </c>
      <c r="M44">
        <v>0</v>
      </c>
      <c r="N44">
        <v>0</v>
      </c>
      <c r="O44">
        <v>2017</v>
      </c>
    </row>
    <row r="45" spans="1:15" x14ac:dyDescent="0.25">
      <c r="A45" s="1" t="s">
        <v>80</v>
      </c>
      <c r="B45" s="1" t="s">
        <v>16</v>
      </c>
      <c r="C45">
        <v>0</v>
      </c>
      <c r="D45">
        <v>0</v>
      </c>
      <c r="E45">
        <v>270</v>
      </c>
      <c r="F45">
        <v>130</v>
      </c>
      <c r="G45">
        <v>0</v>
      </c>
      <c r="H45">
        <v>0</v>
      </c>
      <c r="I45">
        <v>0</v>
      </c>
      <c r="J45">
        <v>0</v>
      </c>
      <c r="K45">
        <v>0</v>
      </c>
      <c r="L45">
        <v>0</v>
      </c>
      <c r="M45">
        <v>0</v>
      </c>
      <c r="N45">
        <v>0</v>
      </c>
      <c r="O45">
        <v>2017</v>
      </c>
    </row>
    <row r="46" spans="1:15" x14ac:dyDescent="0.25">
      <c r="A46" s="1" t="s">
        <v>83</v>
      </c>
      <c r="B46" s="1" t="s">
        <v>16</v>
      </c>
      <c r="C46">
        <v>0</v>
      </c>
      <c r="D46">
        <v>830.66</v>
      </c>
      <c r="E46">
        <v>608</v>
      </c>
      <c r="F46">
        <v>0</v>
      </c>
      <c r="G46">
        <v>0</v>
      </c>
      <c r="H46">
        <v>0</v>
      </c>
      <c r="I46">
        <v>4.25</v>
      </c>
      <c r="J46">
        <v>0</v>
      </c>
      <c r="K46">
        <v>0</v>
      </c>
      <c r="L46">
        <v>0</v>
      </c>
      <c r="M46">
        <v>0</v>
      </c>
      <c r="N46">
        <v>0</v>
      </c>
      <c r="O46">
        <v>2017</v>
      </c>
    </row>
    <row r="47" spans="1:15" x14ac:dyDescent="0.25">
      <c r="A47" s="1" t="s">
        <v>84</v>
      </c>
      <c r="B47" s="1" t="s">
        <v>16</v>
      </c>
      <c r="C47">
        <v>150</v>
      </c>
      <c r="D47">
        <v>10</v>
      </c>
      <c r="E47">
        <v>30</v>
      </c>
      <c r="F47">
        <v>0</v>
      </c>
      <c r="G47">
        <v>0</v>
      </c>
      <c r="H47">
        <v>0</v>
      </c>
      <c r="I47">
        <v>0</v>
      </c>
      <c r="J47">
        <v>0</v>
      </c>
      <c r="K47">
        <v>10</v>
      </c>
      <c r="L47">
        <v>0</v>
      </c>
      <c r="M47">
        <v>0</v>
      </c>
      <c r="N47">
        <v>0</v>
      </c>
      <c r="O47">
        <v>2017</v>
      </c>
    </row>
    <row r="48" spans="1:15" x14ac:dyDescent="0.25">
      <c r="A48" s="1" t="s">
        <v>55</v>
      </c>
      <c r="B48" s="1" t="s">
        <v>54</v>
      </c>
      <c r="C48">
        <v>0</v>
      </c>
      <c r="D48">
        <v>30</v>
      </c>
      <c r="E48">
        <v>46</v>
      </c>
      <c r="F48">
        <v>0</v>
      </c>
      <c r="G48">
        <v>30</v>
      </c>
      <c r="H48">
        <v>30</v>
      </c>
      <c r="I48">
        <v>60</v>
      </c>
      <c r="J48">
        <v>0</v>
      </c>
      <c r="K48">
        <v>95</v>
      </c>
      <c r="L48">
        <v>0</v>
      </c>
      <c r="M48">
        <v>0</v>
      </c>
      <c r="N48">
        <v>25</v>
      </c>
      <c r="O48">
        <v>2017</v>
      </c>
    </row>
    <row r="49" spans="1:15" x14ac:dyDescent="0.25">
      <c r="A49" s="1" t="s">
        <v>75</v>
      </c>
      <c r="B49" s="1" t="s">
        <v>54</v>
      </c>
      <c r="C49">
        <v>40.619999999999997</v>
      </c>
      <c r="D49">
        <v>0</v>
      </c>
      <c r="E49">
        <v>0</v>
      </c>
      <c r="F49">
        <v>0</v>
      </c>
      <c r="G49">
        <v>30</v>
      </c>
      <c r="H49">
        <v>0</v>
      </c>
      <c r="I49">
        <v>0</v>
      </c>
      <c r="J49">
        <v>0</v>
      </c>
      <c r="K49">
        <v>0</v>
      </c>
      <c r="L49">
        <v>0</v>
      </c>
      <c r="M49">
        <v>0</v>
      </c>
      <c r="N49">
        <v>0</v>
      </c>
      <c r="O49">
        <v>2017</v>
      </c>
    </row>
    <row r="50" spans="1:15" x14ac:dyDescent="0.25">
      <c r="A50" s="1" t="s">
        <v>39</v>
      </c>
      <c r="B50" s="1" t="s">
        <v>38</v>
      </c>
      <c r="C50">
        <v>435</v>
      </c>
      <c r="D50">
        <v>45</v>
      </c>
      <c r="E50">
        <v>130</v>
      </c>
      <c r="F50">
        <v>435</v>
      </c>
      <c r="G50">
        <v>0</v>
      </c>
      <c r="H50">
        <v>0</v>
      </c>
      <c r="I50">
        <v>73</v>
      </c>
      <c r="J50">
        <v>0</v>
      </c>
      <c r="K50">
        <v>0</v>
      </c>
      <c r="L50">
        <v>20</v>
      </c>
      <c r="M50">
        <v>52</v>
      </c>
      <c r="N50">
        <v>76</v>
      </c>
      <c r="O50">
        <v>2017</v>
      </c>
    </row>
    <row r="51" spans="1:15" x14ac:dyDescent="0.25">
      <c r="A51" s="1" t="s">
        <v>69</v>
      </c>
      <c r="B51" s="1" t="s">
        <v>38</v>
      </c>
      <c r="C51">
        <v>36.519999999999996</v>
      </c>
      <c r="D51">
        <v>123.09</v>
      </c>
      <c r="E51">
        <v>0</v>
      </c>
      <c r="F51">
        <v>45.99</v>
      </c>
      <c r="G51">
        <v>66.55</v>
      </c>
      <c r="H51">
        <v>57.97</v>
      </c>
      <c r="I51">
        <v>338.68</v>
      </c>
      <c r="J51">
        <v>182.19</v>
      </c>
      <c r="K51">
        <v>70.56</v>
      </c>
      <c r="L51">
        <v>233.10000000000002</v>
      </c>
      <c r="M51">
        <v>230.66</v>
      </c>
      <c r="N51">
        <v>33.97</v>
      </c>
      <c r="O51">
        <v>2017</v>
      </c>
    </row>
    <row r="52" spans="1:15" x14ac:dyDescent="0.25">
      <c r="A52" s="1" t="s">
        <v>85</v>
      </c>
      <c r="B52" s="1" t="s">
        <v>38</v>
      </c>
      <c r="C52">
        <v>0</v>
      </c>
      <c r="D52">
        <v>0</v>
      </c>
      <c r="E52">
        <v>151.69999999999999</v>
      </c>
      <c r="F52">
        <v>0</v>
      </c>
      <c r="G52">
        <v>168.97</v>
      </c>
      <c r="H52">
        <v>0</v>
      </c>
      <c r="I52">
        <v>579.35</v>
      </c>
      <c r="J52">
        <v>134.30000000000001</v>
      </c>
      <c r="K52">
        <v>518.49</v>
      </c>
      <c r="L52">
        <v>201.45</v>
      </c>
      <c r="M52">
        <v>167.8</v>
      </c>
      <c r="N52">
        <v>67.150000000000006</v>
      </c>
      <c r="O52">
        <v>2017</v>
      </c>
    </row>
    <row r="53" spans="1:15" x14ac:dyDescent="0.25">
      <c r="A53" s="1" t="s">
        <v>35</v>
      </c>
      <c r="B53" s="1" t="s">
        <v>34</v>
      </c>
      <c r="C53">
        <v>0</v>
      </c>
      <c r="D53">
        <v>0</v>
      </c>
      <c r="E53">
        <v>42.02</v>
      </c>
      <c r="F53">
        <v>0</v>
      </c>
      <c r="G53">
        <v>17.989999999999998</v>
      </c>
      <c r="H53">
        <v>0</v>
      </c>
      <c r="I53">
        <v>0</v>
      </c>
      <c r="J53">
        <v>6</v>
      </c>
      <c r="K53">
        <v>18.689999999999998</v>
      </c>
      <c r="L53">
        <v>188.97</v>
      </c>
      <c r="M53">
        <v>99.15</v>
      </c>
      <c r="N53">
        <v>0</v>
      </c>
      <c r="O53">
        <v>2017</v>
      </c>
    </row>
    <row r="54" spans="1:15" x14ac:dyDescent="0.25">
      <c r="A54" s="1" t="s">
        <v>36</v>
      </c>
      <c r="B54" s="1" t="s">
        <v>34</v>
      </c>
      <c r="C54">
        <v>0</v>
      </c>
      <c r="D54">
        <v>0</v>
      </c>
      <c r="E54">
        <v>0</v>
      </c>
      <c r="F54">
        <v>0</v>
      </c>
      <c r="G54">
        <v>0</v>
      </c>
      <c r="H54">
        <v>0</v>
      </c>
      <c r="I54">
        <v>0</v>
      </c>
      <c r="J54">
        <v>0</v>
      </c>
      <c r="K54">
        <v>0</v>
      </c>
      <c r="L54">
        <v>0</v>
      </c>
      <c r="M54">
        <v>0</v>
      </c>
      <c r="N54">
        <v>0</v>
      </c>
      <c r="O54">
        <v>2017</v>
      </c>
    </row>
    <row r="55" spans="1:15" x14ac:dyDescent="0.25">
      <c r="A55" s="1" t="s">
        <v>46</v>
      </c>
      <c r="B55" s="1" t="s">
        <v>34</v>
      </c>
      <c r="C55">
        <v>0</v>
      </c>
      <c r="D55">
        <v>0</v>
      </c>
      <c r="E55">
        <v>0</v>
      </c>
      <c r="F55">
        <v>29.99</v>
      </c>
      <c r="G55">
        <v>0</v>
      </c>
      <c r="H55">
        <v>0</v>
      </c>
      <c r="I55">
        <v>0</v>
      </c>
      <c r="J55">
        <v>0</v>
      </c>
      <c r="K55">
        <v>0</v>
      </c>
      <c r="L55">
        <v>2.4900000000000002</v>
      </c>
      <c r="M55">
        <v>0</v>
      </c>
      <c r="N55">
        <v>0</v>
      </c>
      <c r="O55">
        <v>2017</v>
      </c>
    </row>
    <row r="56" spans="1:15" x14ac:dyDescent="0.25">
      <c r="A56" s="1" t="s">
        <v>56</v>
      </c>
      <c r="B56" s="1" t="s">
        <v>34</v>
      </c>
      <c r="C56">
        <v>0</v>
      </c>
      <c r="D56">
        <v>0</v>
      </c>
      <c r="E56">
        <v>0</v>
      </c>
      <c r="F56">
        <v>0</v>
      </c>
      <c r="G56">
        <v>0</v>
      </c>
      <c r="H56">
        <v>0</v>
      </c>
      <c r="I56">
        <v>6.96</v>
      </c>
      <c r="J56">
        <v>11.46</v>
      </c>
      <c r="K56">
        <v>7.99</v>
      </c>
      <c r="L56">
        <v>4.4800000000000004</v>
      </c>
      <c r="M56">
        <v>0</v>
      </c>
      <c r="N56">
        <v>9.98</v>
      </c>
      <c r="O56">
        <v>2017</v>
      </c>
    </row>
    <row r="57" spans="1:15" x14ac:dyDescent="0.25">
      <c r="A57" s="1" t="s">
        <v>61</v>
      </c>
      <c r="B57" s="1" t="s">
        <v>34</v>
      </c>
      <c r="C57">
        <v>0</v>
      </c>
      <c r="D57">
        <v>51.95</v>
      </c>
      <c r="E57">
        <v>0</v>
      </c>
      <c r="F57">
        <v>35.92</v>
      </c>
      <c r="G57">
        <v>0</v>
      </c>
      <c r="H57">
        <v>120.44</v>
      </c>
      <c r="I57">
        <v>27.339999999999996</v>
      </c>
      <c r="J57">
        <v>10.5</v>
      </c>
      <c r="K57">
        <v>12.35</v>
      </c>
      <c r="L57">
        <v>51.24</v>
      </c>
      <c r="M57">
        <v>49.66</v>
      </c>
      <c r="N57">
        <v>37.5</v>
      </c>
      <c r="O57">
        <v>2017</v>
      </c>
    </row>
    <row r="58" spans="1:15" x14ac:dyDescent="0.25">
      <c r="A58" s="1" t="s">
        <v>67</v>
      </c>
      <c r="B58" s="1" t="s">
        <v>34</v>
      </c>
      <c r="C58">
        <v>0</v>
      </c>
      <c r="D58">
        <v>0</v>
      </c>
      <c r="E58">
        <v>0</v>
      </c>
      <c r="F58">
        <v>0</v>
      </c>
      <c r="G58">
        <v>34.729999999999997</v>
      </c>
      <c r="H58">
        <v>0</v>
      </c>
      <c r="I58">
        <v>0</v>
      </c>
      <c r="J58">
        <v>0</v>
      </c>
      <c r="K58">
        <v>0</v>
      </c>
      <c r="L58">
        <v>0</v>
      </c>
      <c r="M58">
        <v>0</v>
      </c>
      <c r="N58">
        <v>0</v>
      </c>
      <c r="O58">
        <v>2017</v>
      </c>
    </row>
    <row r="59" spans="1:15" x14ac:dyDescent="0.25">
      <c r="A59" s="1" t="s">
        <v>34</v>
      </c>
      <c r="B59" s="1" t="s">
        <v>34</v>
      </c>
      <c r="C59">
        <v>-221.07999999999996</v>
      </c>
      <c r="D59">
        <v>107.3</v>
      </c>
      <c r="E59">
        <v>90.94</v>
      </c>
      <c r="F59">
        <v>98.61</v>
      </c>
      <c r="G59">
        <v>98.74</v>
      </c>
      <c r="H59">
        <v>94.449999999999989</v>
      </c>
      <c r="I59">
        <v>103.14</v>
      </c>
      <c r="J59">
        <v>83.47999999999999</v>
      </c>
      <c r="K59">
        <v>668.91</v>
      </c>
      <c r="L59">
        <v>435.76</v>
      </c>
      <c r="M59">
        <v>115.99</v>
      </c>
      <c r="N59">
        <v>552.41</v>
      </c>
      <c r="O59">
        <v>2017</v>
      </c>
    </row>
    <row r="60" spans="1:15" x14ac:dyDescent="0.25">
      <c r="A60" s="1" t="s">
        <v>76</v>
      </c>
      <c r="B60" s="1" t="s">
        <v>34</v>
      </c>
      <c r="C60">
        <v>21.79</v>
      </c>
      <c r="D60">
        <v>0</v>
      </c>
      <c r="E60">
        <v>0</v>
      </c>
      <c r="F60">
        <v>0</v>
      </c>
      <c r="G60">
        <v>0</v>
      </c>
      <c r="H60">
        <v>0</v>
      </c>
      <c r="I60">
        <v>0</v>
      </c>
      <c r="J60">
        <v>0</v>
      </c>
      <c r="K60">
        <v>0</v>
      </c>
      <c r="L60">
        <v>0</v>
      </c>
      <c r="M60">
        <v>0</v>
      </c>
      <c r="N60">
        <v>0</v>
      </c>
      <c r="O60">
        <v>2017</v>
      </c>
    </row>
    <row r="61" spans="1:15" x14ac:dyDescent="0.25">
      <c r="A61" s="1" t="s">
        <v>79</v>
      </c>
      <c r="B61" s="1" t="s">
        <v>79</v>
      </c>
      <c r="C61">
        <v>9.99</v>
      </c>
      <c r="D61">
        <v>9.99</v>
      </c>
      <c r="E61">
        <v>9.99</v>
      </c>
      <c r="F61">
        <v>9.99</v>
      </c>
      <c r="G61">
        <v>9.99</v>
      </c>
      <c r="H61">
        <v>9.99</v>
      </c>
      <c r="I61">
        <v>9.99</v>
      </c>
      <c r="J61">
        <v>68.989999999999995</v>
      </c>
      <c r="K61">
        <v>59.99</v>
      </c>
      <c r="L61">
        <v>24.990000000000002</v>
      </c>
      <c r="M61">
        <v>9.99</v>
      </c>
      <c r="N61">
        <v>10.99</v>
      </c>
      <c r="O61">
        <v>2017</v>
      </c>
    </row>
    <row r="62" spans="1:15" x14ac:dyDescent="0.25">
      <c r="A62" s="1" t="s">
        <v>19</v>
      </c>
      <c r="B62" s="1" t="s">
        <v>18</v>
      </c>
      <c r="C62">
        <v>0</v>
      </c>
      <c r="D62">
        <v>0</v>
      </c>
      <c r="E62">
        <v>75</v>
      </c>
      <c r="F62">
        <v>0</v>
      </c>
      <c r="G62">
        <v>0</v>
      </c>
      <c r="H62">
        <v>0</v>
      </c>
      <c r="I62">
        <v>0</v>
      </c>
      <c r="J62">
        <v>0</v>
      </c>
      <c r="K62">
        <v>0</v>
      </c>
      <c r="L62">
        <v>0</v>
      </c>
      <c r="M62">
        <v>0</v>
      </c>
      <c r="N62">
        <v>0</v>
      </c>
      <c r="O62">
        <v>2017</v>
      </c>
    </row>
    <row r="63" spans="1:15" x14ac:dyDescent="0.25">
      <c r="A63" s="1" t="s">
        <v>29</v>
      </c>
      <c r="B63" s="1" t="s">
        <v>18</v>
      </c>
      <c r="C63">
        <v>0</v>
      </c>
      <c r="D63">
        <v>96</v>
      </c>
      <c r="E63">
        <v>0</v>
      </c>
      <c r="F63">
        <v>0</v>
      </c>
      <c r="G63">
        <v>0</v>
      </c>
      <c r="H63">
        <v>0</v>
      </c>
      <c r="I63">
        <v>0</v>
      </c>
      <c r="J63">
        <v>0</v>
      </c>
      <c r="K63">
        <v>0</v>
      </c>
      <c r="L63">
        <v>0</v>
      </c>
      <c r="M63">
        <v>0</v>
      </c>
      <c r="N63">
        <v>0</v>
      </c>
      <c r="O63">
        <v>2017</v>
      </c>
    </row>
    <row r="64" spans="1:15" x14ac:dyDescent="0.25">
      <c r="A64" s="1" t="s">
        <v>18</v>
      </c>
      <c r="B64" s="1" t="s">
        <v>18</v>
      </c>
      <c r="C64">
        <v>322.77999999999997</v>
      </c>
      <c r="D64">
        <v>76.599999999999994</v>
      </c>
      <c r="E64">
        <v>40</v>
      </c>
      <c r="F64">
        <v>-15.629999999999995</v>
      </c>
      <c r="G64">
        <v>0</v>
      </c>
      <c r="H64">
        <v>0</v>
      </c>
      <c r="I64">
        <v>0</v>
      </c>
      <c r="J64">
        <v>0</v>
      </c>
      <c r="K64">
        <v>0</v>
      </c>
      <c r="L64">
        <v>0</v>
      </c>
      <c r="M64">
        <v>0</v>
      </c>
      <c r="N64">
        <v>0</v>
      </c>
      <c r="O64">
        <v>2017</v>
      </c>
    </row>
  </sheetData>
  <dataConsolid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7"/>
  <sheetViews>
    <sheetView workbookViewId="0">
      <selection sqref="A1:O67"/>
    </sheetView>
  </sheetViews>
  <sheetFormatPr defaultRowHeight="15" x14ac:dyDescent="0.25"/>
  <cols>
    <col min="1" max="1" width="21.140625" bestFit="1" customWidth="1"/>
    <col min="2" max="2" width="16.5703125" bestFit="1" customWidth="1"/>
    <col min="3" max="13" width="8" bestFit="1" customWidth="1"/>
    <col min="14" max="14" width="6.5703125" bestFit="1" customWidth="1"/>
    <col min="15" max="15" width="7.28515625" bestFit="1" customWidth="1"/>
  </cols>
  <sheetData>
    <row r="1" spans="1:15" x14ac:dyDescent="0.25">
      <c r="A1" t="s">
        <v>1</v>
      </c>
      <c r="B1" t="s">
        <v>0</v>
      </c>
      <c r="C1" t="s">
        <v>2</v>
      </c>
      <c r="D1" t="s">
        <v>3</v>
      </c>
      <c r="E1" t="s">
        <v>4</v>
      </c>
      <c r="F1" t="s">
        <v>5</v>
      </c>
      <c r="G1" t="s">
        <v>6</v>
      </c>
      <c r="H1" t="s">
        <v>7</v>
      </c>
      <c r="I1" t="s">
        <v>8</v>
      </c>
      <c r="J1" t="s">
        <v>9</v>
      </c>
      <c r="K1" t="s">
        <v>10</v>
      </c>
      <c r="L1" t="s">
        <v>11</v>
      </c>
      <c r="M1" t="s">
        <v>12</v>
      </c>
      <c r="N1" t="s">
        <v>13</v>
      </c>
      <c r="O1" t="s">
        <v>98</v>
      </c>
    </row>
    <row r="2" spans="1:15" x14ac:dyDescent="0.25">
      <c r="A2" s="1" t="s">
        <v>32</v>
      </c>
      <c r="B2" s="1" t="s">
        <v>31</v>
      </c>
      <c r="C2">
        <v>0</v>
      </c>
      <c r="D2">
        <v>1.5</v>
      </c>
      <c r="E2">
        <v>0</v>
      </c>
      <c r="F2">
        <v>0</v>
      </c>
      <c r="G2">
        <v>10</v>
      </c>
      <c r="H2">
        <v>0</v>
      </c>
      <c r="I2">
        <v>0</v>
      </c>
      <c r="J2">
        <v>0</v>
      </c>
      <c r="K2">
        <v>0</v>
      </c>
      <c r="L2">
        <v>3</v>
      </c>
      <c r="M2">
        <v>0</v>
      </c>
      <c r="N2">
        <v>0</v>
      </c>
      <c r="O2">
        <v>2018</v>
      </c>
    </row>
    <row r="3" spans="1:15" x14ac:dyDescent="0.25">
      <c r="A3" s="1" t="s">
        <v>43</v>
      </c>
      <c r="B3" s="1" t="s">
        <v>31</v>
      </c>
      <c r="C3">
        <v>0</v>
      </c>
      <c r="D3">
        <v>0</v>
      </c>
      <c r="E3">
        <v>0</v>
      </c>
      <c r="F3">
        <v>7</v>
      </c>
      <c r="G3">
        <v>0</v>
      </c>
      <c r="H3">
        <v>0</v>
      </c>
      <c r="I3">
        <v>6.25</v>
      </c>
      <c r="J3">
        <v>0</v>
      </c>
      <c r="K3">
        <v>0</v>
      </c>
      <c r="L3">
        <v>11</v>
      </c>
      <c r="M3">
        <v>0</v>
      </c>
      <c r="N3">
        <v>0</v>
      </c>
      <c r="O3">
        <v>2018</v>
      </c>
    </row>
    <row r="4" spans="1:15" x14ac:dyDescent="0.25">
      <c r="A4" s="1" t="s">
        <v>51</v>
      </c>
      <c r="B4" s="1" t="s">
        <v>31</v>
      </c>
      <c r="C4">
        <v>315.45999999999998</v>
      </c>
      <c r="D4">
        <v>99.27</v>
      </c>
      <c r="E4">
        <v>175.81</v>
      </c>
      <c r="F4">
        <v>127.01</v>
      </c>
      <c r="G4">
        <v>181.64999999999998</v>
      </c>
      <c r="H4">
        <v>236.39000000000001</v>
      </c>
      <c r="I4">
        <v>313.5</v>
      </c>
      <c r="J4">
        <v>306.40000000000003</v>
      </c>
      <c r="K4">
        <v>361.11</v>
      </c>
      <c r="L4">
        <v>353.77</v>
      </c>
      <c r="M4">
        <v>122.93</v>
      </c>
      <c r="N4">
        <v>0</v>
      </c>
      <c r="O4">
        <v>2018</v>
      </c>
    </row>
    <row r="5" spans="1:15" x14ac:dyDescent="0.25">
      <c r="A5" s="1" t="s">
        <v>68</v>
      </c>
      <c r="B5" s="1" t="s">
        <v>31</v>
      </c>
      <c r="C5">
        <v>0</v>
      </c>
      <c r="D5">
        <v>1.5</v>
      </c>
      <c r="E5">
        <v>0</v>
      </c>
      <c r="F5">
        <v>0</v>
      </c>
      <c r="G5">
        <v>3</v>
      </c>
      <c r="H5">
        <v>0</v>
      </c>
      <c r="I5">
        <v>0</v>
      </c>
      <c r="J5">
        <v>6</v>
      </c>
      <c r="K5">
        <v>156.25</v>
      </c>
      <c r="L5">
        <v>3</v>
      </c>
      <c r="M5">
        <v>94.45</v>
      </c>
      <c r="N5">
        <v>0</v>
      </c>
      <c r="O5">
        <v>2018</v>
      </c>
    </row>
    <row r="6" spans="1:15" x14ac:dyDescent="0.25">
      <c r="A6" s="1" t="s">
        <v>73</v>
      </c>
      <c r="B6" s="1" t="s">
        <v>31</v>
      </c>
      <c r="C6">
        <v>13</v>
      </c>
      <c r="D6">
        <v>0</v>
      </c>
      <c r="E6">
        <v>34.950000000000003</v>
      </c>
      <c r="F6">
        <v>556.6</v>
      </c>
      <c r="G6">
        <v>0</v>
      </c>
      <c r="H6">
        <v>34.950000000000003</v>
      </c>
      <c r="I6">
        <v>0</v>
      </c>
      <c r="J6">
        <v>389.07</v>
      </c>
      <c r="K6">
        <v>117.82</v>
      </c>
      <c r="L6">
        <v>0</v>
      </c>
      <c r="M6">
        <v>573.25</v>
      </c>
      <c r="N6">
        <v>0</v>
      </c>
      <c r="O6">
        <v>2018</v>
      </c>
    </row>
    <row r="7" spans="1:15" x14ac:dyDescent="0.25">
      <c r="A7" s="1" t="s">
        <v>77</v>
      </c>
      <c r="B7" s="1" t="s">
        <v>31</v>
      </c>
      <c r="C7">
        <v>0</v>
      </c>
      <c r="D7">
        <v>0</v>
      </c>
      <c r="E7">
        <v>0</v>
      </c>
      <c r="F7">
        <v>0</v>
      </c>
      <c r="G7">
        <v>0</v>
      </c>
      <c r="H7">
        <v>0</v>
      </c>
      <c r="I7">
        <v>0</v>
      </c>
      <c r="J7">
        <v>164.2</v>
      </c>
      <c r="K7">
        <v>293.2</v>
      </c>
      <c r="L7">
        <v>0</v>
      </c>
      <c r="M7">
        <v>0</v>
      </c>
      <c r="N7">
        <v>0</v>
      </c>
      <c r="O7">
        <v>2018</v>
      </c>
    </row>
    <row r="8" spans="1:15" x14ac:dyDescent="0.25">
      <c r="A8" s="1" t="s">
        <v>23</v>
      </c>
      <c r="B8" s="1" t="s">
        <v>22</v>
      </c>
      <c r="C8">
        <v>159.59</v>
      </c>
      <c r="D8">
        <v>159.58000000000001</v>
      </c>
      <c r="E8">
        <v>159.59</v>
      </c>
      <c r="F8">
        <v>159.58000000000001</v>
      </c>
      <c r="G8">
        <v>159.59</v>
      </c>
      <c r="H8">
        <v>159.58000000000001</v>
      </c>
      <c r="I8">
        <v>150.58000000000001</v>
      </c>
      <c r="J8">
        <v>150.58000000000001</v>
      </c>
      <c r="K8">
        <v>150.58000000000001</v>
      </c>
      <c r="L8">
        <v>150.58000000000001</v>
      </c>
      <c r="M8">
        <v>0</v>
      </c>
      <c r="N8">
        <v>0</v>
      </c>
      <c r="O8">
        <v>2018</v>
      </c>
    </row>
    <row r="9" spans="1:15" x14ac:dyDescent="0.25">
      <c r="A9" s="1" t="s">
        <v>30</v>
      </c>
      <c r="B9" s="1" t="s">
        <v>22</v>
      </c>
      <c r="C9">
        <v>153.65</v>
      </c>
      <c r="D9">
        <v>153.65</v>
      </c>
      <c r="E9">
        <v>154.97999999999999</v>
      </c>
      <c r="F9">
        <v>154.97999999999999</v>
      </c>
      <c r="G9">
        <v>154.93</v>
      </c>
      <c r="H9">
        <v>154.93</v>
      </c>
      <c r="I9">
        <v>240.32</v>
      </c>
      <c r="J9">
        <v>49.830000000000005</v>
      </c>
      <c r="K9">
        <v>136.06</v>
      </c>
      <c r="L9">
        <v>129.47999999999999</v>
      </c>
      <c r="M9">
        <v>69.989999999999995</v>
      </c>
      <c r="N9">
        <v>0</v>
      </c>
      <c r="O9">
        <v>2018</v>
      </c>
    </row>
    <row r="10" spans="1:15" x14ac:dyDescent="0.25">
      <c r="A10" s="1" t="s">
        <v>45</v>
      </c>
      <c r="B10" s="1" t="s">
        <v>22</v>
      </c>
      <c r="C10">
        <v>206.18</v>
      </c>
      <c r="D10">
        <v>152.66</v>
      </c>
      <c r="E10">
        <v>160.99</v>
      </c>
      <c r="F10">
        <v>180.63</v>
      </c>
      <c r="G10">
        <v>126.39</v>
      </c>
      <c r="H10">
        <v>133.01</v>
      </c>
      <c r="I10">
        <v>175.1</v>
      </c>
      <c r="J10">
        <v>0</v>
      </c>
      <c r="K10">
        <v>204.8</v>
      </c>
      <c r="L10">
        <v>197.47</v>
      </c>
      <c r="M10">
        <v>114.45</v>
      </c>
      <c r="N10">
        <v>0</v>
      </c>
      <c r="O10">
        <v>2018</v>
      </c>
    </row>
    <row r="11" spans="1:15" x14ac:dyDescent="0.25">
      <c r="A11" s="1" t="s">
        <v>62</v>
      </c>
      <c r="B11" s="1" t="s">
        <v>22</v>
      </c>
      <c r="C11">
        <v>179.28</v>
      </c>
      <c r="D11">
        <v>179.32</v>
      </c>
      <c r="E11">
        <v>179.32</v>
      </c>
      <c r="F11">
        <v>183.32</v>
      </c>
      <c r="G11">
        <v>461.74</v>
      </c>
      <c r="H11">
        <v>149.68</v>
      </c>
      <c r="I11">
        <v>0</v>
      </c>
      <c r="J11">
        <v>276.48</v>
      </c>
      <c r="K11">
        <v>0</v>
      </c>
      <c r="L11">
        <v>0</v>
      </c>
      <c r="M11">
        <v>138.24</v>
      </c>
      <c r="N11">
        <v>0</v>
      </c>
      <c r="O11">
        <v>2018</v>
      </c>
    </row>
    <row r="12" spans="1:15" x14ac:dyDescent="0.25">
      <c r="A12" s="1" t="s">
        <v>44</v>
      </c>
      <c r="B12" s="1" t="s">
        <v>44</v>
      </c>
      <c r="C12">
        <v>0</v>
      </c>
      <c r="D12">
        <v>0</v>
      </c>
      <c r="E12">
        <v>0</v>
      </c>
      <c r="F12">
        <v>0</v>
      </c>
      <c r="G12">
        <v>0</v>
      </c>
      <c r="H12">
        <v>1038.04</v>
      </c>
      <c r="I12">
        <v>0</v>
      </c>
      <c r="J12">
        <v>0</v>
      </c>
      <c r="K12">
        <v>0</v>
      </c>
      <c r="L12">
        <v>0</v>
      </c>
      <c r="M12">
        <v>0</v>
      </c>
      <c r="N12">
        <v>0</v>
      </c>
      <c r="O12">
        <v>2018</v>
      </c>
    </row>
    <row r="13" spans="1:15" x14ac:dyDescent="0.25">
      <c r="A13" s="1" t="s">
        <v>71</v>
      </c>
      <c r="B13" s="1" t="s">
        <v>44</v>
      </c>
      <c r="C13">
        <v>696.08</v>
      </c>
      <c r="D13">
        <v>351</v>
      </c>
      <c r="E13">
        <v>580</v>
      </c>
      <c r="F13">
        <v>0</v>
      </c>
      <c r="G13">
        <v>368</v>
      </c>
      <c r="H13">
        <v>137.5</v>
      </c>
      <c r="I13">
        <v>1137</v>
      </c>
      <c r="J13">
        <v>0</v>
      </c>
      <c r="K13">
        <v>0</v>
      </c>
      <c r="L13">
        <v>0</v>
      </c>
      <c r="M13">
        <v>0</v>
      </c>
      <c r="N13">
        <v>0</v>
      </c>
      <c r="O13">
        <v>2018</v>
      </c>
    </row>
    <row r="14" spans="1:15" x14ac:dyDescent="0.25">
      <c r="A14" s="1" t="s">
        <v>86</v>
      </c>
      <c r="B14" s="1" t="s">
        <v>64</v>
      </c>
      <c r="C14">
        <v>0</v>
      </c>
      <c r="D14">
        <v>0</v>
      </c>
      <c r="E14">
        <v>0</v>
      </c>
      <c r="F14">
        <v>0</v>
      </c>
      <c r="G14">
        <v>0</v>
      </c>
      <c r="H14">
        <v>0</v>
      </c>
      <c r="I14">
        <v>0</v>
      </c>
      <c r="J14">
        <v>0</v>
      </c>
      <c r="K14">
        <v>0</v>
      </c>
      <c r="L14">
        <v>44.34</v>
      </c>
      <c r="M14">
        <v>0</v>
      </c>
      <c r="N14">
        <v>0</v>
      </c>
      <c r="O14">
        <v>2018</v>
      </c>
    </row>
    <row r="15" spans="1:15" x14ac:dyDescent="0.25">
      <c r="A15" s="1" t="s">
        <v>64</v>
      </c>
      <c r="B15" s="1" t="s">
        <v>64</v>
      </c>
      <c r="C15">
        <v>0</v>
      </c>
      <c r="D15">
        <v>0</v>
      </c>
      <c r="E15">
        <v>0</v>
      </c>
      <c r="F15">
        <v>0</v>
      </c>
      <c r="G15">
        <v>0</v>
      </c>
      <c r="H15">
        <v>0</v>
      </c>
      <c r="I15">
        <v>0</v>
      </c>
      <c r="J15">
        <v>0</v>
      </c>
      <c r="K15">
        <v>0</v>
      </c>
      <c r="L15">
        <v>102.97</v>
      </c>
      <c r="M15">
        <v>0</v>
      </c>
      <c r="N15">
        <v>0</v>
      </c>
      <c r="O15">
        <v>2018</v>
      </c>
    </row>
    <row r="16" spans="1:15" x14ac:dyDescent="0.25">
      <c r="A16" s="1" t="s">
        <v>65</v>
      </c>
      <c r="B16" s="1" t="s">
        <v>64</v>
      </c>
      <c r="C16">
        <v>16</v>
      </c>
      <c r="D16">
        <v>17</v>
      </c>
      <c r="E16">
        <v>12</v>
      </c>
      <c r="F16">
        <v>6</v>
      </c>
      <c r="G16">
        <v>6</v>
      </c>
      <c r="H16">
        <v>0</v>
      </c>
      <c r="I16">
        <v>6</v>
      </c>
      <c r="J16">
        <v>3</v>
      </c>
      <c r="K16">
        <v>1.5</v>
      </c>
      <c r="L16">
        <v>0</v>
      </c>
      <c r="M16">
        <v>0</v>
      </c>
      <c r="N16">
        <v>0</v>
      </c>
      <c r="O16">
        <v>2018</v>
      </c>
    </row>
    <row r="17" spans="1:15" x14ac:dyDescent="0.25">
      <c r="A17" s="1" t="s">
        <v>66</v>
      </c>
      <c r="B17" s="1" t="s">
        <v>64</v>
      </c>
      <c r="C17">
        <v>28.94</v>
      </c>
      <c r="D17">
        <v>0.98000000000000043</v>
      </c>
      <c r="E17">
        <v>7.53</v>
      </c>
      <c r="F17">
        <v>4.5599999999999996</v>
      </c>
      <c r="G17">
        <v>4.5599999999999996</v>
      </c>
      <c r="H17">
        <v>1.98</v>
      </c>
      <c r="I17">
        <v>6.26</v>
      </c>
      <c r="J17">
        <v>4.5599999999999996</v>
      </c>
      <c r="K17">
        <v>5.85</v>
      </c>
      <c r="L17">
        <v>12.69</v>
      </c>
      <c r="M17">
        <v>4.99</v>
      </c>
      <c r="N17">
        <v>0</v>
      </c>
      <c r="O17">
        <v>2018</v>
      </c>
    </row>
    <row r="18" spans="1:15" x14ac:dyDescent="0.25">
      <c r="A18" s="1" t="s">
        <v>15</v>
      </c>
      <c r="B18" s="1" t="s">
        <v>14</v>
      </c>
      <c r="C18">
        <v>0</v>
      </c>
      <c r="D18">
        <v>0</v>
      </c>
      <c r="E18">
        <v>0</v>
      </c>
      <c r="F18">
        <v>3</v>
      </c>
      <c r="G18">
        <v>6.5</v>
      </c>
      <c r="H18">
        <v>2</v>
      </c>
      <c r="I18">
        <v>0</v>
      </c>
      <c r="J18">
        <v>0</v>
      </c>
      <c r="K18">
        <v>0</v>
      </c>
      <c r="L18">
        <v>2</v>
      </c>
      <c r="M18">
        <v>0</v>
      </c>
      <c r="N18">
        <v>0</v>
      </c>
      <c r="O18">
        <v>2018</v>
      </c>
    </row>
    <row r="19" spans="1:15" x14ac:dyDescent="0.25">
      <c r="A19" s="1" t="s">
        <v>48</v>
      </c>
      <c r="B19" s="1" t="s">
        <v>14</v>
      </c>
      <c r="C19">
        <v>10</v>
      </c>
      <c r="D19">
        <v>0</v>
      </c>
      <c r="E19">
        <v>0</v>
      </c>
      <c r="F19">
        <v>9</v>
      </c>
      <c r="G19">
        <v>5</v>
      </c>
      <c r="H19">
        <v>0</v>
      </c>
      <c r="I19">
        <v>0</v>
      </c>
      <c r="J19">
        <v>0</v>
      </c>
      <c r="K19">
        <v>0</v>
      </c>
      <c r="L19">
        <v>0</v>
      </c>
      <c r="M19">
        <v>0</v>
      </c>
      <c r="N19">
        <v>0</v>
      </c>
      <c r="O19">
        <v>2018</v>
      </c>
    </row>
    <row r="20" spans="1:15" x14ac:dyDescent="0.25">
      <c r="A20" s="1" t="s">
        <v>82</v>
      </c>
      <c r="B20" s="1" t="s">
        <v>14</v>
      </c>
      <c r="C20">
        <v>0</v>
      </c>
      <c r="D20">
        <v>0</v>
      </c>
      <c r="E20">
        <v>0</v>
      </c>
      <c r="F20">
        <v>7.3</v>
      </c>
      <c r="G20">
        <v>0</v>
      </c>
      <c r="H20">
        <v>0</v>
      </c>
      <c r="I20">
        <v>0</v>
      </c>
      <c r="J20">
        <v>0</v>
      </c>
      <c r="K20">
        <v>0</v>
      </c>
      <c r="L20">
        <v>0</v>
      </c>
      <c r="M20">
        <v>0</v>
      </c>
      <c r="N20">
        <v>0</v>
      </c>
      <c r="O20">
        <v>2018</v>
      </c>
    </row>
    <row r="21" spans="1:15" x14ac:dyDescent="0.25">
      <c r="A21" s="1" t="s">
        <v>21</v>
      </c>
      <c r="B21" s="1" t="s">
        <v>20</v>
      </c>
      <c r="C21">
        <v>9.99</v>
      </c>
      <c r="D21">
        <v>8.36</v>
      </c>
      <c r="E21">
        <v>3.2</v>
      </c>
      <c r="F21">
        <v>27.48</v>
      </c>
      <c r="G21">
        <v>33.47</v>
      </c>
      <c r="H21">
        <v>40.81</v>
      </c>
      <c r="I21">
        <v>71.98</v>
      </c>
      <c r="J21">
        <v>0</v>
      </c>
      <c r="K21">
        <v>0</v>
      </c>
      <c r="L21">
        <v>0</v>
      </c>
      <c r="M21">
        <v>0</v>
      </c>
      <c r="N21">
        <v>0</v>
      </c>
      <c r="O21">
        <v>2018</v>
      </c>
    </row>
    <row r="22" spans="1:15" x14ac:dyDescent="0.25">
      <c r="A22" s="1" t="s">
        <v>37</v>
      </c>
      <c r="B22" s="1" t="s">
        <v>20</v>
      </c>
      <c r="C22">
        <v>37.76</v>
      </c>
      <c r="D22">
        <v>10.55</v>
      </c>
      <c r="E22">
        <v>40.07</v>
      </c>
      <c r="F22">
        <v>48.78</v>
      </c>
      <c r="G22">
        <v>73.59</v>
      </c>
      <c r="H22">
        <v>85.169999999999987</v>
      </c>
      <c r="I22">
        <v>53.980000000000004</v>
      </c>
      <c r="J22">
        <v>48.3</v>
      </c>
      <c r="K22">
        <v>79.81</v>
      </c>
      <c r="L22">
        <v>56.79</v>
      </c>
      <c r="M22">
        <v>59.16</v>
      </c>
      <c r="N22">
        <v>0</v>
      </c>
      <c r="O22">
        <v>2018</v>
      </c>
    </row>
    <row r="23" spans="1:15" x14ac:dyDescent="0.25">
      <c r="A23" s="1" t="s">
        <v>47</v>
      </c>
      <c r="B23" s="1" t="s">
        <v>20</v>
      </c>
      <c r="C23">
        <v>154.99</v>
      </c>
      <c r="D23">
        <v>101.33</v>
      </c>
      <c r="E23">
        <v>122.85999999999999</v>
      </c>
      <c r="F23">
        <v>139.79</v>
      </c>
      <c r="G23">
        <v>230.32000000000002</v>
      </c>
      <c r="H23">
        <v>237.26</v>
      </c>
      <c r="I23">
        <v>106.21999999999998</v>
      </c>
      <c r="J23">
        <v>261.44000000000005</v>
      </c>
      <c r="K23">
        <v>194.28999999999996</v>
      </c>
      <c r="L23">
        <v>277.88</v>
      </c>
      <c r="M23">
        <v>114.73999999999998</v>
      </c>
      <c r="N23">
        <v>0</v>
      </c>
      <c r="O23">
        <v>2018</v>
      </c>
    </row>
    <row r="24" spans="1:15" x14ac:dyDescent="0.25">
      <c r="A24" s="1" t="s">
        <v>52</v>
      </c>
      <c r="B24" s="1" t="s">
        <v>20</v>
      </c>
      <c r="C24">
        <v>7.3599999999999994</v>
      </c>
      <c r="D24">
        <v>24.92</v>
      </c>
      <c r="E24">
        <v>36.21</v>
      </c>
      <c r="F24">
        <v>10.07</v>
      </c>
      <c r="G24">
        <v>20.86</v>
      </c>
      <c r="H24">
        <v>13.35</v>
      </c>
      <c r="I24">
        <v>21.47</v>
      </c>
      <c r="J24">
        <v>6.84</v>
      </c>
      <c r="K24">
        <v>7.82</v>
      </c>
      <c r="L24">
        <v>1.08</v>
      </c>
      <c r="M24">
        <v>5.47</v>
      </c>
      <c r="N24">
        <v>0</v>
      </c>
      <c r="O24">
        <v>2018</v>
      </c>
    </row>
    <row r="25" spans="1:15" x14ac:dyDescent="0.25">
      <c r="A25" s="1" t="s">
        <v>53</v>
      </c>
      <c r="B25" s="1" t="s">
        <v>20</v>
      </c>
      <c r="C25">
        <v>640.31999999999994</v>
      </c>
      <c r="D25">
        <v>492.91</v>
      </c>
      <c r="E25">
        <v>545.09</v>
      </c>
      <c r="F25">
        <v>690.5200000000001</v>
      </c>
      <c r="G25">
        <v>647.25</v>
      </c>
      <c r="H25">
        <v>656.08</v>
      </c>
      <c r="I25">
        <v>792.66</v>
      </c>
      <c r="J25">
        <v>469.79000000000008</v>
      </c>
      <c r="K25">
        <v>739.24</v>
      </c>
      <c r="L25">
        <v>599.56000000000006</v>
      </c>
      <c r="M25">
        <v>223.82999999999998</v>
      </c>
      <c r="N25">
        <v>0</v>
      </c>
      <c r="O25">
        <v>2018</v>
      </c>
    </row>
    <row r="26" spans="1:15" x14ac:dyDescent="0.25">
      <c r="A26" s="1" t="s">
        <v>72</v>
      </c>
      <c r="B26" s="1" t="s">
        <v>20</v>
      </c>
      <c r="C26">
        <v>232.55</v>
      </c>
      <c r="D26">
        <v>260.06</v>
      </c>
      <c r="E26">
        <v>264.77</v>
      </c>
      <c r="F26">
        <v>181.89000000000001</v>
      </c>
      <c r="G26">
        <v>303.26</v>
      </c>
      <c r="H26">
        <v>398.69</v>
      </c>
      <c r="I26">
        <v>281.68999999999994</v>
      </c>
      <c r="J26">
        <v>354.33</v>
      </c>
      <c r="K26">
        <v>443.2700000000001</v>
      </c>
      <c r="L26">
        <v>589.56000000000006</v>
      </c>
      <c r="M26">
        <v>104.07000000000001</v>
      </c>
      <c r="N26">
        <v>0</v>
      </c>
      <c r="O26">
        <v>2018</v>
      </c>
    </row>
    <row r="27" spans="1:15" x14ac:dyDescent="0.25">
      <c r="A27" s="1" t="s">
        <v>87</v>
      </c>
      <c r="B27" s="1" t="s">
        <v>88</v>
      </c>
      <c r="C27">
        <v>0</v>
      </c>
      <c r="D27">
        <v>0</v>
      </c>
      <c r="E27">
        <v>0</v>
      </c>
      <c r="F27">
        <v>0</v>
      </c>
      <c r="G27">
        <v>40.54</v>
      </c>
      <c r="H27">
        <v>0</v>
      </c>
      <c r="I27">
        <v>0</v>
      </c>
      <c r="J27">
        <v>0</v>
      </c>
      <c r="K27">
        <v>0</v>
      </c>
      <c r="L27">
        <v>25</v>
      </c>
      <c r="M27">
        <v>0</v>
      </c>
      <c r="N27">
        <v>0</v>
      </c>
      <c r="O27">
        <v>2018</v>
      </c>
    </row>
    <row r="28" spans="1:15" x14ac:dyDescent="0.25">
      <c r="A28" s="1" t="s">
        <v>89</v>
      </c>
      <c r="B28" s="1" t="s">
        <v>88</v>
      </c>
      <c r="C28">
        <v>0</v>
      </c>
      <c r="D28">
        <v>0</v>
      </c>
      <c r="E28">
        <v>0</v>
      </c>
      <c r="F28">
        <v>0</v>
      </c>
      <c r="G28">
        <v>0</v>
      </c>
      <c r="H28">
        <v>18.13</v>
      </c>
      <c r="I28">
        <v>0</v>
      </c>
      <c r="J28">
        <v>0</v>
      </c>
      <c r="K28">
        <v>126.77</v>
      </c>
      <c r="L28">
        <v>10.76</v>
      </c>
      <c r="M28">
        <v>0</v>
      </c>
      <c r="N28">
        <v>0</v>
      </c>
      <c r="O28">
        <v>2018</v>
      </c>
    </row>
    <row r="29" spans="1:15" x14ac:dyDescent="0.25">
      <c r="A29" s="1" t="s">
        <v>88</v>
      </c>
      <c r="B29" s="1" t="s">
        <v>88</v>
      </c>
      <c r="C29">
        <v>0</v>
      </c>
      <c r="D29">
        <v>0</v>
      </c>
      <c r="E29">
        <v>0</v>
      </c>
      <c r="F29">
        <v>0</v>
      </c>
      <c r="G29">
        <v>10</v>
      </c>
      <c r="H29">
        <v>0</v>
      </c>
      <c r="I29">
        <v>0</v>
      </c>
      <c r="J29">
        <v>0</v>
      </c>
      <c r="K29">
        <v>0</v>
      </c>
      <c r="L29">
        <v>0</v>
      </c>
      <c r="M29">
        <v>0</v>
      </c>
      <c r="N29">
        <v>0</v>
      </c>
      <c r="O29">
        <v>2018</v>
      </c>
    </row>
    <row r="30" spans="1:15" x14ac:dyDescent="0.25">
      <c r="A30" s="1" t="s">
        <v>90</v>
      </c>
      <c r="B30" s="1" t="s">
        <v>88</v>
      </c>
      <c r="C30">
        <v>0</v>
      </c>
      <c r="D30">
        <v>0</v>
      </c>
      <c r="E30">
        <v>0</v>
      </c>
      <c r="F30">
        <v>0</v>
      </c>
      <c r="G30">
        <v>67.710000000000008</v>
      </c>
      <c r="H30">
        <v>0</v>
      </c>
      <c r="I30">
        <v>0</v>
      </c>
      <c r="J30">
        <v>0</v>
      </c>
      <c r="K30">
        <v>0</v>
      </c>
      <c r="L30">
        <v>0</v>
      </c>
      <c r="M30">
        <v>0</v>
      </c>
      <c r="N30">
        <v>0</v>
      </c>
      <c r="O30">
        <v>2018</v>
      </c>
    </row>
    <row r="31" spans="1:15" x14ac:dyDescent="0.25">
      <c r="A31" s="1" t="s">
        <v>91</v>
      </c>
      <c r="B31" s="1" t="s">
        <v>88</v>
      </c>
      <c r="C31">
        <v>0</v>
      </c>
      <c r="D31">
        <v>0</v>
      </c>
      <c r="E31">
        <v>0</v>
      </c>
      <c r="F31">
        <v>0</v>
      </c>
      <c r="G31">
        <v>12.86</v>
      </c>
      <c r="H31">
        <v>0</v>
      </c>
      <c r="I31">
        <v>0</v>
      </c>
      <c r="J31">
        <v>0</v>
      </c>
      <c r="K31">
        <v>0</v>
      </c>
      <c r="L31">
        <v>0</v>
      </c>
      <c r="M31">
        <v>0</v>
      </c>
      <c r="N31">
        <v>0</v>
      </c>
      <c r="O31">
        <v>2018</v>
      </c>
    </row>
    <row r="32" spans="1:15" x14ac:dyDescent="0.25">
      <c r="A32" s="1" t="s">
        <v>41</v>
      </c>
      <c r="B32" s="1" t="s">
        <v>40</v>
      </c>
      <c r="C32">
        <v>0</v>
      </c>
      <c r="D32">
        <v>0</v>
      </c>
      <c r="E32">
        <v>278.2</v>
      </c>
      <c r="F32">
        <v>0</v>
      </c>
      <c r="G32">
        <v>0</v>
      </c>
      <c r="H32">
        <v>0</v>
      </c>
      <c r="I32">
        <v>0</v>
      </c>
      <c r="J32">
        <v>0</v>
      </c>
      <c r="K32">
        <v>35</v>
      </c>
      <c r="L32">
        <v>0</v>
      </c>
      <c r="M32">
        <v>0</v>
      </c>
      <c r="N32">
        <v>0</v>
      </c>
      <c r="O32">
        <v>2018</v>
      </c>
    </row>
    <row r="33" spans="1:15" x14ac:dyDescent="0.25">
      <c r="A33" s="1" t="s">
        <v>42</v>
      </c>
      <c r="B33" s="1" t="s">
        <v>40</v>
      </c>
      <c r="C33">
        <v>0</v>
      </c>
      <c r="D33">
        <v>152.98999999999998</v>
      </c>
      <c r="E33">
        <v>1005.31</v>
      </c>
      <c r="F33">
        <v>0</v>
      </c>
      <c r="G33">
        <v>0</v>
      </c>
      <c r="H33">
        <v>26.31</v>
      </c>
      <c r="I33">
        <v>0</v>
      </c>
      <c r="J33">
        <v>143.34</v>
      </c>
      <c r="K33">
        <v>102.39</v>
      </c>
      <c r="L33">
        <v>35.04</v>
      </c>
      <c r="M33">
        <v>0</v>
      </c>
      <c r="N33">
        <v>0</v>
      </c>
      <c r="O33">
        <v>2018</v>
      </c>
    </row>
    <row r="34" spans="1:15" x14ac:dyDescent="0.25">
      <c r="A34" s="1" t="s">
        <v>70</v>
      </c>
      <c r="B34" s="1" t="s">
        <v>40</v>
      </c>
      <c r="C34">
        <v>48</v>
      </c>
      <c r="D34">
        <v>18.25</v>
      </c>
      <c r="E34">
        <v>23</v>
      </c>
      <c r="F34">
        <v>23</v>
      </c>
      <c r="G34">
        <v>36.61</v>
      </c>
      <c r="H34">
        <v>36.590000000000003</v>
      </c>
      <c r="I34">
        <v>12.08</v>
      </c>
      <c r="J34">
        <v>26</v>
      </c>
      <c r="K34">
        <v>5.29</v>
      </c>
      <c r="L34">
        <v>52.42</v>
      </c>
      <c r="M34">
        <v>0</v>
      </c>
      <c r="N34">
        <v>0</v>
      </c>
      <c r="O34">
        <v>2018</v>
      </c>
    </row>
    <row r="35" spans="1:15" x14ac:dyDescent="0.25">
      <c r="A35" s="1" t="s">
        <v>50</v>
      </c>
      <c r="B35" s="1" t="s">
        <v>49</v>
      </c>
      <c r="C35">
        <v>0</v>
      </c>
      <c r="D35">
        <v>0</v>
      </c>
      <c r="E35">
        <v>0</v>
      </c>
      <c r="F35">
        <v>0</v>
      </c>
      <c r="G35">
        <v>47.94</v>
      </c>
      <c r="H35">
        <v>0</v>
      </c>
      <c r="I35">
        <v>0</v>
      </c>
      <c r="J35">
        <v>46.92</v>
      </c>
      <c r="K35">
        <v>89.86</v>
      </c>
      <c r="L35">
        <v>0</v>
      </c>
      <c r="M35">
        <v>0</v>
      </c>
      <c r="N35">
        <v>0</v>
      </c>
      <c r="O35">
        <v>2018</v>
      </c>
    </row>
    <row r="36" spans="1:15" x14ac:dyDescent="0.25">
      <c r="A36" s="1" t="s">
        <v>57</v>
      </c>
      <c r="B36" s="1" t="s">
        <v>49</v>
      </c>
      <c r="C36">
        <v>0</v>
      </c>
      <c r="D36">
        <v>0</v>
      </c>
      <c r="E36">
        <v>0</v>
      </c>
      <c r="F36">
        <v>0</v>
      </c>
      <c r="G36">
        <v>2.48</v>
      </c>
      <c r="H36">
        <v>0</v>
      </c>
      <c r="I36">
        <v>0</v>
      </c>
      <c r="J36">
        <v>0</v>
      </c>
      <c r="K36">
        <v>55.85</v>
      </c>
      <c r="L36">
        <v>0</v>
      </c>
      <c r="M36">
        <v>0</v>
      </c>
      <c r="N36">
        <v>0</v>
      </c>
      <c r="O36">
        <v>2018</v>
      </c>
    </row>
    <row r="37" spans="1:15" x14ac:dyDescent="0.25">
      <c r="A37" s="1" t="s">
        <v>58</v>
      </c>
      <c r="B37" s="1" t="s">
        <v>49</v>
      </c>
      <c r="C37">
        <v>0</v>
      </c>
      <c r="D37">
        <v>0</v>
      </c>
      <c r="E37">
        <v>14.99</v>
      </c>
      <c r="F37">
        <v>0</v>
      </c>
      <c r="G37">
        <v>0</v>
      </c>
      <c r="H37">
        <v>32</v>
      </c>
      <c r="I37">
        <v>0</v>
      </c>
      <c r="J37">
        <v>7.99</v>
      </c>
      <c r="K37">
        <v>0</v>
      </c>
      <c r="L37">
        <v>0</v>
      </c>
      <c r="M37">
        <v>0</v>
      </c>
      <c r="N37">
        <v>0</v>
      </c>
      <c r="O37">
        <v>2018</v>
      </c>
    </row>
    <row r="38" spans="1:15" x14ac:dyDescent="0.25">
      <c r="A38" s="1" t="s">
        <v>59</v>
      </c>
      <c r="B38" s="1" t="s">
        <v>49</v>
      </c>
      <c r="C38">
        <v>214.45</v>
      </c>
      <c r="D38">
        <v>467.99</v>
      </c>
      <c r="E38">
        <v>1599.65</v>
      </c>
      <c r="F38">
        <v>-227.61</v>
      </c>
      <c r="G38">
        <v>663.29</v>
      </c>
      <c r="H38">
        <v>1288.1600000000001</v>
      </c>
      <c r="I38">
        <v>98.7</v>
      </c>
      <c r="J38">
        <v>982.44</v>
      </c>
      <c r="K38">
        <v>0</v>
      </c>
      <c r="L38">
        <v>671.98</v>
      </c>
      <c r="M38">
        <v>18.619999999999997</v>
      </c>
      <c r="N38">
        <v>0</v>
      </c>
      <c r="O38">
        <v>2018</v>
      </c>
    </row>
    <row r="39" spans="1:15" x14ac:dyDescent="0.25">
      <c r="A39" s="1" t="s">
        <v>60</v>
      </c>
      <c r="B39" s="1" t="s">
        <v>49</v>
      </c>
      <c r="C39">
        <v>0</v>
      </c>
      <c r="D39">
        <v>0</v>
      </c>
      <c r="E39">
        <v>0</v>
      </c>
      <c r="F39">
        <v>55.93</v>
      </c>
      <c r="G39">
        <v>0</v>
      </c>
      <c r="H39">
        <v>0</v>
      </c>
      <c r="I39">
        <v>0</v>
      </c>
      <c r="J39">
        <v>0</v>
      </c>
      <c r="K39">
        <v>0</v>
      </c>
      <c r="L39">
        <v>0</v>
      </c>
      <c r="M39">
        <v>0</v>
      </c>
      <c r="N39">
        <v>0</v>
      </c>
      <c r="O39">
        <v>2018</v>
      </c>
    </row>
    <row r="40" spans="1:15" x14ac:dyDescent="0.25">
      <c r="A40" s="1" t="s">
        <v>27</v>
      </c>
      <c r="B40" s="1" t="s">
        <v>26</v>
      </c>
      <c r="C40">
        <v>422.97</v>
      </c>
      <c r="D40">
        <v>388.42999999999995</v>
      </c>
      <c r="E40">
        <v>541.41</v>
      </c>
      <c r="F40">
        <v>118.24</v>
      </c>
      <c r="G40">
        <v>165.14</v>
      </c>
      <c r="H40">
        <v>89.68</v>
      </c>
      <c r="I40">
        <v>161.45000000000002</v>
      </c>
      <c r="J40">
        <v>362.83000000000004</v>
      </c>
      <c r="K40">
        <v>331.31</v>
      </c>
      <c r="L40">
        <v>146.94</v>
      </c>
      <c r="M40">
        <v>138.88</v>
      </c>
      <c r="N40">
        <v>0</v>
      </c>
      <c r="O40">
        <v>2018</v>
      </c>
    </row>
    <row r="41" spans="1:15" x14ac:dyDescent="0.25">
      <c r="A41" s="1" t="s">
        <v>28</v>
      </c>
      <c r="B41" s="1" t="s">
        <v>26</v>
      </c>
      <c r="C41">
        <v>0</v>
      </c>
      <c r="D41">
        <v>0</v>
      </c>
      <c r="E41">
        <v>0</v>
      </c>
      <c r="F41">
        <v>0</v>
      </c>
      <c r="G41">
        <v>0</v>
      </c>
      <c r="H41">
        <v>0</v>
      </c>
      <c r="I41">
        <v>200</v>
      </c>
      <c r="J41">
        <v>0</v>
      </c>
      <c r="K41">
        <v>0</v>
      </c>
      <c r="L41">
        <v>0</v>
      </c>
      <c r="M41">
        <v>0</v>
      </c>
      <c r="N41">
        <v>0</v>
      </c>
      <c r="O41">
        <v>2018</v>
      </c>
    </row>
    <row r="42" spans="1:15" x14ac:dyDescent="0.25">
      <c r="A42" s="1" t="s">
        <v>26</v>
      </c>
      <c r="B42" s="1" t="s">
        <v>26</v>
      </c>
      <c r="C42">
        <v>0</v>
      </c>
      <c r="D42">
        <v>0</v>
      </c>
      <c r="E42">
        <v>0</v>
      </c>
      <c r="F42">
        <v>0</v>
      </c>
      <c r="G42">
        <v>0</v>
      </c>
      <c r="H42">
        <v>0</v>
      </c>
      <c r="I42">
        <v>0</v>
      </c>
      <c r="J42">
        <v>95</v>
      </c>
      <c r="K42">
        <v>41.93</v>
      </c>
      <c r="L42">
        <v>0</v>
      </c>
      <c r="M42">
        <v>0</v>
      </c>
      <c r="N42">
        <v>0</v>
      </c>
      <c r="O42">
        <v>2018</v>
      </c>
    </row>
    <row r="43" spans="1:15" x14ac:dyDescent="0.25">
      <c r="A43" s="1" t="s">
        <v>81</v>
      </c>
      <c r="B43" s="1" t="s">
        <v>26</v>
      </c>
      <c r="C43">
        <v>0</v>
      </c>
      <c r="D43">
        <v>2.34</v>
      </c>
      <c r="E43">
        <v>0</v>
      </c>
      <c r="F43">
        <v>0</v>
      </c>
      <c r="G43">
        <v>184.2</v>
      </c>
      <c r="H43">
        <v>0</v>
      </c>
      <c r="I43">
        <v>0</v>
      </c>
      <c r="J43">
        <v>0</v>
      </c>
      <c r="K43">
        <v>0</v>
      </c>
      <c r="L43">
        <v>0</v>
      </c>
      <c r="M43">
        <v>0</v>
      </c>
      <c r="N43">
        <v>0</v>
      </c>
      <c r="O43">
        <v>2018</v>
      </c>
    </row>
    <row r="44" spans="1:15" x14ac:dyDescent="0.25">
      <c r="A44" s="1" t="s">
        <v>25</v>
      </c>
      <c r="B44" s="1" t="s">
        <v>24</v>
      </c>
      <c r="C44">
        <v>0</v>
      </c>
      <c r="D44">
        <v>680</v>
      </c>
      <c r="E44">
        <v>0</v>
      </c>
      <c r="F44">
        <v>0</v>
      </c>
      <c r="G44">
        <v>1000</v>
      </c>
      <c r="H44">
        <v>0</v>
      </c>
      <c r="I44">
        <v>1020</v>
      </c>
      <c r="J44">
        <v>0</v>
      </c>
      <c r="K44">
        <v>0</v>
      </c>
      <c r="L44">
        <v>0</v>
      </c>
      <c r="M44">
        <v>0</v>
      </c>
      <c r="N44">
        <v>0</v>
      </c>
      <c r="O44">
        <v>2018</v>
      </c>
    </row>
    <row r="45" spans="1:15" x14ac:dyDescent="0.25">
      <c r="A45" s="1" t="s">
        <v>63</v>
      </c>
      <c r="B45" s="1" t="s">
        <v>24</v>
      </c>
      <c r="C45">
        <v>1419.59</v>
      </c>
      <c r="D45">
        <v>1419.59</v>
      </c>
      <c r="E45">
        <v>1419.59</v>
      </c>
      <c r="F45">
        <v>1419.59</v>
      </c>
      <c r="G45">
        <v>1419.59</v>
      </c>
      <c r="H45">
        <v>1419.59</v>
      </c>
      <c r="I45">
        <v>1419.59</v>
      </c>
      <c r="J45">
        <v>1218.22</v>
      </c>
      <c r="K45">
        <v>1218.22</v>
      </c>
      <c r="L45">
        <v>1218.22</v>
      </c>
      <c r="M45">
        <v>1218.22</v>
      </c>
      <c r="N45">
        <v>0</v>
      </c>
      <c r="O45">
        <v>2018</v>
      </c>
    </row>
    <row r="46" spans="1:15" x14ac:dyDescent="0.25">
      <c r="A46" s="1" t="s">
        <v>78</v>
      </c>
      <c r="B46" s="1" t="s">
        <v>24</v>
      </c>
      <c r="C46">
        <v>614.17999999999995</v>
      </c>
      <c r="D46">
        <v>614.17999999999995</v>
      </c>
      <c r="E46">
        <v>482.9</v>
      </c>
      <c r="F46">
        <v>620.11</v>
      </c>
      <c r="G46">
        <v>619.11</v>
      </c>
      <c r="H46">
        <v>619.11</v>
      </c>
      <c r="I46">
        <v>772.01</v>
      </c>
      <c r="J46">
        <v>619.11</v>
      </c>
      <c r="K46">
        <v>335</v>
      </c>
      <c r="L46">
        <v>908.22</v>
      </c>
      <c r="M46">
        <v>0</v>
      </c>
      <c r="N46">
        <v>0</v>
      </c>
      <c r="O46">
        <v>2018</v>
      </c>
    </row>
    <row r="47" spans="1:15" x14ac:dyDescent="0.25">
      <c r="A47" s="1" t="s">
        <v>17</v>
      </c>
      <c r="B47" s="1" t="s">
        <v>16</v>
      </c>
      <c r="C47">
        <v>24.45</v>
      </c>
      <c r="D47">
        <v>0</v>
      </c>
      <c r="E47">
        <v>-170.41</v>
      </c>
      <c r="F47">
        <v>0</v>
      </c>
      <c r="G47">
        <v>0</v>
      </c>
      <c r="H47">
        <v>-0.2</v>
      </c>
      <c r="I47">
        <v>0</v>
      </c>
      <c r="J47">
        <v>0</v>
      </c>
      <c r="K47">
        <v>0</v>
      </c>
      <c r="L47">
        <v>0</v>
      </c>
      <c r="M47">
        <v>0</v>
      </c>
      <c r="N47">
        <v>0</v>
      </c>
      <c r="O47">
        <v>2018</v>
      </c>
    </row>
    <row r="48" spans="1:15" x14ac:dyDescent="0.25">
      <c r="A48" s="1" t="s">
        <v>33</v>
      </c>
      <c r="B48" s="1" t="s">
        <v>16</v>
      </c>
      <c r="C48">
        <v>0</v>
      </c>
      <c r="D48">
        <v>0</v>
      </c>
      <c r="E48">
        <v>40</v>
      </c>
      <c r="F48">
        <v>100</v>
      </c>
      <c r="G48">
        <v>20</v>
      </c>
      <c r="H48">
        <v>0</v>
      </c>
      <c r="I48">
        <v>2210</v>
      </c>
      <c r="J48">
        <v>0</v>
      </c>
      <c r="K48">
        <v>130</v>
      </c>
      <c r="L48">
        <v>100</v>
      </c>
      <c r="M48">
        <v>0</v>
      </c>
      <c r="N48">
        <v>0</v>
      </c>
      <c r="O48">
        <v>2018</v>
      </c>
    </row>
    <row r="49" spans="1:15" x14ac:dyDescent="0.25">
      <c r="A49" s="1" t="s">
        <v>84</v>
      </c>
      <c r="B49" s="1" t="s">
        <v>16</v>
      </c>
      <c r="C49">
        <v>0</v>
      </c>
      <c r="D49">
        <v>0</v>
      </c>
      <c r="E49">
        <v>0</v>
      </c>
      <c r="F49">
        <v>0</v>
      </c>
      <c r="G49">
        <v>0</v>
      </c>
      <c r="H49">
        <v>0</v>
      </c>
      <c r="I49">
        <v>0</v>
      </c>
      <c r="J49">
        <v>0</v>
      </c>
      <c r="K49">
        <v>30</v>
      </c>
      <c r="L49">
        <v>0</v>
      </c>
      <c r="M49">
        <v>25</v>
      </c>
      <c r="N49">
        <v>0</v>
      </c>
      <c r="O49">
        <v>2018</v>
      </c>
    </row>
    <row r="50" spans="1:15" x14ac:dyDescent="0.25">
      <c r="A50" s="1" t="s">
        <v>55</v>
      </c>
      <c r="B50" s="1" t="s">
        <v>54</v>
      </c>
      <c r="C50">
        <v>0</v>
      </c>
      <c r="D50">
        <v>0</v>
      </c>
      <c r="E50">
        <v>25</v>
      </c>
      <c r="F50">
        <v>0</v>
      </c>
      <c r="G50">
        <v>0</v>
      </c>
      <c r="H50">
        <v>15</v>
      </c>
      <c r="I50">
        <v>25</v>
      </c>
      <c r="J50">
        <v>0</v>
      </c>
      <c r="K50">
        <v>30</v>
      </c>
      <c r="L50">
        <v>47.95</v>
      </c>
      <c r="M50">
        <v>0</v>
      </c>
      <c r="N50">
        <v>0</v>
      </c>
      <c r="O50">
        <v>2018</v>
      </c>
    </row>
    <row r="51" spans="1:15" x14ac:dyDescent="0.25">
      <c r="A51" s="1" t="s">
        <v>75</v>
      </c>
      <c r="B51" s="1" t="s">
        <v>54</v>
      </c>
      <c r="C51">
        <v>0</v>
      </c>
      <c r="D51">
        <v>0</v>
      </c>
      <c r="E51">
        <v>40</v>
      </c>
      <c r="F51">
        <v>0</v>
      </c>
      <c r="G51">
        <v>198</v>
      </c>
      <c r="H51">
        <v>0</v>
      </c>
      <c r="I51">
        <v>0</v>
      </c>
      <c r="J51">
        <v>56</v>
      </c>
      <c r="K51">
        <v>31.2</v>
      </c>
      <c r="L51">
        <v>12</v>
      </c>
      <c r="M51">
        <v>0</v>
      </c>
      <c r="N51">
        <v>0</v>
      </c>
      <c r="O51">
        <v>2018</v>
      </c>
    </row>
    <row r="52" spans="1:15" x14ac:dyDescent="0.25">
      <c r="A52" s="1" t="s">
        <v>39</v>
      </c>
      <c r="B52" s="1" t="s">
        <v>38</v>
      </c>
      <c r="C52">
        <v>0</v>
      </c>
      <c r="D52">
        <v>266</v>
      </c>
      <c r="E52">
        <v>0</v>
      </c>
      <c r="F52">
        <v>0</v>
      </c>
      <c r="G52">
        <v>0</v>
      </c>
      <c r="H52">
        <v>0</v>
      </c>
      <c r="I52">
        <v>0</v>
      </c>
      <c r="J52">
        <v>0</v>
      </c>
      <c r="K52">
        <v>0</v>
      </c>
      <c r="L52">
        <v>0</v>
      </c>
      <c r="M52">
        <v>0</v>
      </c>
      <c r="N52">
        <v>0</v>
      </c>
      <c r="O52">
        <v>2018</v>
      </c>
    </row>
    <row r="53" spans="1:15" x14ac:dyDescent="0.25">
      <c r="A53" s="1" t="s">
        <v>69</v>
      </c>
      <c r="B53" s="1" t="s">
        <v>38</v>
      </c>
      <c r="C53">
        <v>67.760000000000005</v>
      </c>
      <c r="D53">
        <v>45.99</v>
      </c>
      <c r="E53">
        <v>142.07</v>
      </c>
      <c r="F53">
        <v>272.8</v>
      </c>
      <c r="G53">
        <v>44.64</v>
      </c>
      <c r="H53">
        <v>0</v>
      </c>
      <c r="I53">
        <v>238.76999999999998</v>
      </c>
      <c r="J53">
        <v>0</v>
      </c>
      <c r="K53">
        <v>44.64</v>
      </c>
      <c r="L53">
        <v>0</v>
      </c>
      <c r="M53">
        <v>44.64</v>
      </c>
      <c r="N53">
        <v>0</v>
      </c>
      <c r="O53">
        <v>2018</v>
      </c>
    </row>
    <row r="54" spans="1:15" x14ac:dyDescent="0.25">
      <c r="A54" s="1" t="s">
        <v>38</v>
      </c>
      <c r="B54" s="1" t="s">
        <v>38</v>
      </c>
      <c r="C54">
        <v>0</v>
      </c>
      <c r="D54">
        <v>7.19</v>
      </c>
      <c r="E54">
        <v>0</v>
      </c>
      <c r="F54">
        <v>0</v>
      </c>
      <c r="G54">
        <v>0</v>
      </c>
      <c r="H54">
        <v>0</v>
      </c>
      <c r="I54">
        <v>0</v>
      </c>
      <c r="J54">
        <v>0</v>
      </c>
      <c r="K54">
        <v>0</v>
      </c>
      <c r="L54">
        <v>0</v>
      </c>
      <c r="M54">
        <v>0</v>
      </c>
      <c r="N54">
        <v>0</v>
      </c>
      <c r="O54">
        <v>2018</v>
      </c>
    </row>
    <row r="55" spans="1:15" x14ac:dyDescent="0.25">
      <c r="A55" s="1" t="s">
        <v>85</v>
      </c>
      <c r="B55" s="1" t="s">
        <v>38</v>
      </c>
      <c r="C55">
        <v>147.44999999999999</v>
      </c>
      <c r="D55">
        <v>51.98</v>
      </c>
      <c r="E55">
        <v>204.05</v>
      </c>
      <c r="F55">
        <v>68.349999999999994</v>
      </c>
      <c r="G55">
        <v>68.349999999999994</v>
      </c>
      <c r="H55">
        <v>88.35</v>
      </c>
      <c r="I55">
        <v>0</v>
      </c>
      <c r="J55">
        <v>136.35</v>
      </c>
      <c r="K55">
        <v>0</v>
      </c>
      <c r="L55">
        <v>0</v>
      </c>
      <c r="M55">
        <v>0</v>
      </c>
      <c r="N55">
        <v>0</v>
      </c>
      <c r="O55">
        <v>2018</v>
      </c>
    </row>
    <row r="56" spans="1:15" x14ac:dyDescent="0.25">
      <c r="A56" s="1" t="s">
        <v>35</v>
      </c>
      <c r="B56" s="1" t="s">
        <v>34</v>
      </c>
      <c r="C56">
        <v>0</v>
      </c>
      <c r="D56">
        <v>0</v>
      </c>
      <c r="E56">
        <v>0</v>
      </c>
      <c r="F56">
        <v>0</v>
      </c>
      <c r="G56">
        <v>0</v>
      </c>
      <c r="H56">
        <v>0</v>
      </c>
      <c r="I56">
        <v>0</v>
      </c>
      <c r="J56">
        <v>197.92</v>
      </c>
      <c r="K56">
        <v>0</v>
      </c>
      <c r="L56">
        <v>0</v>
      </c>
      <c r="M56">
        <v>66.36</v>
      </c>
      <c r="N56">
        <v>0</v>
      </c>
      <c r="O56">
        <v>2018</v>
      </c>
    </row>
    <row r="57" spans="1:15" x14ac:dyDescent="0.25">
      <c r="A57" s="1" t="s">
        <v>36</v>
      </c>
      <c r="B57" s="1" t="s">
        <v>34</v>
      </c>
      <c r="C57">
        <v>0</v>
      </c>
      <c r="D57">
        <v>0</v>
      </c>
      <c r="E57">
        <v>0</v>
      </c>
      <c r="F57">
        <v>24.99</v>
      </c>
      <c r="G57">
        <v>0</v>
      </c>
      <c r="H57">
        <v>173.39</v>
      </c>
      <c r="I57">
        <v>35.94</v>
      </c>
      <c r="J57">
        <v>39.99</v>
      </c>
      <c r="K57">
        <v>205.58</v>
      </c>
      <c r="L57">
        <v>0</v>
      </c>
      <c r="M57">
        <v>0</v>
      </c>
      <c r="N57">
        <v>0</v>
      </c>
      <c r="O57">
        <v>2018</v>
      </c>
    </row>
    <row r="58" spans="1:15" x14ac:dyDescent="0.25">
      <c r="A58" s="1" t="s">
        <v>92</v>
      </c>
      <c r="B58" s="1" t="s">
        <v>34</v>
      </c>
      <c r="C58">
        <v>0</v>
      </c>
      <c r="D58">
        <v>0</v>
      </c>
      <c r="E58">
        <v>89.66</v>
      </c>
      <c r="F58">
        <v>79.78</v>
      </c>
      <c r="G58">
        <v>39.369999999999997</v>
      </c>
      <c r="H58">
        <v>104.91</v>
      </c>
      <c r="I58">
        <v>254.24</v>
      </c>
      <c r="J58">
        <v>62.570000000000007</v>
      </c>
      <c r="K58">
        <v>106.84</v>
      </c>
      <c r="L58">
        <v>0</v>
      </c>
      <c r="M58">
        <v>21.98</v>
      </c>
      <c r="N58">
        <v>0</v>
      </c>
      <c r="O58">
        <v>2018</v>
      </c>
    </row>
    <row r="59" spans="1:15" x14ac:dyDescent="0.25">
      <c r="A59" s="1" t="s">
        <v>46</v>
      </c>
      <c r="B59" s="1" t="s">
        <v>34</v>
      </c>
      <c r="C59">
        <v>0</v>
      </c>
      <c r="D59">
        <v>0</v>
      </c>
      <c r="E59">
        <v>0</v>
      </c>
      <c r="F59">
        <v>0</v>
      </c>
      <c r="G59">
        <v>30.03</v>
      </c>
      <c r="H59">
        <v>0</v>
      </c>
      <c r="I59">
        <v>0</v>
      </c>
      <c r="J59">
        <v>0</v>
      </c>
      <c r="K59">
        <v>0</v>
      </c>
      <c r="L59">
        <v>0</v>
      </c>
      <c r="M59">
        <v>0</v>
      </c>
      <c r="N59">
        <v>0</v>
      </c>
      <c r="O59">
        <v>2018</v>
      </c>
    </row>
    <row r="60" spans="1:15" x14ac:dyDescent="0.25">
      <c r="A60" s="1" t="s">
        <v>56</v>
      </c>
      <c r="B60" s="1" t="s">
        <v>34</v>
      </c>
      <c r="C60">
        <v>0</v>
      </c>
      <c r="D60">
        <v>0</v>
      </c>
      <c r="E60">
        <v>47.08</v>
      </c>
      <c r="F60">
        <v>0</v>
      </c>
      <c r="G60">
        <v>0</v>
      </c>
      <c r="H60">
        <v>0</v>
      </c>
      <c r="I60">
        <v>0</v>
      </c>
      <c r="J60">
        <v>4.38</v>
      </c>
      <c r="K60">
        <v>32.51</v>
      </c>
      <c r="L60">
        <v>0</v>
      </c>
      <c r="M60">
        <v>0</v>
      </c>
      <c r="N60">
        <v>0</v>
      </c>
      <c r="O60">
        <v>2018</v>
      </c>
    </row>
    <row r="61" spans="1:15" x14ac:dyDescent="0.25">
      <c r="A61" s="1" t="s">
        <v>61</v>
      </c>
      <c r="B61" s="1" t="s">
        <v>34</v>
      </c>
      <c r="C61">
        <v>0</v>
      </c>
      <c r="D61">
        <v>0</v>
      </c>
      <c r="E61">
        <v>73.61</v>
      </c>
      <c r="F61">
        <v>26.98</v>
      </c>
      <c r="G61">
        <v>69.58</v>
      </c>
      <c r="H61">
        <v>58.86</v>
      </c>
      <c r="I61">
        <v>63.73</v>
      </c>
      <c r="J61">
        <v>116.46000000000001</v>
      </c>
      <c r="K61">
        <v>32.67</v>
      </c>
      <c r="L61">
        <v>181.93</v>
      </c>
      <c r="M61">
        <v>157.14999999999998</v>
      </c>
      <c r="N61">
        <v>0</v>
      </c>
      <c r="O61">
        <v>2018</v>
      </c>
    </row>
    <row r="62" spans="1:15" x14ac:dyDescent="0.25">
      <c r="A62" s="1" t="s">
        <v>67</v>
      </c>
      <c r="B62" s="1" t="s">
        <v>34</v>
      </c>
      <c r="C62">
        <v>0</v>
      </c>
      <c r="D62">
        <v>0</v>
      </c>
      <c r="E62">
        <v>0</v>
      </c>
      <c r="F62">
        <v>0</v>
      </c>
      <c r="G62">
        <v>0</v>
      </c>
      <c r="H62">
        <v>0</v>
      </c>
      <c r="I62">
        <v>0</v>
      </c>
      <c r="J62">
        <v>0</v>
      </c>
      <c r="K62">
        <v>0</v>
      </c>
      <c r="L62">
        <v>11.29</v>
      </c>
      <c r="M62">
        <v>0</v>
      </c>
      <c r="N62">
        <v>0</v>
      </c>
      <c r="O62">
        <v>2018</v>
      </c>
    </row>
    <row r="63" spans="1:15" x14ac:dyDescent="0.25">
      <c r="A63" s="1" t="s">
        <v>34</v>
      </c>
      <c r="B63" s="1" t="s">
        <v>34</v>
      </c>
      <c r="C63">
        <v>6.99</v>
      </c>
      <c r="D63">
        <v>0</v>
      </c>
      <c r="E63">
        <v>-156.82000000000002</v>
      </c>
      <c r="F63">
        <v>91.399999999999991</v>
      </c>
      <c r="G63">
        <v>133.01</v>
      </c>
      <c r="H63">
        <v>51.27</v>
      </c>
      <c r="I63">
        <v>59.83</v>
      </c>
      <c r="J63">
        <v>220.8</v>
      </c>
      <c r="K63">
        <v>328.42</v>
      </c>
      <c r="L63">
        <v>163.13</v>
      </c>
      <c r="M63">
        <v>286.12</v>
      </c>
      <c r="N63">
        <v>0</v>
      </c>
      <c r="O63">
        <v>2018</v>
      </c>
    </row>
    <row r="64" spans="1:15" x14ac:dyDescent="0.25">
      <c r="A64" s="1" t="s">
        <v>79</v>
      </c>
      <c r="B64" s="1" t="s">
        <v>79</v>
      </c>
      <c r="C64">
        <v>10.99</v>
      </c>
      <c r="D64">
        <v>10.99</v>
      </c>
      <c r="E64">
        <v>10.99</v>
      </c>
      <c r="F64">
        <v>10.99</v>
      </c>
      <c r="G64">
        <v>10.99</v>
      </c>
      <c r="H64">
        <v>10.99</v>
      </c>
      <c r="I64">
        <v>10.99</v>
      </c>
      <c r="J64">
        <v>69.989999999999995</v>
      </c>
      <c r="K64">
        <v>65.989999999999995</v>
      </c>
      <c r="L64">
        <v>10.99</v>
      </c>
      <c r="M64">
        <v>10.99</v>
      </c>
      <c r="N64">
        <v>0</v>
      </c>
      <c r="O64">
        <v>2018</v>
      </c>
    </row>
    <row r="65" spans="1:15" x14ac:dyDescent="0.25">
      <c r="A65" s="1" t="s">
        <v>19</v>
      </c>
      <c r="B65" s="1" t="s">
        <v>18</v>
      </c>
      <c r="C65">
        <v>0</v>
      </c>
      <c r="D65">
        <v>0</v>
      </c>
      <c r="E65">
        <v>0</v>
      </c>
      <c r="F65">
        <v>0</v>
      </c>
      <c r="G65">
        <v>0</v>
      </c>
      <c r="H65">
        <v>0</v>
      </c>
      <c r="I65">
        <v>662.78</v>
      </c>
      <c r="J65">
        <v>0</v>
      </c>
      <c r="K65">
        <v>0</v>
      </c>
      <c r="L65">
        <v>170</v>
      </c>
      <c r="M65">
        <v>438.53</v>
      </c>
      <c r="N65">
        <v>0</v>
      </c>
      <c r="O65">
        <v>2018</v>
      </c>
    </row>
    <row r="66" spans="1:15" x14ac:dyDescent="0.25">
      <c r="A66" s="1" t="s">
        <v>93</v>
      </c>
      <c r="B66" s="1" t="s">
        <v>18</v>
      </c>
      <c r="C66">
        <v>0</v>
      </c>
      <c r="D66">
        <v>0</v>
      </c>
      <c r="E66">
        <v>0</v>
      </c>
      <c r="F66">
        <v>0</v>
      </c>
      <c r="G66">
        <v>0</v>
      </c>
      <c r="H66">
        <v>0</v>
      </c>
      <c r="I66">
        <v>0</v>
      </c>
      <c r="J66">
        <v>0</v>
      </c>
      <c r="K66">
        <v>0</v>
      </c>
      <c r="L66">
        <v>1309.77</v>
      </c>
      <c r="M66">
        <v>0</v>
      </c>
      <c r="N66">
        <v>0</v>
      </c>
      <c r="O66">
        <v>2018</v>
      </c>
    </row>
    <row r="67" spans="1:15" x14ac:dyDescent="0.25">
      <c r="A67" s="1" t="s">
        <v>94</v>
      </c>
      <c r="B67" s="1" t="s">
        <v>18</v>
      </c>
      <c r="C67">
        <v>0</v>
      </c>
      <c r="D67">
        <v>0</v>
      </c>
      <c r="E67">
        <v>0</v>
      </c>
      <c r="F67">
        <v>0</v>
      </c>
      <c r="G67">
        <v>0</v>
      </c>
      <c r="H67">
        <v>0</v>
      </c>
      <c r="I67">
        <v>0</v>
      </c>
      <c r="J67">
        <v>0</v>
      </c>
      <c r="K67">
        <v>0</v>
      </c>
      <c r="L67">
        <v>329.51</v>
      </c>
      <c r="M67">
        <v>0</v>
      </c>
      <c r="N67">
        <v>0</v>
      </c>
      <c r="O67">
        <v>2018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75"/>
  <sheetViews>
    <sheetView workbookViewId="0">
      <pane xSplit="5" ySplit="1" topLeftCell="F2" activePane="bottomRight" state="frozen"/>
      <selection pane="topRight" activeCell="F1" sqref="F1"/>
      <selection pane="bottomLeft" activeCell="A2" sqref="A2"/>
      <selection pane="bottomRight" activeCell="L76" sqref="L76"/>
    </sheetView>
  </sheetViews>
  <sheetFormatPr defaultRowHeight="15" x14ac:dyDescent="0.25"/>
  <cols>
    <col min="1" max="1" width="21.140625" bestFit="1" customWidth="1"/>
    <col min="2" max="2" width="16.5703125" bestFit="1" customWidth="1"/>
    <col min="3" max="3" width="15.5703125" customWidth="1"/>
    <col min="4" max="4" width="7.28515625" customWidth="1"/>
    <col min="5" max="5" width="9.5703125" bestFit="1" customWidth="1"/>
    <col min="6" max="6" width="7.28515625" customWidth="1"/>
    <col min="7" max="12" width="8" customWidth="1"/>
    <col min="13" max="18" width="8" bestFit="1" customWidth="1"/>
  </cols>
  <sheetData>
    <row r="1" spans="1:18" ht="125.25" customHeight="1" x14ac:dyDescent="0.25">
      <c r="A1" t="s">
        <v>1</v>
      </c>
      <c r="B1" t="s">
        <v>0</v>
      </c>
      <c r="C1" t="s">
        <v>99</v>
      </c>
      <c r="D1" t="s">
        <v>98</v>
      </c>
      <c r="E1" t="s">
        <v>114</v>
      </c>
      <c r="F1" s="5" t="s">
        <v>131</v>
      </c>
      <c r="G1" s="5" t="s">
        <v>117</v>
      </c>
      <c r="H1" s="5" t="s">
        <v>118</v>
      </c>
      <c r="I1" s="5" t="s">
        <v>119</v>
      </c>
      <c r="J1" s="5" t="s">
        <v>120</v>
      </c>
      <c r="K1" s="5" t="s">
        <v>121</v>
      </c>
      <c r="L1" s="5" t="s">
        <v>122</v>
      </c>
      <c r="M1" s="5" t="s">
        <v>123</v>
      </c>
      <c r="N1" s="5" t="s">
        <v>124</v>
      </c>
      <c r="O1" s="5" t="s">
        <v>125</v>
      </c>
      <c r="P1" s="5" t="s">
        <v>126</v>
      </c>
      <c r="Q1" s="5" t="s">
        <v>127</v>
      </c>
      <c r="R1" s="5" t="s">
        <v>128</v>
      </c>
    </row>
    <row r="2" spans="1:18" x14ac:dyDescent="0.25">
      <c r="A2" s="1" t="s">
        <v>32</v>
      </c>
      <c r="B2" s="1" t="s">
        <v>31</v>
      </c>
      <c r="C2" s="1" t="str">
        <f>IFERROR(VLOOKUP(TOTAL_256[[#This Row],[Sub-Category]],Table9[[Sub-Category]:[Expense Type]],3,FALSE),"")</f>
        <v>Fixed</v>
      </c>
      <c r="D2">
        <v>2019</v>
      </c>
      <c r="E2" t="str">
        <f>IFERROR(VLOOKUP(TOTAL_256[[#This Row],[Sub-Category]],Table9[[Sub-Category]:[Expense Type]],2,FALSE),"")</f>
        <v>Est</v>
      </c>
    </row>
    <row r="3" spans="1:18" x14ac:dyDescent="0.25">
      <c r="A3" s="1" t="s">
        <v>43</v>
      </c>
      <c r="B3" s="1" t="s">
        <v>31</v>
      </c>
      <c r="C3" s="1" t="str">
        <f>IFERROR(VLOOKUP(TOTAL_256[[#This Row],[Sub-Category]],Table9[[Sub-Category]:[Expense Type]],3,FALSE),"")</f>
        <v>Discretionary</v>
      </c>
      <c r="D3">
        <v>2019</v>
      </c>
      <c r="E3" t="str">
        <f>IFERROR(VLOOKUP(TOTAL_256[[#This Row],[Sub-Category]],Table9[[Sub-Category]:[Expense Type]],2,FALSE),"")</f>
        <v>Est</v>
      </c>
    </row>
    <row r="4" spans="1:18" x14ac:dyDescent="0.25">
      <c r="A4" s="1" t="s">
        <v>51</v>
      </c>
      <c r="B4" s="1" t="s">
        <v>31</v>
      </c>
      <c r="C4" s="1" t="str">
        <f>IFERROR(VLOOKUP(TOTAL_256[[#This Row],[Sub-Category]],Table9[[Sub-Category]:[Expense Type]],3,FALSE),"")</f>
        <v>Fixed</v>
      </c>
      <c r="D4">
        <v>2019</v>
      </c>
      <c r="E4" t="str">
        <f>IFERROR(VLOOKUP(TOTAL_256[[#This Row],[Sub-Category]],Table9[[Sub-Category]:[Expense Type]],2,FALSE),"")</f>
        <v>Est</v>
      </c>
    </row>
    <row r="5" spans="1:18" x14ac:dyDescent="0.25">
      <c r="A5" s="1" t="s">
        <v>68</v>
      </c>
      <c r="B5" s="1" t="s">
        <v>31</v>
      </c>
      <c r="C5" s="1" t="str">
        <f>IFERROR(VLOOKUP(TOTAL_256[[#This Row],[Sub-Category]],Table9[[Sub-Category]:[Expense Type]],3,FALSE),"")</f>
        <v>Fixed</v>
      </c>
      <c r="D5">
        <v>2019</v>
      </c>
      <c r="E5" t="str">
        <f>IFERROR(VLOOKUP(TOTAL_256[[#This Row],[Sub-Category]],Table9[[Sub-Category]:[Expense Type]],2,FALSE),"")</f>
        <v>Est</v>
      </c>
    </row>
    <row r="6" spans="1:18" x14ac:dyDescent="0.25">
      <c r="A6" s="1" t="s">
        <v>73</v>
      </c>
      <c r="B6" s="1" t="s">
        <v>31</v>
      </c>
      <c r="C6" s="1" t="str">
        <f>IFERROR(VLOOKUP(TOTAL_256[[#This Row],[Sub-Category]],Table9[[Sub-Category]:[Expense Type]],3,FALSE),"")</f>
        <v>Fixed</v>
      </c>
      <c r="D6">
        <v>2019</v>
      </c>
      <c r="E6" t="str">
        <f>IFERROR(VLOOKUP(TOTAL_256[[#This Row],[Sub-Category]],Table9[[Sub-Category]:[Expense Type]],2,FALSE),"")</f>
        <v>Input</v>
      </c>
      <c r="F6">
        <v>200</v>
      </c>
      <c r="G6">
        <v>150</v>
      </c>
      <c r="H6">
        <v>550</v>
      </c>
      <c r="I6">
        <v>400</v>
      </c>
      <c r="J6">
        <v>100</v>
      </c>
      <c r="K6">
        <v>100</v>
      </c>
      <c r="L6">
        <v>100</v>
      </c>
      <c r="M6">
        <v>840</v>
      </c>
      <c r="N6">
        <v>250</v>
      </c>
      <c r="O6">
        <v>75</v>
      </c>
      <c r="P6">
        <v>100</v>
      </c>
      <c r="Q6">
        <v>100</v>
      </c>
      <c r="R6">
        <v>100</v>
      </c>
    </row>
    <row r="7" spans="1:18" x14ac:dyDescent="0.25">
      <c r="A7" s="1" t="s">
        <v>77</v>
      </c>
      <c r="B7" s="1" t="s">
        <v>31</v>
      </c>
      <c r="C7" s="1" t="str">
        <f>IFERROR(VLOOKUP(TOTAL_256[[#This Row],[Sub-Category]],Table9[[Sub-Category]:[Expense Type]],3,FALSE),"")</f>
        <v>Fixed</v>
      </c>
      <c r="D7">
        <v>2019</v>
      </c>
      <c r="E7" t="str">
        <f>IFERROR(VLOOKUP(TOTAL_256[[#This Row],[Sub-Category]],Table9[[Sub-Category]:[Expense Type]],2,FALSE),"")</f>
        <v>Est</v>
      </c>
    </row>
    <row r="8" spans="1:18" x14ac:dyDescent="0.25">
      <c r="A8" s="1" t="s">
        <v>147</v>
      </c>
      <c r="B8" s="1" t="s">
        <v>31</v>
      </c>
      <c r="C8" s="1" t="str">
        <f>IFERROR(VLOOKUP(TOTAL_256[[#This Row],[Sub-Category]],Table9[[Sub-Category]:[Expense Type]],3,FALSE),"")</f>
        <v>Fixed</v>
      </c>
      <c r="D8">
        <v>2019</v>
      </c>
      <c r="E8" t="str">
        <f>IFERROR(VLOOKUP(TOTAL_256[[#This Row],[Sub-Category]],Table9[[Sub-Category]:[Expense Type]],2,FALSE),"")</f>
        <v>Input</v>
      </c>
      <c r="L8">
        <v>25</v>
      </c>
      <c r="O8">
        <v>50</v>
      </c>
    </row>
    <row r="9" spans="1:18" x14ac:dyDescent="0.25">
      <c r="A9" s="1" t="s">
        <v>23</v>
      </c>
      <c r="B9" s="1" t="s">
        <v>22</v>
      </c>
      <c r="C9" s="1" t="str">
        <f>IFERROR(VLOOKUP(TOTAL_256[[#This Row],[Sub-Category]],Table9[[Sub-Category]:[Expense Type]],3,FALSE),"")</f>
        <v>Fixed</v>
      </c>
      <c r="D9">
        <v>2019</v>
      </c>
      <c r="E9" t="str">
        <f>IFERROR(VLOOKUP(TOTAL_256[[#This Row],[Sub-Category]],Table9[[Sub-Category]:[Expense Type]],2,FALSE),"")</f>
        <v>Input</v>
      </c>
      <c r="F9">
        <v>160</v>
      </c>
      <c r="G9">
        <v>160</v>
      </c>
      <c r="H9">
        <v>160</v>
      </c>
      <c r="I9">
        <v>160</v>
      </c>
      <c r="J9">
        <v>160</v>
      </c>
      <c r="K9">
        <v>160</v>
      </c>
      <c r="L9">
        <v>160</v>
      </c>
      <c r="M9">
        <v>266</v>
      </c>
      <c r="N9">
        <v>82</v>
      </c>
      <c r="O9">
        <v>82</v>
      </c>
      <c r="P9">
        <v>82</v>
      </c>
      <c r="Q9">
        <v>82</v>
      </c>
      <c r="R9">
        <v>82</v>
      </c>
    </row>
    <row r="10" spans="1:18" x14ac:dyDescent="0.25">
      <c r="A10" s="1" t="s">
        <v>30</v>
      </c>
      <c r="B10" s="1" t="s">
        <v>22</v>
      </c>
      <c r="C10" s="1" t="str">
        <f>IFERROR(VLOOKUP(TOTAL_256[[#This Row],[Sub-Category]],Table9[[Sub-Category]:[Expense Type]],3,FALSE),"")</f>
        <v>Fixed</v>
      </c>
      <c r="D10">
        <v>2019</v>
      </c>
      <c r="E10" t="str">
        <f>IFERROR(VLOOKUP(TOTAL_256[[#This Row],[Sub-Category]],Table9[[Sub-Category]:[Expense Type]],2,FALSE),"")</f>
        <v>Input</v>
      </c>
      <c r="F10">
        <v>130</v>
      </c>
      <c r="G10">
        <v>130</v>
      </c>
      <c r="H10">
        <v>130</v>
      </c>
      <c r="I10">
        <v>130</v>
      </c>
      <c r="J10">
        <v>130</v>
      </c>
      <c r="K10">
        <v>130</v>
      </c>
      <c r="L10">
        <v>130</v>
      </c>
      <c r="M10">
        <v>130</v>
      </c>
      <c r="N10">
        <v>130</v>
      </c>
      <c r="O10">
        <v>170</v>
      </c>
      <c r="P10">
        <v>170</v>
      </c>
      <c r="Q10">
        <v>70</v>
      </c>
      <c r="R10">
        <v>70</v>
      </c>
    </row>
    <row r="11" spans="1:18" x14ac:dyDescent="0.25">
      <c r="A11" s="1" t="s">
        <v>45</v>
      </c>
      <c r="B11" s="1" t="s">
        <v>22</v>
      </c>
      <c r="C11" s="1" t="str">
        <f>IFERROR(VLOOKUP(TOTAL_256[[#This Row],[Sub-Category]],Table9[[Sub-Category]:[Expense Type]],3,FALSE),"")</f>
        <v>Reducable</v>
      </c>
      <c r="D11">
        <v>2019</v>
      </c>
      <c r="E11" t="str">
        <f>IFERROR(VLOOKUP(TOTAL_256[[#This Row],[Sub-Category]],Table9[[Sub-Category]:[Expense Type]],2,FALSE),"")</f>
        <v>Input</v>
      </c>
      <c r="F11">
        <v>125</v>
      </c>
      <c r="G11">
        <v>181</v>
      </c>
      <c r="H11">
        <v>200</v>
      </c>
      <c r="I11">
        <v>261</v>
      </c>
      <c r="J11">
        <v>180</v>
      </c>
      <c r="K11">
        <v>130</v>
      </c>
      <c r="L11">
        <v>135</v>
      </c>
      <c r="M11">
        <v>175</v>
      </c>
      <c r="N11">
        <v>230</v>
      </c>
      <c r="O11">
        <v>200</v>
      </c>
      <c r="P11">
        <v>200</v>
      </c>
      <c r="Q11">
        <v>0</v>
      </c>
      <c r="R11">
        <v>0</v>
      </c>
    </row>
    <row r="12" spans="1:18" x14ac:dyDescent="0.25">
      <c r="A12" s="1" t="s">
        <v>62</v>
      </c>
      <c r="B12" s="1" t="s">
        <v>22</v>
      </c>
      <c r="C12" s="1" t="str">
        <f>IFERROR(VLOOKUP(TOTAL_256[[#This Row],[Sub-Category]],Table9[[Sub-Category]:[Expense Type]],3,FALSE),"")</f>
        <v>Fixed</v>
      </c>
      <c r="D12">
        <v>2019</v>
      </c>
      <c r="E12" t="str">
        <f>IFERROR(VLOOKUP(TOTAL_256[[#This Row],[Sub-Category]],Table9[[Sub-Category]:[Expense Type]],2,FALSE),"")</f>
        <v>Input</v>
      </c>
      <c r="F12">
        <v>1</v>
      </c>
      <c r="G12">
        <v>1</v>
      </c>
      <c r="H12">
        <v>276</v>
      </c>
      <c r="I12">
        <v>1</v>
      </c>
      <c r="J12">
        <v>1</v>
      </c>
      <c r="K12">
        <v>276</v>
      </c>
      <c r="L12">
        <v>1</v>
      </c>
      <c r="M12">
        <v>107</v>
      </c>
      <c r="N12">
        <v>170</v>
      </c>
      <c r="O12">
        <v>1</v>
      </c>
      <c r="P12">
        <v>1</v>
      </c>
      <c r="Q12">
        <v>276</v>
      </c>
      <c r="R12">
        <v>1</v>
      </c>
    </row>
    <row r="13" spans="1:18" x14ac:dyDescent="0.25">
      <c r="A13" s="1" t="s">
        <v>44</v>
      </c>
      <c r="B13" s="1" t="s">
        <v>44</v>
      </c>
      <c r="C13" s="1" t="str">
        <f>IFERROR(VLOOKUP(TOTAL_256[[#This Row],[Sub-Category]],Table9[[Sub-Category]:[Expense Type]],3,FALSE),"")</f>
        <v>Fixed</v>
      </c>
      <c r="D13">
        <v>2019</v>
      </c>
      <c r="E13" t="str">
        <f>IFERROR(VLOOKUP(TOTAL_256[[#This Row],[Sub-Category]],Table9[[Sub-Category]:[Expense Type]],2,FALSE),"")</f>
        <v>Input</v>
      </c>
      <c r="F13">
        <v>1</v>
      </c>
      <c r="G13">
        <v>1</v>
      </c>
      <c r="H13">
        <v>1</v>
      </c>
      <c r="I13">
        <v>1</v>
      </c>
      <c r="J13">
        <v>1</v>
      </c>
      <c r="K13">
        <v>1</v>
      </c>
      <c r="L13">
        <v>1</v>
      </c>
      <c r="M13">
        <v>1</v>
      </c>
      <c r="N13">
        <v>1</v>
      </c>
      <c r="O13">
        <v>1</v>
      </c>
      <c r="P13">
        <v>1</v>
      </c>
      <c r="Q13">
        <v>1</v>
      </c>
      <c r="R13">
        <v>1</v>
      </c>
    </row>
    <row r="14" spans="1:18" x14ac:dyDescent="0.25">
      <c r="A14" s="1" t="s">
        <v>71</v>
      </c>
      <c r="B14" s="1" t="s">
        <v>44</v>
      </c>
      <c r="C14" s="1" t="str">
        <f>IFERROR(VLOOKUP(TOTAL_256[[#This Row],[Sub-Category]],Table9[[Sub-Category]:[Expense Type]],3,FALSE),"")</f>
        <v>Reimbursed</v>
      </c>
      <c r="D14">
        <v>2019</v>
      </c>
      <c r="E14" t="str">
        <f>IFERROR(VLOOKUP(TOTAL_256[[#This Row],[Sub-Category]],Table9[[Sub-Category]:[Expense Type]],2,FALSE),"")</f>
        <v>Input</v>
      </c>
      <c r="F14">
        <v>1</v>
      </c>
      <c r="G14">
        <v>1</v>
      </c>
      <c r="H14">
        <v>1</v>
      </c>
      <c r="I14">
        <v>275</v>
      </c>
      <c r="J14">
        <v>1</v>
      </c>
      <c r="K14">
        <v>1</v>
      </c>
      <c r="L14">
        <v>1</v>
      </c>
      <c r="M14">
        <v>1</v>
      </c>
      <c r="N14">
        <v>1</v>
      </c>
      <c r="O14">
        <v>1</v>
      </c>
      <c r="P14">
        <v>1</v>
      </c>
      <c r="Q14">
        <v>1</v>
      </c>
      <c r="R14">
        <v>1</v>
      </c>
    </row>
    <row r="15" spans="1:18" x14ac:dyDescent="0.25">
      <c r="A15" s="1" t="s">
        <v>141</v>
      </c>
      <c r="B15" s="1" t="s">
        <v>44</v>
      </c>
      <c r="C15" s="1" t="str">
        <f>IFERROR(VLOOKUP(TOTAL_256[[#This Row],[Sub-Category]],Table9[[Sub-Category]:[Expense Type]],3,FALSE),"")</f>
        <v>Reimbursed</v>
      </c>
      <c r="D15">
        <v>2019</v>
      </c>
      <c r="E15" t="str">
        <f>IFERROR(VLOOKUP(TOTAL_256[[#This Row],[Sub-Category]],Table9[[Sub-Category]:[Expense Type]],2,FALSE),"")</f>
        <v>Input</v>
      </c>
      <c r="F15">
        <v>1</v>
      </c>
      <c r="G15">
        <v>1</v>
      </c>
      <c r="H15">
        <v>1</v>
      </c>
      <c r="I15">
        <v>1</v>
      </c>
      <c r="J15">
        <v>1</v>
      </c>
      <c r="K15">
        <v>1</v>
      </c>
      <c r="L15">
        <v>1</v>
      </c>
      <c r="M15">
        <v>1</v>
      </c>
      <c r="N15">
        <v>1</v>
      </c>
      <c r="O15">
        <v>1</v>
      </c>
      <c r="P15">
        <v>1</v>
      </c>
      <c r="Q15">
        <v>1</v>
      </c>
      <c r="R15">
        <v>1</v>
      </c>
    </row>
    <row r="16" spans="1:18" x14ac:dyDescent="0.25">
      <c r="A16" s="1" t="s">
        <v>86</v>
      </c>
      <c r="B16" s="1" t="s">
        <v>64</v>
      </c>
      <c r="C16" s="1" t="str">
        <f>IFERROR(VLOOKUP(TOTAL_256[[#This Row],[Sub-Category]],Table9[[Sub-Category]:[Expense Type]],3,FALSE),"")</f>
        <v>Reducable</v>
      </c>
      <c r="D16">
        <v>2019</v>
      </c>
      <c r="E16" t="str">
        <f>IFERROR(VLOOKUP(TOTAL_256[[#This Row],[Sub-Category]],Table9[[Sub-Category]:[Expense Type]],2,FALSE),"")</f>
        <v>Est</v>
      </c>
    </row>
    <row r="17" spans="1:18" x14ac:dyDescent="0.25">
      <c r="A17" s="1" t="s">
        <v>64</v>
      </c>
      <c r="B17" s="1" t="s">
        <v>64</v>
      </c>
      <c r="C17" s="1" t="str">
        <f>IFERROR(VLOOKUP(TOTAL_256[[#This Row],[Sub-Category]],Table9[[Sub-Category]:[Expense Type]],3,FALSE),"")</f>
        <v>Reducable</v>
      </c>
      <c r="D17">
        <v>2019</v>
      </c>
      <c r="E17" t="str">
        <f>IFERROR(VLOOKUP(TOTAL_256[[#This Row],[Sub-Category]],Table9[[Sub-Category]:[Expense Type]],2,FALSE),"")</f>
        <v>Input</v>
      </c>
      <c r="F17">
        <v>100</v>
      </c>
      <c r="G17">
        <v>100</v>
      </c>
      <c r="H17">
        <v>50</v>
      </c>
      <c r="I17">
        <v>50</v>
      </c>
      <c r="J17">
        <v>50</v>
      </c>
      <c r="K17">
        <v>50</v>
      </c>
      <c r="L17">
        <v>50</v>
      </c>
      <c r="M17">
        <v>350</v>
      </c>
      <c r="N17">
        <v>50</v>
      </c>
      <c r="O17">
        <v>50</v>
      </c>
      <c r="P17">
        <v>575</v>
      </c>
      <c r="Q17">
        <v>50</v>
      </c>
      <c r="R17">
        <v>50</v>
      </c>
    </row>
    <row r="18" spans="1:18" x14ac:dyDescent="0.25">
      <c r="A18" s="1" t="s">
        <v>65</v>
      </c>
      <c r="B18" s="1" t="s">
        <v>64</v>
      </c>
      <c r="C18" s="1" t="str">
        <f>IFERROR(VLOOKUP(TOTAL_256[[#This Row],[Sub-Category]],Table9[[Sub-Category]:[Expense Type]],3,FALSE),"")</f>
        <v>Discretionary</v>
      </c>
      <c r="D18">
        <v>2019</v>
      </c>
      <c r="E18" t="str">
        <f>IFERROR(VLOOKUP(TOTAL_256[[#This Row],[Sub-Category]],Table9[[Sub-Category]:[Expense Type]],2,FALSE),"")</f>
        <v>Est</v>
      </c>
    </row>
    <row r="19" spans="1:18" x14ac:dyDescent="0.25">
      <c r="A19" s="1" t="s">
        <v>66</v>
      </c>
      <c r="B19" s="1" t="s">
        <v>64</v>
      </c>
      <c r="C19" s="1" t="str">
        <f>IFERROR(VLOOKUP(TOTAL_256[[#This Row],[Sub-Category]],Table9[[Sub-Category]:[Expense Type]],3,FALSE),"")</f>
        <v>Discretionary</v>
      </c>
      <c r="D19">
        <v>2019</v>
      </c>
      <c r="E19" t="str">
        <f>IFERROR(VLOOKUP(TOTAL_256[[#This Row],[Sub-Category]],Table9[[Sub-Category]:[Expense Type]],2,FALSE),"")</f>
        <v>Est</v>
      </c>
    </row>
    <row r="20" spans="1:18" x14ac:dyDescent="0.25">
      <c r="A20" s="1" t="s">
        <v>15</v>
      </c>
      <c r="B20" s="1" t="s">
        <v>14</v>
      </c>
      <c r="C20" s="1" t="str">
        <f>IFERROR(VLOOKUP(TOTAL_256[[#This Row],[Sub-Category]],Table9[[Sub-Category]:[Expense Type]],3,FALSE),"")</f>
        <v>Fixed</v>
      </c>
      <c r="D20">
        <v>2019</v>
      </c>
      <c r="E20" t="str">
        <f>IFERROR(VLOOKUP(TOTAL_256[[#This Row],[Sub-Category]],Table9[[Sub-Category]:[Expense Type]],2,FALSE),"")</f>
        <v>Est</v>
      </c>
    </row>
    <row r="21" spans="1:18" x14ac:dyDescent="0.25">
      <c r="A21" s="1" t="s">
        <v>48</v>
      </c>
      <c r="B21" s="1" t="s">
        <v>14</v>
      </c>
      <c r="C21" s="1" t="str">
        <f>IFERROR(VLOOKUP(TOTAL_256[[#This Row],[Sub-Category]],Table9[[Sub-Category]:[Expense Type]],3,FALSE),"")</f>
        <v>Discretionary</v>
      </c>
      <c r="D21">
        <v>2019</v>
      </c>
      <c r="E21" t="str">
        <f>IFERROR(VLOOKUP(TOTAL_256[[#This Row],[Sub-Category]],Table9[[Sub-Category]:[Expense Type]],2,FALSE),"")</f>
        <v>Est</v>
      </c>
    </row>
    <row r="22" spans="1:18" x14ac:dyDescent="0.25">
      <c r="A22" s="1" t="s">
        <v>74</v>
      </c>
      <c r="B22" s="1" t="s">
        <v>14</v>
      </c>
      <c r="C22" s="1" t="str">
        <f>IFERROR(VLOOKUP(TOTAL_256[[#This Row],[Sub-Category]],Table9[[Sub-Category]:[Expense Type]],3,FALSE),"")</f>
        <v>Fixed</v>
      </c>
      <c r="D22">
        <v>2019</v>
      </c>
      <c r="E22" t="str">
        <f>IFERROR(VLOOKUP(TOTAL_256[[#This Row],[Sub-Category]],Table9[[Sub-Category]:[Expense Type]],2,FALSE),"")</f>
        <v>Est</v>
      </c>
    </row>
    <row r="23" spans="1:18" x14ac:dyDescent="0.25">
      <c r="A23" s="1" t="s">
        <v>82</v>
      </c>
      <c r="B23" s="1" t="s">
        <v>14</v>
      </c>
      <c r="C23" s="1" t="str">
        <f>IFERROR(VLOOKUP(TOTAL_256[[#This Row],[Sub-Category]],Table9[[Sub-Category]:[Expense Type]],3,FALSE),"")</f>
        <v>Fixed</v>
      </c>
      <c r="D23">
        <v>2019</v>
      </c>
      <c r="E23" t="str">
        <f>IFERROR(VLOOKUP(TOTAL_256[[#This Row],[Sub-Category]],Table9[[Sub-Category]:[Expense Type]],2,FALSE),"")</f>
        <v>Est</v>
      </c>
    </row>
    <row r="24" spans="1:18" x14ac:dyDescent="0.25">
      <c r="A24" s="1" t="s">
        <v>145</v>
      </c>
      <c r="B24" s="1" t="s">
        <v>14</v>
      </c>
      <c r="C24" s="1" t="str">
        <f>IFERROR(VLOOKUP(TOTAL_256[[#This Row],[Sub-Category]],Table9[[Sub-Category]:[Expense Type]],3,FALSE),"")</f>
        <v>Fixed</v>
      </c>
      <c r="D24">
        <v>2019</v>
      </c>
      <c r="E24" t="str">
        <f>IFERROR(VLOOKUP(TOTAL_256[[#This Row],[Sub-Category]],Table9[[Sub-Category]:[Expense Type]],2,FALSE),"")</f>
        <v>Input</v>
      </c>
    </row>
    <row r="25" spans="1:18" x14ac:dyDescent="0.25">
      <c r="A25" s="1" t="s">
        <v>21</v>
      </c>
      <c r="B25" s="1" t="s">
        <v>20</v>
      </c>
      <c r="C25" s="1" t="str">
        <f>IFERROR(VLOOKUP(TOTAL_256[[#This Row],[Sub-Category]],Table9[[Sub-Category]:[Expense Type]],3,FALSE),"")</f>
        <v>Discretionary</v>
      </c>
      <c r="D25">
        <v>2019</v>
      </c>
      <c r="E25" t="str">
        <f>IFERROR(VLOOKUP(TOTAL_256[[#This Row],[Sub-Category]],Table9[[Sub-Category]:[Expense Type]],2,FALSE),"")</f>
        <v>Est</v>
      </c>
    </row>
    <row r="26" spans="1:18" x14ac:dyDescent="0.25">
      <c r="A26" s="1" t="s">
        <v>37</v>
      </c>
      <c r="B26" s="1" t="s">
        <v>20</v>
      </c>
      <c r="C26" s="1" t="str">
        <f>IFERROR(VLOOKUP(TOTAL_256[[#This Row],[Sub-Category]],Table9[[Sub-Category]:[Expense Type]],3,FALSE),"")</f>
        <v>Reducable</v>
      </c>
      <c r="D26">
        <v>2019</v>
      </c>
      <c r="E26" t="str">
        <f>IFERROR(VLOOKUP(TOTAL_256[[#This Row],[Sub-Category]],Table9[[Sub-Category]:[Expense Type]],2,FALSE),"")</f>
        <v>Est</v>
      </c>
    </row>
    <row r="27" spans="1:18" x14ac:dyDescent="0.25">
      <c r="A27" s="1" t="s">
        <v>47</v>
      </c>
      <c r="B27" s="1" t="s">
        <v>20</v>
      </c>
      <c r="C27" s="1" t="str">
        <f>IFERROR(VLOOKUP(TOTAL_256[[#This Row],[Sub-Category]],Table9[[Sub-Category]:[Expense Type]],3,FALSE),"")</f>
        <v>Reducable</v>
      </c>
      <c r="D27">
        <v>2019</v>
      </c>
      <c r="E27" t="str">
        <f>IFERROR(VLOOKUP(TOTAL_256[[#This Row],[Sub-Category]],Table9[[Sub-Category]:[Expense Type]],2,FALSE),"")</f>
        <v>Est</v>
      </c>
    </row>
    <row r="28" spans="1:18" x14ac:dyDescent="0.25">
      <c r="A28" s="1" t="s">
        <v>52</v>
      </c>
      <c r="B28" s="1" t="s">
        <v>20</v>
      </c>
      <c r="C28" s="1" t="str">
        <f>IFERROR(VLOOKUP(TOTAL_256[[#This Row],[Sub-Category]],Table9[[Sub-Category]:[Expense Type]],3,FALSE),"")</f>
        <v>Reducable</v>
      </c>
      <c r="D28">
        <v>2019</v>
      </c>
      <c r="E28" t="str">
        <f>IFERROR(VLOOKUP(TOTAL_256[[#This Row],[Sub-Category]],Table9[[Sub-Category]:[Expense Type]],2,FALSE),"")</f>
        <v>Est</v>
      </c>
    </row>
    <row r="29" spans="1:18" x14ac:dyDescent="0.25">
      <c r="A29" s="1" t="s">
        <v>53</v>
      </c>
      <c r="B29" s="1" t="s">
        <v>20</v>
      </c>
      <c r="C29" s="1" t="str">
        <f>IFERROR(VLOOKUP(TOTAL_256[[#This Row],[Sub-Category]],Table9[[Sub-Category]:[Expense Type]],3,FALSE),"")</f>
        <v>Reducable</v>
      </c>
      <c r="D29">
        <v>2019</v>
      </c>
      <c r="E29" t="str">
        <f>IFERROR(VLOOKUP(TOTAL_256[[#This Row],[Sub-Category]],Table9[[Sub-Category]:[Expense Type]],2,FALSE),"")</f>
        <v>Est</v>
      </c>
    </row>
    <row r="30" spans="1:18" x14ac:dyDescent="0.25">
      <c r="A30" s="1" t="s">
        <v>72</v>
      </c>
      <c r="B30" s="1" t="s">
        <v>20</v>
      </c>
      <c r="C30" s="1" t="str">
        <f>IFERROR(VLOOKUP(TOTAL_256[[#This Row],[Sub-Category]],Table9[[Sub-Category]:[Expense Type]],3,FALSE),"")</f>
        <v>Reducable</v>
      </c>
      <c r="D30">
        <v>2019</v>
      </c>
      <c r="E30" t="str">
        <f>IFERROR(VLOOKUP(TOTAL_256[[#This Row],[Sub-Category]],Table9[[Sub-Category]:[Expense Type]],2,FALSE),"")</f>
        <v>Est</v>
      </c>
      <c r="G30">
        <v>50</v>
      </c>
      <c r="H30">
        <v>100</v>
      </c>
      <c r="I30">
        <v>2</v>
      </c>
      <c r="J30">
        <v>2</v>
      </c>
      <c r="K30">
        <v>2</v>
      </c>
      <c r="L30">
        <v>2</v>
      </c>
      <c r="M30">
        <v>2</v>
      </c>
      <c r="N30">
        <v>2</v>
      </c>
      <c r="O30">
        <v>2</v>
      </c>
      <c r="P30">
        <v>2</v>
      </c>
      <c r="Q30">
        <v>2</v>
      </c>
      <c r="R30">
        <v>2</v>
      </c>
    </row>
    <row r="31" spans="1:18" x14ac:dyDescent="0.25">
      <c r="A31" s="1" t="s">
        <v>88</v>
      </c>
      <c r="B31" s="1" t="s">
        <v>88</v>
      </c>
      <c r="C31" s="1" t="str">
        <f>IFERROR(VLOOKUP(TOTAL_256[[#This Row],[Sub-Category]],Table9[[Sub-Category]:[Expense Type]],3,FALSE),"")</f>
        <v>Reducable</v>
      </c>
      <c r="D31">
        <v>2019</v>
      </c>
      <c r="E31" t="str">
        <f>IFERROR(VLOOKUP(TOTAL_256[[#This Row],[Sub-Category]],Table9[[Sub-Category]:[Expense Type]],2,FALSE),"")</f>
        <v>Input</v>
      </c>
      <c r="F31">
        <v>470</v>
      </c>
      <c r="G31">
        <v>50</v>
      </c>
      <c r="H31">
        <v>50</v>
      </c>
      <c r="I31">
        <v>200</v>
      </c>
      <c r="J31">
        <v>50</v>
      </c>
      <c r="K31">
        <v>150</v>
      </c>
      <c r="L31">
        <v>50</v>
      </c>
      <c r="M31">
        <v>2</v>
      </c>
      <c r="N31">
        <v>350</v>
      </c>
      <c r="O31">
        <v>1</v>
      </c>
      <c r="P31">
        <v>1</v>
      </c>
      <c r="Q31">
        <v>50</v>
      </c>
      <c r="R31">
        <v>200</v>
      </c>
    </row>
    <row r="32" spans="1:18" x14ac:dyDescent="0.25">
      <c r="A32" s="1" t="s">
        <v>41</v>
      </c>
      <c r="B32" s="1" t="s">
        <v>40</v>
      </c>
      <c r="C32" s="1" t="str">
        <f>IFERROR(VLOOKUP(TOTAL_256[[#This Row],[Sub-Category]],Table9[[Sub-Category]:[Expense Type]],3,FALSE),"")</f>
        <v>Fixed</v>
      </c>
      <c r="D32">
        <v>2019</v>
      </c>
      <c r="E32" t="str">
        <f>IFERROR(VLOOKUP(TOTAL_256[[#This Row],[Sub-Category]],Table9[[Sub-Category]:[Expense Type]],2,FALSE),"")</f>
        <v>Input</v>
      </c>
      <c r="F32">
        <v>1</v>
      </c>
      <c r="G32">
        <v>50</v>
      </c>
      <c r="H32">
        <v>1</v>
      </c>
      <c r="I32">
        <v>1</v>
      </c>
      <c r="J32">
        <v>1</v>
      </c>
      <c r="K32">
        <v>1</v>
      </c>
      <c r="L32">
        <v>1</v>
      </c>
      <c r="M32">
        <v>1</v>
      </c>
      <c r="N32">
        <v>250</v>
      </c>
      <c r="O32">
        <v>1</v>
      </c>
      <c r="P32">
        <v>1</v>
      </c>
      <c r="Q32">
        <v>1</v>
      </c>
      <c r="R32">
        <v>1</v>
      </c>
    </row>
    <row r="33" spans="1:18" x14ac:dyDescent="0.25">
      <c r="A33" s="1" t="s">
        <v>42</v>
      </c>
      <c r="B33" s="1" t="s">
        <v>40</v>
      </c>
      <c r="C33" s="1" t="str">
        <f>IFERROR(VLOOKUP(TOTAL_256[[#This Row],[Sub-Category]],Table9[[Sub-Category]:[Expense Type]],3,FALSE),"")</f>
        <v>Fixed</v>
      </c>
      <c r="D33">
        <v>2019</v>
      </c>
      <c r="E33" t="str">
        <f>IFERROR(VLOOKUP(TOTAL_256[[#This Row],[Sub-Category]],Table9[[Sub-Category]:[Expense Type]],2,FALSE),"")</f>
        <v>Input</v>
      </c>
      <c r="F33">
        <v>1</v>
      </c>
      <c r="G33">
        <v>1</v>
      </c>
      <c r="H33">
        <v>1</v>
      </c>
      <c r="I33">
        <v>1</v>
      </c>
      <c r="J33">
        <v>1</v>
      </c>
      <c r="K33">
        <v>1</v>
      </c>
      <c r="L33">
        <v>1</v>
      </c>
      <c r="M33">
        <v>180</v>
      </c>
      <c r="N33">
        <v>1</v>
      </c>
      <c r="O33">
        <v>145</v>
      </c>
      <c r="P33">
        <v>500</v>
      </c>
      <c r="Q33">
        <v>1</v>
      </c>
      <c r="R33">
        <v>1</v>
      </c>
    </row>
    <row r="34" spans="1:18" x14ac:dyDescent="0.25">
      <c r="A34" s="1" t="s">
        <v>40</v>
      </c>
      <c r="B34" s="1" t="s">
        <v>40</v>
      </c>
      <c r="C34" s="1" t="str">
        <f>IFERROR(VLOOKUP(TOTAL_256[[#This Row],[Sub-Category]],Table9[[Sub-Category]:[Expense Type]],3,FALSE),"")</f>
        <v>Fixed</v>
      </c>
      <c r="D34">
        <v>2019</v>
      </c>
      <c r="E34" t="str">
        <f>IFERROR(VLOOKUP(TOTAL_256[[#This Row],[Sub-Category]],Table9[[Sub-Category]:[Expense Type]],2,FALSE),"")</f>
        <v>Input</v>
      </c>
      <c r="F34">
        <v>1</v>
      </c>
      <c r="G34">
        <v>1</v>
      </c>
      <c r="H34">
        <v>1</v>
      </c>
      <c r="I34">
        <v>1</v>
      </c>
      <c r="J34">
        <v>1</v>
      </c>
      <c r="K34">
        <v>1</v>
      </c>
      <c r="L34">
        <v>1</v>
      </c>
      <c r="M34">
        <v>1</v>
      </c>
      <c r="N34">
        <v>1</v>
      </c>
      <c r="O34">
        <v>1</v>
      </c>
      <c r="P34">
        <v>1</v>
      </c>
      <c r="Q34">
        <v>1</v>
      </c>
      <c r="R34">
        <v>1</v>
      </c>
    </row>
    <row r="35" spans="1:18" x14ac:dyDescent="0.25">
      <c r="A35" s="1" t="s">
        <v>70</v>
      </c>
      <c r="B35" s="1" t="s">
        <v>40</v>
      </c>
      <c r="C35" s="1" t="str">
        <f>IFERROR(VLOOKUP(TOTAL_256[[#This Row],[Sub-Category]],Table9[[Sub-Category]:[Expense Type]],3,FALSE),"")</f>
        <v>Reducable</v>
      </c>
      <c r="D35">
        <v>2019</v>
      </c>
      <c r="E35" t="str">
        <f>IFERROR(VLOOKUP(TOTAL_256[[#This Row],[Sub-Category]],Table9[[Sub-Category]:[Expense Type]],2,FALSE),"")</f>
        <v>Input</v>
      </c>
      <c r="F35">
        <v>1</v>
      </c>
      <c r="G35">
        <v>30</v>
      </c>
      <c r="H35">
        <v>30</v>
      </c>
      <c r="I35">
        <v>30</v>
      </c>
      <c r="J35">
        <v>30</v>
      </c>
      <c r="K35">
        <v>30</v>
      </c>
      <c r="L35">
        <v>30</v>
      </c>
      <c r="M35">
        <v>30</v>
      </c>
      <c r="N35">
        <v>30</v>
      </c>
      <c r="O35">
        <v>30</v>
      </c>
      <c r="P35">
        <v>30</v>
      </c>
      <c r="Q35">
        <v>30</v>
      </c>
      <c r="R35">
        <v>30</v>
      </c>
    </row>
    <row r="36" spans="1:18" x14ac:dyDescent="0.25">
      <c r="A36" s="1" t="s">
        <v>50</v>
      </c>
      <c r="B36" s="1" t="s">
        <v>49</v>
      </c>
      <c r="C36" s="1" t="str">
        <f>IFERROR(VLOOKUP(TOTAL_256[[#This Row],[Sub-Category]],Table9[[Sub-Category]:[Expense Type]],3,FALSE),"")</f>
        <v>Reducable</v>
      </c>
      <c r="D36">
        <v>2019</v>
      </c>
      <c r="E36" t="str">
        <f>IFERROR(VLOOKUP(TOTAL_256[[#This Row],[Sub-Category]],Table9[[Sub-Category]:[Expense Type]],2,FALSE),"")</f>
        <v>Est</v>
      </c>
    </row>
    <row r="37" spans="1:18" x14ac:dyDescent="0.25">
      <c r="A37" s="1" t="s">
        <v>57</v>
      </c>
      <c r="B37" s="1" t="s">
        <v>49</v>
      </c>
      <c r="C37" s="1" t="str">
        <f>IFERROR(VLOOKUP(TOTAL_256[[#This Row],[Sub-Category]],Table9[[Sub-Category]:[Expense Type]],3,FALSE),"")</f>
        <v>Reducable</v>
      </c>
      <c r="D37">
        <v>2019</v>
      </c>
      <c r="E37" t="str">
        <f>IFERROR(VLOOKUP(TOTAL_256[[#This Row],[Sub-Category]],Table9[[Sub-Category]:[Expense Type]],2,FALSE),"")</f>
        <v>Input</v>
      </c>
      <c r="F37">
        <v>1</v>
      </c>
      <c r="G37">
        <v>1</v>
      </c>
      <c r="H37">
        <v>1</v>
      </c>
      <c r="I37">
        <v>1</v>
      </c>
      <c r="J37">
        <v>1</v>
      </c>
      <c r="K37">
        <v>1</v>
      </c>
      <c r="L37">
        <v>1</v>
      </c>
      <c r="M37">
        <v>1</v>
      </c>
      <c r="N37">
        <v>1</v>
      </c>
      <c r="O37">
        <v>1</v>
      </c>
      <c r="P37">
        <v>1</v>
      </c>
      <c r="Q37">
        <v>1</v>
      </c>
      <c r="R37">
        <v>1</v>
      </c>
    </row>
    <row r="38" spans="1:18" x14ac:dyDescent="0.25">
      <c r="A38" s="1" t="s">
        <v>58</v>
      </c>
      <c r="B38" s="1" t="s">
        <v>49</v>
      </c>
      <c r="C38" s="1" t="str">
        <f>IFERROR(VLOOKUP(TOTAL_256[[#This Row],[Sub-Category]],Table9[[Sub-Category]:[Expense Type]],3,FALSE),"")</f>
        <v>Reducable</v>
      </c>
      <c r="D38">
        <v>2019</v>
      </c>
      <c r="E38" t="str">
        <f>IFERROR(VLOOKUP(TOTAL_256[[#This Row],[Sub-Category]],Table9[[Sub-Category]:[Expense Type]],2,FALSE),"")</f>
        <v>Est</v>
      </c>
    </row>
    <row r="39" spans="1:18" x14ac:dyDescent="0.25">
      <c r="A39" s="1" t="s">
        <v>59</v>
      </c>
      <c r="B39" s="1" t="s">
        <v>49</v>
      </c>
      <c r="C39" s="1" t="str">
        <f>IFERROR(VLOOKUP(TOTAL_256[[#This Row],[Sub-Category]],Table9[[Sub-Category]:[Expense Type]],3,FALSE),"")</f>
        <v>Reducable</v>
      </c>
      <c r="D39">
        <v>2019</v>
      </c>
      <c r="E39" t="str">
        <f>IFERROR(VLOOKUP(TOTAL_256[[#This Row],[Sub-Category]],Table9[[Sub-Category]:[Expense Type]],2,FALSE),"")</f>
        <v>Est</v>
      </c>
      <c r="F39">
        <v>95</v>
      </c>
      <c r="G39">
        <v>2</v>
      </c>
      <c r="H39">
        <v>1090</v>
      </c>
      <c r="I39">
        <v>-775</v>
      </c>
      <c r="J39">
        <v>2</v>
      </c>
      <c r="K39">
        <v>2</v>
      </c>
      <c r="L39">
        <v>-759</v>
      </c>
      <c r="M39">
        <v>624</v>
      </c>
      <c r="N39">
        <v>2</v>
      </c>
      <c r="O39">
        <v>2</v>
      </c>
      <c r="P39">
        <v>1</v>
      </c>
      <c r="Q39">
        <v>1</v>
      </c>
      <c r="R39">
        <v>1</v>
      </c>
    </row>
    <row r="40" spans="1:18" x14ac:dyDescent="0.25">
      <c r="A40" s="1" t="s">
        <v>60</v>
      </c>
      <c r="B40" s="1" t="s">
        <v>49</v>
      </c>
      <c r="C40" s="1" t="str">
        <f>IFERROR(VLOOKUP(TOTAL_256[[#This Row],[Sub-Category]],Table9[[Sub-Category]:[Expense Type]],3,FALSE),"")</f>
        <v>Reducable</v>
      </c>
      <c r="D40">
        <v>2019</v>
      </c>
      <c r="E40" t="str">
        <f>IFERROR(VLOOKUP(TOTAL_256[[#This Row],[Sub-Category]],Table9[[Sub-Category]:[Expense Type]],2,FALSE),"")</f>
        <v>Est</v>
      </c>
    </row>
    <row r="41" spans="1:18" x14ac:dyDescent="0.25">
      <c r="A41" s="1" t="s">
        <v>27</v>
      </c>
      <c r="B41" s="1" t="s">
        <v>26</v>
      </c>
      <c r="C41" s="1" t="str">
        <f>IFERROR(VLOOKUP(TOTAL_256[[#This Row],[Sub-Category]],Table9[[Sub-Category]:[Expense Type]],3,FALSE),"")</f>
        <v>Fixed</v>
      </c>
      <c r="D41">
        <v>2019</v>
      </c>
      <c r="E41" t="str">
        <f>IFERROR(VLOOKUP(TOTAL_256[[#This Row],[Sub-Category]],Table9[[Sub-Category]:[Expense Type]],2,FALSE),"")</f>
        <v>Input</v>
      </c>
      <c r="F41">
        <v>50</v>
      </c>
      <c r="G41">
        <v>325</v>
      </c>
      <c r="H41">
        <v>250</v>
      </c>
      <c r="I41">
        <v>250</v>
      </c>
      <c r="J41">
        <v>250</v>
      </c>
      <c r="K41">
        <v>150</v>
      </c>
      <c r="L41">
        <v>150</v>
      </c>
      <c r="M41">
        <v>250</v>
      </c>
      <c r="N41">
        <v>250</v>
      </c>
      <c r="O41">
        <v>250</v>
      </c>
      <c r="P41">
        <v>250</v>
      </c>
      <c r="Q41">
        <v>250</v>
      </c>
      <c r="R41">
        <v>250</v>
      </c>
    </row>
    <row r="42" spans="1:18" x14ac:dyDescent="0.25">
      <c r="A42" s="1" t="s">
        <v>28</v>
      </c>
      <c r="B42" s="1" t="s">
        <v>26</v>
      </c>
      <c r="C42" s="1" t="str">
        <f>IFERROR(VLOOKUP(TOTAL_256[[#This Row],[Sub-Category]],Table9[[Sub-Category]:[Expense Type]],3,FALSE),"")</f>
        <v>Fixed</v>
      </c>
      <c r="D42">
        <v>2019</v>
      </c>
      <c r="E42" t="str">
        <f>IFERROR(VLOOKUP(TOTAL_256[[#This Row],[Sub-Category]],Table9[[Sub-Category]:[Expense Type]],2,FALSE),"")</f>
        <v>Input</v>
      </c>
      <c r="F42">
        <v>60</v>
      </c>
      <c r="G42">
        <v>30</v>
      </c>
      <c r="H42">
        <v>100</v>
      </c>
      <c r="I42">
        <v>100</v>
      </c>
      <c r="J42">
        <v>100</v>
      </c>
      <c r="K42">
        <v>0</v>
      </c>
      <c r="L42">
        <v>0</v>
      </c>
      <c r="M42">
        <v>100</v>
      </c>
      <c r="N42">
        <v>100</v>
      </c>
      <c r="O42">
        <v>100</v>
      </c>
      <c r="P42">
        <v>100</v>
      </c>
      <c r="Q42">
        <v>100</v>
      </c>
      <c r="R42">
        <v>100</v>
      </c>
    </row>
    <row r="43" spans="1:18" x14ac:dyDescent="0.25">
      <c r="A43" s="1" t="s">
        <v>26</v>
      </c>
      <c r="B43" s="1" t="s">
        <v>26</v>
      </c>
      <c r="C43" s="1" t="str">
        <f>IFERROR(VLOOKUP(TOTAL_256[[#This Row],[Sub-Category]],Table9[[Sub-Category]:[Expense Type]],3,FALSE),"")</f>
        <v>Fixed</v>
      </c>
      <c r="D43">
        <v>2019</v>
      </c>
      <c r="E43" t="str">
        <f>IFERROR(VLOOKUP(TOTAL_256[[#This Row],[Sub-Category]],Table9[[Sub-Category]:[Expense Type]],2,FALSE),"")</f>
        <v>Input</v>
      </c>
    </row>
    <row r="44" spans="1:18" x14ac:dyDescent="0.25">
      <c r="A44" s="1" t="s">
        <v>81</v>
      </c>
      <c r="B44" s="1" t="s">
        <v>26</v>
      </c>
      <c r="C44" s="1" t="str">
        <f>IFERROR(VLOOKUP(TOTAL_256[[#This Row],[Sub-Category]],Table9[[Sub-Category]:[Expense Type]],3,FALSE),"")</f>
        <v>Fixed</v>
      </c>
      <c r="D44">
        <v>2019</v>
      </c>
      <c r="E44" t="str">
        <f>IFERROR(VLOOKUP(TOTAL_256[[#This Row],[Sub-Category]],Table9[[Sub-Category]:[Expense Type]],2,FALSE),"")</f>
        <v>Input</v>
      </c>
      <c r="F44">
        <v>1</v>
      </c>
      <c r="G44">
        <v>1</v>
      </c>
      <c r="H44">
        <v>1</v>
      </c>
      <c r="I44">
        <v>1</v>
      </c>
      <c r="J44">
        <v>1</v>
      </c>
      <c r="K44">
        <v>1</v>
      </c>
      <c r="L44">
        <v>1</v>
      </c>
      <c r="M44">
        <v>1</v>
      </c>
      <c r="N44">
        <v>1</v>
      </c>
      <c r="O44">
        <v>1</v>
      </c>
      <c r="P44">
        <v>1</v>
      </c>
      <c r="Q44">
        <v>1</v>
      </c>
      <c r="R44">
        <v>1</v>
      </c>
    </row>
    <row r="45" spans="1:18" x14ac:dyDescent="0.25">
      <c r="A45" s="1" t="s">
        <v>146</v>
      </c>
      <c r="B45" s="1" t="s">
        <v>26</v>
      </c>
      <c r="C45" s="1" t="str">
        <f>IFERROR(VLOOKUP(TOTAL_256[[#This Row],[Sub-Category]],Table9[[Sub-Category]:[Expense Type]],3,FALSE),"")</f>
        <v>Fixed</v>
      </c>
      <c r="D45">
        <v>2019</v>
      </c>
      <c r="E45" t="str">
        <f>IFERROR(VLOOKUP(TOTAL_256[[#This Row],[Sub-Category]],Table9[[Sub-Category]:[Expense Type]],2,FALSE),"")</f>
        <v>Input</v>
      </c>
    </row>
    <row r="46" spans="1:18" x14ac:dyDescent="0.25">
      <c r="A46" s="1" t="s">
        <v>25</v>
      </c>
      <c r="B46" s="1" t="s">
        <v>24</v>
      </c>
      <c r="C46" s="1" t="str">
        <f>IFERROR(VLOOKUP(TOTAL_256[[#This Row],[Sub-Category]],Table9[[Sub-Category]:[Expense Type]],3,FALSE),"")</f>
        <v>Fixed</v>
      </c>
      <c r="D46">
        <v>2019</v>
      </c>
      <c r="E46" t="str">
        <f>IFERROR(VLOOKUP(TOTAL_256[[#This Row],[Sub-Category]],Table9[[Sub-Category]:[Expense Type]],2,FALSE),"")</f>
        <v>Input</v>
      </c>
      <c r="F46">
        <v>1</v>
      </c>
      <c r="G46">
        <v>340</v>
      </c>
      <c r="H46">
        <v>340</v>
      </c>
      <c r="I46">
        <v>1020</v>
      </c>
      <c r="J46">
        <v>340</v>
      </c>
      <c r="K46">
        <v>0</v>
      </c>
      <c r="L46">
        <v>0</v>
      </c>
      <c r="M46">
        <v>680</v>
      </c>
      <c r="N46">
        <v>1</v>
      </c>
      <c r="O46">
        <v>1</v>
      </c>
      <c r="P46">
        <v>1000</v>
      </c>
      <c r="Q46">
        <v>1</v>
      </c>
      <c r="R46">
        <v>1</v>
      </c>
    </row>
    <row r="47" spans="1:18" x14ac:dyDescent="0.25">
      <c r="A47" s="1" t="s">
        <v>63</v>
      </c>
      <c r="B47" s="1" t="s">
        <v>24</v>
      </c>
      <c r="C47" s="1" t="str">
        <f>IFERROR(VLOOKUP(TOTAL_256[[#This Row],[Sub-Category]],Table9[[Sub-Category]:[Expense Type]],3,FALSE),"")</f>
        <v>Fixed</v>
      </c>
      <c r="D47">
        <v>2019</v>
      </c>
      <c r="E47" t="str">
        <f>IFERROR(VLOOKUP(TOTAL_256[[#This Row],[Sub-Category]],Table9[[Sub-Category]:[Expense Type]],2,FALSE),"")</f>
        <v>Input</v>
      </c>
      <c r="F47">
        <v>1218</v>
      </c>
      <c r="G47">
        <v>1218</v>
      </c>
      <c r="H47">
        <v>1218</v>
      </c>
      <c r="I47">
        <v>1218</v>
      </c>
      <c r="J47">
        <v>1218</v>
      </c>
      <c r="K47">
        <v>1218</v>
      </c>
      <c r="L47">
        <v>1218</v>
      </c>
      <c r="M47">
        <v>1218</v>
      </c>
      <c r="N47">
        <v>1518</v>
      </c>
      <c r="O47">
        <v>1518</v>
      </c>
      <c r="P47">
        <v>1518</v>
      </c>
      <c r="Q47">
        <v>1</v>
      </c>
      <c r="R47">
        <v>1</v>
      </c>
    </row>
    <row r="48" spans="1:18" x14ac:dyDescent="0.25">
      <c r="A48" s="1" t="s">
        <v>78</v>
      </c>
      <c r="B48" s="1" t="s">
        <v>24</v>
      </c>
      <c r="C48" s="1" t="str">
        <f>IFERROR(VLOOKUP(TOTAL_256[[#This Row],[Sub-Category]],Table9[[Sub-Category]:[Expense Type]],3,FALSE),"")</f>
        <v>Fixed</v>
      </c>
      <c r="D48">
        <v>2019</v>
      </c>
      <c r="E48" t="str">
        <f>IFERROR(VLOOKUP(TOTAL_256[[#This Row],[Sub-Category]],Table9[[Sub-Category]:[Expense Type]],2,FALSE),"")</f>
        <v>Input</v>
      </c>
      <c r="F48">
        <v>620</v>
      </c>
      <c r="G48">
        <v>670</v>
      </c>
      <c r="H48">
        <v>635</v>
      </c>
      <c r="I48">
        <v>620</v>
      </c>
      <c r="J48">
        <v>620</v>
      </c>
      <c r="K48">
        <v>720</v>
      </c>
      <c r="L48">
        <v>796</v>
      </c>
      <c r="M48">
        <v>620</v>
      </c>
      <c r="N48">
        <v>620</v>
      </c>
      <c r="O48">
        <v>670</v>
      </c>
      <c r="P48">
        <v>620</v>
      </c>
      <c r="Q48">
        <v>620</v>
      </c>
      <c r="R48">
        <v>620</v>
      </c>
    </row>
    <row r="49" spans="1:18" x14ac:dyDescent="0.25">
      <c r="A49" s="1" t="s">
        <v>17</v>
      </c>
      <c r="B49" s="1" t="s">
        <v>16</v>
      </c>
      <c r="C49" s="1" t="str">
        <f>IFERROR(VLOOKUP(TOTAL_256[[#This Row],[Sub-Category]],Table9[[Sub-Category]:[Expense Type]],3,FALSE),"")</f>
        <v>Discretionary</v>
      </c>
      <c r="D49">
        <v>2019</v>
      </c>
      <c r="E49" t="str">
        <f>IFERROR(VLOOKUP(TOTAL_256[[#This Row],[Sub-Category]],Table9[[Sub-Category]:[Expense Type]],2,FALSE),"")</f>
        <v>Est</v>
      </c>
    </row>
    <row r="50" spans="1:18" x14ac:dyDescent="0.25">
      <c r="A50" s="1" t="s">
        <v>33</v>
      </c>
      <c r="B50" s="1" t="s">
        <v>16</v>
      </c>
      <c r="C50" s="1" t="str">
        <f>IFERROR(VLOOKUP(TOTAL_256[[#This Row],[Sub-Category]],Table9[[Sub-Category]:[Expense Type]],3,FALSE),"")</f>
        <v>Reducable</v>
      </c>
      <c r="D50">
        <v>2019</v>
      </c>
      <c r="E50" t="str">
        <f>IFERROR(VLOOKUP(TOTAL_256[[#This Row],[Sub-Category]],Table9[[Sub-Category]:[Expense Type]],2,FALSE),"")</f>
        <v>Input</v>
      </c>
      <c r="F50">
        <v>1</v>
      </c>
      <c r="G50">
        <v>1</v>
      </c>
      <c r="H50">
        <v>1</v>
      </c>
      <c r="I50">
        <v>1</v>
      </c>
      <c r="J50">
        <v>1</v>
      </c>
      <c r="K50">
        <v>1</v>
      </c>
      <c r="L50">
        <v>1</v>
      </c>
      <c r="M50">
        <v>1</v>
      </c>
      <c r="N50">
        <v>1</v>
      </c>
      <c r="O50">
        <v>1</v>
      </c>
      <c r="P50">
        <v>1</v>
      </c>
      <c r="Q50">
        <v>1</v>
      </c>
      <c r="R50">
        <v>1</v>
      </c>
    </row>
    <row r="51" spans="1:18" x14ac:dyDescent="0.25">
      <c r="A51" s="1" t="s">
        <v>16</v>
      </c>
      <c r="B51" s="1" t="s">
        <v>16</v>
      </c>
      <c r="C51" s="1" t="str">
        <f>IFERROR(VLOOKUP(TOTAL_256[[#This Row],[Sub-Category]],Table9[[Sub-Category]:[Expense Type]],3,FALSE),"")</f>
        <v>Discretionary</v>
      </c>
      <c r="D51">
        <v>2019</v>
      </c>
      <c r="E51" t="str">
        <f>IFERROR(VLOOKUP(TOTAL_256[[#This Row],[Sub-Category]],Table9[[Sub-Category]:[Expense Type]],2,FALSE),"")</f>
        <v>Est</v>
      </c>
      <c r="I51">
        <v>120</v>
      </c>
      <c r="J51">
        <v>2</v>
      </c>
      <c r="K51">
        <v>2</v>
      </c>
      <c r="L51">
        <v>2</v>
      </c>
      <c r="M51">
        <v>2</v>
      </c>
      <c r="N51">
        <v>2</v>
      </c>
      <c r="O51">
        <v>2</v>
      </c>
      <c r="P51">
        <v>2</v>
      </c>
      <c r="Q51">
        <v>2</v>
      </c>
      <c r="R51">
        <v>2</v>
      </c>
    </row>
    <row r="52" spans="1:18" x14ac:dyDescent="0.25">
      <c r="A52" s="1" t="s">
        <v>80</v>
      </c>
      <c r="B52" s="1" t="s">
        <v>16</v>
      </c>
      <c r="C52" s="1" t="str">
        <f>IFERROR(VLOOKUP(TOTAL_256[[#This Row],[Sub-Category]],Table9[[Sub-Category]:[Expense Type]],3,FALSE),"")</f>
        <v>Discretionary</v>
      </c>
      <c r="D52">
        <v>2019</v>
      </c>
      <c r="E52" t="str">
        <f>IFERROR(VLOOKUP(TOTAL_256[[#This Row],[Sub-Category]],Table9[[Sub-Category]:[Expense Type]],2,FALSE),"")</f>
        <v>Est</v>
      </c>
    </row>
    <row r="53" spans="1:18" x14ac:dyDescent="0.25">
      <c r="A53" s="1" t="s">
        <v>83</v>
      </c>
      <c r="B53" s="1" t="s">
        <v>16</v>
      </c>
      <c r="C53" s="1" t="str">
        <f>IFERROR(VLOOKUP(TOTAL_256[[#This Row],[Sub-Category]],Table9[[Sub-Category]:[Expense Type]],3,FALSE),"")</f>
        <v>Reducable</v>
      </c>
      <c r="D53">
        <v>2019</v>
      </c>
      <c r="E53" t="str">
        <f>IFERROR(VLOOKUP(TOTAL_256[[#This Row],[Sub-Category]],Table9[[Sub-Category]:[Expense Type]],2,FALSE),"")</f>
        <v>Est</v>
      </c>
    </row>
    <row r="54" spans="1:18" x14ac:dyDescent="0.25">
      <c r="A54" s="1" t="s">
        <v>84</v>
      </c>
      <c r="B54" s="1" t="s">
        <v>16</v>
      </c>
      <c r="C54" s="1" t="str">
        <f>IFERROR(VLOOKUP(TOTAL_256[[#This Row],[Sub-Category]],Table9[[Sub-Category]:[Expense Type]],3,FALSE),"")</f>
        <v>Reducable</v>
      </c>
      <c r="D54">
        <v>2019</v>
      </c>
      <c r="E54" t="str">
        <f>IFERROR(VLOOKUP(TOTAL_256[[#This Row],[Sub-Category]],Table9[[Sub-Category]:[Expense Type]],2,FALSE),"")</f>
        <v>Est</v>
      </c>
    </row>
    <row r="55" spans="1:18" x14ac:dyDescent="0.25">
      <c r="A55" s="1" t="s">
        <v>55</v>
      </c>
      <c r="B55" s="1" t="s">
        <v>54</v>
      </c>
      <c r="C55" s="1" t="str">
        <f>IFERROR(VLOOKUP(TOTAL_256[[#This Row],[Sub-Category]],Table9[[Sub-Category]:[Expense Type]],3,FALSE),"")</f>
        <v>Fixed</v>
      </c>
      <c r="D55">
        <v>2019</v>
      </c>
      <c r="E55" t="str">
        <f>IFERROR(VLOOKUP(TOTAL_256[[#This Row],[Sub-Category]],Table9[[Sub-Category]:[Expense Type]],2,FALSE),"")</f>
        <v>Input</v>
      </c>
      <c r="F55">
        <v>30</v>
      </c>
      <c r="G55">
        <v>100</v>
      </c>
      <c r="H55">
        <v>1</v>
      </c>
      <c r="I55">
        <v>30</v>
      </c>
      <c r="J55">
        <v>30</v>
      </c>
      <c r="K55">
        <v>115</v>
      </c>
      <c r="L55">
        <v>30</v>
      </c>
      <c r="M55">
        <v>30</v>
      </c>
      <c r="N55">
        <v>0</v>
      </c>
      <c r="O55">
        <v>30</v>
      </c>
      <c r="P55">
        <v>200</v>
      </c>
      <c r="Q55">
        <v>1</v>
      </c>
      <c r="R55">
        <v>30</v>
      </c>
    </row>
    <row r="56" spans="1:18" x14ac:dyDescent="0.25">
      <c r="A56" s="1" t="s">
        <v>75</v>
      </c>
      <c r="B56" s="1" t="s">
        <v>54</v>
      </c>
      <c r="C56" s="1" t="str">
        <f>IFERROR(VLOOKUP(TOTAL_256[[#This Row],[Sub-Category]],Table9[[Sub-Category]:[Expense Type]],3,FALSE),"")</f>
        <v>Fixed</v>
      </c>
      <c r="D56">
        <v>2019</v>
      </c>
      <c r="E56" t="str">
        <f>IFERROR(VLOOKUP(TOTAL_256[[#This Row],[Sub-Category]],Table9[[Sub-Category]:[Expense Type]],2,FALSE),"")</f>
        <v>Est</v>
      </c>
      <c r="F56">
        <v>2</v>
      </c>
      <c r="G56">
        <v>-41</v>
      </c>
      <c r="H56">
        <v>2</v>
      </c>
      <c r="I56">
        <v>2</v>
      </c>
      <c r="J56">
        <v>2</v>
      </c>
      <c r="K56">
        <v>-198</v>
      </c>
      <c r="L56">
        <v>2</v>
      </c>
      <c r="M56">
        <v>2</v>
      </c>
      <c r="N56">
        <v>2</v>
      </c>
      <c r="O56">
        <v>2</v>
      </c>
      <c r="P56">
        <v>2</v>
      </c>
      <c r="Q56">
        <v>2</v>
      </c>
      <c r="R56">
        <v>2</v>
      </c>
    </row>
    <row r="57" spans="1:18" x14ac:dyDescent="0.25">
      <c r="A57" s="1" t="s">
        <v>39</v>
      </c>
      <c r="B57" s="1" t="s">
        <v>38</v>
      </c>
      <c r="C57" s="1" t="str">
        <f>IFERROR(VLOOKUP(TOTAL_256[[#This Row],[Sub-Category]],Table9[[Sub-Category]:[Expense Type]],3,FALSE),"")</f>
        <v>Fixed</v>
      </c>
      <c r="D57">
        <v>2019</v>
      </c>
      <c r="E57" t="str">
        <f>IFERROR(VLOOKUP(TOTAL_256[[#This Row],[Sub-Category]],Table9[[Sub-Category]:[Expense Type]],2,FALSE),"")</f>
        <v>Input</v>
      </c>
      <c r="F57">
        <v>1</v>
      </c>
      <c r="G57">
        <v>200</v>
      </c>
      <c r="H57">
        <v>40</v>
      </c>
      <c r="I57">
        <v>250</v>
      </c>
      <c r="J57">
        <v>1</v>
      </c>
      <c r="K57">
        <v>70</v>
      </c>
      <c r="L57">
        <v>1</v>
      </c>
      <c r="M57">
        <v>1</v>
      </c>
      <c r="N57">
        <v>1</v>
      </c>
      <c r="O57">
        <v>1</v>
      </c>
      <c r="P57">
        <v>1</v>
      </c>
      <c r="Q57">
        <v>1</v>
      </c>
      <c r="R57">
        <v>1</v>
      </c>
    </row>
    <row r="58" spans="1:18" x14ac:dyDescent="0.25">
      <c r="A58" s="1" t="s">
        <v>69</v>
      </c>
      <c r="B58" s="1" t="s">
        <v>38</v>
      </c>
      <c r="C58" s="1" t="str">
        <f>IFERROR(VLOOKUP(TOTAL_256[[#This Row],[Sub-Category]],Table9[[Sub-Category]:[Expense Type]],3,FALSE),"")</f>
        <v>Fixed</v>
      </c>
      <c r="D58">
        <v>2019</v>
      </c>
      <c r="E58" t="str">
        <f>IFERROR(VLOOKUP(TOTAL_256[[#This Row],[Sub-Category]],Table9[[Sub-Category]:[Expense Type]],2,FALSE),"")</f>
        <v>Input</v>
      </c>
      <c r="F58">
        <v>90</v>
      </c>
      <c r="G58">
        <v>45</v>
      </c>
      <c r="H58">
        <v>50</v>
      </c>
      <c r="I58">
        <v>2</v>
      </c>
      <c r="J58">
        <v>110</v>
      </c>
      <c r="K58">
        <v>70</v>
      </c>
      <c r="L58">
        <v>50</v>
      </c>
      <c r="M58">
        <v>0</v>
      </c>
      <c r="N58">
        <v>0</v>
      </c>
      <c r="O58">
        <v>0</v>
      </c>
      <c r="P58">
        <v>0</v>
      </c>
      <c r="Q58">
        <v>0</v>
      </c>
      <c r="R58">
        <v>0</v>
      </c>
    </row>
    <row r="59" spans="1:18" x14ac:dyDescent="0.25">
      <c r="A59" s="1" t="s">
        <v>38</v>
      </c>
      <c r="B59" s="1" t="s">
        <v>38</v>
      </c>
      <c r="C59" s="1" t="str">
        <f>IFERROR(VLOOKUP(TOTAL_256[[#This Row],[Sub-Category]],Table9[[Sub-Category]:[Expense Type]],3,FALSE),"")</f>
        <v>Fixed</v>
      </c>
      <c r="D59">
        <v>2019</v>
      </c>
      <c r="E59" t="str">
        <f>IFERROR(VLOOKUP(TOTAL_256[[#This Row],[Sub-Category]],Table9[[Sub-Category]:[Expense Type]],2,FALSE),"")</f>
        <v>Est</v>
      </c>
    </row>
    <row r="60" spans="1:18" x14ac:dyDescent="0.25">
      <c r="A60" s="1" t="s">
        <v>85</v>
      </c>
      <c r="B60" s="1" t="s">
        <v>38</v>
      </c>
      <c r="C60" s="1" t="str">
        <f>IFERROR(VLOOKUP(TOTAL_256[[#This Row],[Sub-Category]],Table9[[Sub-Category]:[Expense Type]],3,FALSE),"")</f>
        <v>Fixed</v>
      </c>
      <c r="D60">
        <v>2019</v>
      </c>
      <c r="E60" t="str">
        <f>IFERROR(VLOOKUP(TOTAL_256[[#This Row],[Sub-Category]],Table9[[Sub-Category]:[Expense Type]],2,FALSE),"")</f>
        <v>Input</v>
      </c>
      <c r="F60">
        <v>1</v>
      </c>
      <c r="G60">
        <v>420</v>
      </c>
      <c r="H60">
        <v>1</v>
      </c>
      <c r="I60">
        <v>1</v>
      </c>
      <c r="J60">
        <v>1</v>
      </c>
      <c r="K60">
        <v>1</v>
      </c>
      <c r="L60">
        <v>630</v>
      </c>
      <c r="M60">
        <v>1</v>
      </c>
      <c r="N60">
        <v>1</v>
      </c>
      <c r="O60">
        <v>0</v>
      </c>
      <c r="P60">
        <v>1</v>
      </c>
      <c r="Q60">
        <v>1</v>
      </c>
      <c r="R60">
        <v>0</v>
      </c>
    </row>
    <row r="61" spans="1:18" x14ac:dyDescent="0.25">
      <c r="A61" s="1" t="s">
        <v>35</v>
      </c>
      <c r="B61" s="1" t="s">
        <v>34</v>
      </c>
      <c r="C61" s="1" t="str">
        <f>IFERROR(VLOOKUP(TOTAL_256[[#This Row],[Sub-Category]],Table9[[Sub-Category]:[Expense Type]],3,FALSE),"")</f>
        <v>Reducable</v>
      </c>
      <c r="D61">
        <v>2019</v>
      </c>
      <c r="E61" t="str">
        <f>IFERROR(VLOOKUP(TOTAL_256[[#This Row],[Sub-Category]],Table9[[Sub-Category]:[Expense Type]],2,FALSE),"")</f>
        <v>Input</v>
      </c>
      <c r="R61">
        <v>300</v>
      </c>
    </row>
    <row r="62" spans="1:18" x14ac:dyDescent="0.25">
      <c r="A62" s="1" t="s">
        <v>36</v>
      </c>
      <c r="B62" s="1" t="s">
        <v>34</v>
      </c>
      <c r="C62" s="1" t="str">
        <f>IFERROR(VLOOKUP(TOTAL_256[[#This Row],[Sub-Category]],Table9[[Sub-Category]:[Expense Type]],3,FALSE),"")</f>
        <v>Reducable</v>
      </c>
      <c r="D62">
        <v>2019</v>
      </c>
      <c r="E62" t="str">
        <f>IFERROR(VLOOKUP(TOTAL_256[[#This Row],[Sub-Category]],Table9[[Sub-Category]:[Expense Type]],2,FALSE),"")</f>
        <v>Input</v>
      </c>
      <c r="P62">
        <v>100</v>
      </c>
    </row>
    <row r="63" spans="1:18" x14ac:dyDescent="0.25">
      <c r="A63" s="1" t="s">
        <v>92</v>
      </c>
      <c r="B63" s="1" t="s">
        <v>34</v>
      </c>
      <c r="C63" s="1" t="str">
        <f>IFERROR(VLOOKUP(TOTAL_256[[#This Row],[Sub-Category]],Table9[[Sub-Category]:[Expense Type]],3,FALSE),"")</f>
        <v>Reducable</v>
      </c>
      <c r="D63">
        <v>2019</v>
      </c>
      <c r="E63" t="str">
        <f>IFERROR(VLOOKUP(TOTAL_256[[#This Row],[Sub-Category]],Table9[[Sub-Category]:[Expense Type]],2,FALSE),"")</f>
        <v>Input</v>
      </c>
      <c r="P63">
        <v>100</v>
      </c>
    </row>
    <row r="64" spans="1:18" x14ac:dyDescent="0.25">
      <c r="A64" s="1" t="s">
        <v>46</v>
      </c>
      <c r="B64" s="1" t="s">
        <v>34</v>
      </c>
      <c r="C64" s="1" t="str">
        <f>IFERROR(VLOOKUP(TOTAL_256[[#This Row],[Sub-Category]],Table9[[Sub-Category]:[Expense Type]],3,FALSE),"")</f>
        <v>Reducable</v>
      </c>
      <c r="D64">
        <v>2019</v>
      </c>
      <c r="E64" t="str">
        <f>IFERROR(VLOOKUP(TOTAL_256[[#This Row],[Sub-Category]],Table9[[Sub-Category]:[Expense Type]],2,FALSE),"")</f>
        <v>Input</v>
      </c>
      <c r="F64">
        <v>1</v>
      </c>
      <c r="G64">
        <v>2</v>
      </c>
      <c r="H64">
        <v>2</v>
      </c>
      <c r="I64">
        <v>2</v>
      </c>
      <c r="J64">
        <v>2</v>
      </c>
      <c r="K64">
        <v>2</v>
      </c>
      <c r="L64">
        <v>2</v>
      </c>
      <c r="M64">
        <v>2</v>
      </c>
      <c r="N64">
        <v>2</v>
      </c>
      <c r="O64">
        <v>2</v>
      </c>
      <c r="P64">
        <v>2</v>
      </c>
      <c r="Q64">
        <v>2</v>
      </c>
      <c r="R64">
        <v>200</v>
      </c>
    </row>
    <row r="65" spans="1:18" x14ac:dyDescent="0.25">
      <c r="A65" s="1" t="s">
        <v>56</v>
      </c>
      <c r="B65" s="1" t="s">
        <v>34</v>
      </c>
      <c r="C65" s="1" t="str">
        <f>IFERROR(VLOOKUP(TOTAL_256[[#This Row],[Sub-Category]],Table9[[Sub-Category]:[Expense Type]],3,FALSE),"")</f>
        <v>Reducable</v>
      </c>
      <c r="D65">
        <v>2019</v>
      </c>
      <c r="E65" t="str">
        <f>IFERROR(VLOOKUP(TOTAL_256[[#This Row],[Sub-Category]],Table9[[Sub-Category]:[Expense Type]],2,FALSE),"")</f>
        <v>Input</v>
      </c>
    </row>
    <row r="66" spans="1:18" x14ac:dyDescent="0.25">
      <c r="A66" s="1" t="s">
        <v>61</v>
      </c>
      <c r="B66" s="1" t="s">
        <v>34</v>
      </c>
      <c r="C66" s="1" t="str">
        <f>IFERROR(VLOOKUP(TOTAL_256[[#This Row],[Sub-Category]],Table9[[Sub-Category]:[Expense Type]],3,FALSE),"")</f>
        <v>Discretionary</v>
      </c>
      <c r="D66">
        <v>2019</v>
      </c>
      <c r="E66" t="str">
        <f>IFERROR(VLOOKUP(TOTAL_256[[#This Row],[Sub-Category]],Table9[[Sub-Category]:[Expense Type]],2,FALSE),"")</f>
        <v>Input</v>
      </c>
    </row>
    <row r="67" spans="1:18" x14ac:dyDescent="0.25">
      <c r="A67" s="1" t="s">
        <v>67</v>
      </c>
      <c r="B67" s="1" t="s">
        <v>34</v>
      </c>
      <c r="C67" s="1" t="str">
        <f>IFERROR(VLOOKUP(TOTAL_256[[#This Row],[Sub-Category]],Table9[[Sub-Category]:[Expense Type]],3,FALSE),"")</f>
        <v>Reducable</v>
      </c>
      <c r="D67">
        <v>2019</v>
      </c>
      <c r="E67" t="str">
        <f>IFERROR(VLOOKUP(TOTAL_256[[#This Row],[Sub-Category]],Table9[[Sub-Category]:[Expense Type]],2,FALSE),"")</f>
        <v>Input</v>
      </c>
    </row>
    <row r="68" spans="1:18" x14ac:dyDescent="0.25">
      <c r="A68" s="1" t="s">
        <v>34</v>
      </c>
      <c r="B68" s="1" t="s">
        <v>34</v>
      </c>
      <c r="C68" s="1" t="str">
        <f>IFERROR(VLOOKUP(TOTAL_256[[#This Row],[Sub-Category]],Table9[[Sub-Category]:[Expense Type]],3,FALSE),"")</f>
        <v>Reducable</v>
      </c>
      <c r="D68">
        <v>2019</v>
      </c>
      <c r="E68" t="str">
        <f>IFERROR(VLOOKUP(TOTAL_256[[#This Row],[Sub-Category]],Table9[[Sub-Category]:[Expense Type]],2,FALSE),"")</f>
        <v>Input</v>
      </c>
      <c r="F68">
        <v>100</v>
      </c>
      <c r="G68">
        <v>50</v>
      </c>
      <c r="H68">
        <v>150</v>
      </c>
      <c r="I68">
        <v>50</v>
      </c>
      <c r="J68">
        <v>50</v>
      </c>
      <c r="K68">
        <v>50</v>
      </c>
      <c r="L68">
        <v>50</v>
      </c>
      <c r="M68">
        <v>350</v>
      </c>
      <c r="N68">
        <v>50</v>
      </c>
      <c r="O68">
        <v>550</v>
      </c>
      <c r="P68">
        <v>550</v>
      </c>
      <c r="Q68">
        <v>50</v>
      </c>
      <c r="R68">
        <v>275</v>
      </c>
    </row>
    <row r="69" spans="1:18" x14ac:dyDescent="0.25">
      <c r="A69" s="1" t="s">
        <v>79</v>
      </c>
      <c r="B69" s="1" t="s">
        <v>79</v>
      </c>
      <c r="C69" s="1" t="str">
        <f>IFERROR(VLOOKUP(TOTAL_256[[#This Row],[Sub-Category]],Table9[[Sub-Category]:[Expense Type]],3,FALSE),"")</f>
        <v>Fixed</v>
      </c>
      <c r="D69">
        <v>2019</v>
      </c>
      <c r="E69" t="str">
        <f>IFERROR(VLOOKUP(TOTAL_256[[#This Row],[Sub-Category]],Table9[[Sub-Category]:[Expense Type]],2,FALSE),"")</f>
        <v>Input</v>
      </c>
      <c r="F69">
        <v>15</v>
      </c>
      <c r="G69">
        <v>15</v>
      </c>
      <c r="H69">
        <v>15</v>
      </c>
      <c r="I69">
        <v>15</v>
      </c>
      <c r="J69">
        <v>15</v>
      </c>
      <c r="K69">
        <v>15</v>
      </c>
      <c r="L69">
        <v>215</v>
      </c>
      <c r="M69">
        <v>15</v>
      </c>
      <c r="N69">
        <v>65</v>
      </c>
      <c r="O69">
        <v>15</v>
      </c>
      <c r="P69">
        <v>15</v>
      </c>
      <c r="Q69">
        <v>15</v>
      </c>
      <c r="R69">
        <v>15</v>
      </c>
    </row>
    <row r="70" spans="1:18" x14ac:dyDescent="0.25">
      <c r="A70" s="1" t="s">
        <v>19</v>
      </c>
      <c r="B70" s="1" t="s">
        <v>18</v>
      </c>
      <c r="C70" s="1" t="str">
        <f>IFERROR(VLOOKUP(TOTAL_256[[#This Row],[Sub-Category]],Table9[[Sub-Category]:[Expense Type]],3,FALSE),"")</f>
        <v>Fixed</v>
      </c>
      <c r="D70">
        <v>2019</v>
      </c>
      <c r="E70" t="str">
        <f>IFERROR(VLOOKUP(TOTAL_256[[#This Row],[Sub-Category]],Table9[[Sub-Category]:[Expense Type]],2,FALSE),"")</f>
        <v>Input</v>
      </c>
      <c r="F70">
        <v>1</v>
      </c>
      <c r="G70">
        <v>1</v>
      </c>
      <c r="H70">
        <v>1</v>
      </c>
      <c r="I70">
        <v>1</v>
      </c>
      <c r="J70">
        <v>1</v>
      </c>
      <c r="K70">
        <v>1</v>
      </c>
      <c r="L70">
        <v>1</v>
      </c>
      <c r="M70">
        <v>1</v>
      </c>
      <c r="N70">
        <v>1</v>
      </c>
      <c r="O70">
        <v>1</v>
      </c>
      <c r="P70">
        <v>1</v>
      </c>
      <c r="Q70">
        <v>1</v>
      </c>
      <c r="R70">
        <v>1</v>
      </c>
    </row>
    <row r="71" spans="1:18" x14ac:dyDescent="0.25">
      <c r="A71" s="1" t="s">
        <v>29</v>
      </c>
      <c r="B71" s="1" t="s">
        <v>18</v>
      </c>
      <c r="C71" s="1" t="str">
        <f>IFERROR(VLOOKUP(TOTAL_256[[#This Row],[Sub-Category]],Table9[[Sub-Category]:[Expense Type]],3,FALSE),"")</f>
        <v>Discretionary</v>
      </c>
      <c r="D71">
        <v>2019</v>
      </c>
      <c r="E71" t="str">
        <f>IFERROR(VLOOKUP(TOTAL_256[[#This Row],[Sub-Category]],Table9[[Sub-Category]:[Expense Type]],2,FALSE),"")</f>
        <v>Input</v>
      </c>
    </row>
    <row r="72" spans="1:18" x14ac:dyDescent="0.25">
      <c r="A72" s="1" t="s">
        <v>93</v>
      </c>
      <c r="B72" s="1" t="s">
        <v>18</v>
      </c>
      <c r="C72" s="1" t="str">
        <f>IFERROR(VLOOKUP(TOTAL_256[[#This Row],[Sub-Category]],Table9[[Sub-Category]:[Expense Type]],3,FALSE),"")</f>
        <v>Discretionary</v>
      </c>
      <c r="D72">
        <v>2019</v>
      </c>
      <c r="E72" t="str">
        <f>IFERROR(VLOOKUP(TOTAL_256[[#This Row],[Sub-Category]],Table9[[Sub-Category]:[Expense Type]],2,FALSE),"")</f>
        <v>Input</v>
      </c>
      <c r="F72">
        <v>1</v>
      </c>
      <c r="G72">
        <v>1</v>
      </c>
      <c r="H72">
        <v>113</v>
      </c>
      <c r="I72">
        <v>1</v>
      </c>
      <c r="J72">
        <v>1</v>
      </c>
      <c r="K72">
        <v>1</v>
      </c>
      <c r="L72">
        <v>1</v>
      </c>
      <c r="M72">
        <v>1</v>
      </c>
      <c r="N72">
        <v>1</v>
      </c>
      <c r="O72">
        <v>1</v>
      </c>
      <c r="P72">
        <v>1</v>
      </c>
      <c r="Q72">
        <v>1</v>
      </c>
      <c r="R72">
        <v>1</v>
      </c>
    </row>
    <row r="73" spans="1:18" x14ac:dyDescent="0.25">
      <c r="A73" s="1" t="s">
        <v>94</v>
      </c>
      <c r="B73" s="1" t="s">
        <v>18</v>
      </c>
      <c r="C73" s="1" t="str">
        <f>IFERROR(VLOOKUP(TOTAL_256[[#This Row],[Sub-Category]],Table9[[Sub-Category]:[Expense Type]],3,FALSE),"")</f>
        <v>Discretionary</v>
      </c>
      <c r="D73">
        <v>2019</v>
      </c>
      <c r="E73" t="str">
        <f>IFERROR(VLOOKUP(TOTAL_256[[#This Row],[Sub-Category]],Table9[[Sub-Category]:[Expense Type]],2,FALSE),"")</f>
        <v>Input</v>
      </c>
      <c r="G73">
        <v>45</v>
      </c>
      <c r="H73">
        <v>1</v>
      </c>
      <c r="I73">
        <v>1</v>
      </c>
      <c r="J73">
        <v>1</v>
      </c>
      <c r="K73">
        <v>1</v>
      </c>
      <c r="L73">
        <v>1</v>
      </c>
      <c r="M73">
        <v>1</v>
      </c>
      <c r="N73">
        <v>1</v>
      </c>
      <c r="O73">
        <v>1</v>
      </c>
      <c r="P73">
        <v>1</v>
      </c>
      <c r="Q73">
        <v>1</v>
      </c>
      <c r="R73">
        <v>1</v>
      </c>
    </row>
    <row r="74" spans="1:18" x14ac:dyDescent="0.25">
      <c r="A74" s="1" t="s">
        <v>18</v>
      </c>
      <c r="B74" s="1" t="s">
        <v>18</v>
      </c>
      <c r="C74" s="1" t="str">
        <f>IFERROR(VLOOKUP(TOTAL_256[[#This Row],[Sub-Category]],Table9[[Sub-Category]:[Expense Type]],3,FALSE),"")</f>
        <v>Fixed</v>
      </c>
      <c r="D74">
        <v>2019</v>
      </c>
      <c r="E74" t="str">
        <f>IFERROR(VLOOKUP(TOTAL_256[[#This Row],[Sub-Category]],Table9[[Sub-Category]:[Expense Type]],2,FALSE),"")</f>
        <v>Input</v>
      </c>
      <c r="G74">
        <v>400</v>
      </c>
      <c r="H74">
        <v>1</v>
      </c>
      <c r="I74">
        <v>250</v>
      </c>
      <c r="J74">
        <v>1</v>
      </c>
      <c r="K74">
        <v>96</v>
      </c>
      <c r="L74">
        <v>1</v>
      </c>
      <c r="M74">
        <v>1800</v>
      </c>
      <c r="N74">
        <v>1</v>
      </c>
      <c r="O74">
        <v>1</v>
      </c>
      <c r="P74">
        <v>450</v>
      </c>
      <c r="Q74">
        <v>750</v>
      </c>
      <c r="R74">
        <v>500</v>
      </c>
    </row>
    <row r="75" spans="1:18" x14ac:dyDescent="0.25">
      <c r="A75" t="s">
        <v>143</v>
      </c>
      <c r="B75" t="s">
        <v>44</v>
      </c>
      <c r="C75" t="str">
        <f>IFERROR(VLOOKUP(TOTAL_256[[#This Row],[Sub-Category]],Table9[[Sub-Category]:[Expense Type]],3,FALSE),"")</f>
        <v>Reimbursed</v>
      </c>
      <c r="D75">
        <v>2019</v>
      </c>
      <c r="E75" t="str">
        <f>IFERROR(VLOOKUP(TOTAL_256[[#This Row],[Sub-Category]],Table9[[Sub-Category]:[Expense Type]],2,FALSE),"")</f>
        <v>Input</v>
      </c>
      <c r="F75">
        <v>1</v>
      </c>
      <c r="G75">
        <v>1</v>
      </c>
      <c r="H75">
        <v>1</v>
      </c>
      <c r="I75">
        <v>115</v>
      </c>
      <c r="J75">
        <v>1</v>
      </c>
      <c r="K75">
        <v>1</v>
      </c>
      <c r="L75">
        <v>1</v>
      </c>
      <c r="M75">
        <v>1</v>
      </c>
      <c r="N75">
        <v>1</v>
      </c>
      <c r="O75">
        <v>1</v>
      </c>
      <c r="P75">
        <v>1</v>
      </c>
      <c r="Q75">
        <v>1</v>
      </c>
      <c r="R75">
        <v>1</v>
      </c>
    </row>
  </sheetData>
  <pageMargins left="0.25" right="0.25" top="0.75" bottom="0.75" header="0.3" footer="0.3"/>
  <pageSetup scale="53" fitToHeight="0" orientation="landscape" horizont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7D695-4CFF-4DF3-8EA1-B8E2DDF15CB1}">
  <sheetPr>
    <pageSetUpPr fitToPage="1"/>
  </sheetPr>
  <dimension ref="A1:Q75"/>
  <sheetViews>
    <sheetView workbookViewId="0">
      <pane xSplit="5" ySplit="1" topLeftCell="F2" activePane="bottomRight" state="frozen"/>
      <selection pane="topRight" activeCell="F1" sqref="F1"/>
      <selection pane="bottomLeft" activeCell="A2" sqref="A2"/>
      <selection pane="bottomRight" activeCell="P37" sqref="P37"/>
    </sheetView>
  </sheetViews>
  <sheetFormatPr defaultRowHeight="15" x14ac:dyDescent="0.25"/>
  <cols>
    <col min="1" max="1" width="21.140625" bestFit="1" customWidth="1"/>
    <col min="2" max="2" width="16.5703125" bestFit="1" customWidth="1"/>
    <col min="3" max="3" width="15.5703125" customWidth="1"/>
    <col min="4" max="4" width="7.28515625" customWidth="1"/>
    <col min="5" max="5" width="9.5703125" bestFit="1" customWidth="1"/>
    <col min="6" max="14" width="12" bestFit="1" customWidth="1"/>
    <col min="15" max="17" width="13" bestFit="1" customWidth="1"/>
  </cols>
  <sheetData>
    <row r="1" spans="1:17" ht="125.25" customHeight="1" x14ac:dyDescent="0.25">
      <c r="A1" t="s">
        <v>1</v>
      </c>
      <c r="B1" t="s">
        <v>0</v>
      </c>
      <c r="C1" t="s">
        <v>99</v>
      </c>
      <c r="D1" t="s">
        <v>98</v>
      </c>
      <c r="E1" t="s">
        <v>114</v>
      </c>
      <c r="F1" s="5" t="s">
        <v>151</v>
      </c>
      <c r="G1" s="5" t="s">
        <v>152</v>
      </c>
      <c r="H1" s="5" t="s">
        <v>153</v>
      </c>
      <c r="I1" s="5" t="s">
        <v>154</v>
      </c>
      <c r="J1" s="5" t="s">
        <v>155</v>
      </c>
      <c r="K1" s="5" t="s">
        <v>156</v>
      </c>
      <c r="L1" s="5" t="s">
        <v>157</v>
      </c>
      <c r="M1" s="5" t="s">
        <v>158</v>
      </c>
      <c r="N1" s="5" t="s">
        <v>159</v>
      </c>
      <c r="O1" s="5" t="s">
        <v>160</v>
      </c>
      <c r="P1" s="5" t="s">
        <v>161</v>
      </c>
      <c r="Q1" s="5" t="s">
        <v>162</v>
      </c>
    </row>
    <row r="2" spans="1:17" hidden="1" x14ac:dyDescent="0.25">
      <c r="A2" s="1" t="s">
        <v>32</v>
      </c>
      <c r="B2" s="1" t="s">
        <v>31</v>
      </c>
      <c r="C2" s="1" t="str">
        <f>IFERROR(VLOOKUP(TOTAL_2567[[#This Row],[Sub-Category]],Table9[[Sub-Category]:[Expense Type]],3,FALSE),"")</f>
        <v>Fixed</v>
      </c>
      <c r="D2">
        <v>2020</v>
      </c>
      <c r="E2" t="str">
        <f>IFERROR(VLOOKUP(TOTAL_2567[[#This Row],[Sub-Category]],Table9[[Sub-Category]:[Expense Type]],2,FALSE),"")</f>
        <v>Est</v>
      </c>
    </row>
    <row r="3" spans="1:17" hidden="1" x14ac:dyDescent="0.25">
      <c r="A3" s="1" t="s">
        <v>43</v>
      </c>
      <c r="B3" s="1" t="s">
        <v>31</v>
      </c>
      <c r="C3" s="1" t="str">
        <f>IFERROR(VLOOKUP(TOTAL_2567[[#This Row],[Sub-Category]],Table9[[Sub-Category]:[Expense Type]],3,FALSE),"")</f>
        <v>Discretionary</v>
      </c>
      <c r="D3">
        <v>2020</v>
      </c>
      <c r="E3" t="str">
        <f>IFERROR(VLOOKUP(TOTAL_2567[[#This Row],[Sub-Category]],Table9[[Sub-Category]:[Expense Type]],2,FALSE),"")</f>
        <v>Est</v>
      </c>
      <c r="M3">
        <v>30</v>
      </c>
      <c r="N3">
        <v>30</v>
      </c>
      <c r="O3">
        <v>30</v>
      </c>
      <c r="P3">
        <v>30</v>
      </c>
      <c r="Q3">
        <v>30</v>
      </c>
    </row>
    <row r="4" spans="1:17" hidden="1" x14ac:dyDescent="0.25">
      <c r="A4" s="1" t="s">
        <v>51</v>
      </c>
      <c r="B4" s="1" t="s">
        <v>31</v>
      </c>
      <c r="C4" s="1" t="str">
        <f>IFERROR(VLOOKUP(TOTAL_2567[[#This Row],[Sub-Category]],Table9[[Sub-Category]:[Expense Type]],3,FALSE),"")</f>
        <v>Fixed</v>
      </c>
      <c r="D4">
        <v>2020</v>
      </c>
      <c r="E4" t="str">
        <f>IFERROR(VLOOKUP(TOTAL_2567[[#This Row],[Sub-Category]],Table9[[Sub-Category]:[Expense Type]],2,FALSE),"")</f>
        <v>Est</v>
      </c>
      <c r="G4">
        <v>270</v>
      </c>
    </row>
    <row r="5" spans="1:17" hidden="1" x14ac:dyDescent="0.25">
      <c r="A5" s="1" t="s">
        <v>68</v>
      </c>
      <c r="B5" s="1" t="s">
        <v>31</v>
      </c>
      <c r="C5" s="1" t="str">
        <f>IFERROR(VLOOKUP(TOTAL_2567[[#This Row],[Sub-Category]],Table9[[Sub-Category]:[Expense Type]],3,FALSE),"")</f>
        <v>Fixed</v>
      </c>
      <c r="D5">
        <v>2020</v>
      </c>
      <c r="E5" t="str">
        <f>IFERROR(VLOOKUP(TOTAL_2567[[#This Row],[Sub-Category]],Table9[[Sub-Category]:[Expense Type]],2,FALSE),"")</f>
        <v>Est</v>
      </c>
    </row>
    <row r="6" spans="1:17" hidden="1" x14ac:dyDescent="0.25">
      <c r="A6" s="1" t="s">
        <v>73</v>
      </c>
      <c r="B6" s="1" t="s">
        <v>31</v>
      </c>
      <c r="C6" s="1" t="str">
        <f>IFERROR(VLOOKUP(TOTAL_2567[[#This Row],[Sub-Category]],Table9[[Sub-Category]:[Expense Type]],3,FALSE),"")</f>
        <v>Fixed</v>
      </c>
      <c r="D6">
        <v>2020</v>
      </c>
      <c r="E6" t="str">
        <f>IFERROR(VLOOKUP(TOTAL_2567[[#This Row],[Sub-Category]],Table9[[Sub-Category]:[Expense Type]],2,FALSE),"")</f>
        <v>Input</v>
      </c>
      <c r="F6">
        <v>100</v>
      </c>
      <c r="G6">
        <v>710</v>
      </c>
      <c r="H6">
        <v>100</v>
      </c>
      <c r="I6">
        <v>350</v>
      </c>
      <c r="J6">
        <v>1</v>
      </c>
      <c r="K6">
        <v>1</v>
      </c>
      <c r="L6">
        <v>1</v>
      </c>
      <c r="M6">
        <v>100</v>
      </c>
      <c r="N6">
        <v>550</v>
      </c>
      <c r="O6">
        <v>100</v>
      </c>
      <c r="P6">
        <v>350</v>
      </c>
      <c r="Q6">
        <v>100</v>
      </c>
    </row>
    <row r="7" spans="1:17" hidden="1" x14ac:dyDescent="0.25">
      <c r="A7" s="1" t="s">
        <v>77</v>
      </c>
      <c r="B7" s="1" t="s">
        <v>31</v>
      </c>
      <c r="C7" s="1" t="str">
        <f>IFERROR(VLOOKUP(TOTAL_2567[[#This Row],[Sub-Category]],Table9[[Sub-Category]:[Expense Type]],3,FALSE),"")</f>
        <v>Fixed</v>
      </c>
      <c r="D7">
        <v>2020</v>
      </c>
      <c r="E7" t="str">
        <f>IFERROR(VLOOKUP(TOTAL_2567[[#This Row],[Sub-Category]],Table9[[Sub-Category]:[Expense Type]],2,FALSE),"")</f>
        <v>Est</v>
      </c>
      <c r="M7">
        <v>-100</v>
      </c>
      <c r="O7">
        <v>-120</v>
      </c>
    </row>
    <row r="8" spans="1:17" hidden="1" x14ac:dyDescent="0.25">
      <c r="A8" s="1" t="s">
        <v>147</v>
      </c>
      <c r="B8" s="1" t="s">
        <v>31</v>
      </c>
      <c r="C8" s="1" t="str">
        <f>IFERROR(VLOOKUP(TOTAL_2567[[#This Row],[Sub-Category]],Table9[[Sub-Category]:[Expense Type]],3,FALSE),"")</f>
        <v>Fixed</v>
      </c>
      <c r="D8">
        <v>2020</v>
      </c>
      <c r="E8" t="str">
        <f>IFERROR(VLOOKUP(TOTAL_2567[[#This Row],[Sub-Category]],Table9[[Sub-Category]:[Expense Type]],2,FALSE),"")</f>
        <v>Input</v>
      </c>
      <c r="G8">
        <v>240</v>
      </c>
      <c r="H8">
        <v>120</v>
      </c>
      <c r="K8">
        <v>25</v>
      </c>
      <c r="N8">
        <v>50</v>
      </c>
    </row>
    <row r="9" spans="1:17" hidden="1" x14ac:dyDescent="0.25">
      <c r="A9" s="1" t="s">
        <v>23</v>
      </c>
      <c r="B9" s="1" t="s">
        <v>22</v>
      </c>
      <c r="C9" s="1" t="str">
        <f>IFERROR(VLOOKUP(TOTAL_2567[[#This Row],[Sub-Category]],Table9[[Sub-Category]:[Expense Type]],3,FALSE),"")</f>
        <v>Fixed</v>
      </c>
      <c r="D9">
        <v>2020</v>
      </c>
      <c r="E9" t="str">
        <f>IFERROR(VLOOKUP(TOTAL_2567[[#This Row],[Sub-Category]],Table9[[Sub-Category]:[Expense Type]],2,FALSE),"")</f>
        <v>Input</v>
      </c>
      <c r="F9">
        <v>82</v>
      </c>
      <c r="G9">
        <v>82</v>
      </c>
      <c r="H9">
        <v>82</v>
      </c>
      <c r="I9">
        <v>82</v>
      </c>
      <c r="J9">
        <v>82</v>
      </c>
      <c r="K9">
        <v>82</v>
      </c>
      <c r="L9">
        <v>82</v>
      </c>
      <c r="M9">
        <v>82</v>
      </c>
      <c r="N9">
        <v>82</v>
      </c>
      <c r="O9">
        <v>82</v>
      </c>
      <c r="P9">
        <v>82</v>
      </c>
      <c r="Q9">
        <v>82</v>
      </c>
    </row>
    <row r="10" spans="1:17" hidden="1" x14ac:dyDescent="0.25">
      <c r="A10" s="1" t="s">
        <v>30</v>
      </c>
      <c r="B10" s="1" t="s">
        <v>22</v>
      </c>
      <c r="C10" s="1" t="str">
        <f>IFERROR(VLOOKUP(TOTAL_2567[[#This Row],[Sub-Category]],Table9[[Sub-Category]:[Expense Type]],3,FALSE),"")</f>
        <v>Fixed</v>
      </c>
      <c r="D10">
        <v>2020</v>
      </c>
      <c r="E10" t="str">
        <f>IFERROR(VLOOKUP(TOTAL_2567[[#This Row],[Sub-Category]],Table9[[Sub-Category]:[Expense Type]],2,FALSE),"")</f>
        <v>Input</v>
      </c>
      <c r="F10">
        <v>50</v>
      </c>
      <c r="G10">
        <v>50</v>
      </c>
      <c r="H10">
        <v>50</v>
      </c>
      <c r="I10">
        <v>50</v>
      </c>
      <c r="J10">
        <v>50</v>
      </c>
      <c r="K10">
        <v>50</v>
      </c>
      <c r="L10">
        <v>50</v>
      </c>
      <c r="M10">
        <v>50</v>
      </c>
      <c r="N10">
        <v>50</v>
      </c>
      <c r="O10">
        <v>50</v>
      </c>
      <c r="P10">
        <v>50</v>
      </c>
      <c r="Q10">
        <v>50</v>
      </c>
    </row>
    <row r="11" spans="1:17" hidden="1" x14ac:dyDescent="0.25">
      <c r="A11" s="1" t="s">
        <v>45</v>
      </c>
      <c r="B11" s="1" t="s">
        <v>22</v>
      </c>
      <c r="C11" s="1" t="str">
        <f>IFERROR(VLOOKUP(TOTAL_2567[[#This Row],[Sub-Category]],Table9[[Sub-Category]:[Expense Type]],3,FALSE),"")</f>
        <v>Reducable</v>
      </c>
      <c r="D11">
        <v>2020</v>
      </c>
      <c r="E11" t="str">
        <f>IFERROR(VLOOKUP(TOTAL_2567[[#This Row],[Sub-Category]],Table9[[Sub-Category]:[Expense Type]],2,FALSE),"")</f>
        <v>Input</v>
      </c>
      <c r="F11">
        <v>1</v>
      </c>
      <c r="G11">
        <v>1</v>
      </c>
      <c r="H11">
        <v>1</v>
      </c>
      <c r="I11">
        <v>1</v>
      </c>
      <c r="J11">
        <v>1</v>
      </c>
      <c r="K11">
        <v>1</v>
      </c>
      <c r="L11">
        <v>385</v>
      </c>
      <c r="M11">
        <v>1</v>
      </c>
      <c r="N11">
        <v>250</v>
      </c>
      <c r="O11">
        <v>150</v>
      </c>
      <c r="P11">
        <v>150</v>
      </c>
      <c r="Q11">
        <v>1</v>
      </c>
    </row>
    <row r="12" spans="1:17" hidden="1" x14ac:dyDescent="0.25">
      <c r="A12" s="1" t="s">
        <v>62</v>
      </c>
      <c r="B12" s="1" t="s">
        <v>22</v>
      </c>
      <c r="C12" s="1" t="str">
        <f>IFERROR(VLOOKUP(TOTAL_2567[[#This Row],[Sub-Category]],Table9[[Sub-Category]:[Expense Type]],3,FALSE),"")</f>
        <v>Fixed</v>
      </c>
      <c r="D12">
        <v>2020</v>
      </c>
      <c r="E12" t="str">
        <f>IFERROR(VLOOKUP(TOTAL_2567[[#This Row],[Sub-Category]],Table9[[Sub-Category]:[Expense Type]],2,FALSE),"")</f>
        <v>Input</v>
      </c>
      <c r="F12">
        <v>1</v>
      </c>
      <c r="G12">
        <v>276</v>
      </c>
      <c r="H12">
        <v>1</v>
      </c>
      <c r="I12">
        <v>1</v>
      </c>
      <c r="J12">
        <v>276</v>
      </c>
      <c r="K12">
        <v>1</v>
      </c>
      <c r="L12">
        <v>1</v>
      </c>
      <c r="M12">
        <v>276</v>
      </c>
      <c r="N12">
        <v>1</v>
      </c>
      <c r="O12">
        <v>1</v>
      </c>
      <c r="P12">
        <v>276</v>
      </c>
      <c r="Q12">
        <v>1</v>
      </c>
    </row>
    <row r="13" spans="1:17" hidden="1" x14ac:dyDescent="0.25">
      <c r="A13" s="1" t="s">
        <v>44</v>
      </c>
      <c r="B13" s="1" t="s">
        <v>44</v>
      </c>
      <c r="C13" s="1" t="str">
        <f>IFERROR(VLOOKUP(TOTAL_2567[[#This Row],[Sub-Category]],Table9[[Sub-Category]:[Expense Type]],3,FALSE),"")</f>
        <v>Fixed</v>
      </c>
      <c r="D13">
        <v>2020</v>
      </c>
      <c r="E13" t="str">
        <f>IFERROR(VLOOKUP(TOTAL_2567[[#This Row],[Sub-Category]],Table9[[Sub-Category]:[Expense Type]],2,FALSE),"")</f>
        <v>Input</v>
      </c>
      <c r="F13">
        <v>1</v>
      </c>
      <c r="G13">
        <v>1</v>
      </c>
      <c r="H13">
        <v>1</v>
      </c>
      <c r="I13">
        <v>1</v>
      </c>
      <c r="J13">
        <v>1</v>
      </c>
      <c r="K13">
        <v>1</v>
      </c>
      <c r="L13">
        <v>1</v>
      </c>
      <c r="M13">
        <v>1</v>
      </c>
      <c r="N13">
        <v>1</v>
      </c>
      <c r="O13">
        <v>1</v>
      </c>
      <c r="P13">
        <v>1</v>
      </c>
      <c r="Q13">
        <v>1</v>
      </c>
    </row>
    <row r="14" spans="1:17" hidden="1" x14ac:dyDescent="0.25">
      <c r="A14" s="1" t="s">
        <v>71</v>
      </c>
      <c r="B14" s="1" t="s">
        <v>44</v>
      </c>
      <c r="C14" s="1" t="str">
        <f>IFERROR(VLOOKUP(TOTAL_2567[[#This Row],[Sub-Category]],Table9[[Sub-Category]:[Expense Type]],3,FALSE),"")</f>
        <v>Reimbursed</v>
      </c>
      <c r="D14">
        <v>2020</v>
      </c>
      <c r="E14" t="str">
        <f>IFERROR(VLOOKUP(TOTAL_2567[[#This Row],[Sub-Category]],Table9[[Sub-Category]:[Expense Type]],2,FALSE),"")</f>
        <v>Input</v>
      </c>
      <c r="F14">
        <v>1</v>
      </c>
      <c r="G14">
        <v>275</v>
      </c>
      <c r="H14">
        <v>1</v>
      </c>
      <c r="I14">
        <v>1</v>
      </c>
      <c r="J14">
        <v>1</v>
      </c>
      <c r="K14">
        <v>1</v>
      </c>
      <c r="L14">
        <v>1</v>
      </c>
      <c r="M14">
        <v>1</v>
      </c>
      <c r="N14">
        <v>1</v>
      </c>
      <c r="O14">
        <v>1</v>
      </c>
      <c r="P14">
        <v>1</v>
      </c>
      <c r="Q14">
        <v>1</v>
      </c>
    </row>
    <row r="15" spans="1:17" hidden="1" x14ac:dyDescent="0.25">
      <c r="A15" s="1" t="s">
        <v>141</v>
      </c>
      <c r="B15" s="1" t="s">
        <v>44</v>
      </c>
      <c r="C15" s="1" t="str">
        <f>IFERROR(VLOOKUP(TOTAL_2567[[#This Row],[Sub-Category]],Table9[[Sub-Category]:[Expense Type]],3,FALSE),"")</f>
        <v>Reimbursed</v>
      </c>
      <c r="D15">
        <v>2020</v>
      </c>
      <c r="E15" t="str">
        <f>IFERROR(VLOOKUP(TOTAL_2567[[#This Row],[Sub-Category]],Table9[[Sub-Category]:[Expense Type]],2,FALSE),"")</f>
        <v>Input</v>
      </c>
      <c r="F15">
        <v>1</v>
      </c>
      <c r="G15">
        <v>1</v>
      </c>
      <c r="H15">
        <v>1</v>
      </c>
      <c r="I15">
        <v>1</v>
      </c>
      <c r="J15">
        <v>1</v>
      </c>
      <c r="K15">
        <v>1</v>
      </c>
      <c r="L15">
        <v>1</v>
      </c>
      <c r="M15">
        <v>1</v>
      </c>
      <c r="N15">
        <v>1</v>
      </c>
      <c r="O15">
        <v>1</v>
      </c>
      <c r="P15">
        <v>1</v>
      </c>
      <c r="Q15">
        <v>1</v>
      </c>
    </row>
    <row r="16" spans="1:17" hidden="1" x14ac:dyDescent="0.25">
      <c r="A16" s="1" t="s">
        <v>86</v>
      </c>
      <c r="B16" s="1" t="s">
        <v>64</v>
      </c>
      <c r="C16" s="1" t="str">
        <f>IFERROR(VLOOKUP(TOTAL_2567[[#This Row],[Sub-Category]],Table9[[Sub-Category]:[Expense Type]],3,FALSE),"")</f>
        <v>Reducable</v>
      </c>
      <c r="D16">
        <v>2020</v>
      </c>
      <c r="E16" t="str">
        <f>IFERROR(VLOOKUP(TOTAL_2567[[#This Row],[Sub-Category]],Table9[[Sub-Category]:[Expense Type]],2,FALSE),"")</f>
        <v>Est</v>
      </c>
    </row>
    <row r="17" spans="1:17" hidden="1" x14ac:dyDescent="0.25">
      <c r="A17" s="1" t="s">
        <v>64</v>
      </c>
      <c r="B17" s="1" t="s">
        <v>64</v>
      </c>
      <c r="C17" s="1" t="str">
        <f>IFERROR(VLOOKUP(TOTAL_2567[[#This Row],[Sub-Category]],Table9[[Sub-Category]:[Expense Type]],3,FALSE),"")</f>
        <v>Reducable</v>
      </c>
      <c r="D17">
        <v>2020</v>
      </c>
      <c r="E17" t="str">
        <f>IFERROR(VLOOKUP(TOTAL_2567[[#This Row],[Sub-Category]],Table9[[Sub-Category]:[Expense Type]],2,FALSE),"")</f>
        <v>Input</v>
      </c>
      <c r="F17">
        <v>350</v>
      </c>
      <c r="G17">
        <v>50</v>
      </c>
      <c r="H17">
        <v>50</v>
      </c>
      <c r="I17">
        <v>50</v>
      </c>
      <c r="J17">
        <v>50</v>
      </c>
      <c r="K17">
        <v>50</v>
      </c>
      <c r="L17">
        <v>50</v>
      </c>
      <c r="M17">
        <v>50</v>
      </c>
      <c r="N17">
        <v>50</v>
      </c>
      <c r="O17">
        <v>50</v>
      </c>
      <c r="P17">
        <v>50</v>
      </c>
      <c r="Q17">
        <v>50</v>
      </c>
    </row>
    <row r="18" spans="1:17" hidden="1" x14ac:dyDescent="0.25">
      <c r="A18" s="1" t="s">
        <v>65</v>
      </c>
      <c r="B18" s="1" t="s">
        <v>64</v>
      </c>
      <c r="C18" s="1" t="str">
        <f>IFERROR(VLOOKUP(TOTAL_2567[[#This Row],[Sub-Category]],Table9[[Sub-Category]:[Expense Type]],3,FALSE),"")</f>
        <v>Discretionary</v>
      </c>
      <c r="D18">
        <v>2020</v>
      </c>
      <c r="E18" t="str">
        <f>IFERROR(VLOOKUP(TOTAL_2567[[#This Row],[Sub-Category]],Table9[[Sub-Category]:[Expense Type]],2,FALSE),"")</f>
        <v>Est</v>
      </c>
    </row>
    <row r="19" spans="1:17" hidden="1" x14ac:dyDescent="0.25">
      <c r="A19" s="1" t="s">
        <v>66</v>
      </c>
      <c r="B19" s="1" t="s">
        <v>64</v>
      </c>
      <c r="C19" s="1" t="str">
        <f>IFERROR(VLOOKUP(TOTAL_2567[[#This Row],[Sub-Category]],Table9[[Sub-Category]:[Expense Type]],3,FALSE),"")</f>
        <v>Discretionary</v>
      </c>
      <c r="D19">
        <v>2020</v>
      </c>
      <c r="E19" t="str">
        <f>IFERROR(VLOOKUP(TOTAL_2567[[#This Row],[Sub-Category]],Table9[[Sub-Category]:[Expense Type]],2,FALSE),"")</f>
        <v>Est</v>
      </c>
    </row>
    <row r="20" spans="1:17" hidden="1" x14ac:dyDescent="0.25">
      <c r="A20" s="1" t="s">
        <v>15</v>
      </c>
      <c r="B20" s="1" t="s">
        <v>14</v>
      </c>
      <c r="C20" s="1" t="str">
        <f>IFERROR(VLOOKUP(TOTAL_2567[[#This Row],[Sub-Category]],Table9[[Sub-Category]:[Expense Type]],3,FALSE),"")</f>
        <v>Fixed</v>
      </c>
      <c r="D20">
        <v>2020</v>
      </c>
      <c r="E20" t="str">
        <f>IFERROR(VLOOKUP(TOTAL_2567[[#This Row],[Sub-Category]],Table9[[Sub-Category]:[Expense Type]],2,FALSE),"")</f>
        <v>Est</v>
      </c>
    </row>
    <row r="21" spans="1:17" hidden="1" x14ac:dyDescent="0.25">
      <c r="A21" s="1" t="s">
        <v>48</v>
      </c>
      <c r="B21" s="1" t="s">
        <v>14</v>
      </c>
      <c r="C21" s="1" t="str">
        <f>IFERROR(VLOOKUP(TOTAL_2567[[#This Row],[Sub-Category]],Table9[[Sub-Category]:[Expense Type]],3,FALSE),"")</f>
        <v>Discretionary</v>
      </c>
      <c r="D21">
        <v>2020</v>
      </c>
      <c r="E21" t="str">
        <f>IFERROR(VLOOKUP(TOTAL_2567[[#This Row],[Sub-Category]],Table9[[Sub-Category]:[Expense Type]],2,FALSE),"")</f>
        <v>Est</v>
      </c>
    </row>
    <row r="22" spans="1:17" hidden="1" x14ac:dyDescent="0.25">
      <c r="A22" s="1" t="s">
        <v>74</v>
      </c>
      <c r="B22" s="1" t="s">
        <v>14</v>
      </c>
      <c r="C22" s="1" t="str">
        <f>IFERROR(VLOOKUP(TOTAL_2567[[#This Row],[Sub-Category]],Table9[[Sub-Category]:[Expense Type]],3,FALSE),"")</f>
        <v>Fixed</v>
      </c>
      <c r="D22">
        <v>2020</v>
      </c>
      <c r="E22" t="str">
        <f>IFERROR(VLOOKUP(TOTAL_2567[[#This Row],[Sub-Category]],Table9[[Sub-Category]:[Expense Type]],2,FALSE),"")</f>
        <v>Est</v>
      </c>
    </row>
    <row r="23" spans="1:17" hidden="1" x14ac:dyDescent="0.25">
      <c r="A23" s="1" t="s">
        <v>82</v>
      </c>
      <c r="B23" s="1" t="s">
        <v>14</v>
      </c>
      <c r="C23" s="1" t="str">
        <f>IFERROR(VLOOKUP(TOTAL_2567[[#This Row],[Sub-Category]],Table9[[Sub-Category]:[Expense Type]],3,FALSE),"")</f>
        <v>Fixed</v>
      </c>
      <c r="D23">
        <v>2020</v>
      </c>
      <c r="E23" t="str">
        <f>IFERROR(VLOOKUP(TOTAL_2567[[#This Row],[Sub-Category]],Table9[[Sub-Category]:[Expense Type]],2,FALSE),"")</f>
        <v>Est</v>
      </c>
    </row>
    <row r="24" spans="1:17" hidden="1" x14ac:dyDescent="0.25">
      <c r="A24" s="1" t="s">
        <v>145</v>
      </c>
      <c r="B24" s="1" t="s">
        <v>14</v>
      </c>
      <c r="C24" s="1" t="str">
        <f>IFERROR(VLOOKUP(TOTAL_2567[[#This Row],[Sub-Category]],Table9[[Sub-Category]:[Expense Type]],3,FALSE),"")</f>
        <v>Fixed</v>
      </c>
      <c r="D24">
        <v>2020</v>
      </c>
      <c r="E24" t="str">
        <f>IFERROR(VLOOKUP(TOTAL_2567[[#This Row],[Sub-Category]],Table9[[Sub-Category]:[Expense Type]],2,FALSE),"")</f>
        <v>Input</v>
      </c>
    </row>
    <row r="25" spans="1:17" hidden="1" x14ac:dyDescent="0.25">
      <c r="A25" s="1" t="s">
        <v>21</v>
      </c>
      <c r="B25" s="1" t="s">
        <v>20</v>
      </c>
      <c r="C25" s="1" t="str">
        <f>IFERROR(VLOOKUP(TOTAL_2567[[#This Row],[Sub-Category]],Table9[[Sub-Category]:[Expense Type]],3,FALSE),"")</f>
        <v>Discretionary</v>
      </c>
      <c r="D25">
        <v>2020</v>
      </c>
      <c r="E25" t="str">
        <f>IFERROR(VLOOKUP(TOTAL_2567[[#This Row],[Sub-Category]],Table9[[Sub-Category]:[Expense Type]],2,FALSE),"")</f>
        <v>Est</v>
      </c>
    </row>
    <row r="26" spans="1:17" hidden="1" x14ac:dyDescent="0.25">
      <c r="A26" s="1" t="s">
        <v>37</v>
      </c>
      <c r="B26" s="1" t="s">
        <v>20</v>
      </c>
      <c r="C26" s="1" t="str">
        <f>IFERROR(VLOOKUP(TOTAL_2567[[#This Row],[Sub-Category]],Table9[[Sub-Category]:[Expense Type]],3,FALSE),"")</f>
        <v>Reducable</v>
      </c>
      <c r="D26">
        <v>2020</v>
      </c>
      <c r="E26" t="str">
        <f>IFERROR(VLOOKUP(TOTAL_2567[[#This Row],[Sub-Category]],Table9[[Sub-Category]:[Expense Type]],2,FALSE),"")</f>
        <v>Est</v>
      </c>
    </row>
    <row r="27" spans="1:17" hidden="1" x14ac:dyDescent="0.25">
      <c r="A27" s="1" t="s">
        <v>47</v>
      </c>
      <c r="B27" s="1" t="s">
        <v>20</v>
      </c>
      <c r="C27" s="1" t="str">
        <f>IFERROR(VLOOKUP(TOTAL_2567[[#This Row],[Sub-Category]],Table9[[Sub-Category]:[Expense Type]],3,FALSE),"")</f>
        <v>Reducable</v>
      </c>
      <c r="D27">
        <v>2020</v>
      </c>
      <c r="E27" t="str">
        <f>IFERROR(VLOOKUP(TOTAL_2567[[#This Row],[Sub-Category]],Table9[[Sub-Category]:[Expense Type]],2,FALSE),"")</f>
        <v>Est</v>
      </c>
    </row>
    <row r="28" spans="1:17" hidden="1" x14ac:dyDescent="0.25">
      <c r="A28" s="1" t="s">
        <v>52</v>
      </c>
      <c r="B28" s="1" t="s">
        <v>20</v>
      </c>
      <c r="C28" s="1" t="str">
        <f>IFERROR(VLOOKUP(TOTAL_2567[[#This Row],[Sub-Category]],Table9[[Sub-Category]:[Expense Type]],3,FALSE),"")</f>
        <v>Reducable</v>
      </c>
      <c r="D28">
        <v>2020</v>
      </c>
      <c r="E28" t="str">
        <f>IFERROR(VLOOKUP(TOTAL_2567[[#This Row],[Sub-Category]],Table9[[Sub-Category]:[Expense Type]],2,FALSE),"")</f>
        <v>Est</v>
      </c>
    </row>
    <row r="29" spans="1:17" hidden="1" x14ac:dyDescent="0.25">
      <c r="A29" s="1" t="s">
        <v>53</v>
      </c>
      <c r="B29" s="1" t="s">
        <v>20</v>
      </c>
      <c r="C29" s="1" t="str">
        <f>IFERROR(VLOOKUP(TOTAL_2567[[#This Row],[Sub-Category]],Table9[[Sub-Category]:[Expense Type]],3,FALSE),"")</f>
        <v>Reducable</v>
      </c>
      <c r="D29">
        <v>2020</v>
      </c>
      <c r="E29" t="str">
        <f>IFERROR(VLOOKUP(TOTAL_2567[[#This Row],[Sub-Category]],Table9[[Sub-Category]:[Expense Type]],2,FALSE),"")</f>
        <v>Est</v>
      </c>
    </row>
    <row r="30" spans="1:17" hidden="1" x14ac:dyDescent="0.25">
      <c r="A30" s="1" t="s">
        <v>72</v>
      </c>
      <c r="B30" s="1" t="s">
        <v>20</v>
      </c>
      <c r="C30" s="1" t="str">
        <f>IFERROR(VLOOKUP(TOTAL_2567[[#This Row],[Sub-Category]],Table9[[Sub-Category]:[Expense Type]],3,FALSE),"")</f>
        <v>Reducable</v>
      </c>
      <c r="D30">
        <v>2020</v>
      </c>
      <c r="E30" t="str">
        <f>IFERROR(VLOOKUP(TOTAL_2567[[#This Row],[Sub-Category]],Table9[[Sub-Category]:[Expense Type]],2,FALSE),"")</f>
        <v>Est</v>
      </c>
      <c r="F30">
        <v>2</v>
      </c>
      <c r="G30">
        <v>2</v>
      </c>
      <c r="H30">
        <v>2</v>
      </c>
      <c r="I30">
        <v>2</v>
      </c>
      <c r="J30">
        <v>2</v>
      </c>
      <c r="K30">
        <v>2</v>
      </c>
      <c r="L30">
        <v>2</v>
      </c>
      <c r="M30">
        <v>2</v>
      </c>
      <c r="N30">
        <v>2</v>
      </c>
      <c r="O30">
        <v>2</v>
      </c>
      <c r="P30">
        <v>2</v>
      </c>
      <c r="Q30">
        <v>2</v>
      </c>
    </row>
    <row r="31" spans="1:17" hidden="1" x14ac:dyDescent="0.25">
      <c r="A31" s="1" t="s">
        <v>88</v>
      </c>
      <c r="B31" s="1" t="s">
        <v>88</v>
      </c>
      <c r="C31" s="1" t="str">
        <f>IFERROR(VLOOKUP(TOTAL_2567[[#This Row],[Sub-Category]],Table9[[Sub-Category]:[Expense Type]],3,FALSE),"")</f>
        <v>Reducable</v>
      </c>
      <c r="D31">
        <v>2020</v>
      </c>
      <c r="E31" t="str">
        <f>IFERROR(VLOOKUP(TOTAL_2567[[#This Row],[Sub-Category]],Table9[[Sub-Category]:[Expense Type]],2,FALSE),"")</f>
        <v>Input</v>
      </c>
      <c r="F31">
        <v>50</v>
      </c>
      <c r="G31">
        <v>50</v>
      </c>
      <c r="H31">
        <v>200</v>
      </c>
      <c r="I31">
        <v>50</v>
      </c>
      <c r="J31">
        <v>150</v>
      </c>
      <c r="K31">
        <v>50</v>
      </c>
      <c r="L31">
        <v>2</v>
      </c>
      <c r="M31">
        <v>250</v>
      </c>
      <c r="N31">
        <v>185</v>
      </c>
      <c r="O31">
        <v>125</v>
      </c>
      <c r="P31">
        <v>50</v>
      </c>
      <c r="Q31">
        <v>400</v>
      </c>
    </row>
    <row r="32" spans="1:17" hidden="1" x14ac:dyDescent="0.25">
      <c r="A32" s="1" t="s">
        <v>41</v>
      </c>
      <c r="B32" s="1" t="s">
        <v>40</v>
      </c>
      <c r="C32" s="1" t="str">
        <f>IFERROR(VLOOKUP(TOTAL_2567[[#This Row],[Sub-Category]],Table9[[Sub-Category]:[Expense Type]],3,FALSE),"")</f>
        <v>Fixed</v>
      </c>
      <c r="D32">
        <v>2020</v>
      </c>
      <c r="E32" t="str">
        <f>IFERROR(VLOOKUP(TOTAL_2567[[#This Row],[Sub-Category]],Table9[[Sub-Category]:[Expense Type]],2,FALSE),"")</f>
        <v>Input</v>
      </c>
      <c r="F32">
        <v>1</v>
      </c>
      <c r="G32">
        <v>1</v>
      </c>
      <c r="H32">
        <v>1</v>
      </c>
      <c r="I32">
        <v>1</v>
      </c>
      <c r="J32">
        <v>1</v>
      </c>
      <c r="K32">
        <v>400</v>
      </c>
      <c r="L32">
        <v>1</v>
      </c>
      <c r="M32">
        <v>1</v>
      </c>
      <c r="N32">
        <v>1</v>
      </c>
      <c r="O32">
        <v>1</v>
      </c>
      <c r="P32">
        <v>1</v>
      </c>
      <c r="Q32">
        <v>1</v>
      </c>
    </row>
    <row r="33" spans="1:17" hidden="1" x14ac:dyDescent="0.25">
      <c r="A33" s="1" t="s">
        <v>42</v>
      </c>
      <c r="B33" s="1" t="s">
        <v>40</v>
      </c>
      <c r="C33" s="1" t="str">
        <f>IFERROR(VLOOKUP(TOTAL_2567[[#This Row],[Sub-Category]],Table9[[Sub-Category]:[Expense Type]],3,FALSE),"")</f>
        <v>Fixed</v>
      </c>
      <c r="D33">
        <v>2020</v>
      </c>
      <c r="E33" t="str">
        <f>IFERROR(VLOOKUP(TOTAL_2567[[#This Row],[Sub-Category]],Table9[[Sub-Category]:[Expense Type]],2,FALSE),"")</f>
        <v>Input</v>
      </c>
      <c r="F33">
        <v>1</v>
      </c>
      <c r="G33">
        <v>1</v>
      </c>
      <c r="H33">
        <v>1</v>
      </c>
      <c r="I33">
        <v>1</v>
      </c>
      <c r="J33">
        <v>1</v>
      </c>
      <c r="K33">
        <v>1</v>
      </c>
      <c r="L33">
        <v>1</v>
      </c>
      <c r="M33">
        <v>1</v>
      </c>
      <c r="N33">
        <v>1</v>
      </c>
      <c r="O33">
        <v>100</v>
      </c>
      <c r="P33">
        <v>1</v>
      </c>
      <c r="Q33">
        <v>1</v>
      </c>
    </row>
    <row r="34" spans="1:17" hidden="1" x14ac:dyDescent="0.25">
      <c r="A34" s="1" t="s">
        <v>40</v>
      </c>
      <c r="B34" s="1" t="s">
        <v>40</v>
      </c>
      <c r="C34" s="1" t="str">
        <f>IFERROR(VLOOKUP(TOTAL_2567[[#This Row],[Sub-Category]],Table9[[Sub-Category]:[Expense Type]],3,FALSE),"")</f>
        <v>Fixed</v>
      </c>
      <c r="D34">
        <v>2020</v>
      </c>
      <c r="E34" t="str">
        <f>IFERROR(VLOOKUP(TOTAL_2567[[#This Row],[Sub-Category]],Table9[[Sub-Category]:[Expense Type]],2,FALSE),"")</f>
        <v>Input</v>
      </c>
      <c r="F34">
        <v>1</v>
      </c>
      <c r="G34">
        <v>1</v>
      </c>
      <c r="H34">
        <v>1</v>
      </c>
      <c r="I34">
        <v>250</v>
      </c>
      <c r="J34">
        <v>1</v>
      </c>
      <c r="K34">
        <v>1</v>
      </c>
      <c r="L34">
        <v>1</v>
      </c>
      <c r="M34">
        <v>1</v>
      </c>
      <c r="N34">
        <v>1</v>
      </c>
      <c r="O34">
        <v>1</v>
      </c>
      <c r="P34">
        <v>1</v>
      </c>
      <c r="Q34">
        <v>1</v>
      </c>
    </row>
    <row r="35" spans="1:17" hidden="1" x14ac:dyDescent="0.25">
      <c r="A35" s="1" t="s">
        <v>70</v>
      </c>
      <c r="B35" s="1" t="s">
        <v>40</v>
      </c>
      <c r="C35" s="1" t="str">
        <f>IFERROR(VLOOKUP(TOTAL_2567[[#This Row],[Sub-Category]],Table9[[Sub-Category]:[Expense Type]],3,FALSE),"")</f>
        <v>Reducable</v>
      </c>
      <c r="D35">
        <v>2020</v>
      </c>
      <c r="E35" t="str">
        <f>IFERROR(VLOOKUP(TOTAL_2567[[#This Row],[Sub-Category]],Table9[[Sub-Category]:[Expense Type]],2,FALSE),"")</f>
        <v>Input</v>
      </c>
      <c r="F35">
        <v>30</v>
      </c>
      <c r="G35">
        <v>30</v>
      </c>
      <c r="H35">
        <v>30</v>
      </c>
      <c r="I35">
        <v>30</v>
      </c>
      <c r="J35">
        <v>30</v>
      </c>
      <c r="K35">
        <v>30</v>
      </c>
      <c r="L35">
        <v>30</v>
      </c>
      <c r="M35">
        <v>30</v>
      </c>
      <c r="N35">
        <v>30</v>
      </c>
      <c r="O35">
        <v>30</v>
      </c>
      <c r="P35">
        <v>30</v>
      </c>
      <c r="Q35">
        <v>30</v>
      </c>
    </row>
    <row r="36" spans="1:17" hidden="1" x14ac:dyDescent="0.25">
      <c r="A36" s="1" t="s">
        <v>50</v>
      </c>
      <c r="B36" s="1" t="s">
        <v>49</v>
      </c>
      <c r="C36" s="1" t="str">
        <f>IFERROR(VLOOKUP(TOTAL_2567[[#This Row],[Sub-Category]],Table9[[Sub-Category]:[Expense Type]],3,FALSE),"")</f>
        <v>Reducable</v>
      </c>
      <c r="D36">
        <v>2020</v>
      </c>
      <c r="E36" t="str">
        <f>IFERROR(VLOOKUP(TOTAL_2567[[#This Row],[Sub-Category]],Table9[[Sub-Category]:[Expense Type]],2,FALSE),"")</f>
        <v>Est</v>
      </c>
      <c r="P36">
        <v>-133</v>
      </c>
    </row>
    <row r="37" spans="1:17" hidden="1" x14ac:dyDescent="0.25">
      <c r="A37" s="1" t="s">
        <v>57</v>
      </c>
      <c r="B37" s="1" t="s">
        <v>49</v>
      </c>
      <c r="C37" s="1" t="str">
        <f>IFERROR(VLOOKUP(TOTAL_2567[[#This Row],[Sub-Category]],Table9[[Sub-Category]:[Expense Type]],3,FALSE),"")</f>
        <v>Reducable</v>
      </c>
      <c r="D37">
        <v>2020</v>
      </c>
      <c r="E37" t="str">
        <f>IFERROR(VLOOKUP(TOTAL_2567[[#This Row],[Sub-Category]],Table9[[Sub-Category]:[Expense Type]],2,FALSE),"")</f>
        <v>Input</v>
      </c>
      <c r="F37">
        <v>1</v>
      </c>
      <c r="G37">
        <v>1</v>
      </c>
      <c r="H37">
        <v>1</v>
      </c>
      <c r="I37">
        <v>1</v>
      </c>
      <c r="J37">
        <v>1</v>
      </c>
      <c r="K37">
        <v>1</v>
      </c>
      <c r="L37">
        <v>1</v>
      </c>
      <c r="M37">
        <v>1</v>
      </c>
      <c r="N37">
        <v>1</v>
      </c>
      <c r="O37">
        <v>1</v>
      </c>
      <c r="P37">
        <v>1</v>
      </c>
      <c r="Q37">
        <v>1</v>
      </c>
    </row>
    <row r="38" spans="1:17" hidden="1" x14ac:dyDescent="0.25">
      <c r="A38" s="1" t="s">
        <v>58</v>
      </c>
      <c r="B38" s="1" t="s">
        <v>49</v>
      </c>
      <c r="C38" s="1" t="str">
        <f>IFERROR(VLOOKUP(TOTAL_2567[[#This Row],[Sub-Category]],Table9[[Sub-Category]:[Expense Type]],3,FALSE),"")</f>
        <v>Reducable</v>
      </c>
      <c r="D38">
        <v>2020</v>
      </c>
      <c r="E38" t="str">
        <f>IFERROR(VLOOKUP(TOTAL_2567[[#This Row],[Sub-Category]],Table9[[Sub-Category]:[Expense Type]],2,FALSE),"")</f>
        <v>Est</v>
      </c>
      <c r="K38">
        <v>100</v>
      </c>
    </row>
    <row r="39" spans="1:17" hidden="1" x14ac:dyDescent="0.25">
      <c r="A39" s="1" t="s">
        <v>59</v>
      </c>
      <c r="B39" s="1" t="s">
        <v>49</v>
      </c>
      <c r="C39" s="1" t="str">
        <f>IFERROR(VLOOKUP(TOTAL_2567[[#This Row],[Sub-Category]],Table9[[Sub-Category]:[Expense Type]],3,FALSE),"")</f>
        <v>Reducable</v>
      </c>
      <c r="D39">
        <v>2020</v>
      </c>
      <c r="E39" t="str">
        <f>IFERROR(VLOOKUP(TOTAL_2567[[#This Row],[Sub-Category]],Table9[[Sub-Category]:[Expense Type]],2,FALSE),"")</f>
        <v>Est</v>
      </c>
      <c r="F39">
        <v>-121</v>
      </c>
      <c r="G39">
        <v>-708</v>
      </c>
      <c r="H39">
        <v>-652</v>
      </c>
      <c r="I39">
        <v>-1054</v>
      </c>
      <c r="J39">
        <v>-435</v>
      </c>
      <c r="K39">
        <v>-592</v>
      </c>
      <c r="L39">
        <v>-47</v>
      </c>
      <c r="M39">
        <v>-417</v>
      </c>
      <c r="N39">
        <v>-91</v>
      </c>
      <c r="O39">
        <v>-523</v>
      </c>
      <c r="P39">
        <v>1029</v>
      </c>
      <c r="Q39">
        <v>-76</v>
      </c>
    </row>
    <row r="40" spans="1:17" hidden="1" x14ac:dyDescent="0.25">
      <c r="A40" s="1" t="s">
        <v>60</v>
      </c>
      <c r="B40" s="1" t="s">
        <v>49</v>
      </c>
      <c r="C40" s="1" t="str">
        <f>IFERROR(VLOOKUP(TOTAL_2567[[#This Row],[Sub-Category]],Table9[[Sub-Category]:[Expense Type]],3,FALSE),"")</f>
        <v>Reducable</v>
      </c>
      <c r="D40">
        <v>2020</v>
      </c>
      <c r="E40" t="str">
        <f>IFERROR(VLOOKUP(TOTAL_2567[[#This Row],[Sub-Category]],Table9[[Sub-Category]:[Expense Type]],2,FALSE),"")</f>
        <v>Est</v>
      </c>
    </row>
    <row r="41" spans="1:17" x14ac:dyDescent="0.25">
      <c r="A41" s="1" t="s">
        <v>27</v>
      </c>
      <c r="B41" s="1" t="s">
        <v>26</v>
      </c>
      <c r="C41" s="1" t="str">
        <f>IFERROR(VLOOKUP(TOTAL_2567[[#This Row],[Sub-Category]],Table9[[Sub-Category]:[Expense Type]],3,FALSE),"")</f>
        <v>Fixed</v>
      </c>
      <c r="D41">
        <v>2020</v>
      </c>
      <c r="E41" t="str">
        <f>IFERROR(VLOOKUP(TOTAL_2567[[#This Row],[Sub-Category]],Table9[[Sub-Category]:[Expense Type]],2,FALSE),"")</f>
        <v>Input</v>
      </c>
      <c r="F41">
        <v>325</v>
      </c>
      <c r="G41">
        <v>250</v>
      </c>
      <c r="H41">
        <v>200</v>
      </c>
      <c r="I41">
        <v>350</v>
      </c>
      <c r="J41">
        <v>200</v>
      </c>
      <c r="K41">
        <v>300</v>
      </c>
      <c r="L41">
        <v>200</v>
      </c>
      <c r="M41">
        <v>200</v>
      </c>
      <c r="N41">
        <v>500</v>
      </c>
      <c r="O41">
        <v>450</v>
      </c>
      <c r="P41">
        <v>200</v>
      </c>
      <c r="Q41">
        <v>150</v>
      </c>
    </row>
    <row r="42" spans="1:17" x14ac:dyDescent="0.25">
      <c r="A42" s="1" t="s">
        <v>28</v>
      </c>
      <c r="B42" s="1" t="s">
        <v>26</v>
      </c>
      <c r="C42" s="1" t="str">
        <f>IFERROR(VLOOKUP(TOTAL_2567[[#This Row],[Sub-Category]],Table9[[Sub-Category]:[Expense Type]],3,FALSE),"")</f>
        <v>Fixed</v>
      </c>
      <c r="D42">
        <v>2020</v>
      </c>
      <c r="E42" t="str">
        <f>IFERROR(VLOOKUP(TOTAL_2567[[#This Row],[Sub-Category]],Table9[[Sub-Category]:[Expense Type]],2,FALSE),"")</f>
        <v>Input</v>
      </c>
      <c r="F42">
        <v>30</v>
      </c>
      <c r="G42">
        <v>0</v>
      </c>
      <c r="H42">
        <v>0</v>
      </c>
      <c r="I42">
        <v>0</v>
      </c>
      <c r="J42">
        <v>0</v>
      </c>
      <c r="K42">
        <v>0</v>
      </c>
      <c r="L42">
        <v>0</v>
      </c>
      <c r="M42">
        <v>130</v>
      </c>
      <c r="N42">
        <v>210</v>
      </c>
      <c r="O42">
        <v>300</v>
      </c>
      <c r="P42">
        <v>300</v>
      </c>
      <c r="Q42">
        <v>0</v>
      </c>
    </row>
    <row r="43" spans="1:17" x14ac:dyDescent="0.25">
      <c r="A43" s="1" t="s">
        <v>26</v>
      </c>
      <c r="B43" s="1" t="s">
        <v>26</v>
      </c>
      <c r="C43" s="1" t="str">
        <f>IFERROR(VLOOKUP(TOTAL_2567[[#This Row],[Sub-Category]],Table9[[Sub-Category]:[Expense Type]],3,FALSE),"")</f>
        <v>Fixed</v>
      </c>
      <c r="D43">
        <v>2020</v>
      </c>
      <c r="E43" t="str">
        <f>IFERROR(VLOOKUP(TOTAL_2567[[#This Row],[Sub-Category]],Table9[[Sub-Category]:[Expense Type]],2,FALSE),"")</f>
        <v>Input</v>
      </c>
    </row>
    <row r="44" spans="1:17" x14ac:dyDescent="0.25">
      <c r="A44" s="1" t="s">
        <v>81</v>
      </c>
      <c r="B44" s="1" t="s">
        <v>26</v>
      </c>
      <c r="C44" s="1" t="str">
        <f>IFERROR(VLOOKUP(TOTAL_2567[[#This Row],[Sub-Category]],Table9[[Sub-Category]:[Expense Type]],3,FALSE),"")</f>
        <v>Fixed</v>
      </c>
      <c r="D44">
        <v>2020</v>
      </c>
      <c r="E44" t="str">
        <f>IFERROR(VLOOKUP(TOTAL_2567[[#This Row],[Sub-Category]],Table9[[Sub-Category]:[Expense Type]],2,FALSE),"")</f>
        <v>Input</v>
      </c>
      <c r="F44">
        <v>1</v>
      </c>
      <c r="G44">
        <v>1</v>
      </c>
      <c r="H44">
        <v>1</v>
      </c>
      <c r="I44">
        <v>1</v>
      </c>
      <c r="J44">
        <v>1</v>
      </c>
      <c r="K44">
        <v>1</v>
      </c>
      <c r="L44">
        <v>1</v>
      </c>
      <c r="M44">
        <v>1</v>
      </c>
      <c r="N44">
        <v>1</v>
      </c>
      <c r="O44">
        <v>1</v>
      </c>
      <c r="P44">
        <v>1</v>
      </c>
      <c r="Q44">
        <v>1</v>
      </c>
    </row>
    <row r="45" spans="1:17" x14ac:dyDescent="0.25">
      <c r="A45" s="1" t="s">
        <v>146</v>
      </c>
      <c r="B45" s="1" t="s">
        <v>26</v>
      </c>
      <c r="C45" s="1" t="str">
        <f>IFERROR(VLOOKUP(TOTAL_2567[[#This Row],[Sub-Category]],Table9[[Sub-Category]:[Expense Type]],3,FALSE),"")</f>
        <v>Fixed</v>
      </c>
      <c r="D45">
        <v>2020</v>
      </c>
      <c r="E45" t="str">
        <f>IFERROR(VLOOKUP(TOTAL_2567[[#This Row],[Sub-Category]],Table9[[Sub-Category]:[Expense Type]],2,FALSE),"")</f>
        <v>Input</v>
      </c>
    </row>
    <row r="46" spans="1:17" hidden="1" x14ac:dyDescent="0.25">
      <c r="A46" s="1" t="s">
        <v>25</v>
      </c>
      <c r="B46" s="1" t="s">
        <v>24</v>
      </c>
      <c r="C46" s="1" t="str">
        <f>IFERROR(VLOOKUP(TOTAL_2567[[#This Row],[Sub-Category]],Table9[[Sub-Category]:[Expense Type]],3,FALSE),"")</f>
        <v>Fixed</v>
      </c>
      <c r="D46">
        <v>2020</v>
      </c>
      <c r="E46" t="str">
        <f>IFERROR(VLOOKUP(TOTAL_2567[[#This Row],[Sub-Category]],Table9[[Sub-Category]:[Expense Type]],2,FALSE),"")</f>
        <v>Input</v>
      </c>
      <c r="F46">
        <v>0</v>
      </c>
      <c r="G46">
        <v>990</v>
      </c>
      <c r="H46">
        <v>0</v>
      </c>
      <c r="I46">
        <v>1000</v>
      </c>
      <c r="J46">
        <v>0</v>
      </c>
      <c r="K46">
        <v>0</v>
      </c>
      <c r="L46">
        <v>0</v>
      </c>
      <c r="M46">
        <v>990</v>
      </c>
      <c r="N46">
        <v>0</v>
      </c>
      <c r="O46">
        <v>340</v>
      </c>
      <c r="P46">
        <v>1800</v>
      </c>
      <c r="Q46">
        <v>540</v>
      </c>
    </row>
    <row r="47" spans="1:17" hidden="1" x14ac:dyDescent="0.25">
      <c r="A47" s="1" t="s">
        <v>63</v>
      </c>
      <c r="B47" s="1" t="s">
        <v>24</v>
      </c>
      <c r="C47" s="1" t="str">
        <f>IFERROR(VLOOKUP(TOTAL_2567[[#This Row],[Sub-Category]],Table9[[Sub-Category]:[Expense Type]],3,FALSE),"")</f>
        <v>Fixed</v>
      </c>
      <c r="D47">
        <v>2020</v>
      </c>
      <c r="E47" t="str">
        <f>IFERROR(VLOOKUP(TOTAL_2567[[#This Row],[Sub-Category]],Table9[[Sub-Category]:[Expense Type]],2,FALSE),"")</f>
        <v>Input</v>
      </c>
      <c r="F47">
        <v>1</v>
      </c>
      <c r="G47">
        <v>1</v>
      </c>
      <c r="H47">
        <v>1</v>
      </c>
      <c r="I47">
        <v>1</v>
      </c>
      <c r="J47">
        <v>1</v>
      </c>
      <c r="K47">
        <v>1</v>
      </c>
      <c r="L47">
        <v>1</v>
      </c>
      <c r="M47">
        <v>1</v>
      </c>
      <c r="N47">
        <v>1</v>
      </c>
      <c r="O47">
        <v>1</v>
      </c>
      <c r="P47">
        <v>1</v>
      </c>
      <c r="Q47">
        <v>1</v>
      </c>
    </row>
    <row r="48" spans="1:17" hidden="1" x14ac:dyDescent="0.25">
      <c r="A48" s="1" t="s">
        <v>78</v>
      </c>
      <c r="B48" s="1" t="s">
        <v>24</v>
      </c>
      <c r="C48" s="1" t="str">
        <f>IFERROR(VLOOKUP(TOTAL_2567[[#This Row],[Sub-Category]],Table9[[Sub-Category]:[Expense Type]],3,FALSE),"")</f>
        <v>Fixed</v>
      </c>
      <c r="D48">
        <v>2020</v>
      </c>
      <c r="E48" t="str">
        <f>IFERROR(VLOOKUP(TOTAL_2567[[#This Row],[Sub-Category]],Table9[[Sub-Category]:[Expense Type]],2,FALSE),"")</f>
        <v>Input</v>
      </c>
      <c r="F48">
        <v>670</v>
      </c>
      <c r="G48">
        <v>300</v>
      </c>
      <c r="H48">
        <v>250</v>
      </c>
      <c r="I48">
        <v>400</v>
      </c>
      <c r="J48">
        <v>300</v>
      </c>
      <c r="K48">
        <v>250</v>
      </c>
      <c r="L48">
        <v>250</v>
      </c>
      <c r="M48">
        <v>250</v>
      </c>
      <c r="N48">
        <v>250</v>
      </c>
      <c r="O48">
        <v>250</v>
      </c>
      <c r="P48">
        <v>250</v>
      </c>
      <c r="Q48">
        <v>250</v>
      </c>
    </row>
    <row r="49" spans="1:17" hidden="1" x14ac:dyDescent="0.25">
      <c r="A49" s="1" t="s">
        <v>17</v>
      </c>
      <c r="B49" s="1" t="s">
        <v>16</v>
      </c>
      <c r="C49" s="1" t="str">
        <f>IFERROR(VLOOKUP(TOTAL_2567[[#This Row],[Sub-Category]],Table9[[Sub-Category]:[Expense Type]],3,FALSE),"")</f>
        <v>Discretionary</v>
      </c>
      <c r="D49">
        <v>2020</v>
      </c>
      <c r="E49" t="str">
        <f>IFERROR(VLOOKUP(TOTAL_2567[[#This Row],[Sub-Category]],Table9[[Sub-Category]:[Expense Type]],2,FALSE),"")</f>
        <v>Est</v>
      </c>
    </row>
    <row r="50" spans="1:17" hidden="1" x14ac:dyDescent="0.25">
      <c r="A50" s="1" t="s">
        <v>33</v>
      </c>
      <c r="B50" s="1" t="s">
        <v>16</v>
      </c>
      <c r="C50" s="1" t="str">
        <f>IFERROR(VLOOKUP(TOTAL_2567[[#This Row],[Sub-Category]],Table9[[Sub-Category]:[Expense Type]],3,FALSE),"")</f>
        <v>Reducable</v>
      </c>
      <c r="D50">
        <v>2020</v>
      </c>
      <c r="E50" t="str">
        <f>IFERROR(VLOOKUP(TOTAL_2567[[#This Row],[Sub-Category]],Table9[[Sub-Category]:[Expense Type]],2,FALSE),"")</f>
        <v>Input</v>
      </c>
      <c r="F50">
        <v>1</v>
      </c>
      <c r="G50">
        <v>1</v>
      </c>
      <c r="H50">
        <v>1</v>
      </c>
      <c r="I50">
        <v>1</v>
      </c>
      <c r="J50">
        <v>1</v>
      </c>
      <c r="K50">
        <v>1</v>
      </c>
      <c r="L50">
        <v>1</v>
      </c>
      <c r="M50">
        <v>1</v>
      </c>
      <c r="N50">
        <v>1</v>
      </c>
      <c r="O50">
        <v>1</v>
      </c>
      <c r="P50">
        <v>1</v>
      </c>
      <c r="Q50">
        <v>1</v>
      </c>
    </row>
    <row r="51" spans="1:17" hidden="1" x14ac:dyDescent="0.25">
      <c r="A51" s="1" t="s">
        <v>16</v>
      </c>
      <c r="B51" s="1" t="s">
        <v>16</v>
      </c>
      <c r="C51" s="1" t="str">
        <f>IFERROR(VLOOKUP(TOTAL_2567[[#This Row],[Sub-Category]],Table9[[Sub-Category]:[Expense Type]],3,FALSE),"")</f>
        <v>Discretionary</v>
      </c>
      <c r="D51">
        <v>2020</v>
      </c>
      <c r="E51" t="str">
        <f>IFERROR(VLOOKUP(TOTAL_2567[[#This Row],[Sub-Category]],Table9[[Sub-Category]:[Expense Type]],2,FALSE),"")</f>
        <v>Est</v>
      </c>
      <c r="H51">
        <v>120</v>
      </c>
      <c r="I51">
        <v>2</v>
      </c>
      <c r="J51">
        <v>60</v>
      </c>
      <c r="K51">
        <v>2</v>
      </c>
      <c r="L51">
        <v>2</v>
      </c>
      <c r="M51">
        <v>2</v>
      </c>
      <c r="N51">
        <v>2</v>
      </c>
      <c r="O51">
        <v>2</v>
      </c>
      <c r="P51">
        <v>2</v>
      </c>
      <c r="Q51">
        <v>2</v>
      </c>
    </row>
    <row r="52" spans="1:17" hidden="1" x14ac:dyDescent="0.25">
      <c r="A52" s="1" t="s">
        <v>80</v>
      </c>
      <c r="B52" s="1" t="s">
        <v>16</v>
      </c>
      <c r="C52" s="1" t="str">
        <f>IFERROR(VLOOKUP(TOTAL_2567[[#This Row],[Sub-Category]],Table9[[Sub-Category]:[Expense Type]],3,FALSE),"")</f>
        <v>Discretionary</v>
      </c>
      <c r="D52">
        <v>2020</v>
      </c>
      <c r="E52" t="str">
        <f>IFERROR(VLOOKUP(TOTAL_2567[[#This Row],[Sub-Category]],Table9[[Sub-Category]:[Expense Type]],2,FALSE),"")</f>
        <v>Est</v>
      </c>
    </row>
    <row r="53" spans="1:17" hidden="1" x14ac:dyDescent="0.25">
      <c r="A53" s="1" t="s">
        <v>83</v>
      </c>
      <c r="B53" s="1" t="s">
        <v>16</v>
      </c>
      <c r="C53" s="1" t="str">
        <f>IFERROR(VLOOKUP(TOTAL_2567[[#This Row],[Sub-Category]],Table9[[Sub-Category]:[Expense Type]],3,FALSE),"")</f>
        <v>Reducable</v>
      </c>
      <c r="D53">
        <v>2020</v>
      </c>
      <c r="E53" t="str">
        <f>IFERROR(VLOOKUP(TOTAL_2567[[#This Row],[Sub-Category]],Table9[[Sub-Category]:[Expense Type]],2,FALSE),"")</f>
        <v>Est</v>
      </c>
    </row>
    <row r="54" spans="1:17" hidden="1" x14ac:dyDescent="0.25">
      <c r="A54" s="1" t="s">
        <v>84</v>
      </c>
      <c r="B54" s="1" t="s">
        <v>16</v>
      </c>
      <c r="C54" s="1" t="str">
        <f>IFERROR(VLOOKUP(TOTAL_2567[[#This Row],[Sub-Category]],Table9[[Sub-Category]:[Expense Type]],3,FALSE),"")</f>
        <v>Reducable</v>
      </c>
      <c r="D54">
        <v>2020</v>
      </c>
      <c r="E54" t="str">
        <f>IFERROR(VLOOKUP(TOTAL_2567[[#This Row],[Sub-Category]],Table9[[Sub-Category]:[Expense Type]],2,FALSE),"")</f>
        <v>Est</v>
      </c>
    </row>
    <row r="55" spans="1:17" hidden="1" x14ac:dyDescent="0.25">
      <c r="A55" s="1" t="s">
        <v>55</v>
      </c>
      <c r="B55" s="1" t="s">
        <v>54</v>
      </c>
      <c r="C55" s="1" t="str">
        <f>IFERROR(VLOOKUP(TOTAL_2567[[#This Row],[Sub-Category]],Table9[[Sub-Category]:[Expense Type]],3,FALSE),"")</f>
        <v>Fixed</v>
      </c>
      <c r="D55">
        <v>2020</v>
      </c>
      <c r="E55" t="str">
        <f>IFERROR(VLOOKUP(TOTAL_2567[[#This Row],[Sub-Category]],Table9[[Sub-Category]:[Expense Type]],2,FALSE),"")</f>
        <v>Input</v>
      </c>
      <c r="F55">
        <v>100</v>
      </c>
      <c r="G55">
        <v>330</v>
      </c>
      <c r="H55">
        <v>30</v>
      </c>
      <c r="I55">
        <v>30</v>
      </c>
      <c r="J55">
        <v>70</v>
      </c>
      <c r="K55">
        <v>30</v>
      </c>
      <c r="L55">
        <v>30</v>
      </c>
      <c r="M55">
        <v>70</v>
      </c>
      <c r="N55">
        <v>30</v>
      </c>
      <c r="O55">
        <v>70</v>
      </c>
      <c r="P55">
        <v>1</v>
      </c>
      <c r="Q55">
        <v>30</v>
      </c>
    </row>
    <row r="56" spans="1:17" hidden="1" x14ac:dyDescent="0.25">
      <c r="A56" s="1" t="s">
        <v>75</v>
      </c>
      <c r="B56" s="1" t="s">
        <v>54</v>
      </c>
      <c r="C56" s="1" t="str">
        <f>IFERROR(VLOOKUP(TOTAL_2567[[#This Row],[Sub-Category]],Table9[[Sub-Category]:[Expense Type]],3,FALSE),"")</f>
        <v>Fixed</v>
      </c>
      <c r="D56">
        <v>2020</v>
      </c>
      <c r="E56" t="str">
        <f>IFERROR(VLOOKUP(TOTAL_2567[[#This Row],[Sub-Category]],Table9[[Sub-Category]:[Expense Type]],2,FALSE),"")</f>
        <v>Est</v>
      </c>
      <c r="F56">
        <v>-41</v>
      </c>
      <c r="G56">
        <v>150</v>
      </c>
      <c r="H56">
        <v>2</v>
      </c>
      <c r="I56">
        <v>2</v>
      </c>
      <c r="J56">
        <v>-198</v>
      </c>
      <c r="K56">
        <v>2</v>
      </c>
      <c r="L56">
        <v>150</v>
      </c>
      <c r="M56">
        <v>-44</v>
      </c>
      <c r="N56">
        <v>2</v>
      </c>
      <c r="O56">
        <v>-89</v>
      </c>
      <c r="P56">
        <v>2</v>
      </c>
      <c r="Q56">
        <v>2</v>
      </c>
    </row>
    <row r="57" spans="1:17" hidden="1" x14ac:dyDescent="0.25">
      <c r="A57" s="1" t="s">
        <v>39</v>
      </c>
      <c r="B57" s="1" t="s">
        <v>38</v>
      </c>
      <c r="C57" s="1" t="str">
        <f>IFERROR(VLOOKUP(TOTAL_2567[[#This Row],[Sub-Category]],Table9[[Sub-Category]:[Expense Type]],3,FALSE),"")</f>
        <v>Fixed</v>
      </c>
      <c r="D57">
        <v>2020</v>
      </c>
      <c r="E57" t="str">
        <f>IFERROR(VLOOKUP(TOTAL_2567[[#This Row],[Sub-Category]],Table9[[Sub-Category]:[Expense Type]],2,FALSE),"")</f>
        <v>Input</v>
      </c>
      <c r="F57">
        <v>1</v>
      </c>
      <c r="G57">
        <v>1</v>
      </c>
      <c r="H57">
        <v>1</v>
      </c>
      <c r="I57">
        <v>1</v>
      </c>
      <c r="J57">
        <v>1</v>
      </c>
      <c r="K57">
        <v>1</v>
      </c>
      <c r="L57">
        <v>1</v>
      </c>
      <c r="M57">
        <v>1</v>
      </c>
      <c r="N57">
        <v>1</v>
      </c>
      <c r="O57">
        <v>1</v>
      </c>
      <c r="P57">
        <v>1</v>
      </c>
      <c r="Q57">
        <v>1</v>
      </c>
    </row>
    <row r="58" spans="1:17" hidden="1" x14ac:dyDescent="0.25">
      <c r="A58" s="1" t="s">
        <v>69</v>
      </c>
      <c r="B58" s="1" t="s">
        <v>38</v>
      </c>
      <c r="C58" s="1" t="str">
        <f>IFERROR(VLOOKUP(TOTAL_2567[[#This Row],[Sub-Category]],Table9[[Sub-Category]:[Expense Type]],3,FALSE),"")</f>
        <v>Fixed</v>
      </c>
      <c r="D58">
        <v>2020</v>
      </c>
      <c r="E58" t="str">
        <f>IFERROR(VLOOKUP(TOTAL_2567[[#This Row],[Sub-Category]],Table9[[Sub-Category]:[Expense Type]],2,FALSE),"")</f>
        <v>Input</v>
      </c>
      <c r="F58">
        <v>1</v>
      </c>
      <c r="G58">
        <v>1</v>
      </c>
      <c r="H58">
        <v>1</v>
      </c>
      <c r="I58">
        <v>1</v>
      </c>
      <c r="J58">
        <v>1</v>
      </c>
      <c r="K58">
        <v>1</v>
      </c>
      <c r="L58">
        <v>1</v>
      </c>
      <c r="M58">
        <v>1</v>
      </c>
      <c r="N58">
        <v>1</v>
      </c>
      <c r="O58">
        <v>1</v>
      </c>
      <c r="P58">
        <v>1</v>
      </c>
      <c r="Q58">
        <v>1</v>
      </c>
    </row>
    <row r="59" spans="1:17" hidden="1" x14ac:dyDescent="0.25">
      <c r="A59" s="1" t="s">
        <v>38</v>
      </c>
      <c r="B59" s="1" t="s">
        <v>38</v>
      </c>
      <c r="C59" s="1" t="str">
        <f>IFERROR(VLOOKUP(TOTAL_2567[[#This Row],[Sub-Category]],Table9[[Sub-Category]:[Expense Type]],3,FALSE),"")</f>
        <v>Fixed</v>
      </c>
      <c r="D59">
        <v>2020</v>
      </c>
      <c r="E59" t="str">
        <f>IFERROR(VLOOKUP(TOTAL_2567[[#This Row],[Sub-Category]],Table9[[Sub-Category]:[Expense Type]],2,FALSE),"")</f>
        <v>Est</v>
      </c>
    </row>
    <row r="60" spans="1:17" hidden="1" x14ac:dyDescent="0.25">
      <c r="A60" s="1" t="s">
        <v>85</v>
      </c>
      <c r="B60" s="1" t="s">
        <v>38</v>
      </c>
      <c r="C60" s="1" t="str">
        <f>IFERROR(VLOOKUP(TOTAL_2567[[#This Row],[Sub-Category]],Table9[[Sub-Category]:[Expense Type]],3,FALSE),"")</f>
        <v>Fixed</v>
      </c>
      <c r="D60">
        <v>2020</v>
      </c>
      <c r="E60" t="str">
        <f>IFERROR(VLOOKUP(TOTAL_2567[[#This Row],[Sub-Category]],Table9[[Sub-Category]:[Expense Type]],2,FALSE),"")</f>
        <v>Input</v>
      </c>
      <c r="F60">
        <v>1</v>
      </c>
      <c r="G60">
        <v>1</v>
      </c>
      <c r="H60">
        <v>1</v>
      </c>
      <c r="I60">
        <v>1</v>
      </c>
      <c r="J60">
        <v>1</v>
      </c>
      <c r="K60">
        <v>1</v>
      </c>
      <c r="L60">
        <v>1</v>
      </c>
      <c r="M60">
        <v>1</v>
      </c>
      <c r="N60">
        <v>1</v>
      </c>
      <c r="O60">
        <v>1</v>
      </c>
      <c r="P60">
        <v>1</v>
      </c>
      <c r="Q60">
        <v>1</v>
      </c>
    </row>
    <row r="61" spans="1:17" hidden="1" x14ac:dyDescent="0.25">
      <c r="A61" s="1" t="s">
        <v>35</v>
      </c>
      <c r="B61" s="1" t="s">
        <v>34</v>
      </c>
      <c r="C61" s="1" t="str">
        <f>IFERROR(VLOOKUP(TOTAL_2567[[#This Row],[Sub-Category]],Table9[[Sub-Category]:[Expense Type]],3,FALSE),"")</f>
        <v>Reducable</v>
      </c>
      <c r="D61">
        <v>2020</v>
      </c>
      <c r="E61" t="str">
        <f>IFERROR(VLOOKUP(TOTAL_2567[[#This Row],[Sub-Category]],Table9[[Sub-Category]:[Expense Type]],2,FALSE),"")</f>
        <v>Input</v>
      </c>
      <c r="F61">
        <v>100</v>
      </c>
      <c r="G61">
        <v>175</v>
      </c>
      <c r="H61">
        <v>90</v>
      </c>
      <c r="I61">
        <v>250</v>
      </c>
      <c r="J61">
        <v>45</v>
      </c>
      <c r="K61">
        <v>250</v>
      </c>
      <c r="L61">
        <v>375</v>
      </c>
      <c r="M61">
        <v>125</v>
      </c>
      <c r="N61">
        <v>450</v>
      </c>
      <c r="O61">
        <v>225</v>
      </c>
    </row>
    <row r="62" spans="1:17" hidden="1" x14ac:dyDescent="0.25">
      <c r="A62" s="1" t="s">
        <v>36</v>
      </c>
      <c r="B62" s="1" t="s">
        <v>34</v>
      </c>
      <c r="C62" s="1" t="str">
        <f>IFERROR(VLOOKUP(TOTAL_2567[[#This Row],[Sub-Category]],Table9[[Sub-Category]:[Expense Type]],3,FALSE),"")</f>
        <v>Reducable</v>
      </c>
      <c r="D62">
        <v>2020</v>
      </c>
      <c r="E62" t="str">
        <f>IFERROR(VLOOKUP(TOTAL_2567[[#This Row],[Sub-Category]],Table9[[Sub-Category]:[Expense Type]],2,FALSE),"")</f>
        <v>Input</v>
      </c>
      <c r="F62">
        <v>25</v>
      </c>
      <c r="G62">
        <v>460</v>
      </c>
      <c r="H62">
        <v>25</v>
      </c>
      <c r="I62">
        <v>25</v>
      </c>
      <c r="J62">
        <v>250</v>
      </c>
      <c r="K62">
        <v>25</v>
      </c>
      <c r="L62">
        <v>25</v>
      </c>
      <c r="M62">
        <v>1</v>
      </c>
      <c r="N62">
        <v>60</v>
      </c>
      <c r="O62">
        <v>25</v>
      </c>
      <c r="P62">
        <v>25</v>
      </c>
      <c r="Q62">
        <v>25</v>
      </c>
    </row>
    <row r="63" spans="1:17" hidden="1" x14ac:dyDescent="0.25">
      <c r="A63" s="1" t="s">
        <v>92</v>
      </c>
      <c r="B63" s="1" t="s">
        <v>34</v>
      </c>
      <c r="C63" s="1" t="str">
        <f>IFERROR(VLOOKUP(TOTAL_2567[[#This Row],[Sub-Category]],Table9[[Sub-Category]:[Expense Type]],3,FALSE),"")</f>
        <v>Reducable</v>
      </c>
      <c r="D63">
        <v>2020</v>
      </c>
      <c r="E63" t="str">
        <f>IFERROR(VLOOKUP(TOTAL_2567[[#This Row],[Sub-Category]],Table9[[Sub-Category]:[Expense Type]],2,FALSE),"")</f>
        <v>Input</v>
      </c>
      <c r="F63">
        <v>25</v>
      </c>
      <c r="G63">
        <v>170</v>
      </c>
      <c r="H63">
        <v>25</v>
      </c>
      <c r="I63">
        <v>165</v>
      </c>
      <c r="J63">
        <v>300</v>
      </c>
      <c r="K63">
        <v>30</v>
      </c>
      <c r="L63">
        <v>25</v>
      </c>
      <c r="M63">
        <v>75</v>
      </c>
      <c r="N63">
        <v>85</v>
      </c>
      <c r="O63">
        <v>25</v>
      </c>
      <c r="P63">
        <v>25</v>
      </c>
      <c r="Q63">
        <v>25</v>
      </c>
    </row>
    <row r="64" spans="1:17" hidden="1" x14ac:dyDescent="0.25">
      <c r="A64" s="1" t="s">
        <v>46</v>
      </c>
      <c r="B64" s="1" t="s">
        <v>34</v>
      </c>
      <c r="C64" s="1" t="str">
        <f>IFERROR(VLOOKUP(TOTAL_2567[[#This Row],[Sub-Category]],Table9[[Sub-Category]:[Expense Type]],3,FALSE),"")</f>
        <v>Reducable</v>
      </c>
      <c r="D64">
        <v>2020</v>
      </c>
      <c r="E64" t="str">
        <f>IFERROR(VLOOKUP(TOTAL_2567[[#This Row],[Sub-Category]],Table9[[Sub-Category]:[Expense Type]],2,FALSE),"")</f>
        <v>Input</v>
      </c>
      <c r="F64">
        <v>7</v>
      </c>
      <c r="G64">
        <v>80</v>
      </c>
      <c r="H64">
        <v>450</v>
      </c>
      <c r="I64">
        <v>80</v>
      </c>
      <c r="J64">
        <v>675</v>
      </c>
      <c r="K64">
        <v>1</v>
      </c>
      <c r="L64">
        <v>40</v>
      </c>
      <c r="M64">
        <v>30</v>
      </c>
      <c r="N64">
        <v>60</v>
      </c>
      <c r="O64">
        <v>45</v>
      </c>
      <c r="P64">
        <v>1</v>
      </c>
      <c r="Q64">
        <v>1</v>
      </c>
    </row>
    <row r="65" spans="1:17" hidden="1" x14ac:dyDescent="0.25">
      <c r="A65" s="1" t="s">
        <v>56</v>
      </c>
      <c r="B65" s="1" t="s">
        <v>34</v>
      </c>
      <c r="C65" s="1" t="str">
        <f>IFERROR(VLOOKUP(TOTAL_2567[[#This Row],[Sub-Category]],Table9[[Sub-Category]:[Expense Type]],3,FALSE),"")</f>
        <v>Reducable</v>
      </c>
      <c r="D65">
        <v>2020</v>
      </c>
      <c r="E65" t="str">
        <f>IFERROR(VLOOKUP(TOTAL_2567[[#This Row],[Sub-Category]],Table9[[Sub-Category]:[Expense Type]],2,FALSE),"")</f>
        <v>Input</v>
      </c>
      <c r="F65">
        <v>20</v>
      </c>
    </row>
    <row r="66" spans="1:17" hidden="1" x14ac:dyDescent="0.25">
      <c r="A66" s="1" t="s">
        <v>61</v>
      </c>
      <c r="B66" s="1" t="s">
        <v>34</v>
      </c>
      <c r="C66" s="1" t="str">
        <f>IFERROR(VLOOKUP(TOTAL_2567[[#This Row],[Sub-Category]],Table9[[Sub-Category]:[Expense Type]],3,FALSE),"")</f>
        <v>Discretionary</v>
      </c>
      <c r="D66">
        <v>2020</v>
      </c>
      <c r="E66" t="str">
        <f>IFERROR(VLOOKUP(TOTAL_2567[[#This Row],[Sub-Category]],Table9[[Sub-Category]:[Expense Type]],2,FALSE),"")</f>
        <v>Input</v>
      </c>
      <c r="F66">
        <v>25</v>
      </c>
      <c r="I66">
        <v>30</v>
      </c>
      <c r="N66">
        <v>200</v>
      </c>
    </row>
    <row r="67" spans="1:17" hidden="1" x14ac:dyDescent="0.25">
      <c r="A67" s="1" t="s">
        <v>67</v>
      </c>
      <c r="B67" s="1" t="s">
        <v>34</v>
      </c>
      <c r="C67" s="1" t="str">
        <f>IFERROR(VLOOKUP(TOTAL_2567[[#This Row],[Sub-Category]],Table9[[Sub-Category]:[Expense Type]],3,FALSE),"")</f>
        <v>Reducable</v>
      </c>
      <c r="D67">
        <v>2020</v>
      </c>
      <c r="E67" t="str">
        <f>IFERROR(VLOOKUP(TOTAL_2567[[#This Row],[Sub-Category]],Table9[[Sub-Category]:[Expense Type]],2,FALSE),"")</f>
        <v>Input</v>
      </c>
    </row>
    <row r="68" spans="1:17" hidden="1" x14ac:dyDescent="0.25">
      <c r="A68" s="1" t="s">
        <v>34</v>
      </c>
      <c r="B68" s="1" t="s">
        <v>34</v>
      </c>
      <c r="C68" s="1" t="str">
        <f>IFERROR(VLOOKUP(TOTAL_2567[[#This Row],[Sub-Category]],Table9[[Sub-Category]:[Expense Type]],3,FALSE),"")</f>
        <v>Reducable</v>
      </c>
      <c r="D68">
        <v>2020</v>
      </c>
      <c r="E68" t="str">
        <f>IFERROR(VLOOKUP(TOTAL_2567[[#This Row],[Sub-Category]],Table9[[Sub-Category]:[Expense Type]],2,FALSE),"")</f>
        <v>Input</v>
      </c>
      <c r="F68">
        <v>525</v>
      </c>
      <c r="G68">
        <v>300</v>
      </c>
      <c r="H68">
        <v>215</v>
      </c>
      <c r="I68">
        <v>525</v>
      </c>
      <c r="J68">
        <v>280</v>
      </c>
      <c r="K68">
        <v>400</v>
      </c>
      <c r="L68">
        <v>100</v>
      </c>
      <c r="M68">
        <v>500</v>
      </c>
      <c r="N68">
        <v>800</v>
      </c>
      <c r="O68">
        <v>650</v>
      </c>
      <c r="P68">
        <v>100</v>
      </c>
      <c r="Q68">
        <v>100</v>
      </c>
    </row>
    <row r="69" spans="1:17" hidden="1" x14ac:dyDescent="0.25">
      <c r="A69" s="1" t="s">
        <v>79</v>
      </c>
      <c r="B69" s="1" t="s">
        <v>79</v>
      </c>
      <c r="C69" s="1" t="str">
        <f>IFERROR(VLOOKUP(TOTAL_2567[[#This Row],[Sub-Category]],Table9[[Sub-Category]:[Expense Type]],3,FALSE),"")</f>
        <v>Fixed</v>
      </c>
      <c r="D69">
        <v>2020</v>
      </c>
      <c r="E69" t="str">
        <f>IFERROR(VLOOKUP(TOTAL_2567[[#This Row],[Sub-Category]],Table9[[Sub-Category]:[Expense Type]],2,FALSE),"")</f>
        <v>Input</v>
      </c>
      <c r="F69">
        <v>85</v>
      </c>
      <c r="G69">
        <v>15</v>
      </c>
      <c r="H69">
        <v>15</v>
      </c>
      <c r="I69">
        <v>15</v>
      </c>
      <c r="J69">
        <v>15</v>
      </c>
      <c r="K69">
        <v>315</v>
      </c>
      <c r="L69">
        <v>15</v>
      </c>
      <c r="M69">
        <v>65</v>
      </c>
      <c r="N69">
        <v>15</v>
      </c>
      <c r="O69">
        <v>15</v>
      </c>
      <c r="P69">
        <v>100</v>
      </c>
      <c r="Q69">
        <v>50</v>
      </c>
    </row>
    <row r="70" spans="1:17" hidden="1" x14ac:dyDescent="0.25">
      <c r="A70" s="1" t="s">
        <v>19</v>
      </c>
      <c r="B70" s="1" t="s">
        <v>18</v>
      </c>
      <c r="C70" s="1" t="str">
        <f>IFERROR(VLOOKUP(TOTAL_2567[[#This Row],[Sub-Category]],Table9[[Sub-Category]:[Expense Type]],3,FALSE),"")</f>
        <v>Fixed</v>
      </c>
      <c r="D70">
        <v>2020</v>
      </c>
      <c r="E70" t="str">
        <f>IFERROR(VLOOKUP(TOTAL_2567[[#This Row],[Sub-Category]],Table9[[Sub-Category]:[Expense Type]],2,FALSE),"")</f>
        <v>Input</v>
      </c>
      <c r="F70">
        <v>2</v>
      </c>
      <c r="G70">
        <v>2</v>
      </c>
      <c r="H70">
        <v>2</v>
      </c>
      <c r="I70">
        <v>2</v>
      </c>
      <c r="J70">
        <v>2</v>
      </c>
      <c r="K70">
        <v>2</v>
      </c>
      <c r="L70">
        <v>2</v>
      </c>
      <c r="M70">
        <v>2</v>
      </c>
      <c r="N70">
        <v>2</v>
      </c>
      <c r="O70">
        <v>2</v>
      </c>
      <c r="P70">
        <v>2</v>
      </c>
      <c r="Q70">
        <v>2</v>
      </c>
    </row>
    <row r="71" spans="1:17" hidden="1" x14ac:dyDescent="0.25">
      <c r="A71" s="1" t="s">
        <v>29</v>
      </c>
      <c r="B71" s="1" t="s">
        <v>18</v>
      </c>
      <c r="C71" s="1" t="str">
        <f>IFERROR(VLOOKUP(TOTAL_2567[[#This Row],[Sub-Category]],Table9[[Sub-Category]:[Expense Type]],3,FALSE),"")</f>
        <v>Discretionary</v>
      </c>
      <c r="D71">
        <v>2020</v>
      </c>
      <c r="E71" t="str">
        <f>IFERROR(VLOOKUP(TOTAL_2567[[#This Row],[Sub-Category]],Table9[[Sub-Category]:[Expense Type]],2,FALSE),"")</f>
        <v>Input</v>
      </c>
    </row>
    <row r="72" spans="1:17" hidden="1" x14ac:dyDescent="0.25">
      <c r="A72" s="1" t="s">
        <v>93</v>
      </c>
      <c r="B72" s="1" t="s">
        <v>18</v>
      </c>
      <c r="C72" s="1" t="str">
        <f>IFERROR(VLOOKUP(TOTAL_2567[[#This Row],[Sub-Category]],Table9[[Sub-Category]:[Expense Type]],3,FALSE),"")</f>
        <v>Discretionary</v>
      </c>
      <c r="D72">
        <v>2020</v>
      </c>
      <c r="E72" t="str">
        <f>IFERROR(VLOOKUP(TOTAL_2567[[#This Row],[Sub-Category]],Table9[[Sub-Category]:[Expense Type]],2,FALSE),"")</f>
        <v>Input</v>
      </c>
      <c r="F72">
        <v>2</v>
      </c>
      <c r="G72">
        <v>113</v>
      </c>
      <c r="H72">
        <v>2</v>
      </c>
      <c r="I72">
        <v>2</v>
      </c>
      <c r="J72">
        <v>2</v>
      </c>
      <c r="K72">
        <v>2</v>
      </c>
      <c r="L72">
        <v>2</v>
      </c>
      <c r="M72">
        <v>2</v>
      </c>
      <c r="N72">
        <v>2</v>
      </c>
      <c r="O72">
        <v>2</v>
      </c>
      <c r="P72">
        <v>2</v>
      </c>
      <c r="Q72">
        <v>2</v>
      </c>
    </row>
    <row r="73" spans="1:17" hidden="1" x14ac:dyDescent="0.25">
      <c r="A73" s="1" t="s">
        <v>94</v>
      </c>
      <c r="B73" s="1" t="s">
        <v>18</v>
      </c>
      <c r="C73" s="1" t="str">
        <f>IFERROR(VLOOKUP(TOTAL_2567[[#This Row],[Sub-Category]],Table9[[Sub-Category]:[Expense Type]],3,FALSE),"")</f>
        <v>Discretionary</v>
      </c>
      <c r="D73">
        <v>2020</v>
      </c>
      <c r="E73" t="str">
        <f>IFERROR(VLOOKUP(TOTAL_2567[[#This Row],[Sub-Category]],Table9[[Sub-Category]:[Expense Type]],2,FALSE),"")</f>
        <v>Input</v>
      </c>
      <c r="F73">
        <v>45</v>
      </c>
      <c r="G73">
        <v>2</v>
      </c>
      <c r="H73">
        <v>2</v>
      </c>
      <c r="I73">
        <v>2</v>
      </c>
      <c r="J73">
        <v>2</v>
      </c>
      <c r="K73">
        <v>2</v>
      </c>
      <c r="L73">
        <v>2</v>
      </c>
      <c r="M73">
        <v>2</v>
      </c>
      <c r="N73">
        <v>2</v>
      </c>
      <c r="O73">
        <v>2</v>
      </c>
      <c r="P73">
        <v>2</v>
      </c>
      <c r="Q73">
        <v>2</v>
      </c>
    </row>
    <row r="74" spans="1:17" hidden="1" x14ac:dyDescent="0.25">
      <c r="A74" s="1" t="s">
        <v>18</v>
      </c>
      <c r="B74" s="1" t="s">
        <v>18</v>
      </c>
      <c r="C74" s="1" t="str">
        <f>IFERROR(VLOOKUP(TOTAL_2567[[#This Row],[Sub-Category]],Table9[[Sub-Category]:[Expense Type]],3,FALSE),"")</f>
        <v>Fixed</v>
      </c>
      <c r="D74">
        <v>2020</v>
      </c>
      <c r="E74" t="str">
        <f>IFERROR(VLOOKUP(TOTAL_2567[[#This Row],[Sub-Category]],Table9[[Sub-Category]:[Expense Type]],2,FALSE),"")</f>
        <v>Input</v>
      </c>
      <c r="F74">
        <v>150</v>
      </c>
      <c r="G74">
        <v>700</v>
      </c>
      <c r="H74">
        <v>2000</v>
      </c>
      <c r="I74">
        <v>1</v>
      </c>
      <c r="J74">
        <v>250</v>
      </c>
      <c r="K74">
        <v>250</v>
      </c>
      <c r="L74">
        <v>350</v>
      </c>
      <c r="M74">
        <v>200</v>
      </c>
      <c r="N74">
        <v>50</v>
      </c>
      <c r="O74">
        <v>50</v>
      </c>
      <c r="P74">
        <v>500</v>
      </c>
      <c r="Q74">
        <v>-8</v>
      </c>
    </row>
    <row r="75" spans="1:17" hidden="1" x14ac:dyDescent="0.25">
      <c r="A75" t="s">
        <v>143</v>
      </c>
      <c r="B75" t="s">
        <v>44</v>
      </c>
      <c r="C75" t="str">
        <f>IFERROR(VLOOKUP(TOTAL_2567[[#This Row],[Sub-Category]],Table9[[Sub-Category]:[Expense Type]],3,FALSE),"")</f>
        <v>Reimbursed</v>
      </c>
      <c r="D75">
        <v>2020</v>
      </c>
      <c r="E75" t="str">
        <f>IFERROR(VLOOKUP(TOTAL_2567[[#This Row],[Sub-Category]],Table9[[Sub-Category]:[Expense Type]],2,FALSE),"")</f>
        <v>Input</v>
      </c>
      <c r="F75">
        <v>60</v>
      </c>
      <c r="G75">
        <v>1</v>
      </c>
      <c r="H75">
        <v>1</v>
      </c>
      <c r="I75">
        <v>1</v>
      </c>
      <c r="J75">
        <v>1</v>
      </c>
      <c r="K75">
        <v>1</v>
      </c>
      <c r="L75">
        <v>1</v>
      </c>
      <c r="M75">
        <v>1</v>
      </c>
      <c r="N75">
        <v>1</v>
      </c>
      <c r="O75">
        <v>1</v>
      </c>
      <c r="P75">
        <v>1</v>
      </c>
      <c r="Q75">
        <v>1</v>
      </c>
    </row>
  </sheetData>
  <pageMargins left="0.25" right="0.25" top="0.75" bottom="0.75" header="0.3" footer="0.3"/>
  <pageSetup scale="53" fitToHeight="0" orientation="landscape" horizont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C1882-134A-4640-9AAF-4DA93877CB75}">
  <sheetPr>
    <pageSetUpPr fitToPage="1"/>
  </sheetPr>
  <dimension ref="A1:Q75"/>
  <sheetViews>
    <sheetView workbookViewId="0">
      <pane xSplit="5" ySplit="1" topLeftCell="F2" activePane="bottomRight" state="frozen"/>
      <selection pane="topRight" activeCell="F1" sqref="F1"/>
      <selection pane="bottomLeft" activeCell="A2" sqref="A2"/>
      <selection pane="bottomRight" activeCell="H36" sqref="H36"/>
    </sheetView>
  </sheetViews>
  <sheetFormatPr defaultRowHeight="15" x14ac:dyDescent="0.25"/>
  <cols>
    <col min="1" max="1" width="21.140625" bestFit="1" customWidth="1"/>
    <col min="2" max="2" width="16.5703125" bestFit="1" customWidth="1"/>
    <col min="3" max="3" width="15.5703125" customWidth="1"/>
    <col min="4" max="4" width="7.28515625" customWidth="1"/>
    <col min="5" max="5" width="9.5703125" bestFit="1" customWidth="1"/>
    <col min="6" max="14" width="12" bestFit="1" customWidth="1"/>
    <col min="15" max="17" width="13" bestFit="1" customWidth="1"/>
  </cols>
  <sheetData>
    <row r="1" spans="1:17" ht="125.25" customHeight="1" x14ac:dyDescent="0.25">
      <c r="A1" t="s">
        <v>1</v>
      </c>
      <c r="B1" t="s">
        <v>0</v>
      </c>
      <c r="C1" t="s">
        <v>99</v>
      </c>
      <c r="D1" t="s">
        <v>98</v>
      </c>
      <c r="E1" t="s">
        <v>114</v>
      </c>
      <c r="F1" s="5" t="s">
        <v>167</v>
      </c>
      <c r="G1" s="5" t="s">
        <v>168</v>
      </c>
      <c r="H1" s="5" t="s">
        <v>169</v>
      </c>
      <c r="I1" s="5" t="s">
        <v>170</v>
      </c>
      <c r="J1" s="5" t="s">
        <v>171</v>
      </c>
      <c r="K1" s="5" t="s">
        <v>172</v>
      </c>
      <c r="L1" s="5" t="s">
        <v>173</v>
      </c>
      <c r="M1" s="5" t="s">
        <v>174</v>
      </c>
      <c r="N1" s="5" t="s">
        <v>175</v>
      </c>
      <c r="O1" s="5" t="s">
        <v>176</v>
      </c>
      <c r="P1" s="5" t="s">
        <v>177</v>
      </c>
      <c r="Q1" s="5" t="s">
        <v>178</v>
      </c>
    </row>
    <row r="2" spans="1:17" hidden="1" x14ac:dyDescent="0.25">
      <c r="A2" s="1" t="s">
        <v>32</v>
      </c>
      <c r="B2" s="1" t="s">
        <v>31</v>
      </c>
      <c r="C2" s="1" t="str">
        <f>IFERROR(VLOOKUP(TOTAL_25679[[#This Row],[Sub-Category]],Table9[[Sub-Category]:[Expense Type]],3,FALSE),"")</f>
        <v>Fixed</v>
      </c>
      <c r="D2">
        <v>2020</v>
      </c>
      <c r="E2" t="str">
        <f>IFERROR(VLOOKUP(TOTAL_25679[[#This Row],[Sub-Category]],Table9[[Sub-Category]:[Expense Type]],2,FALSE),"")</f>
        <v>Est</v>
      </c>
      <c r="G2">
        <v>50</v>
      </c>
      <c r="H2">
        <v>50</v>
      </c>
      <c r="I2">
        <v>50</v>
      </c>
    </row>
    <row r="3" spans="1:17" hidden="1" x14ac:dyDescent="0.25">
      <c r="A3" s="1" t="s">
        <v>43</v>
      </c>
      <c r="B3" s="1" t="s">
        <v>31</v>
      </c>
      <c r="C3" s="1" t="str">
        <f>IFERROR(VLOOKUP(TOTAL_25679[[#This Row],[Sub-Category]],Table9[[Sub-Category]:[Expense Type]],3,FALSE),"")</f>
        <v>Discretionary</v>
      </c>
      <c r="D3">
        <v>2020</v>
      </c>
      <c r="E3" t="str">
        <f>IFERROR(VLOOKUP(TOTAL_25679[[#This Row],[Sub-Category]],Table9[[Sub-Category]:[Expense Type]],2,FALSE),"")</f>
        <v>Est</v>
      </c>
      <c r="M3">
        <v>30</v>
      </c>
      <c r="N3">
        <v>30</v>
      </c>
      <c r="O3">
        <v>30</v>
      </c>
      <c r="P3">
        <v>30</v>
      </c>
      <c r="Q3">
        <v>30</v>
      </c>
    </row>
    <row r="4" spans="1:17" hidden="1" x14ac:dyDescent="0.25">
      <c r="A4" s="1" t="s">
        <v>51</v>
      </c>
      <c r="B4" s="1" t="s">
        <v>31</v>
      </c>
      <c r="C4" s="1" t="str">
        <f>IFERROR(VLOOKUP(TOTAL_25679[[#This Row],[Sub-Category]],Table9[[Sub-Category]:[Expense Type]],3,FALSE),"")</f>
        <v>Fixed</v>
      </c>
      <c r="D4">
        <v>2020</v>
      </c>
      <c r="E4" t="str">
        <f>IFERROR(VLOOKUP(TOTAL_25679[[#This Row],[Sub-Category]],Table9[[Sub-Category]:[Expense Type]],2,FALSE),"")</f>
        <v>Est</v>
      </c>
      <c r="G4">
        <v>1</v>
      </c>
    </row>
    <row r="5" spans="1:17" hidden="1" x14ac:dyDescent="0.25">
      <c r="A5" s="1" t="s">
        <v>68</v>
      </c>
      <c r="B5" s="1" t="s">
        <v>31</v>
      </c>
      <c r="C5" s="1" t="str">
        <f>IFERROR(VLOOKUP(TOTAL_25679[[#This Row],[Sub-Category]],Table9[[Sub-Category]:[Expense Type]],3,FALSE),"")</f>
        <v>Fixed</v>
      </c>
      <c r="D5">
        <v>2020</v>
      </c>
      <c r="E5" t="str">
        <f>IFERROR(VLOOKUP(TOTAL_25679[[#This Row],[Sub-Category]],Table9[[Sub-Category]:[Expense Type]],2,FALSE),"")</f>
        <v>Est</v>
      </c>
    </row>
    <row r="6" spans="1:17" hidden="1" x14ac:dyDescent="0.25">
      <c r="A6" s="1" t="s">
        <v>73</v>
      </c>
      <c r="B6" s="1" t="s">
        <v>31</v>
      </c>
      <c r="C6" s="1" t="str">
        <f>IFERROR(VLOOKUP(TOTAL_25679[[#This Row],[Sub-Category]],Table9[[Sub-Category]:[Expense Type]],3,FALSE),"")</f>
        <v>Fixed</v>
      </c>
      <c r="D6">
        <v>2020</v>
      </c>
      <c r="E6" t="str">
        <f>IFERROR(VLOOKUP(TOTAL_25679[[#This Row],[Sub-Category]],Table9[[Sub-Category]:[Expense Type]],2,FALSE),"")</f>
        <v>Input</v>
      </c>
      <c r="F6">
        <v>100</v>
      </c>
      <c r="G6">
        <v>1</v>
      </c>
      <c r="H6">
        <v>1</v>
      </c>
      <c r="I6">
        <v>1</v>
      </c>
      <c r="J6">
        <v>350</v>
      </c>
      <c r="K6">
        <v>350</v>
      </c>
      <c r="L6">
        <v>1</v>
      </c>
      <c r="M6">
        <v>100</v>
      </c>
      <c r="N6">
        <v>550</v>
      </c>
      <c r="O6">
        <v>100</v>
      </c>
      <c r="P6">
        <v>100</v>
      </c>
      <c r="Q6">
        <v>100</v>
      </c>
    </row>
    <row r="7" spans="1:17" hidden="1" x14ac:dyDescent="0.25">
      <c r="A7" s="1" t="s">
        <v>77</v>
      </c>
      <c r="B7" s="1" t="s">
        <v>31</v>
      </c>
      <c r="C7" s="1" t="str">
        <f>IFERROR(VLOOKUP(TOTAL_25679[[#This Row],[Sub-Category]],Table9[[Sub-Category]:[Expense Type]],3,FALSE),"")</f>
        <v>Fixed</v>
      </c>
      <c r="D7">
        <v>2020</v>
      </c>
      <c r="E7" t="str">
        <f>IFERROR(VLOOKUP(TOTAL_25679[[#This Row],[Sub-Category]],Table9[[Sub-Category]:[Expense Type]],2,FALSE),"")</f>
        <v>Est</v>
      </c>
      <c r="G7">
        <v>175</v>
      </c>
      <c r="M7">
        <v>-100</v>
      </c>
      <c r="O7">
        <v>-120</v>
      </c>
    </row>
    <row r="8" spans="1:17" hidden="1" x14ac:dyDescent="0.25">
      <c r="A8" s="1" t="s">
        <v>147</v>
      </c>
      <c r="B8" s="1" t="s">
        <v>31</v>
      </c>
      <c r="C8" s="1" t="str">
        <f>IFERROR(VLOOKUP(TOTAL_25679[[#This Row],[Sub-Category]],Table9[[Sub-Category]:[Expense Type]],3,FALSE),"")</f>
        <v>Fixed</v>
      </c>
      <c r="D8">
        <v>2020</v>
      </c>
      <c r="E8" t="str">
        <f>IFERROR(VLOOKUP(TOTAL_25679[[#This Row],[Sub-Category]],Table9[[Sub-Category]:[Expense Type]],2,FALSE),"")</f>
        <v>Input</v>
      </c>
      <c r="G8">
        <v>240</v>
      </c>
      <c r="H8">
        <v>120</v>
      </c>
      <c r="K8">
        <v>25</v>
      </c>
      <c r="N8">
        <v>50</v>
      </c>
    </row>
    <row r="9" spans="1:17" hidden="1" x14ac:dyDescent="0.25">
      <c r="A9" s="1" t="s">
        <v>23</v>
      </c>
      <c r="B9" s="1" t="s">
        <v>22</v>
      </c>
      <c r="C9" s="1" t="str">
        <f>IFERROR(VLOOKUP(TOTAL_25679[[#This Row],[Sub-Category]],Table9[[Sub-Category]:[Expense Type]],3,FALSE),"")</f>
        <v>Fixed</v>
      </c>
      <c r="D9">
        <v>2020</v>
      </c>
      <c r="E9" t="str">
        <f>IFERROR(VLOOKUP(TOTAL_25679[[#This Row],[Sub-Category]],Table9[[Sub-Category]:[Expense Type]],2,FALSE),"")</f>
        <v>Input</v>
      </c>
      <c r="F9">
        <v>82</v>
      </c>
      <c r="G9">
        <v>82</v>
      </c>
      <c r="H9">
        <v>82</v>
      </c>
      <c r="I9">
        <v>82</v>
      </c>
      <c r="J9">
        <v>82</v>
      </c>
      <c r="K9">
        <v>82</v>
      </c>
      <c r="L9">
        <v>82</v>
      </c>
      <c r="M9">
        <v>82</v>
      </c>
      <c r="N9">
        <v>82</v>
      </c>
      <c r="O9">
        <v>82</v>
      </c>
      <c r="P9">
        <v>82</v>
      </c>
      <c r="Q9">
        <v>82</v>
      </c>
    </row>
    <row r="10" spans="1:17" hidden="1" x14ac:dyDescent="0.25">
      <c r="A10" s="1" t="s">
        <v>30</v>
      </c>
      <c r="B10" s="1" t="s">
        <v>22</v>
      </c>
      <c r="C10" s="1" t="str">
        <f>IFERROR(VLOOKUP(TOTAL_25679[[#This Row],[Sub-Category]],Table9[[Sub-Category]:[Expense Type]],3,FALSE),"")</f>
        <v>Fixed</v>
      </c>
      <c r="D10">
        <v>2020</v>
      </c>
      <c r="E10" t="str">
        <f>IFERROR(VLOOKUP(TOTAL_25679[[#This Row],[Sub-Category]],Table9[[Sub-Category]:[Expense Type]],2,FALSE),"")</f>
        <v>Input</v>
      </c>
      <c r="F10">
        <v>50</v>
      </c>
      <c r="G10">
        <v>50</v>
      </c>
      <c r="H10">
        <v>50</v>
      </c>
      <c r="I10">
        <v>50</v>
      </c>
      <c r="J10">
        <v>150</v>
      </c>
      <c r="K10">
        <v>150</v>
      </c>
      <c r="L10">
        <v>150</v>
      </c>
      <c r="M10">
        <v>150</v>
      </c>
      <c r="N10">
        <v>150</v>
      </c>
      <c r="O10">
        <v>150</v>
      </c>
      <c r="P10">
        <v>150</v>
      </c>
      <c r="Q10">
        <v>150</v>
      </c>
    </row>
    <row r="11" spans="1:17" hidden="1" x14ac:dyDescent="0.25">
      <c r="A11" s="1" t="s">
        <v>45</v>
      </c>
      <c r="B11" s="1" t="s">
        <v>22</v>
      </c>
      <c r="C11" s="1" t="str">
        <f>IFERROR(VLOOKUP(TOTAL_25679[[#This Row],[Sub-Category]],Table9[[Sub-Category]:[Expense Type]],3,FALSE),"")</f>
        <v>Reducable</v>
      </c>
      <c r="D11">
        <v>2020</v>
      </c>
      <c r="E11" t="str">
        <f>IFERROR(VLOOKUP(TOTAL_25679[[#This Row],[Sub-Category]],Table9[[Sub-Category]:[Expense Type]],2,FALSE),"")</f>
        <v>Input</v>
      </c>
      <c r="F11">
        <v>1</v>
      </c>
      <c r="G11">
        <v>1</v>
      </c>
      <c r="H11">
        <v>1</v>
      </c>
      <c r="I11">
        <v>1</v>
      </c>
      <c r="J11">
        <v>120</v>
      </c>
      <c r="K11">
        <v>120</v>
      </c>
      <c r="L11">
        <v>120</v>
      </c>
      <c r="M11">
        <v>120</v>
      </c>
      <c r="N11">
        <v>120</v>
      </c>
      <c r="O11">
        <v>120</v>
      </c>
      <c r="P11">
        <v>120</v>
      </c>
      <c r="Q11">
        <v>120</v>
      </c>
    </row>
    <row r="12" spans="1:17" hidden="1" x14ac:dyDescent="0.25">
      <c r="A12" s="1" t="s">
        <v>62</v>
      </c>
      <c r="B12" s="1" t="s">
        <v>22</v>
      </c>
      <c r="C12" s="1" t="str">
        <f>IFERROR(VLOOKUP(TOTAL_25679[[#This Row],[Sub-Category]],Table9[[Sub-Category]:[Expense Type]],3,FALSE),"")</f>
        <v>Fixed</v>
      </c>
      <c r="D12">
        <v>2020</v>
      </c>
      <c r="E12" t="str">
        <f>IFERROR(VLOOKUP(TOTAL_25679[[#This Row],[Sub-Category]],Table9[[Sub-Category]:[Expense Type]],2,FALSE),"")</f>
        <v>Input</v>
      </c>
      <c r="F12">
        <v>1</v>
      </c>
      <c r="G12">
        <v>276</v>
      </c>
      <c r="H12">
        <v>1</v>
      </c>
      <c r="I12">
        <v>1</v>
      </c>
      <c r="J12">
        <v>276</v>
      </c>
      <c r="K12">
        <v>1</v>
      </c>
      <c r="L12">
        <v>1</v>
      </c>
      <c r="M12">
        <v>276</v>
      </c>
      <c r="N12">
        <v>1</v>
      </c>
      <c r="O12">
        <v>1</v>
      </c>
      <c r="P12">
        <v>276</v>
      </c>
      <c r="Q12">
        <v>1</v>
      </c>
    </row>
    <row r="13" spans="1:17" hidden="1" x14ac:dyDescent="0.25">
      <c r="A13" s="1" t="s">
        <v>44</v>
      </c>
      <c r="B13" s="1" t="s">
        <v>44</v>
      </c>
      <c r="C13" s="1" t="str">
        <f>IFERROR(VLOOKUP(TOTAL_25679[[#This Row],[Sub-Category]],Table9[[Sub-Category]:[Expense Type]],3,FALSE),"")</f>
        <v>Fixed</v>
      </c>
      <c r="D13">
        <v>2020</v>
      </c>
      <c r="E13" t="str">
        <f>IFERROR(VLOOKUP(TOTAL_25679[[#This Row],[Sub-Category]],Table9[[Sub-Category]:[Expense Type]],2,FALSE),"")</f>
        <v>Input</v>
      </c>
      <c r="F13">
        <v>1</v>
      </c>
      <c r="G13">
        <v>1</v>
      </c>
      <c r="H13">
        <v>1</v>
      </c>
      <c r="I13">
        <v>1</v>
      </c>
      <c r="J13">
        <v>1</v>
      </c>
      <c r="K13">
        <v>1</v>
      </c>
      <c r="L13">
        <v>1</v>
      </c>
      <c r="M13">
        <v>1</v>
      </c>
      <c r="N13">
        <v>1</v>
      </c>
      <c r="O13">
        <v>1</v>
      </c>
      <c r="P13">
        <v>1</v>
      </c>
      <c r="Q13">
        <v>1</v>
      </c>
    </row>
    <row r="14" spans="1:17" hidden="1" x14ac:dyDescent="0.25">
      <c r="A14" s="1" t="s">
        <v>71</v>
      </c>
      <c r="B14" s="1" t="s">
        <v>44</v>
      </c>
      <c r="C14" s="1" t="str">
        <f>IFERROR(VLOOKUP(TOTAL_25679[[#This Row],[Sub-Category]],Table9[[Sub-Category]:[Expense Type]],3,FALSE),"")</f>
        <v>Reimbursed</v>
      </c>
      <c r="D14">
        <v>2020</v>
      </c>
      <c r="E14" t="str">
        <f>IFERROR(VLOOKUP(TOTAL_25679[[#This Row],[Sub-Category]],Table9[[Sub-Category]:[Expense Type]],2,FALSE),"")</f>
        <v>Input</v>
      </c>
      <c r="F14">
        <v>1</v>
      </c>
      <c r="G14">
        <v>1</v>
      </c>
      <c r="H14">
        <v>1</v>
      </c>
      <c r="I14">
        <v>1</v>
      </c>
      <c r="J14">
        <v>1</v>
      </c>
      <c r="K14">
        <v>1</v>
      </c>
      <c r="L14">
        <v>1</v>
      </c>
      <c r="M14">
        <v>1</v>
      </c>
      <c r="N14">
        <v>1</v>
      </c>
      <c r="O14">
        <v>1</v>
      </c>
      <c r="P14">
        <v>1</v>
      </c>
      <c r="Q14">
        <v>1</v>
      </c>
    </row>
    <row r="15" spans="1:17" hidden="1" x14ac:dyDescent="0.25">
      <c r="A15" s="1" t="s">
        <v>141</v>
      </c>
      <c r="B15" s="1" t="s">
        <v>44</v>
      </c>
      <c r="C15" s="1" t="str">
        <f>IFERROR(VLOOKUP(TOTAL_25679[[#This Row],[Sub-Category]],Table9[[Sub-Category]:[Expense Type]],3,FALSE),"")</f>
        <v>Reimbursed</v>
      </c>
      <c r="D15">
        <v>2020</v>
      </c>
      <c r="E15" t="str">
        <f>IFERROR(VLOOKUP(TOTAL_25679[[#This Row],[Sub-Category]],Table9[[Sub-Category]:[Expense Type]],2,FALSE),"")</f>
        <v>Input</v>
      </c>
      <c r="F15">
        <v>1</v>
      </c>
      <c r="G15">
        <v>1</v>
      </c>
      <c r="H15">
        <v>1</v>
      </c>
      <c r="I15">
        <v>1</v>
      </c>
      <c r="J15">
        <v>1</v>
      </c>
      <c r="K15">
        <v>1</v>
      </c>
      <c r="L15">
        <v>1</v>
      </c>
      <c r="M15">
        <v>1</v>
      </c>
      <c r="N15">
        <v>1</v>
      </c>
      <c r="O15">
        <v>1</v>
      </c>
      <c r="P15">
        <v>1</v>
      </c>
      <c r="Q15">
        <v>1</v>
      </c>
    </row>
    <row r="16" spans="1:17" hidden="1" x14ac:dyDescent="0.25">
      <c r="A16" s="1" t="s">
        <v>86</v>
      </c>
      <c r="B16" s="1" t="s">
        <v>64</v>
      </c>
      <c r="C16" s="1" t="str">
        <f>IFERROR(VLOOKUP(TOTAL_25679[[#This Row],[Sub-Category]],Table9[[Sub-Category]:[Expense Type]],3,FALSE),"")</f>
        <v>Reducable</v>
      </c>
      <c r="D16">
        <v>2020</v>
      </c>
      <c r="E16" t="str">
        <f>IFERROR(VLOOKUP(TOTAL_25679[[#This Row],[Sub-Category]],Table9[[Sub-Category]:[Expense Type]],2,FALSE),"")</f>
        <v>Est</v>
      </c>
    </row>
    <row r="17" spans="1:17" hidden="1" x14ac:dyDescent="0.25">
      <c r="A17" s="1" t="s">
        <v>64</v>
      </c>
      <c r="B17" s="1" t="s">
        <v>64</v>
      </c>
      <c r="C17" s="1" t="str">
        <f>IFERROR(VLOOKUP(TOTAL_25679[[#This Row],[Sub-Category]],Table9[[Sub-Category]:[Expense Type]],3,FALSE),"")</f>
        <v>Reducable</v>
      </c>
      <c r="D17">
        <v>2020</v>
      </c>
      <c r="E17" t="str">
        <f>IFERROR(VLOOKUP(TOTAL_25679[[#This Row],[Sub-Category]],Table9[[Sub-Category]:[Expense Type]],2,FALSE),"")</f>
        <v>Input</v>
      </c>
      <c r="F17">
        <v>175</v>
      </c>
      <c r="G17">
        <v>50</v>
      </c>
      <c r="H17">
        <v>400</v>
      </c>
      <c r="I17">
        <v>50</v>
      </c>
      <c r="J17">
        <v>50</v>
      </c>
      <c r="K17">
        <v>50</v>
      </c>
      <c r="L17">
        <v>50</v>
      </c>
      <c r="M17">
        <v>50</v>
      </c>
      <c r="N17">
        <v>50</v>
      </c>
      <c r="O17">
        <v>50</v>
      </c>
      <c r="P17">
        <v>50</v>
      </c>
      <c r="Q17">
        <v>50</v>
      </c>
    </row>
    <row r="18" spans="1:17" hidden="1" x14ac:dyDescent="0.25">
      <c r="A18" s="1" t="s">
        <v>65</v>
      </c>
      <c r="B18" s="1" t="s">
        <v>64</v>
      </c>
      <c r="C18" s="1" t="str">
        <f>IFERROR(VLOOKUP(TOTAL_25679[[#This Row],[Sub-Category]],Table9[[Sub-Category]:[Expense Type]],3,FALSE),"")</f>
        <v>Discretionary</v>
      </c>
      <c r="D18">
        <v>2020</v>
      </c>
      <c r="E18" t="str">
        <f>IFERROR(VLOOKUP(TOTAL_25679[[#This Row],[Sub-Category]],Table9[[Sub-Category]:[Expense Type]],2,FALSE),"")</f>
        <v>Est</v>
      </c>
    </row>
    <row r="19" spans="1:17" hidden="1" x14ac:dyDescent="0.25">
      <c r="A19" s="1" t="s">
        <v>66</v>
      </c>
      <c r="B19" s="1" t="s">
        <v>64</v>
      </c>
      <c r="C19" s="1" t="str">
        <f>IFERROR(VLOOKUP(TOTAL_25679[[#This Row],[Sub-Category]],Table9[[Sub-Category]:[Expense Type]],3,FALSE),"")</f>
        <v>Discretionary</v>
      </c>
      <c r="D19">
        <v>2020</v>
      </c>
      <c r="E19" t="str">
        <f>IFERROR(VLOOKUP(TOTAL_25679[[#This Row],[Sub-Category]],Table9[[Sub-Category]:[Expense Type]],2,FALSE),"")</f>
        <v>Est</v>
      </c>
    </row>
    <row r="20" spans="1:17" hidden="1" x14ac:dyDescent="0.25">
      <c r="A20" s="1" t="s">
        <v>15</v>
      </c>
      <c r="B20" s="1" t="s">
        <v>14</v>
      </c>
      <c r="C20" s="1" t="str">
        <f>IFERROR(VLOOKUP(TOTAL_25679[[#This Row],[Sub-Category]],Table9[[Sub-Category]:[Expense Type]],3,FALSE),"")</f>
        <v>Fixed</v>
      </c>
      <c r="D20">
        <v>2020</v>
      </c>
      <c r="E20" t="str">
        <f>IFERROR(VLOOKUP(TOTAL_25679[[#This Row],[Sub-Category]],Table9[[Sub-Category]:[Expense Type]],2,FALSE),"")</f>
        <v>Est</v>
      </c>
    </row>
    <row r="21" spans="1:17" hidden="1" x14ac:dyDescent="0.25">
      <c r="A21" s="1" t="s">
        <v>48</v>
      </c>
      <c r="B21" s="1" t="s">
        <v>14</v>
      </c>
      <c r="C21" s="1" t="str">
        <f>IFERROR(VLOOKUP(TOTAL_25679[[#This Row],[Sub-Category]],Table9[[Sub-Category]:[Expense Type]],3,FALSE),"")</f>
        <v>Discretionary</v>
      </c>
      <c r="D21">
        <v>2020</v>
      </c>
      <c r="E21" t="str">
        <f>IFERROR(VLOOKUP(TOTAL_25679[[#This Row],[Sub-Category]],Table9[[Sub-Category]:[Expense Type]],2,FALSE),"")</f>
        <v>Est</v>
      </c>
    </row>
    <row r="22" spans="1:17" hidden="1" x14ac:dyDescent="0.25">
      <c r="A22" s="1" t="s">
        <v>74</v>
      </c>
      <c r="B22" s="1" t="s">
        <v>14</v>
      </c>
      <c r="C22" s="1" t="str">
        <f>IFERROR(VLOOKUP(TOTAL_25679[[#This Row],[Sub-Category]],Table9[[Sub-Category]:[Expense Type]],3,FALSE),"")</f>
        <v>Fixed</v>
      </c>
      <c r="D22">
        <v>2020</v>
      </c>
      <c r="E22" t="str">
        <f>IFERROR(VLOOKUP(TOTAL_25679[[#This Row],[Sub-Category]],Table9[[Sub-Category]:[Expense Type]],2,FALSE),"")</f>
        <v>Est</v>
      </c>
    </row>
    <row r="23" spans="1:17" hidden="1" x14ac:dyDescent="0.25">
      <c r="A23" s="1" t="s">
        <v>82</v>
      </c>
      <c r="B23" s="1" t="s">
        <v>14</v>
      </c>
      <c r="C23" s="1" t="str">
        <f>IFERROR(VLOOKUP(TOTAL_25679[[#This Row],[Sub-Category]],Table9[[Sub-Category]:[Expense Type]],3,FALSE),"")</f>
        <v>Fixed</v>
      </c>
      <c r="D23">
        <v>2020</v>
      </c>
      <c r="E23" t="str">
        <f>IFERROR(VLOOKUP(TOTAL_25679[[#This Row],[Sub-Category]],Table9[[Sub-Category]:[Expense Type]],2,FALSE),"")</f>
        <v>Est</v>
      </c>
    </row>
    <row r="24" spans="1:17" hidden="1" x14ac:dyDescent="0.25">
      <c r="A24" s="1" t="s">
        <v>145</v>
      </c>
      <c r="B24" s="1" t="s">
        <v>14</v>
      </c>
      <c r="C24" s="1" t="str">
        <f>IFERROR(VLOOKUP(TOTAL_25679[[#This Row],[Sub-Category]],Table9[[Sub-Category]:[Expense Type]],3,FALSE),"")</f>
        <v>Fixed</v>
      </c>
      <c r="D24">
        <v>2020</v>
      </c>
      <c r="E24" t="str">
        <f>IFERROR(VLOOKUP(TOTAL_25679[[#This Row],[Sub-Category]],Table9[[Sub-Category]:[Expense Type]],2,FALSE),"")</f>
        <v>Input</v>
      </c>
    </row>
    <row r="25" spans="1:17" hidden="1" x14ac:dyDescent="0.25">
      <c r="A25" s="1" t="s">
        <v>21</v>
      </c>
      <c r="B25" s="1" t="s">
        <v>20</v>
      </c>
      <c r="C25" s="1" t="str">
        <f>IFERROR(VLOOKUP(TOTAL_25679[[#This Row],[Sub-Category]],Table9[[Sub-Category]:[Expense Type]],3,FALSE),"")</f>
        <v>Discretionary</v>
      </c>
      <c r="D25">
        <v>2020</v>
      </c>
      <c r="E25" t="str">
        <f>IFERROR(VLOOKUP(TOTAL_25679[[#This Row],[Sub-Category]],Table9[[Sub-Category]:[Expense Type]],2,FALSE),"")</f>
        <v>Est</v>
      </c>
    </row>
    <row r="26" spans="1:17" hidden="1" x14ac:dyDescent="0.25">
      <c r="A26" s="1" t="s">
        <v>37</v>
      </c>
      <c r="B26" s="1" t="s">
        <v>20</v>
      </c>
      <c r="C26" s="1" t="str">
        <f>IFERROR(VLOOKUP(TOTAL_25679[[#This Row],[Sub-Category]],Table9[[Sub-Category]:[Expense Type]],3,FALSE),"")</f>
        <v>Reducable</v>
      </c>
      <c r="D26">
        <v>2020</v>
      </c>
      <c r="E26" t="str">
        <f>IFERROR(VLOOKUP(TOTAL_25679[[#This Row],[Sub-Category]],Table9[[Sub-Category]:[Expense Type]],2,FALSE),"")</f>
        <v>Est</v>
      </c>
    </row>
    <row r="27" spans="1:17" hidden="1" x14ac:dyDescent="0.25">
      <c r="A27" s="1" t="s">
        <v>47</v>
      </c>
      <c r="B27" s="1" t="s">
        <v>20</v>
      </c>
      <c r="C27" s="1" t="str">
        <f>IFERROR(VLOOKUP(TOTAL_25679[[#This Row],[Sub-Category]],Table9[[Sub-Category]:[Expense Type]],3,FALSE),"")</f>
        <v>Reducable</v>
      </c>
      <c r="D27">
        <v>2020</v>
      </c>
      <c r="E27" t="str">
        <f>IFERROR(VLOOKUP(TOTAL_25679[[#This Row],[Sub-Category]],Table9[[Sub-Category]:[Expense Type]],2,FALSE),"")</f>
        <v>Est</v>
      </c>
    </row>
    <row r="28" spans="1:17" hidden="1" x14ac:dyDescent="0.25">
      <c r="A28" s="1" t="s">
        <v>52</v>
      </c>
      <c r="B28" s="1" t="s">
        <v>20</v>
      </c>
      <c r="C28" s="1" t="str">
        <f>IFERROR(VLOOKUP(TOTAL_25679[[#This Row],[Sub-Category]],Table9[[Sub-Category]:[Expense Type]],3,FALSE),"")</f>
        <v>Reducable</v>
      </c>
      <c r="D28">
        <v>2020</v>
      </c>
      <c r="E28" t="str">
        <f>IFERROR(VLOOKUP(TOTAL_25679[[#This Row],[Sub-Category]],Table9[[Sub-Category]:[Expense Type]],2,FALSE),"")</f>
        <v>Est</v>
      </c>
      <c r="G28">
        <v>1</v>
      </c>
      <c r="H28">
        <v>1</v>
      </c>
      <c r="I28">
        <v>1</v>
      </c>
      <c r="J28">
        <v>1</v>
      </c>
    </row>
    <row r="29" spans="1:17" hidden="1" x14ac:dyDescent="0.25">
      <c r="A29" s="1" t="s">
        <v>53</v>
      </c>
      <c r="B29" s="1" t="s">
        <v>20</v>
      </c>
      <c r="C29" s="1" t="str">
        <f>IFERROR(VLOOKUP(TOTAL_25679[[#This Row],[Sub-Category]],Table9[[Sub-Category]:[Expense Type]],3,FALSE),"")</f>
        <v>Reducable</v>
      </c>
      <c r="D29">
        <v>2020</v>
      </c>
      <c r="E29" t="str">
        <f>IFERROR(VLOOKUP(TOTAL_25679[[#This Row],[Sub-Category]],Table9[[Sub-Category]:[Expense Type]],2,FALSE),"")</f>
        <v>Est</v>
      </c>
    </row>
    <row r="30" spans="1:17" hidden="1" x14ac:dyDescent="0.25">
      <c r="A30" s="1" t="s">
        <v>72</v>
      </c>
      <c r="B30" s="1" t="s">
        <v>20</v>
      </c>
      <c r="C30" s="1" t="str">
        <f>IFERROR(VLOOKUP(TOTAL_25679[[#This Row],[Sub-Category]],Table9[[Sub-Category]:[Expense Type]],3,FALSE),"")</f>
        <v>Reducable</v>
      </c>
      <c r="D30">
        <v>2020</v>
      </c>
      <c r="E30" t="str">
        <f>IFERROR(VLOOKUP(TOTAL_25679[[#This Row],[Sub-Category]],Table9[[Sub-Category]:[Expense Type]],2,FALSE),"")</f>
        <v>Est</v>
      </c>
      <c r="F30">
        <v>2</v>
      </c>
      <c r="G30">
        <v>2</v>
      </c>
      <c r="H30">
        <v>2</v>
      </c>
      <c r="I30">
        <v>2</v>
      </c>
      <c r="J30">
        <v>2</v>
      </c>
      <c r="K30">
        <v>2</v>
      </c>
      <c r="L30">
        <v>2</v>
      </c>
      <c r="M30">
        <v>2</v>
      </c>
      <c r="N30">
        <v>2</v>
      </c>
      <c r="O30">
        <v>2</v>
      </c>
      <c r="P30">
        <v>2</v>
      </c>
      <c r="Q30">
        <v>2</v>
      </c>
    </row>
    <row r="31" spans="1:17" hidden="1" x14ac:dyDescent="0.25">
      <c r="A31" s="1" t="s">
        <v>88</v>
      </c>
      <c r="B31" s="1" t="s">
        <v>88</v>
      </c>
      <c r="C31" s="1" t="str">
        <f>IFERROR(VLOOKUP(TOTAL_25679[[#This Row],[Sub-Category]],Table9[[Sub-Category]:[Expense Type]],3,FALSE),"")</f>
        <v>Reducable</v>
      </c>
      <c r="D31">
        <v>2020</v>
      </c>
      <c r="E31" t="str">
        <f>IFERROR(VLOOKUP(TOTAL_25679[[#This Row],[Sub-Category]],Table9[[Sub-Category]:[Expense Type]],2,FALSE),"")</f>
        <v>Input</v>
      </c>
      <c r="F31">
        <v>50</v>
      </c>
      <c r="G31">
        <v>50</v>
      </c>
      <c r="H31">
        <v>200</v>
      </c>
      <c r="I31">
        <v>50</v>
      </c>
      <c r="J31">
        <v>150</v>
      </c>
      <c r="K31">
        <v>50</v>
      </c>
      <c r="L31">
        <v>2</v>
      </c>
      <c r="M31">
        <v>250</v>
      </c>
      <c r="N31">
        <v>185</v>
      </c>
      <c r="O31">
        <v>125</v>
      </c>
      <c r="P31">
        <v>50</v>
      </c>
      <c r="Q31">
        <v>400</v>
      </c>
    </row>
    <row r="32" spans="1:17" hidden="1" x14ac:dyDescent="0.25">
      <c r="A32" s="1" t="s">
        <v>41</v>
      </c>
      <c r="B32" s="1" t="s">
        <v>40</v>
      </c>
      <c r="C32" s="1" t="str">
        <f>IFERROR(VLOOKUP(TOTAL_25679[[#This Row],[Sub-Category]],Table9[[Sub-Category]:[Expense Type]],3,FALSE),"")</f>
        <v>Fixed</v>
      </c>
      <c r="D32">
        <v>2020</v>
      </c>
      <c r="E32" t="str">
        <f>IFERROR(VLOOKUP(TOTAL_25679[[#This Row],[Sub-Category]],Table9[[Sub-Category]:[Expense Type]],2,FALSE),"")</f>
        <v>Input</v>
      </c>
      <c r="F32">
        <v>1</v>
      </c>
      <c r="G32">
        <v>1</v>
      </c>
      <c r="H32">
        <v>1</v>
      </c>
      <c r="I32">
        <v>1</v>
      </c>
      <c r="J32">
        <v>1</v>
      </c>
      <c r="K32">
        <v>400</v>
      </c>
      <c r="L32">
        <v>1</v>
      </c>
      <c r="M32">
        <v>1</v>
      </c>
      <c r="N32">
        <v>1</v>
      </c>
      <c r="O32">
        <v>1</v>
      </c>
      <c r="P32">
        <v>1</v>
      </c>
      <c r="Q32">
        <v>1</v>
      </c>
    </row>
    <row r="33" spans="1:17" hidden="1" x14ac:dyDescent="0.25">
      <c r="A33" s="1" t="s">
        <v>42</v>
      </c>
      <c r="B33" s="1" t="s">
        <v>40</v>
      </c>
      <c r="C33" s="1" t="str">
        <f>IFERROR(VLOOKUP(TOTAL_25679[[#This Row],[Sub-Category]],Table9[[Sub-Category]:[Expense Type]],3,FALSE),"")</f>
        <v>Fixed</v>
      </c>
      <c r="D33">
        <v>2020</v>
      </c>
      <c r="E33" t="str">
        <f>IFERROR(VLOOKUP(TOTAL_25679[[#This Row],[Sub-Category]],Table9[[Sub-Category]:[Expense Type]],2,FALSE),"")</f>
        <v>Input</v>
      </c>
      <c r="F33">
        <v>1</v>
      </c>
      <c r="G33">
        <v>1</v>
      </c>
      <c r="H33">
        <v>1</v>
      </c>
      <c r="I33">
        <v>1</v>
      </c>
      <c r="J33">
        <v>1</v>
      </c>
      <c r="K33">
        <v>1</v>
      </c>
      <c r="L33">
        <v>1</v>
      </c>
      <c r="M33">
        <v>1</v>
      </c>
      <c r="N33">
        <v>1</v>
      </c>
      <c r="O33">
        <v>100</v>
      </c>
      <c r="P33">
        <v>1</v>
      </c>
      <c r="Q33">
        <v>1</v>
      </c>
    </row>
    <row r="34" spans="1:17" hidden="1" x14ac:dyDescent="0.25">
      <c r="A34" s="1" t="s">
        <v>40</v>
      </c>
      <c r="B34" s="1" t="s">
        <v>40</v>
      </c>
      <c r="C34" s="1" t="str">
        <f>IFERROR(VLOOKUP(TOTAL_25679[[#This Row],[Sub-Category]],Table9[[Sub-Category]:[Expense Type]],3,FALSE),"")</f>
        <v>Fixed</v>
      </c>
      <c r="D34">
        <v>2020</v>
      </c>
      <c r="E34" t="str">
        <f>IFERROR(VLOOKUP(TOTAL_25679[[#This Row],[Sub-Category]],Table9[[Sub-Category]:[Expense Type]],2,FALSE),"")</f>
        <v>Input</v>
      </c>
      <c r="F34">
        <v>1</v>
      </c>
      <c r="G34">
        <v>1</v>
      </c>
      <c r="H34">
        <v>1</v>
      </c>
      <c r="I34">
        <v>250</v>
      </c>
      <c r="J34">
        <v>1</v>
      </c>
      <c r="K34">
        <v>1</v>
      </c>
      <c r="L34">
        <v>1</v>
      </c>
      <c r="M34">
        <v>1</v>
      </c>
      <c r="N34">
        <v>1</v>
      </c>
      <c r="O34">
        <v>1</v>
      </c>
      <c r="P34">
        <v>1</v>
      </c>
      <c r="Q34">
        <v>1</v>
      </c>
    </row>
    <row r="35" spans="1:17" hidden="1" x14ac:dyDescent="0.25">
      <c r="A35" s="1" t="s">
        <v>70</v>
      </c>
      <c r="B35" s="1" t="s">
        <v>40</v>
      </c>
      <c r="C35" s="1" t="str">
        <f>IFERROR(VLOOKUP(TOTAL_25679[[#This Row],[Sub-Category]],Table9[[Sub-Category]:[Expense Type]],3,FALSE),"")</f>
        <v>Reducable</v>
      </c>
      <c r="D35">
        <v>2020</v>
      </c>
      <c r="E35" t="str">
        <f>IFERROR(VLOOKUP(TOTAL_25679[[#This Row],[Sub-Category]],Table9[[Sub-Category]:[Expense Type]],2,FALSE),"")</f>
        <v>Input</v>
      </c>
      <c r="F35">
        <v>30</v>
      </c>
      <c r="G35">
        <v>30</v>
      </c>
      <c r="H35">
        <v>30</v>
      </c>
      <c r="I35">
        <v>30</v>
      </c>
      <c r="J35">
        <v>30</v>
      </c>
      <c r="K35">
        <v>30</v>
      </c>
      <c r="L35">
        <v>30</v>
      </c>
      <c r="M35">
        <v>30</v>
      </c>
      <c r="N35">
        <v>30</v>
      </c>
      <c r="O35">
        <v>30</v>
      </c>
      <c r="P35">
        <v>30</v>
      </c>
      <c r="Q35">
        <v>30</v>
      </c>
    </row>
    <row r="36" spans="1:17" x14ac:dyDescent="0.25">
      <c r="A36" s="1" t="s">
        <v>50</v>
      </c>
      <c r="B36" s="1" t="s">
        <v>49</v>
      </c>
      <c r="C36" s="1" t="str">
        <f>IFERROR(VLOOKUP(TOTAL_25679[[#This Row],[Sub-Category]],Table9[[Sub-Category]:[Expense Type]],3,FALSE),"")</f>
        <v>Reducable</v>
      </c>
      <c r="D36">
        <v>2020</v>
      </c>
      <c r="E36" t="str">
        <f>IFERROR(VLOOKUP(TOTAL_25679[[#This Row],[Sub-Category]],Table9[[Sub-Category]:[Expense Type]],2,FALSE),"")</f>
        <v>Est</v>
      </c>
    </row>
    <row r="37" spans="1:17" x14ac:dyDescent="0.25">
      <c r="A37" s="1" t="s">
        <v>57</v>
      </c>
      <c r="B37" s="1" t="s">
        <v>49</v>
      </c>
      <c r="C37" s="1" t="str">
        <f>IFERROR(VLOOKUP(TOTAL_25679[[#This Row],[Sub-Category]],Table9[[Sub-Category]:[Expense Type]],3,FALSE),"")</f>
        <v>Reducable</v>
      </c>
      <c r="D37">
        <v>2020</v>
      </c>
      <c r="E37" t="str">
        <f>IFERROR(VLOOKUP(TOTAL_25679[[#This Row],[Sub-Category]],Table9[[Sub-Category]:[Expense Type]],2,FALSE),"")</f>
        <v>Input</v>
      </c>
      <c r="F37">
        <v>1</v>
      </c>
      <c r="G37">
        <v>1</v>
      </c>
      <c r="H37">
        <v>1</v>
      </c>
      <c r="I37">
        <v>1</v>
      </c>
      <c r="J37">
        <v>1</v>
      </c>
      <c r="K37">
        <v>10000</v>
      </c>
      <c r="L37">
        <v>1</v>
      </c>
      <c r="M37">
        <v>1</v>
      </c>
      <c r="N37">
        <v>1</v>
      </c>
      <c r="O37">
        <v>1</v>
      </c>
      <c r="P37">
        <v>1</v>
      </c>
      <c r="Q37">
        <v>1</v>
      </c>
    </row>
    <row r="38" spans="1:17" x14ac:dyDescent="0.25">
      <c r="A38" s="1" t="s">
        <v>58</v>
      </c>
      <c r="B38" s="1" t="s">
        <v>49</v>
      </c>
      <c r="C38" s="1" t="str">
        <f>IFERROR(VLOOKUP(TOTAL_25679[[#This Row],[Sub-Category]],Table9[[Sub-Category]:[Expense Type]],3,FALSE),"")</f>
        <v>Reducable</v>
      </c>
      <c r="D38">
        <v>2020</v>
      </c>
      <c r="E38" t="str">
        <f>IFERROR(VLOOKUP(TOTAL_25679[[#This Row],[Sub-Category]],Table9[[Sub-Category]:[Expense Type]],2,FALSE),"")</f>
        <v>Est</v>
      </c>
      <c r="K38">
        <v>100</v>
      </c>
    </row>
    <row r="39" spans="1:17" x14ac:dyDescent="0.25">
      <c r="A39" s="1" t="s">
        <v>59</v>
      </c>
      <c r="B39" s="1" t="s">
        <v>49</v>
      </c>
      <c r="C39" s="1" t="str">
        <f>IFERROR(VLOOKUP(TOTAL_25679[[#This Row],[Sub-Category]],Table9[[Sub-Category]:[Expense Type]],3,FALSE),"")</f>
        <v>Reducable</v>
      </c>
      <c r="D39">
        <v>2020</v>
      </c>
      <c r="E39" t="str">
        <f>IFERROR(VLOOKUP(TOTAL_25679[[#This Row],[Sub-Category]],Table9[[Sub-Category]:[Expense Type]],2,FALSE),"")</f>
        <v>Est</v>
      </c>
      <c r="F39">
        <v>-121</v>
      </c>
      <c r="G39">
        <v>-1041</v>
      </c>
      <c r="H39">
        <v>3300</v>
      </c>
      <c r="I39">
        <v>-1000</v>
      </c>
      <c r="J39">
        <v>3660</v>
      </c>
      <c r="K39">
        <v>-592</v>
      </c>
      <c r="L39">
        <v>-47</v>
      </c>
      <c r="M39">
        <v>-417</v>
      </c>
      <c r="N39">
        <v>-91</v>
      </c>
      <c r="O39">
        <v>-523</v>
      </c>
      <c r="P39">
        <v>-29</v>
      </c>
      <c r="Q39">
        <v>-76</v>
      </c>
    </row>
    <row r="40" spans="1:17" x14ac:dyDescent="0.25">
      <c r="A40" s="1" t="s">
        <v>60</v>
      </c>
      <c r="B40" s="1" t="s">
        <v>49</v>
      </c>
      <c r="C40" s="1" t="str">
        <f>IFERROR(VLOOKUP(TOTAL_25679[[#This Row],[Sub-Category]],Table9[[Sub-Category]:[Expense Type]],3,FALSE),"")</f>
        <v>Reducable</v>
      </c>
      <c r="D40">
        <v>2020</v>
      </c>
      <c r="E40" t="str">
        <f>IFERROR(VLOOKUP(TOTAL_25679[[#This Row],[Sub-Category]],Table9[[Sub-Category]:[Expense Type]],2,FALSE),"")</f>
        <v>Est</v>
      </c>
    </row>
    <row r="41" spans="1:17" hidden="1" x14ac:dyDescent="0.25">
      <c r="A41" s="1" t="s">
        <v>27</v>
      </c>
      <c r="B41" s="1" t="s">
        <v>26</v>
      </c>
      <c r="C41" s="1" t="str">
        <f>IFERROR(VLOOKUP(TOTAL_25679[[#This Row],[Sub-Category]],Table9[[Sub-Category]:[Expense Type]],3,FALSE),"")</f>
        <v>Fixed</v>
      </c>
      <c r="D41">
        <v>2020</v>
      </c>
      <c r="E41" t="str">
        <f>IFERROR(VLOOKUP(TOTAL_25679[[#This Row],[Sub-Category]],Table9[[Sub-Category]:[Expense Type]],2,FALSE),"")</f>
        <v>Input</v>
      </c>
      <c r="F41">
        <v>525</v>
      </c>
      <c r="G41">
        <v>250</v>
      </c>
      <c r="H41">
        <v>275</v>
      </c>
      <c r="I41">
        <v>350</v>
      </c>
      <c r="J41">
        <v>200</v>
      </c>
      <c r="K41">
        <v>300</v>
      </c>
      <c r="L41">
        <v>200</v>
      </c>
      <c r="M41">
        <v>200</v>
      </c>
      <c r="N41">
        <v>500</v>
      </c>
      <c r="O41">
        <v>450</v>
      </c>
      <c r="P41">
        <v>200</v>
      </c>
      <c r="Q41">
        <v>150</v>
      </c>
    </row>
    <row r="42" spans="1:17" hidden="1" x14ac:dyDescent="0.25">
      <c r="A42" s="1" t="s">
        <v>28</v>
      </c>
      <c r="B42" s="1" t="s">
        <v>26</v>
      </c>
      <c r="C42" s="1" t="str">
        <f>IFERROR(VLOOKUP(TOTAL_25679[[#This Row],[Sub-Category]],Table9[[Sub-Category]:[Expense Type]],3,FALSE),"")</f>
        <v>Fixed</v>
      </c>
      <c r="D42">
        <v>2020</v>
      </c>
      <c r="E42" t="str">
        <f>IFERROR(VLOOKUP(TOTAL_25679[[#This Row],[Sub-Category]],Table9[[Sub-Category]:[Expense Type]],2,FALSE),"")</f>
        <v>Input</v>
      </c>
      <c r="F42">
        <v>200</v>
      </c>
      <c r="G42">
        <v>240</v>
      </c>
      <c r="H42">
        <v>220</v>
      </c>
      <c r="I42">
        <v>0</v>
      </c>
      <c r="J42">
        <v>0</v>
      </c>
      <c r="K42">
        <v>0</v>
      </c>
      <c r="L42">
        <v>0</v>
      </c>
      <c r="M42">
        <v>130</v>
      </c>
      <c r="N42">
        <v>210</v>
      </c>
      <c r="O42">
        <v>300</v>
      </c>
      <c r="P42">
        <v>300</v>
      </c>
      <c r="Q42">
        <v>0</v>
      </c>
    </row>
    <row r="43" spans="1:17" hidden="1" x14ac:dyDescent="0.25">
      <c r="A43" s="1" t="s">
        <v>26</v>
      </c>
      <c r="B43" s="1" t="s">
        <v>26</v>
      </c>
      <c r="C43" s="1" t="str">
        <f>IFERROR(VLOOKUP(TOTAL_25679[[#This Row],[Sub-Category]],Table9[[Sub-Category]:[Expense Type]],3,FALSE),"")</f>
        <v>Fixed</v>
      </c>
      <c r="D43">
        <v>2020</v>
      </c>
      <c r="E43" t="str">
        <f>IFERROR(VLOOKUP(TOTAL_25679[[#This Row],[Sub-Category]],Table9[[Sub-Category]:[Expense Type]],2,FALSE),"")</f>
        <v>Input</v>
      </c>
    </row>
    <row r="44" spans="1:17" hidden="1" x14ac:dyDescent="0.25">
      <c r="A44" s="1" t="s">
        <v>81</v>
      </c>
      <c r="B44" s="1" t="s">
        <v>26</v>
      </c>
      <c r="C44" s="1" t="str">
        <f>IFERROR(VLOOKUP(TOTAL_25679[[#This Row],[Sub-Category]],Table9[[Sub-Category]:[Expense Type]],3,FALSE),"")</f>
        <v>Fixed</v>
      </c>
      <c r="D44">
        <v>2020</v>
      </c>
      <c r="E44" t="str">
        <f>IFERROR(VLOOKUP(TOTAL_25679[[#This Row],[Sub-Category]],Table9[[Sub-Category]:[Expense Type]],2,FALSE),"")</f>
        <v>Input</v>
      </c>
      <c r="F44">
        <v>1</v>
      </c>
      <c r="G44">
        <v>1</v>
      </c>
      <c r="H44">
        <v>1</v>
      </c>
      <c r="I44">
        <v>1</v>
      </c>
      <c r="J44">
        <v>1</v>
      </c>
      <c r="K44">
        <v>1</v>
      </c>
      <c r="L44">
        <v>1</v>
      </c>
      <c r="M44">
        <v>1</v>
      </c>
      <c r="N44">
        <v>1</v>
      </c>
      <c r="O44">
        <v>1</v>
      </c>
      <c r="P44">
        <v>1</v>
      </c>
      <c r="Q44">
        <v>1</v>
      </c>
    </row>
    <row r="45" spans="1:17" hidden="1" x14ac:dyDescent="0.25">
      <c r="A45" s="1" t="s">
        <v>146</v>
      </c>
      <c r="B45" s="1" t="s">
        <v>26</v>
      </c>
      <c r="C45" s="1" t="str">
        <f>IFERROR(VLOOKUP(TOTAL_25679[[#This Row],[Sub-Category]],Table9[[Sub-Category]:[Expense Type]],3,FALSE),"")</f>
        <v>Fixed</v>
      </c>
      <c r="D45">
        <v>2020</v>
      </c>
      <c r="E45" t="str">
        <f>IFERROR(VLOOKUP(TOTAL_25679[[#This Row],[Sub-Category]],Table9[[Sub-Category]:[Expense Type]],2,FALSE),"")</f>
        <v>Input</v>
      </c>
    </row>
    <row r="46" spans="1:17" hidden="1" x14ac:dyDescent="0.25">
      <c r="A46" s="1" t="s">
        <v>25</v>
      </c>
      <c r="B46" s="1" t="s">
        <v>24</v>
      </c>
      <c r="C46" s="1" t="str">
        <f>IFERROR(VLOOKUP(TOTAL_25679[[#This Row],[Sub-Category]],Table9[[Sub-Category]:[Expense Type]],3,FALSE),"")</f>
        <v>Fixed</v>
      </c>
      <c r="D46">
        <v>2020</v>
      </c>
      <c r="E46" t="str">
        <f>IFERROR(VLOOKUP(TOTAL_25679[[#This Row],[Sub-Category]],Table9[[Sub-Category]:[Expense Type]],2,FALSE),"")</f>
        <v>Input</v>
      </c>
      <c r="F46">
        <v>12590</v>
      </c>
      <c r="G46">
        <v>1</v>
      </c>
      <c r="H46">
        <v>350</v>
      </c>
      <c r="I46">
        <v>350</v>
      </c>
      <c r="J46">
        <v>350</v>
      </c>
      <c r="K46">
        <v>350</v>
      </c>
      <c r="L46">
        <v>350</v>
      </c>
      <c r="M46">
        <v>350</v>
      </c>
      <c r="N46">
        <v>350</v>
      </c>
      <c r="O46">
        <v>350</v>
      </c>
      <c r="P46">
        <v>350</v>
      </c>
      <c r="Q46">
        <v>350</v>
      </c>
    </row>
    <row r="47" spans="1:17" hidden="1" x14ac:dyDescent="0.25">
      <c r="A47" s="1" t="s">
        <v>63</v>
      </c>
      <c r="B47" s="1" t="s">
        <v>24</v>
      </c>
      <c r="C47" s="1" t="str">
        <f>IFERROR(VLOOKUP(TOTAL_25679[[#This Row],[Sub-Category]],Table9[[Sub-Category]:[Expense Type]],3,FALSE),"")</f>
        <v>Fixed</v>
      </c>
      <c r="D47">
        <v>2020</v>
      </c>
      <c r="E47" t="str">
        <f>IFERROR(VLOOKUP(TOTAL_25679[[#This Row],[Sub-Category]],Table9[[Sub-Category]:[Expense Type]],2,FALSE),"")</f>
        <v>Input</v>
      </c>
      <c r="F47">
        <v>1</v>
      </c>
      <c r="G47">
        <v>1</v>
      </c>
      <c r="H47">
        <v>1</v>
      </c>
      <c r="I47">
        <v>1</v>
      </c>
      <c r="J47">
        <v>1</v>
      </c>
      <c r="K47">
        <v>13800</v>
      </c>
      <c r="L47">
        <v>1900</v>
      </c>
      <c r="M47">
        <v>1900</v>
      </c>
      <c r="N47">
        <v>1900</v>
      </c>
      <c r="O47">
        <v>1900</v>
      </c>
      <c r="P47">
        <v>1900</v>
      </c>
      <c r="Q47">
        <v>1900</v>
      </c>
    </row>
    <row r="48" spans="1:17" hidden="1" x14ac:dyDescent="0.25">
      <c r="A48" s="1" t="s">
        <v>78</v>
      </c>
      <c r="B48" s="1" t="s">
        <v>24</v>
      </c>
      <c r="C48" s="1" t="str">
        <f>IFERROR(VLOOKUP(TOTAL_25679[[#This Row],[Sub-Category]],Table9[[Sub-Category]:[Expense Type]],3,FALSE),"")</f>
        <v>Fixed</v>
      </c>
      <c r="D48">
        <v>2020</v>
      </c>
      <c r="E48" t="str">
        <f>IFERROR(VLOOKUP(TOTAL_25679[[#This Row],[Sub-Category]],Table9[[Sub-Category]:[Expense Type]],2,FALSE),"")</f>
        <v>Input</v>
      </c>
      <c r="F48">
        <v>250</v>
      </c>
      <c r="G48">
        <v>250</v>
      </c>
      <c r="H48">
        <v>250</v>
      </c>
      <c r="I48">
        <v>1</v>
      </c>
      <c r="J48">
        <v>250</v>
      </c>
      <c r="K48">
        <v>250</v>
      </c>
      <c r="L48">
        <v>250</v>
      </c>
      <c r="M48">
        <v>250</v>
      </c>
      <c r="N48">
        <v>250</v>
      </c>
      <c r="O48">
        <v>250</v>
      </c>
      <c r="P48">
        <v>250</v>
      </c>
      <c r="Q48">
        <v>250</v>
      </c>
    </row>
    <row r="49" spans="1:17" hidden="1" x14ac:dyDescent="0.25">
      <c r="A49" s="1" t="s">
        <v>17</v>
      </c>
      <c r="B49" s="1" t="s">
        <v>16</v>
      </c>
      <c r="C49" s="1" t="str">
        <f>IFERROR(VLOOKUP(TOTAL_25679[[#This Row],[Sub-Category]],Table9[[Sub-Category]:[Expense Type]],3,FALSE),"")</f>
        <v>Discretionary</v>
      </c>
      <c r="D49">
        <v>2020</v>
      </c>
      <c r="E49" t="str">
        <f>IFERROR(VLOOKUP(TOTAL_25679[[#This Row],[Sub-Category]],Table9[[Sub-Category]:[Expense Type]],2,FALSE),"")</f>
        <v>Est</v>
      </c>
    </row>
    <row r="50" spans="1:17" hidden="1" x14ac:dyDescent="0.25">
      <c r="A50" s="1" t="s">
        <v>33</v>
      </c>
      <c r="B50" s="1" t="s">
        <v>16</v>
      </c>
      <c r="C50" s="1" t="str">
        <f>IFERROR(VLOOKUP(TOTAL_25679[[#This Row],[Sub-Category]],Table9[[Sub-Category]:[Expense Type]],3,FALSE),"")</f>
        <v>Reducable</v>
      </c>
      <c r="D50">
        <v>2020</v>
      </c>
      <c r="E50" t="str">
        <f>IFERROR(VLOOKUP(TOTAL_25679[[#This Row],[Sub-Category]],Table9[[Sub-Category]:[Expense Type]],2,FALSE),"")</f>
        <v>Input</v>
      </c>
      <c r="F50">
        <v>1</v>
      </c>
      <c r="G50">
        <v>1</v>
      </c>
      <c r="H50">
        <v>1</v>
      </c>
      <c r="I50">
        <v>1</v>
      </c>
      <c r="J50">
        <v>1</v>
      </c>
      <c r="K50">
        <v>1</v>
      </c>
      <c r="L50">
        <v>1</v>
      </c>
      <c r="M50">
        <v>1</v>
      </c>
      <c r="N50">
        <v>1</v>
      </c>
      <c r="O50">
        <v>1</v>
      </c>
      <c r="P50">
        <v>1</v>
      </c>
      <c r="Q50">
        <v>1</v>
      </c>
    </row>
    <row r="51" spans="1:17" hidden="1" x14ac:dyDescent="0.25">
      <c r="A51" s="1" t="s">
        <v>16</v>
      </c>
      <c r="B51" s="1" t="s">
        <v>16</v>
      </c>
      <c r="C51" s="1" t="str">
        <f>IFERROR(VLOOKUP(TOTAL_25679[[#This Row],[Sub-Category]],Table9[[Sub-Category]:[Expense Type]],3,FALSE),"")</f>
        <v>Discretionary</v>
      </c>
      <c r="D51">
        <v>2020</v>
      </c>
      <c r="E51" t="str">
        <f>IFERROR(VLOOKUP(TOTAL_25679[[#This Row],[Sub-Category]],Table9[[Sub-Category]:[Expense Type]],2,FALSE),"")</f>
        <v>Est</v>
      </c>
      <c r="H51">
        <v>1</v>
      </c>
      <c r="I51">
        <v>2</v>
      </c>
      <c r="J51">
        <v>1</v>
      </c>
      <c r="K51">
        <v>2</v>
      </c>
      <c r="L51">
        <v>2</v>
      </c>
      <c r="M51">
        <v>2</v>
      </c>
      <c r="N51">
        <v>2</v>
      </c>
      <c r="O51">
        <v>2</v>
      </c>
      <c r="P51">
        <v>2</v>
      </c>
      <c r="Q51">
        <v>2</v>
      </c>
    </row>
    <row r="52" spans="1:17" hidden="1" x14ac:dyDescent="0.25">
      <c r="A52" s="1" t="s">
        <v>80</v>
      </c>
      <c r="B52" s="1" t="s">
        <v>16</v>
      </c>
      <c r="C52" s="1" t="str">
        <f>IFERROR(VLOOKUP(TOTAL_25679[[#This Row],[Sub-Category]],Table9[[Sub-Category]:[Expense Type]],3,FALSE),"")</f>
        <v>Discretionary</v>
      </c>
      <c r="D52">
        <v>2020</v>
      </c>
      <c r="E52" t="str">
        <f>IFERROR(VLOOKUP(TOTAL_25679[[#This Row],[Sub-Category]],Table9[[Sub-Category]:[Expense Type]],2,FALSE),"")</f>
        <v>Est</v>
      </c>
    </row>
    <row r="53" spans="1:17" hidden="1" x14ac:dyDescent="0.25">
      <c r="A53" s="1" t="s">
        <v>83</v>
      </c>
      <c r="B53" s="1" t="s">
        <v>16</v>
      </c>
      <c r="C53" s="1" t="str">
        <f>IFERROR(VLOOKUP(TOTAL_25679[[#This Row],[Sub-Category]],Table9[[Sub-Category]:[Expense Type]],3,FALSE),"")</f>
        <v>Reducable</v>
      </c>
      <c r="D53">
        <v>2020</v>
      </c>
      <c r="E53" t="str">
        <f>IFERROR(VLOOKUP(TOTAL_25679[[#This Row],[Sub-Category]],Table9[[Sub-Category]:[Expense Type]],2,FALSE),"")</f>
        <v>Est</v>
      </c>
    </row>
    <row r="54" spans="1:17" hidden="1" x14ac:dyDescent="0.25">
      <c r="A54" s="1" t="s">
        <v>84</v>
      </c>
      <c r="B54" s="1" t="s">
        <v>16</v>
      </c>
      <c r="C54" s="1" t="str">
        <f>IFERROR(VLOOKUP(TOTAL_25679[[#This Row],[Sub-Category]],Table9[[Sub-Category]:[Expense Type]],3,FALSE),"")</f>
        <v>Reducable</v>
      </c>
      <c r="D54">
        <v>2020</v>
      </c>
      <c r="E54" t="str">
        <f>IFERROR(VLOOKUP(TOTAL_25679[[#This Row],[Sub-Category]],Table9[[Sub-Category]:[Expense Type]],2,FALSE),"")</f>
        <v>Est</v>
      </c>
    </row>
    <row r="55" spans="1:17" hidden="1" x14ac:dyDescent="0.25">
      <c r="A55" s="1" t="s">
        <v>55</v>
      </c>
      <c r="B55" s="1" t="s">
        <v>54</v>
      </c>
      <c r="C55" s="1" t="str">
        <f>IFERROR(VLOOKUP(TOTAL_25679[[#This Row],[Sub-Category]],Table9[[Sub-Category]:[Expense Type]],3,FALSE),"")</f>
        <v>Fixed</v>
      </c>
      <c r="D55">
        <v>2020</v>
      </c>
      <c r="E55" t="str">
        <f>IFERROR(VLOOKUP(TOTAL_25679[[#This Row],[Sub-Category]],Table9[[Sub-Category]:[Expense Type]],2,FALSE),"")</f>
        <v>Input</v>
      </c>
      <c r="F55">
        <v>100</v>
      </c>
      <c r="G55">
        <v>330</v>
      </c>
      <c r="H55">
        <v>30</v>
      </c>
      <c r="I55">
        <v>170</v>
      </c>
      <c r="J55">
        <v>70</v>
      </c>
      <c r="K55">
        <v>30</v>
      </c>
      <c r="L55">
        <v>30</v>
      </c>
      <c r="M55">
        <v>70</v>
      </c>
      <c r="N55">
        <v>30</v>
      </c>
      <c r="O55">
        <v>70</v>
      </c>
      <c r="P55">
        <v>1</v>
      </c>
      <c r="Q55">
        <v>30</v>
      </c>
    </row>
    <row r="56" spans="1:17" hidden="1" x14ac:dyDescent="0.25">
      <c r="A56" s="1" t="s">
        <v>75</v>
      </c>
      <c r="B56" s="1" t="s">
        <v>54</v>
      </c>
      <c r="C56" s="1" t="str">
        <f>IFERROR(VLOOKUP(TOTAL_25679[[#This Row],[Sub-Category]],Table9[[Sub-Category]:[Expense Type]],3,FALSE),"")</f>
        <v>Fixed</v>
      </c>
      <c r="D56">
        <v>2020</v>
      </c>
      <c r="E56" t="str">
        <f>IFERROR(VLOOKUP(TOTAL_25679[[#This Row],[Sub-Category]],Table9[[Sub-Category]:[Expense Type]],2,FALSE),"")</f>
        <v>Est</v>
      </c>
      <c r="F56">
        <v>-41</v>
      </c>
      <c r="G56">
        <v>150</v>
      </c>
      <c r="H56">
        <v>2</v>
      </c>
      <c r="I56">
        <v>100</v>
      </c>
      <c r="J56">
        <v>-198</v>
      </c>
      <c r="K56">
        <v>2</v>
      </c>
      <c r="L56">
        <v>150</v>
      </c>
      <c r="M56">
        <v>-44</v>
      </c>
      <c r="N56">
        <v>2</v>
      </c>
      <c r="O56">
        <v>-89</v>
      </c>
      <c r="P56">
        <v>2</v>
      </c>
      <c r="Q56">
        <v>2</v>
      </c>
    </row>
    <row r="57" spans="1:17" hidden="1" x14ac:dyDescent="0.25">
      <c r="A57" s="1" t="s">
        <v>39</v>
      </c>
      <c r="B57" s="1" t="s">
        <v>38</v>
      </c>
      <c r="C57" s="1" t="str">
        <f>IFERROR(VLOOKUP(TOTAL_25679[[#This Row],[Sub-Category]],Table9[[Sub-Category]:[Expense Type]],3,FALSE),"")</f>
        <v>Fixed</v>
      </c>
      <c r="D57">
        <v>2020</v>
      </c>
      <c r="E57" t="str">
        <f>IFERROR(VLOOKUP(TOTAL_25679[[#This Row],[Sub-Category]],Table9[[Sub-Category]:[Expense Type]],2,FALSE),"")</f>
        <v>Input</v>
      </c>
      <c r="F57">
        <v>1</v>
      </c>
      <c r="G57">
        <v>1</v>
      </c>
      <c r="H57">
        <v>1</v>
      </c>
      <c r="I57">
        <v>1</v>
      </c>
      <c r="J57">
        <v>1</v>
      </c>
      <c r="K57">
        <v>1</v>
      </c>
      <c r="L57">
        <v>1</v>
      </c>
      <c r="M57">
        <v>1</v>
      </c>
      <c r="N57">
        <v>1</v>
      </c>
      <c r="O57">
        <v>1</v>
      </c>
      <c r="P57">
        <v>1</v>
      </c>
      <c r="Q57">
        <v>1</v>
      </c>
    </row>
    <row r="58" spans="1:17" hidden="1" x14ac:dyDescent="0.25">
      <c r="A58" s="1" t="s">
        <v>69</v>
      </c>
      <c r="B58" s="1" t="s">
        <v>38</v>
      </c>
      <c r="C58" s="1" t="str">
        <f>IFERROR(VLOOKUP(TOTAL_25679[[#This Row],[Sub-Category]],Table9[[Sub-Category]:[Expense Type]],3,FALSE),"")</f>
        <v>Fixed</v>
      </c>
      <c r="D58">
        <v>2020</v>
      </c>
      <c r="E58" t="str">
        <f>IFERROR(VLOOKUP(TOTAL_25679[[#This Row],[Sub-Category]],Table9[[Sub-Category]:[Expense Type]],2,FALSE),"")</f>
        <v>Input</v>
      </c>
      <c r="F58">
        <v>1</v>
      </c>
      <c r="G58">
        <v>1</v>
      </c>
      <c r="H58">
        <v>1</v>
      </c>
      <c r="I58">
        <v>1</v>
      </c>
      <c r="J58">
        <v>1</v>
      </c>
      <c r="K58">
        <v>1</v>
      </c>
      <c r="L58">
        <v>1</v>
      </c>
      <c r="M58">
        <v>1</v>
      </c>
      <c r="N58">
        <v>1</v>
      </c>
      <c r="O58">
        <v>1</v>
      </c>
      <c r="P58">
        <v>1</v>
      </c>
      <c r="Q58">
        <v>1</v>
      </c>
    </row>
    <row r="59" spans="1:17" hidden="1" x14ac:dyDescent="0.25">
      <c r="A59" s="1" t="s">
        <v>38</v>
      </c>
      <c r="B59" s="1" t="s">
        <v>38</v>
      </c>
      <c r="C59" s="1" t="str">
        <f>IFERROR(VLOOKUP(TOTAL_25679[[#This Row],[Sub-Category]],Table9[[Sub-Category]:[Expense Type]],3,FALSE),"")</f>
        <v>Fixed</v>
      </c>
      <c r="D59">
        <v>2020</v>
      </c>
      <c r="E59" t="str">
        <f>IFERROR(VLOOKUP(TOTAL_25679[[#This Row],[Sub-Category]],Table9[[Sub-Category]:[Expense Type]],2,FALSE),"")</f>
        <v>Est</v>
      </c>
    </row>
    <row r="60" spans="1:17" hidden="1" x14ac:dyDescent="0.25">
      <c r="A60" s="1" t="s">
        <v>85</v>
      </c>
      <c r="B60" s="1" t="s">
        <v>38</v>
      </c>
      <c r="C60" s="1" t="str">
        <f>IFERROR(VLOOKUP(TOTAL_25679[[#This Row],[Sub-Category]],Table9[[Sub-Category]:[Expense Type]],3,FALSE),"")</f>
        <v>Fixed</v>
      </c>
      <c r="D60">
        <v>2020</v>
      </c>
      <c r="E60" t="str">
        <f>IFERROR(VLOOKUP(TOTAL_25679[[#This Row],[Sub-Category]],Table9[[Sub-Category]:[Expense Type]],2,FALSE),"")</f>
        <v>Input</v>
      </c>
      <c r="F60">
        <v>1</v>
      </c>
      <c r="G60">
        <v>1</v>
      </c>
      <c r="H60">
        <v>1</v>
      </c>
      <c r="I60">
        <v>1</v>
      </c>
      <c r="J60">
        <v>1</v>
      </c>
      <c r="K60">
        <v>1</v>
      </c>
      <c r="L60">
        <v>1</v>
      </c>
      <c r="M60">
        <v>1</v>
      </c>
      <c r="N60">
        <v>1</v>
      </c>
      <c r="O60">
        <v>1</v>
      </c>
      <c r="P60">
        <v>1</v>
      </c>
      <c r="Q60">
        <v>1</v>
      </c>
    </row>
    <row r="61" spans="1:17" hidden="1" x14ac:dyDescent="0.25">
      <c r="A61" s="1" t="s">
        <v>35</v>
      </c>
      <c r="B61" s="1" t="s">
        <v>34</v>
      </c>
      <c r="C61" s="1" t="str">
        <f>IFERROR(VLOOKUP(TOTAL_25679[[#This Row],[Sub-Category]],Table9[[Sub-Category]:[Expense Type]],3,FALSE),"")</f>
        <v>Reducable</v>
      </c>
      <c r="D61">
        <v>2020</v>
      </c>
      <c r="E61" t="str">
        <f>IFERROR(VLOOKUP(TOTAL_25679[[#This Row],[Sub-Category]],Table9[[Sub-Category]:[Expense Type]],2,FALSE),"")</f>
        <v>Input</v>
      </c>
      <c r="F61">
        <v>25</v>
      </c>
      <c r="G61">
        <v>25</v>
      </c>
      <c r="H61">
        <v>25</v>
      </c>
      <c r="I61">
        <v>25</v>
      </c>
      <c r="J61">
        <v>25</v>
      </c>
      <c r="K61">
        <v>25</v>
      </c>
      <c r="L61">
        <v>25</v>
      </c>
      <c r="M61">
        <v>25</v>
      </c>
      <c r="N61">
        <v>25</v>
      </c>
      <c r="O61">
        <v>25</v>
      </c>
      <c r="P61">
        <v>25</v>
      </c>
      <c r="Q61">
        <v>25</v>
      </c>
    </row>
    <row r="62" spans="1:17" hidden="1" x14ac:dyDescent="0.25">
      <c r="A62" s="1" t="s">
        <v>36</v>
      </c>
      <c r="B62" s="1" t="s">
        <v>34</v>
      </c>
      <c r="C62" s="1" t="str">
        <f>IFERROR(VLOOKUP(TOTAL_25679[[#This Row],[Sub-Category]],Table9[[Sub-Category]:[Expense Type]],3,FALSE),"")</f>
        <v>Reducable</v>
      </c>
      <c r="D62">
        <v>2020</v>
      </c>
      <c r="E62" t="str">
        <f>IFERROR(VLOOKUP(TOTAL_25679[[#This Row],[Sub-Category]],Table9[[Sub-Category]:[Expense Type]],2,FALSE),"")</f>
        <v>Input</v>
      </c>
      <c r="F62">
        <v>25</v>
      </c>
      <c r="G62">
        <v>25</v>
      </c>
      <c r="H62">
        <v>25</v>
      </c>
      <c r="I62">
        <v>25</v>
      </c>
      <c r="J62">
        <v>25</v>
      </c>
      <c r="K62">
        <v>25</v>
      </c>
      <c r="L62">
        <v>25</v>
      </c>
      <c r="M62">
        <v>25</v>
      </c>
      <c r="N62">
        <v>25</v>
      </c>
      <c r="O62">
        <v>25</v>
      </c>
      <c r="P62">
        <v>25</v>
      </c>
      <c r="Q62">
        <v>25</v>
      </c>
    </row>
    <row r="63" spans="1:17" hidden="1" x14ac:dyDescent="0.25">
      <c r="A63" s="1" t="s">
        <v>92</v>
      </c>
      <c r="B63" s="1" t="s">
        <v>34</v>
      </c>
      <c r="C63" s="1" t="str">
        <f>IFERROR(VLOOKUP(TOTAL_25679[[#This Row],[Sub-Category]],Table9[[Sub-Category]:[Expense Type]],3,FALSE),"")</f>
        <v>Reducable</v>
      </c>
      <c r="D63">
        <v>2020</v>
      </c>
      <c r="E63" t="str">
        <f>IFERROR(VLOOKUP(TOTAL_25679[[#This Row],[Sub-Category]],Table9[[Sub-Category]:[Expense Type]],2,FALSE),"")</f>
        <v>Input</v>
      </c>
      <c r="F63">
        <v>25</v>
      </c>
      <c r="G63">
        <v>25</v>
      </c>
      <c r="H63">
        <v>25</v>
      </c>
      <c r="I63">
        <v>25</v>
      </c>
      <c r="J63">
        <v>25</v>
      </c>
      <c r="K63">
        <v>25</v>
      </c>
      <c r="L63">
        <v>25</v>
      </c>
      <c r="M63">
        <v>25</v>
      </c>
      <c r="N63">
        <v>25</v>
      </c>
      <c r="O63">
        <v>25</v>
      </c>
      <c r="P63">
        <v>25</v>
      </c>
      <c r="Q63">
        <v>25</v>
      </c>
    </row>
    <row r="64" spans="1:17" hidden="1" x14ac:dyDescent="0.25">
      <c r="A64" s="1" t="s">
        <v>46</v>
      </c>
      <c r="B64" s="1" t="s">
        <v>34</v>
      </c>
      <c r="C64" s="1" t="str">
        <f>IFERROR(VLOOKUP(TOTAL_25679[[#This Row],[Sub-Category]],Table9[[Sub-Category]:[Expense Type]],3,FALSE),"")</f>
        <v>Reducable</v>
      </c>
      <c r="D64">
        <v>2020</v>
      </c>
      <c r="E64" t="str">
        <f>IFERROR(VLOOKUP(TOTAL_25679[[#This Row],[Sub-Category]],Table9[[Sub-Category]:[Expense Type]],2,FALSE),"")</f>
        <v>Input</v>
      </c>
      <c r="F64">
        <v>25</v>
      </c>
      <c r="G64">
        <v>25</v>
      </c>
      <c r="H64">
        <v>25</v>
      </c>
      <c r="I64">
        <v>25</v>
      </c>
      <c r="J64">
        <v>25</v>
      </c>
      <c r="K64">
        <v>25</v>
      </c>
      <c r="L64">
        <v>25</v>
      </c>
      <c r="M64">
        <v>25</v>
      </c>
      <c r="N64">
        <v>25</v>
      </c>
      <c r="O64">
        <v>25</v>
      </c>
      <c r="P64">
        <v>25</v>
      </c>
      <c r="Q64">
        <v>25</v>
      </c>
    </row>
    <row r="65" spans="1:17" hidden="1" x14ac:dyDescent="0.25">
      <c r="A65" s="1" t="s">
        <v>56</v>
      </c>
      <c r="B65" s="1" t="s">
        <v>34</v>
      </c>
      <c r="C65" s="1" t="str">
        <f>IFERROR(VLOOKUP(TOTAL_25679[[#This Row],[Sub-Category]],Table9[[Sub-Category]:[Expense Type]],3,FALSE),"")</f>
        <v>Reducable</v>
      </c>
      <c r="D65">
        <v>2020</v>
      </c>
      <c r="E65" t="str">
        <f>IFERROR(VLOOKUP(TOTAL_25679[[#This Row],[Sub-Category]],Table9[[Sub-Category]:[Expense Type]],2,FALSE),"")</f>
        <v>Input</v>
      </c>
    </row>
    <row r="66" spans="1:17" hidden="1" x14ac:dyDescent="0.25">
      <c r="A66" s="1" t="s">
        <v>61</v>
      </c>
      <c r="B66" s="1" t="s">
        <v>34</v>
      </c>
      <c r="C66" s="1" t="str">
        <f>IFERROR(VLOOKUP(TOTAL_25679[[#This Row],[Sub-Category]],Table9[[Sub-Category]:[Expense Type]],3,FALSE),"")</f>
        <v>Discretionary</v>
      </c>
      <c r="D66">
        <v>2020</v>
      </c>
      <c r="E66" t="str">
        <f>IFERROR(VLOOKUP(TOTAL_25679[[#This Row],[Sub-Category]],Table9[[Sub-Category]:[Expense Type]],2,FALSE),"")</f>
        <v>Input</v>
      </c>
    </row>
    <row r="67" spans="1:17" hidden="1" x14ac:dyDescent="0.25">
      <c r="A67" s="1" t="s">
        <v>67</v>
      </c>
      <c r="B67" s="1" t="s">
        <v>34</v>
      </c>
      <c r="C67" s="1" t="str">
        <f>IFERROR(VLOOKUP(TOTAL_25679[[#This Row],[Sub-Category]],Table9[[Sub-Category]:[Expense Type]],3,FALSE),"")</f>
        <v>Reducable</v>
      </c>
      <c r="D67">
        <v>2020</v>
      </c>
      <c r="E67" t="str">
        <f>IFERROR(VLOOKUP(TOTAL_25679[[#This Row],[Sub-Category]],Table9[[Sub-Category]:[Expense Type]],2,FALSE),"")</f>
        <v>Input</v>
      </c>
    </row>
    <row r="68" spans="1:17" hidden="1" x14ac:dyDescent="0.25">
      <c r="A68" s="1" t="s">
        <v>34</v>
      </c>
      <c r="B68" s="1" t="s">
        <v>34</v>
      </c>
      <c r="C68" s="1" t="str">
        <f>IFERROR(VLOOKUP(TOTAL_25679[[#This Row],[Sub-Category]],Table9[[Sub-Category]:[Expense Type]],3,FALSE),"")</f>
        <v>Reducable</v>
      </c>
      <c r="D68">
        <v>2020</v>
      </c>
      <c r="E68" t="str">
        <f>IFERROR(VLOOKUP(TOTAL_25679[[#This Row],[Sub-Category]],Table9[[Sub-Category]:[Expense Type]],2,FALSE),"")</f>
        <v>Input</v>
      </c>
      <c r="F68">
        <v>100</v>
      </c>
      <c r="G68">
        <v>500</v>
      </c>
      <c r="H68">
        <v>350</v>
      </c>
      <c r="I68">
        <v>100</v>
      </c>
      <c r="J68">
        <v>100</v>
      </c>
      <c r="K68">
        <v>100</v>
      </c>
      <c r="L68">
        <v>100</v>
      </c>
      <c r="M68">
        <v>100</v>
      </c>
      <c r="N68">
        <v>100</v>
      </c>
      <c r="O68">
        <v>100</v>
      </c>
      <c r="P68">
        <v>100</v>
      </c>
      <c r="Q68">
        <v>100</v>
      </c>
    </row>
    <row r="69" spans="1:17" hidden="1" x14ac:dyDescent="0.25">
      <c r="A69" s="1" t="s">
        <v>79</v>
      </c>
      <c r="B69" s="1" t="s">
        <v>79</v>
      </c>
      <c r="C69" s="1" t="str">
        <f>IFERROR(VLOOKUP(TOTAL_25679[[#This Row],[Sub-Category]],Table9[[Sub-Category]:[Expense Type]],3,FALSE),"")</f>
        <v>Fixed</v>
      </c>
      <c r="D69">
        <v>2020</v>
      </c>
      <c r="E69" t="str">
        <f>IFERROR(VLOOKUP(TOTAL_25679[[#This Row],[Sub-Category]],Table9[[Sub-Category]:[Expense Type]],2,FALSE),"")</f>
        <v>Input</v>
      </c>
      <c r="F69">
        <v>85</v>
      </c>
      <c r="G69">
        <v>15</v>
      </c>
      <c r="H69">
        <v>15</v>
      </c>
      <c r="I69">
        <v>15</v>
      </c>
      <c r="J69">
        <v>15</v>
      </c>
      <c r="K69">
        <v>315</v>
      </c>
      <c r="L69">
        <v>15</v>
      </c>
      <c r="M69">
        <v>65</v>
      </c>
      <c r="N69">
        <v>15</v>
      </c>
      <c r="O69">
        <v>15</v>
      </c>
      <c r="P69">
        <v>15</v>
      </c>
      <c r="Q69">
        <v>15</v>
      </c>
    </row>
    <row r="70" spans="1:17" hidden="1" x14ac:dyDescent="0.25">
      <c r="A70" s="1" t="s">
        <v>19</v>
      </c>
      <c r="B70" s="1" t="s">
        <v>18</v>
      </c>
      <c r="C70" s="1" t="str">
        <f>IFERROR(VLOOKUP(TOTAL_25679[[#This Row],[Sub-Category]],Table9[[Sub-Category]:[Expense Type]],3,FALSE),"")</f>
        <v>Fixed</v>
      </c>
      <c r="D70">
        <v>2020</v>
      </c>
      <c r="E70" t="str">
        <f>IFERROR(VLOOKUP(TOTAL_25679[[#This Row],[Sub-Category]],Table9[[Sub-Category]:[Expense Type]],2,FALSE),"")</f>
        <v>Input</v>
      </c>
      <c r="F70">
        <v>2</v>
      </c>
      <c r="G70">
        <v>2</v>
      </c>
      <c r="H70">
        <v>2</v>
      </c>
      <c r="I70">
        <v>2</v>
      </c>
      <c r="J70">
        <v>2</v>
      </c>
      <c r="K70">
        <v>2</v>
      </c>
      <c r="L70">
        <v>2</v>
      </c>
      <c r="M70">
        <v>2</v>
      </c>
      <c r="N70">
        <v>2</v>
      </c>
      <c r="O70">
        <v>2</v>
      </c>
      <c r="P70">
        <v>2</v>
      </c>
      <c r="Q70">
        <v>2</v>
      </c>
    </row>
    <row r="71" spans="1:17" hidden="1" x14ac:dyDescent="0.25">
      <c r="A71" s="1" t="s">
        <v>29</v>
      </c>
      <c r="B71" s="1" t="s">
        <v>18</v>
      </c>
      <c r="C71" s="1" t="str">
        <f>IFERROR(VLOOKUP(TOTAL_25679[[#This Row],[Sub-Category]],Table9[[Sub-Category]:[Expense Type]],3,FALSE),"")</f>
        <v>Discretionary</v>
      </c>
      <c r="D71">
        <v>2020</v>
      </c>
      <c r="E71" t="str">
        <f>IFERROR(VLOOKUP(TOTAL_25679[[#This Row],[Sub-Category]],Table9[[Sub-Category]:[Expense Type]],2,FALSE),"")</f>
        <v>Input</v>
      </c>
    </row>
    <row r="72" spans="1:17" hidden="1" x14ac:dyDescent="0.25">
      <c r="A72" s="1" t="s">
        <v>93</v>
      </c>
      <c r="B72" s="1" t="s">
        <v>18</v>
      </c>
      <c r="C72" s="1" t="str">
        <f>IFERROR(VLOOKUP(TOTAL_25679[[#This Row],[Sub-Category]],Table9[[Sub-Category]:[Expense Type]],3,FALSE),"")</f>
        <v>Discretionary</v>
      </c>
      <c r="D72">
        <v>2020</v>
      </c>
      <c r="E72" t="str">
        <f>IFERROR(VLOOKUP(TOTAL_25679[[#This Row],[Sub-Category]],Table9[[Sub-Category]:[Expense Type]],2,FALSE),"")</f>
        <v>Input</v>
      </c>
      <c r="F72">
        <v>2</v>
      </c>
      <c r="G72">
        <v>113</v>
      </c>
      <c r="H72">
        <v>2</v>
      </c>
      <c r="I72">
        <v>2</v>
      </c>
      <c r="J72">
        <v>2</v>
      </c>
      <c r="K72">
        <v>2</v>
      </c>
      <c r="L72">
        <v>2</v>
      </c>
      <c r="M72">
        <v>2</v>
      </c>
      <c r="N72">
        <v>2</v>
      </c>
      <c r="O72">
        <v>2</v>
      </c>
      <c r="P72">
        <v>2</v>
      </c>
      <c r="Q72">
        <v>2</v>
      </c>
    </row>
    <row r="73" spans="1:17" hidden="1" x14ac:dyDescent="0.25">
      <c r="A73" s="1" t="s">
        <v>94</v>
      </c>
      <c r="B73" s="1" t="s">
        <v>18</v>
      </c>
      <c r="C73" s="1" t="str">
        <f>IFERROR(VLOOKUP(TOTAL_25679[[#This Row],[Sub-Category]],Table9[[Sub-Category]:[Expense Type]],3,FALSE),"")</f>
        <v>Discretionary</v>
      </c>
      <c r="D73">
        <v>2020</v>
      </c>
      <c r="E73" t="str">
        <f>IFERROR(VLOOKUP(TOTAL_25679[[#This Row],[Sub-Category]],Table9[[Sub-Category]:[Expense Type]],2,FALSE),"")</f>
        <v>Input</v>
      </c>
      <c r="F73">
        <v>45</v>
      </c>
      <c r="G73">
        <v>2</v>
      </c>
      <c r="H73">
        <v>2</v>
      </c>
      <c r="I73">
        <v>2</v>
      </c>
      <c r="J73">
        <v>2</v>
      </c>
      <c r="K73">
        <v>2</v>
      </c>
      <c r="L73">
        <v>2</v>
      </c>
      <c r="M73">
        <v>2</v>
      </c>
      <c r="N73">
        <v>2</v>
      </c>
      <c r="O73">
        <v>2</v>
      </c>
      <c r="P73">
        <v>2</v>
      </c>
      <c r="Q73">
        <v>2</v>
      </c>
    </row>
    <row r="74" spans="1:17" hidden="1" x14ac:dyDescent="0.25">
      <c r="A74" s="1" t="s">
        <v>18</v>
      </c>
      <c r="B74" s="1" t="s">
        <v>18</v>
      </c>
      <c r="C74" s="1" t="str">
        <f>IFERROR(VLOOKUP(TOTAL_25679[[#This Row],[Sub-Category]],Table9[[Sub-Category]:[Expense Type]],3,FALSE),"")</f>
        <v>Fixed</v>
      </c>
      <c r="D74">
        <v>2020</v>
      </c>
      <c r="E74" t="str">
        <f>IFERROR(VLOOKUP(TOTAL_25679[[#This Row],[Sub-Category]],Table9[[Sub-Category]:[Expense Type]],2,FALSE),"")</f>
        <v>Input</v>
      </c>
      <c r="F74">
        <v>150</v>
      </c>
      <c r="G74">
        <v>500</v>
      </c>
      <c r="H74">
        <v>1500</v>
      </c>
      <c r="I74">
        <v>1400</v>
      </c>
      <c r="J74">
        <v>1000</v>
      </c>
      <c r="K74">
        <v>250</v>
      </c>
      <c r="L74">
        <v>350</v>
      </c>
      <c r="M74">
        <v>200</v>
      </c>
      <c r="N74">
        <v>50</v>
      </c>
      <c r="O74">
        <v>50</v>
      </c>
      <c r="P74">
        <v>50</v>
      </c>
      <c r="Q74">
        <v>-8</v>
      </c>
    </row>
    <row r="75" spans="1:17" hidden="1" x14ac:dyDescent="0.25">
      <c r="A75" t="s">
        <v>143</v>
      </c>
      <c r="B75" t="s">
        <v>44</v>
      </c>
      <c r="C75" t="str">
        <f>IFERROR(VLOOKUP(TOTAL_25679[[#This Row],[Sub-Category]],Table9[[Sub-Category]:[Expense Type]],3,FALSE),"")</f>
        <v>Reimbursed</v>
      </c>
      <c r="D75">
        <v>2020</v>
      </c>
      <c r="E75" t="str">
        <f>IFERROR(VLOOKUP(TOTAL_25679[[#This Row],[Sub-Category]],Table9[[Sub-Category]:[Expense Type]],2,FALSE),"")</f>
        <v>Input</v>
      </c>
      <c r="F75">
        <v>60</v>
      </c>
      <c r="G75">
        <v>1</v>
      </c>
      <c r="H75">
        <v>1</v>
      </c>
      <c r="I75">
        <v>1</v>
      </c>
      <c r="J75">
        <v>1</v>
      </c>
      <c r="K75">
        <v>1</v>
      </c>
      <c r="L75">
        <v>1</v>
      </c>
      <c r="M75">
        <v>1</v>
      </c>
      <c r="N75">
        <v>1</v>
      </c>
      <c r="O75">
        <v>1</v>
      </c>
      <c r="P75">
        <v>1</v>
      </c>
      <c r="Q75">
        <v>1</v>
      </c>
    </row>
  </sheetData>
  <pageMargins left="0.25" right="0.25" top="0.75" bottom="0.75" header="0.3" footer="0.3"/>
  <pageSetup scale="53" fitToHeight="0" orientation="landscape" horizont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04758-2E95-426D-BF51-1082722ABB32}">
  <dimension ref="A1:E84"/>
  <sheetViews>
    <sheetView workbookViewId="0">
      <selection activeCell="D13" sqref="D13"/>
    </sheetView>
  </sheetViews>
  <sheetFormatPr defaultRowHeight="15" x14ac:dyDescent="0.25"/>
  <cols>
    <col min="1" max="1" width="17.7109375" bestFit="1" customWidth="1"/>
    <col min="2" max="2" width="22.28515625" bestFit="1" customWidth="1"/>
    <col min="3" max="3" width="7.5703125" bestFit="1" customWidth="1"/>
    <col min="4" max="4" width="13.7109375" bestFit="1" customWidth="1"/>
    <col min="5" max="5" width="20.28515625" bestFit="1" customWidth="1"/>
  </cols>
  <sheetData>
    <row r="1" spans="1:5" s="2" customFormat="1" ht="17.25" customHeight="1" x14ac:dyDescent="0.25">
      <c r="A1" s="2" t="s">
        <v>0</v>
      </c>
      <c r="B1" s="2" t="s">
        <v>1</v>
      </c>
      <c r="C1" s="2" t="s">
        <v>114</v>
      </c>
      <c r="D1" s="2" t="s">
        <v>99</v>
      </c>
      <c r="E1" s="2" t="s">
        <v>100</v>
      </c>
    </row>
    <row r="2" spans="1:5" ht="15.75" x14ac:dyDescent="0.25">
      <c r="A2" s="8" t="s">
        <v>31</v>
      </c>
      <c r="B2" s="8" t="s">
        <v>32</v>
      </c>
      <c r="C2" s="9" t="s">
        <v>115</v>
      </c>
      <c r="D2" s="8" t="s">
        <v>101</v>
      </c>
      <c r="E2" s="10">
        <v>1</v>
      </c>
    </row>
    <row r="3" spans="1:5" ht="15.75" x14ac:dyDescent="0.25">
      <c r="A3" s="12" t="s">
        <v>31</v>
      </c>
      <c r="B3" s="12" t="s">
        <v>43</v>
      </c>
      <c r="C3" s="13" t="s">
        <v>115</v>
      </c>
      <c r="D3" s="12" t="s">
        <v>95</v>
      </c>
      <c r="E3" s="14">
        <v>0.1</v>
      </c>
    </row>
    <row r="4" spans="1:5" ht="15.75" x14ac:dyDescent="0.25">
      <c r="A4" s="8" t="s">
        <v>31</v>
      </c>
      <c r="B4" s="8" t="s">
        <v>51</v>
      </c>
      <c r="C4" s="9" t="s">
        <v>115</v>
      </c>
      <c r="D4" s="8" t="s">
        <v>101</v>
      </c>
      <c r="E4" s="10">
        <v>1</v>
      </c>
    </row>
    <row r="5" spans="1:5" ht="15.75" x14ac:dyDescent="0.25">
      <c r="A5" s="12" t="s">
        <v>31</v>
      </c>
      <c r="B5" s="12" t="s">
        <v>68</v>
      </c>
      <c r="C5" s="13" t="s">
        <v>115</v>
      </c>
      <c r="D5" s="12" t="s">
        <v>101</v>
      </c>
      <c r="E5" s="14">
        <v>1</v>
      </c>
    </row>
    <row r="6" spans="1:5" ht="15.75" x14ac:dyDescent="0.25">
      <c r="A6" s="8" t="s">
        <v>31</v>
      </c>
      <c r="B6" s="8" t="s">
        <v>73</v>
      </c>
      <c r="C6" s="9" t="s">
        <v>116</v>
      </c>
      <c r="D6" s="8" t="s">
        <v>101</v>
      </c>
      <c r="E6" s="10">
        <v>1</v>
      </c>
    </row>
    <row r="7" spans="1:5" ht="15.75" x14ac:dyDescent="0.25">
      <c r="A7" s="12" t="s">
        <v>31</v>
      </c>
      <c r="B7" s="12" t="s">
        <v>77</v>
      </c>
      <c r="C7" s="13" t="s">
        <v>115</v>
      </c>
      <c r="D7" s="12" t="s">
        <v>101</v>
      </c>
      <c r="E7" s="14">
        <v>1</v>
      </c>
    </row>
    <row r="8" spans="1:5" ht="15.75" x14ac:dyDescent="0.25">
      <c r="A8" s="8" t="s">
        <v>31</v>
      </c>
      <c r="B8" s="8" t="s">
        <v>147</v>
      </c>
      <c r="C8" s="9" t="s">
        <v>116</v>
      </c>
      <c r="D8" s="8" t="s">
        <v>101</v>
      </c>
      <c r="E8" s="10">
        <v>1</v>
      </c>
    </row>
    <row r="9" spans="1:5" ht="15.75" x14ac:dyDescent="0.25">
      <c r="A9" s="12" t="s">
        <v>22</v>
      </c>
      <c r="B9" s="12" t="s">
        <v>23</v>
      </c>
      <c r="C9" s="13" t="s">
        <v>116</v>
      </c>
      <c r="D9" s="12" t="s">
        <v>101</v>
      </c>
      <c r="E9" s="14">
        <v>1</v>
      </c>
    </row>
    <row r="10" spans="1:5" ht="15.75" x14ac:dyDescent="0.25">
      <c r="A10" s="8" t="s">
        <v>22</v>
      </c>
      <c r="B10" s="8" t="s">
        <v>30</v>
      </c>
      <c r="C10" s="9" t="s">
        <v>116</v>
      </c>
      <c r="D10" s="8" t="s">
        <v>101</v>
      </c>
      <c r="E10" s="10">
        <v>1</v>
      </c>
    </row>
    <row r="11" spans="1:5" ht="15.75" x14ac:dyDescent="0.25">
      <c r="A11" s="12" t="s">
        <v>22</v>
      </c>
      <c r="B11" s="12" t="s">
        <v>45</v>
      </c>
      <c r="C11" s="13" t="s">
        <v>116</v>
      </c>
      <c r="D11" s="12" t="s">
        <v>96</v>
      </c>
      <c r="E11" s="14">
        <v>0.9</v>
      </c>
    </row>
    <row r="12" spans="1:5" ht="15.75" x14ac:dyDescent="0.25">
      <c r="A12" s="8" t="s">
        <v>22</v>
      </c>
      <c r="B12" s="8" t="s">
        <v>62</v>
      </c>
      <c r="C12" s="9" t="s">
        <v>116</v>
      </c>
      <c r="D12" s="8" t="s">
        <v>101</v>
      </c>
      <c r="E12" s="10">
        <v>1</v>
      </c>
    </row>
    <row r="13" spans="1:5" ht="15.75" x14ac:dyDescent="0.25">
      <c r="A13" s="12" t="s">
        <v>44</v>
      </c>
      <c r="B13" s="12" t="s">
        <v>44</v>
      </c>
      <c r="C13" s="13" t="s">
        <v>116</v>
      </c>
      <c r="D13" s="12" t="s">
        <v>101</v>
      </c>
      <c r="E13" s="14">
        <v>1</v>
      </c>
    </row>
    <row r="14" spans="1:5" ht="15.75" x14ac:dyDescent="0.25">
      <c r="A14" s="8" t="s">
        <v>44</v>
      </c>
      <c r="B14" s="8" t="s">
        <v>71</v>
      </c>
      <c r="C14" s="9" t="s">
        <v>116</v>
      </c>
      <c r="D14" s="8" t="s">
        <v>97</v>
      </c>
      <c r="E14" s="10">
        <v>1</v>
      </c>
    </row>
    <row r="15" spans="1:5" ht="15.75" x14ac:dyDescent="0.25">
      <c r="A15" s="12" t="s">
        <v>44</v>
      </c>
      <c r="B15" s="12" t="s">
        <v>141</v>
      </c>
      <c r="C15" s="13" t="s">
        <v>116</v>
      </c>
      <c r="D15" s="12" t="s">
        <v>97</v>
      </c>
      <c r="E15" s="14">
        <v>1</v>
      </c>
    </row>
    <row r="16" spans="1:5" ht="15.75" x14ac:dyDescent="0.25">
      <c r="A16" s="8" t="s">
        <v>44</v>
      </c>
      <c r="B16" s="8" t="s">
        <v>143</v>
      </c>
      <c r="C16" s="9" t="s">
        <v>116</v>
      </c>
      <c r="D16" s="8" t="s">
        <v>97</v>
      </c>
      <c r="E16" s="10">
        <v>1</v>
      </c>
    </row>
    <row r="17" spans="1:5" ht="15.75" x14ac:dyDescent="0.25">
      <c r="A17" s="12" t="s">
        <v>64</v>
      </c>
      <c r="B17" s="12" t="s">
        <v>86</v>
      </c>
      <c r="C17" s="13" t="s">
        <v>115</v>
      </c>
      <c r="D17" s="12" t="s">
        <v>96</v>
      </c>
      <c r="E17" s="14">
        <v>0.5</v>
      </c>
    </row>
    <row r="18" spans="1:5" ht="15.75" x14ac:dyDescent="0.25">
      <c r="A18" s="8" t="s">
        <v>64</v>
      </c>
      <c r="B18" s="8" t="s">
        <v>64</v>
      </c>
      <c r="C18" s="9" t="s">
        <v>116</v>
      </c>
      <c r="D18" s="8" t="s">
        <v>96</v>
      </c>
      <c r="E18" s="10">
        <v>1</v>
      </c>
    </row>
    <row r="19" spans="1:5" ht="15.75" x14ac:dyDescent="0.25">
      <c r="A19" s="12" t="s">
        <v>64</v>
      </c>
      <c r="B19" s="12" t="s">
        <v>65</v>
      </c>
      <c r="C19" s="13" t="s">
        <v>115</v>
      </c>
      <c r="D19" s="12" t="s">
        <v>95</v>
      </c>
      <c r="E19" s="14">
        <v>0.1</v>
      </c>
    </row>
    <row r="20" spans="1:5" ht="15.75" x14ac:dyDescent="0.25">
      <c r="A20" s="8" t="s">
        <v>64</v>
      </c>
      <c r="B20" s="8" t="s">
        <v>66</v>
      </c>
      <c r="C20" s="9" t="s">
        <v>115</v>
      </c>
      <c r="D20" s="8" t="s">
        <v>95</v>
      </c>
      <c r="E20" s="10">
        <v>0.1</v>
      </c>
    </row>
    <row r="21" spans="1:5" ht="15.75" x14ac:dyDescent="0.25">
      <c r="A21" s="12" t="s">
        <v>14</v>
      </c>
      <c r="B21" s="12" t="s">
        <v>15</v>
      </c>
      <c r="C21" s="13" t="s">
        <v>115</v>
      </c>
      <c r="D21" s="12" t="s">
        <v>101</v>
      </c>
      <c r="E21" s="14">
        <v>1</v>
      </c>
    </row>
    <row r="22" spans="1:5" ht="15.75" x14ac:dyDescent="0.25">
      <c r="A22" s="8" t="s">
        <v>14</v>
      </c>
      <c r="B22" s="8" t="s">
        <v>48</v>
      </c>
      <c r="C22" s="9" t="s">
        <v>115</v>
      </c>
      <c r="D22" s="8" t="s">
        <v>95</v>
      </c>
      <c r="E22" s="10">
        <v>0</v>
      </c>
    </row>
    <row r="23" spans="1:5" ht="15.75" x14ac:dyDescent="0.25">
      <c r="A23" s="12" t="s">
        <v>14</v>
      </c>
      <c r="B23" s="12" t="s">
        <v>74</v>
      </c>
      <c r="C23" s="13" t="s">
        <v>115</v>
      </c>
      <c r="D23" s="12" t="s">
        <v>101</v>
      </c>
      <c r="E23" s="14">
        <v>1</v>
      </c>
    </row>
    <row r="24" spans="1:5" ht="15.75" x14ac:dyDescent="0.25">
      <c r="A24" s="8" t="s">
        <v>14</v>
      </c>
      <c r="B24" s="8" t="s">
        <v>82</v>
      </c>
      <c r="C24" s="9" t="s">
        <v>115</v>
      </c>
      <c r="D24" s="8" t="s">
        <v>101</v>
      </c>
      <c r="E24" s="10">
        <v>1</v>
      </c>
    </row>
    <row r="25" spans="1:5" ht="15.75" x14ac:dyDescent="0.25">
      <c r="A25" s="12" t="s">
        <v>14</v>
      </c>
      <c r="B25" s="12" t="s">
        <v>145</v>
      </c>
      <c r="C25" s="13" t="s">
        <v>116</v>
      </c>
      <c r="D25" s="12" t="s">
        <v>101</v>
      </c>
      <c r="E25" s="14">
        <v>1</v>
      </c>
    </row>
    <row r="26" spans="1:5" ht="15.75" x14ac:dyDescent="0.25">
      <c r="A26" s="8" t="s">
        <v>20</v>
      </c>
      <c r="B26" s="8" t="s">
        <v>21</v>
      </c>
      <c r="C26" s="9" t="s">
        <v>115</v>
      </c>
      <c r="D26" s="8" t="s">
        <v>95</v>
      </c>
      <c r="E26" s="10">
        <v>0.1</v>
      </c>
    </row>
    <row r="27" spans="1:5" ht="15.75" x14ac:dyDescent="0.25">
      <c r="A27" s="12" t="s">
        <v>20</v>
      </c>
      <c r="B27" s="12" t="s">
        <v>37</v>
      </c>
      <c r="C27" s="13" t="s">
        <v>115</v>
      </c>
      <c r="D27" s="12" t="s">
        <v>96</v>
      </c>
      <c r="E27" s="14">
        <v>0.5</v>
      </c>
    </row>
    <row r="28" spans="1:5" ht="15.75" x14ac:dyDescent="0.25">
      <c r="A28" s="8" t="s">
        <v>20</v>
      </c>
      <c r="B28" s="8" t="s">
        <v>47</v>
      </c>
      <c r="C28" s="9" t="s">
        <v>115</v>
      </c>
      <c r="D28" s="8" t="s">
        <v>96</v>
      </c>
      <c r="E28" s="10">
        <v>0.5</v>
      </c>
    </row>
    <row r="29" spans="1:5" ht="15.75" x14ac:dyDescent="0.25">
      <c r="A29" s="12" t="s">
        <v>20</v>
      </c>
      <c r="B29" s="12" t="s">
        <v>52</v>
      </c>
      <c r="C29" s="13" t="s">
        <v>115</v>
      </c>
      <c r="D29" s="12" t="s">
        <v>96</v>
      </c>
      <c r="E29" s="14">
        <v>0.3</v>
      </c>
    </row>
    <row r="30" spans="1:5" ht="15.75" x14ac:dyDescent="0.25">
      <c r="A30" s="8" t="s">
        <v>20</v>
      </c>
      <c r="B30" s="8" t="s">
        <v>53</v>
      </c>
      <c r="C30" s="9" t="s">
        <v>115</v>
      </c>
      <c r="D30" s="8" t="s">
        <v>96</v>
      </c>
      <c r="E30" s="10">
        <v>1.1000000000000001</v>
      </c>
    </row>
    <row r="31" spans="1:5" ht="15.75" x14ac:dyDescent="0.25">
      <c r="A31" s="12" t="s">
        <v>20</v>
      </c>
      <c r="B31" s="12" t="s">
        <v>72</v>
      </c>
      <c r="C31" s="13" t="s">
        <v>115</v>
      </c>
      <c r="D31" s="12" t="s">
        <v>96</v>
      </c>
      <c r="E31" s="14">
        <v>0.5</v>
      </c>
    </row>
    <row r="32" spans="1:5" ht="15.75" x14ac:dyDescent="0.25">
      <c r="A32" s="8" t="s">
        <v>88</v>
      </c>
      <c r="B32" s="8" t="s">
        <v>88</v>
      </c>
      <c r="C32" s="9" t="s">
        <v>116</v>
      </c>
      <c r="D32" s="8" t="s">
        <v>96</v>
      </c>
      <c r="E32" s="10">
        <v>1</v>
      </c>
    </row>
    <row r="33" spans="1:5" ht="15.75" x14ac:dyDescent="0.25">
      <c r="A33" s="12" t="s">
        <v>40</v>
      </c>
      <c r="B33" s="12" t="s">
        <v>41</v>
      </c>
      <c r="C33" s="13" t="s">
        <v>116</v>
      </c>
      <c r="D33" s="12" t="s">
        <v>101</v>
      </c>
      <c r="E33" s="14">
        <v>1</v>
      </c>
    </row>
    <row r="34" spans="1:5" ht="15.75" x14ac:dyDescent="0.25">
      <c r="A34" s="8" t="s">
        <v>40</v>
      </c>
      <c r="B34" s="8" t="s">
        <v>42</v>
      </c>
      <c r="C34" s="9" t="s">
        <v>116</v>
      </c>
      <c r="D34" s="8" t="s">
        <v>101</v>
      </c>
      <c r="E34" s="10">
        <v>1</v>
      </c>
    </row>
    <row r="35" spans="1:5" ht="15.75" x14ac:dyDescent="0.25">
      <c r="A35" s="12" t="s">
        <v>40</v>
      </c>
      <c r="B35" s="12" t="s">
        <v>40</v>
      </c>
      <c r="C35" s="13" t="s">
        <v>116</v>
      </c>
      <c r="D35" s="12" t="s">
        <v>101</v>
      </c>
      <c r="E35" s="14">
        <v>1</v>
      </c>
    </row>
    <row r="36" spans="1:5" ht="15.75" x14ac:dyDescent="0.25">
      <c r="A36" s="8" t="s">
        <v>40</v>
      </c>
      <c r="B36" s="8" t="s">
        <v>70</v>
      </c>
      <c r="C36" s="9" t="s">
        <v>116</v>
      </c>
      <c r="D36" s="8" t="s">
        <v>96</v>
      </c>
      <c r="E36" s="10">
        <v>0.7</v>
      </c>
    </row>
    <row r="37" spans="1:5" ht="15.75" x14ac:dyDescent="0.25">
      <c r="A37" s="12" t="s">
        <v>49</v>
      </c>
      <c r="B37" s="12" t="s">
        <v>50</v>
      </c>
      <c r="C37" s="13" t="s">
        <v>115</v>
      </c>
      <c r="D37" s="12" t="s">
        <v>96</v>
      </c>
      <c r="E37" s="14">
        <v>0.8</v>
      </c>
    </row>
    <row r="38" spans="1:5" ht="15.75" x14ac:dyDescent="0.25">
      <c r="A38" s="8" t="s">
        <v>49</v>
      </c>
      <c r="B38" s="8" t="s">
        <v>57</v>
      </c>
      <c r="C38" s="9" t="s">
        <v>116</v>
      </c>
      <c r="D38" s="8" t="s">
        <v>96</v>
      </c>
      <c r="E38" s="10">
        <v>0.8</v>
      </c>
    </row>
    <row r="39" spans="1:5" ht="15.75" x14ac:dyDescent="0.25">
      <c r="A39" s="12" t="s">
        <v>49</v>
      </c>
      <c r="B39" s="12" t="s">
        <v>58</v>
      </c>
      <c r="C39" s="13" t="s">
        <v>115</v>
      </c>
      <c r="D39" s="12" t="s">
        <v>96</v>
      </c>
      <c r="E39" s="14">
        <v>0.8</v>
      </c>
    </row>
    <row r="40" spans="1:5" ht="15.75" x14ac:dyDescent="0.25">
      <c r="A40" s="8" t="s">
        <v>49</v>
      </c>
      <c r="B40" s="8" t="s">
        <v>59</v>
      </c>
      <c r="C40" s="9" t="s">
        <v>115</v>
      </c>
      <c r="D40" s="8" t="s">
        <v>96</v>
      </c>
      <c r="E40" s="10">
        <v>0.8</v>
      </c>
    </row>
    <row r="41" spans="1:5" ht="15.75" x14ac:dyDescent="0.25">
      <c r="A41" s="12" t="s">
        <v>49</v>
      </c>
      <c r="B41" s="12" t="s">
        <v>60</v>
      </c>
      <c r="C41" s="13" t="s">
        <v>115</v>
      </c>
      <c r="D41" s="12" t="s">
        <v>96</v>
      </c>
      <c r="E41" s="14">
        <v>0.8</v>
      </c>
    </row>
    <row r="42" spans="1:5" ht="15.75" x14ac:dyDescent="0.25">
      <c r="A42" s="8" t="s">
        <v>26</v>
      </c>
      <c r="B42" s="8" t="s">
        <v>27</v>
      </c>
      <c r="C42" s="9" t="s">
        <v>116</v>
      </c>
      <c r="D42" s="8" t="s">
        <v>101</v>
      </c>
      <c r="E42" s="10">
        <v>1</v>
      </c>
    </row>
    <row r="43" spans="1:5" ht="15.75" x14ac:dyDescent="0.25">
      <c r="A43" s="12" t="s">
        <v>26</v>
      </c>
      <c r="B43" s="12" t="s">
        <v>28</v>
      </c>
      <c r="C43" s="13" t="s">
        <v>116</v>
      </c>
      <c r="D43" s="12" t="s">
        <v>101</v>
      </c>
      <c r="E43" s="14">
        <v>1</v>
      </c>
    </row>
    <row r="44" spans="1:5" ht="15.75" x14ac:dyDescent="0.25">
      <c r="A44" s="8" t="s">
        <v>26</v>
      </c>
      <c r="B44" s="8" t="s">
        <v>26</v>
      </c>
      <c r="C44" s="9" t="s">
        <v>116</v>
      </c>
      <c r="D44" s="8" t="s">
        <v>101</v>
      </c>
      <c r="E44" s="10">
        <v>1</v>
      </c>
    </row>
    <row r="45" spans="1:5" ht="15.75" x14ac:dyDescent="0.25">
      <c r="A45" s="12" t="s">
        <v>26</v>
      </c>
      <c r="B45" s="12" t="s">
        <v>81</v>
      </c>
      <c r="C45" s="13" t="s">
        <v>116</v>
      </c>
      <c r="D45" s="12" t="s">
        <v>101</v>
      </c>
      <c r="E45" s="14">
        <v>1</v>
      </c>
    </row>
    <row r="46" spans="1:5" ht="15.75" x14ac:dyDescent="0.25">
      <c r="A46" s="8" t="s">
        <v>26</v>
      </c>
      <c r="B46" s="8" t="s">
        <v>146</v>
      </c>
      <c r="C46" s="9" t="s">
        <v>116</v>
      </c>
      <c r="D46" s="8" t="s">
        <v>101</v>
      </c>
      <c r="E46" s="10">
        <v>1</v>
      </c>
    </row>
    <row r="47" spans="1:5" ht="15.75" x14ac:dyDescent="0.25">
      <c r="A47" s="12" t="s">
        <v>24</v>
      </c>
      <c r="B47" s="12" t="s">
        <v>25</v>
      </c>
      <c r="C47" s="13" t="s">
        <v>116</v>
      </c>
      <c r="D47" s="12" t="s">
        <v>101</v>
      </c>
      <c r="E47" s="14">
        <v>1</v>
      </c>
    </row>
    <row r="48" spans="1:5" ht="15.75" x14ac:dyDescent="0.25">
      <c r="A48" s="8" t="s">
        <v>24</v>
      </c>
      <c r="B48" s="8" t="s">
        <v>63</v>
      </c>
      <c r="C48" s="9" t="s">
        <v>116</v>
      </c>
      <c r="D48" s="8" t="s">
        <v>101</v>
      </c>
      <c r="E48" s="10">
        <v>1</v>
      </c>
    </row>
    <row r="49" spans="1:5" ht="15.75" x14ac:dyDescent="0.25">
      <c r="A49" s="12" t="s">
        <v>24</v>
      </c>
      <c r="B49" s="12" t="s">
        <v>78</v>
      </c>
      <c r="C49" s="13" t="s">
        <v>116</v>
      </c>
      <c r="D49" s="12" t="s">
        <v>101</v>
      </c>
      <c r="E49" s="14">
        <v>1</v>
      </c>
    </row>
    <row r="50" spans="1:5" ht="15.75" x14ac:dyDescent="0.25">
      <c r="A50" s="8" t="s">
        <v>16</v>
      </c>
      <c r="B50" s="8" t="s">
        <v>17</v>
      </c>
      <c r="C50" s="9" t="s">
        <v>115</v>
      </c>
      <c r="D50" s="8" t="s">
        <v>95</v>
      </c>
      <c r="E50" s="10">
        <v>0</v>
      </c>
    </row>
    <row r="51" spans="1:5" ht="15.75" x14ac:dyDescent="0.25">
      <c r="A51" s="12" t="s">
        <v>16</v>
      </c>
      <c r="B51" s="12" t="s">
        <v>33</v>
      </c>
      <c r="C51" s="13" t="s">
        <v>116</v>
      </c>
      <c r="D51" s="12" t="s">
        <v>96</v>
      </c>
      <c r="E51" s="14">
        <v>1</v>
      </c>
    </row>
    <row r="52" spans="1:5" ht="15.75" x14ac:dyDescent="0.25">
      <c r="A52" s="8" t="s">
        <v>16</v>
      </c>
      <c r="B52" s="8" t="s">
        <v>16</v>
      </c>
      <c r="C52" s="9" t="s">
        <v>115</v>
      </c>
      <c r="D52" s="8" t="s">
        <v>95</v>
      </c>
      <c r="E52" s="10">
        <v>0.1</v>
      </c>
    </row>
    <row r="53" spans="1:5" ht="15.75" x14ac:dyDescent="0.25">
      <c r="A53" s="12" t="s">
        <v>16</v>
      </c>
      <c r="B53" s="12" t="s">
        <v>80</v>
      </c>
      <c r="C53" s="13" t="s">
        <v>115</v>
      </c>
      <c r="D53" s="12" t="s">
        <v>95</v>
      </c>
      <c r="E53" s="14">
        <v>0</v>
      </c>
    </row>
    <row r="54" spans="1:5" ht="15.75" x14ac:dyDescent="0.25">
      <c r="A54" s="8" t="s">
        <v>16</v>
      </c>
      <c r="B54" s="8" t="s">
        <v>83</v>
      </c>
      <c r="C54" s="9" t="s">
        <v>115</v>
      </c>
      <c r="D54" s="8" t="s">
        <v>96</v>
      </c>
      <c r="E54" s="10">
        <v>0</v>
      </c>
    </row>
    <row r="55" spans="1:5" ht="15.75" x14ac:dyDescent="0.25">
      <c r="A55" s="12" t="s">
        <v>16</v>
      </c>
      <c r="B55" s="12" t="s">
        <v>84</v>
      </c>
      <c r="C55" s="13" t="s">
        <v>115</v>
      </c>
      <c r="D55" s="12" t="s">
        <v>96</v>
      </c>
      <c r="E55" s="14">
        <v>0</v>
      </c>
    </row>
    <row r="56" spans="1:5" ht="15.75" x14ac:dyDescent="0.25">
      <c r="A56" s="8" t="s">
        <v>54</v>
      </c>
      <c r="B56" s="8" t="s">
        <v>55</v>
      </c>
      <c r="C56" s="9" t="s">
        <v>116</v>
      </c>
      <c r="D56" s="8" t="s">
        <v>101</v>
      </c>
      <c r="E56" s="10">
        <v>1</v>
      </c>
    </row>
    <row r="57" spans="1:5" ht="15.75" x14ac:dyDescent="0.25">
      <c r="A57" s="12" t="s">
        <v>54</v>
      </c>
      <c r="B57" s="12" t="s">
        <v>75</v>
      </c>
      <c r="C57" s="13" t="s">
        <v>115</v>
      </c>
      <c r="D57" s="12" t="s">
        <v>101</v>
      </c>
      <c r="E57" s="14">
        <v>1</v>
      </c>
    </row>
    <row r="58" spans="1:5" ht="15.75" x14ac:dyDescent="0.25">
      <c r="A58" s="8" t="s">
        <v>38</v>
      </c>
      <c r="B58" s="8" t="s">
        <v>39</v>
      </c>
      <c r="C58" s="9" t="s">
        <v>116</v>
      </c>
      <c r="D58" s="8" t="s">
        <v>101</v>
      </c>
      <c r="E58" s="10">
        <v>1</v>
      </c>
    </row>
    <row r="59" spans="1:5" ht="15.75" x14ac:dyDescent="0.25">
      <c r="A59" s="12" t="s">
        <v>38</v>
      </c>
      <c r="B59" s="12" t="s">
        <v>69</v>
      </c>
      <c r="C59" s="13" t="s">
        <v>116</v>
      </c>
      <c r="D59" s="12" t="s">
        <v>101</v>
      </c>
      <c r="E59" s="14">
        <v>1</v>
      </c>
    </row>
    <row r="60" spans="1:5" ht="15.75" x14ac:dyDescent="0.25">
      <c r="A60" s="8" t="s">
        <v>38</v>
      </c>
      <c r="B60" s="8" t="s">
        <v>38</v>
      </c>
      <c r="C60" s="9" t="s">
        <v>115</v>
      </c>
      <c r="D60" s="8" t="s">
        <v>101</v>
      </c>
      <c r="E60" s="10">
        <v>1</v>
      </c>
    </row>
    <row r="61" spans="1:5" ht="15.75" x14ac:dyDescent="0.25">
      <c r="A61" s="12" t="s">
        <v>38</v>
      </c>
      <c r="B61" s="12" t="s">
        <v>85</v>
      </c>
      <c r="C61" s="13" t="s">
        <v>116</v>
      </c>
      <c r="D61" s="12" t="s">
        <v>101</v>
      </c>
      <c r="E61" s="14">
        <v>1</v>
      </c>
    </row>
    <row r="62" spans="1:5" ht="15.75" x14ac:dyDescent="0.25">
      <c r="A62" s="8" t="s">
        <v>34</v>
      </c>
      <c r="B62" s="8" t="s">
        <v>35</v>
      </c>
      <c r="C62" s="9" t="s">
        <v>115</v>
      </c>
      <c r="D62" s="8" t="s">
        <v>96</v>
      </c>
      <c r="E62" s="10">
        <v>0.1</v>
      </c>
    </row>
    <row r="63" spans="1:5" ht="15.75" x14ac:dyDescent="0.25">
      <c r="A63" s="12" t="s">
        <v>34</v>
      </c>
      <c r="B63" s="12" t="s">
        <v>36</v>
      </c>
      <c r="C63" s="13" t="s">
        <v>115</v>
      </c>
      <c r="D63" s="12" t="s">
        <v>96</v>
      </c>
      <c r="E63" s="14">
        <v>0.1</v>
      </c>
    </row>
    <row r="64" spans="1:5" ht="15.75" x14ac:dyDescent="0.25">
      <c r="A64" s="8" t="s">
        <v>34</v>
      </c>
      <c r="B64" s="8" t="s">
        <v>92</v>
      </c>
      <c r="C64" s="9" t="s">
        <v>115</v>
      </c>
      <c r="D64" s="8" t="s">
        <v>96</v>
      </c>
      <c r="E64" s="10">
        <v>0.4</v>
      </c>
    </row>
    <row r="65" spans="1:5" ht="15.75" x14ac:dyDescent="0.25">
      <c r="A65" s="12" t="s">
        <v>34</v>
      </c>
      <c r="B65" s="12" t="s">
        <v>46</v>
      </c>
      <c r="C65" s="13" t="s">
        <v>115</v>
      </c>
      <c r="D65" s="12" t="s">
        <v>96</v>
      </c>
      <c r="E65" s="14">
        <v>1</v>
      </c>
    </row>
    <row r="66" spans="1:5" ht="15.75" x14ac:dyDescent="0.25">
      <c r="A66" s="8" t="s">
        <v>34</v>
      </c>
      <c r="B66" s="8" t="s">
        <v>56</v>
      </c>
      <c r="C66" s="9" t="s">
        <v>115</v>
      </c>
      <c r="D66" s="8" t="s">
        <v>96</v>
      </c>
      <c r="E66" s="10">
        <v>0.1</v>
      </c>
    </row>
    <row r="67" spans="1:5" ht="15.75" x14ac:dyDescent="0.25">
      <c r="A67" s="12" t="s">
        <v>34</v>
      </c>
      <c r="B67" s="12" t="s">
        <v>61</v>
      </c>
      <c r="C67" s="13" t="s">
        <v>115</v>
      </c>
      <c r="D67" s="12" t="s">
        <v>95</v>
      </c>
      <c r="E67" s="14">
        <v>0.1</v>
      </c>
    </row>
    <row r="68" spans="1:5" ht="15.75" x14ac:dyDescent="0.25">
      <c r="A68" s="8" t="s">
        <v>34</v>
      </c>
      <c r="B68" s="8" t="s">
        <v>67</v>
      </c>
      <c r="C68" s="9" t="s">
        <v>115</v>
      </c>
      <c r="D68" s="8" t="s">
        <v>96</v>
      </c>
      <c r="E68" s="10">
        <v>0</v>
      </c>
    </row>
    <row r="69" spans="1:5" ht="15.75" x14ac:dyDescent="0.25">
      <c r="A69" s="12" t="s">
        <v>34</v>
      </c>
      <c r="B69" s="12" t="s">
        <v>34</v>
      </c>
      <c r="C69" s="13" t="s">
        <v>116</v>
      </c>
      <c r="D69" s="12" t="s">
        <v>96</v>
      </c>
      <c r="E69" s="14">
        <v>0.4</v>
      </c>
    </row>
    <row r="70" spans="1:5" ht="15.75" x14ac:dyDescent="0.25">
      <c r="A70" s="8" t="s">
        <v>79</v>
      </c>
      <c r="B70" s="8" t="s">
        <v>79</v>
      </c>
      <c r="C70" s="9" t="s">
        <v>116</v>
      </c>
      <c r="D70" s="8" t="s">
        <v>101</v>
      </c>
      <c r="E70" s="10">
        <v>1</v>
      </c>
    </row>
    <row r="71" spans="1:5" ht="15.75" x14ac:dyDescent="0.25">
      <c r="A71" s="12" t="s">
        <v>18</v>
      </c>
      <c r="B71" s="12" t="s">
        <v>19</v>
      </c>
      <c r="C71" s="13" t="s">
        <v>115</v>
      </c>
      <c r="D71" s="12" t="s">
        <v>101</v>
      </c>
      <c r="E71" s="14">
        <v>1</v>
      </c>
    </row>
    <row r="72" spans="1:5" ht="15.75" x14ac:dyDescent="0.25">
      <c r="A72" s="8" t="s">
        <v>18</v>
      </c>
      <c r="B72" s="8" t="s">
        <v>29</v>
      </c>
      <c r="C72" s="9" t="s">
        <v>115</v>
      </c>
      <c r="D72" s="8" t="s">
        <v>95</v>
      </c>
      <c r="E72" s="10">
        <v>0</v>
      </c>
    </row>
    <row r="73" spans="1:5" ht="15.75" x14ac:dyDescent="0.25">
      <c r="A73" s="12" t="s">
        <v>18</v>
      </c>
      <c r="B73" s="12" t="s">
        <v>93</v>
      </c>
      <c r="C73" s="13" t="s">
        <v>115</v>
      </c>
      <c r="D73" s="12" t="s">
        <v>95</v>
      </c>
      <c r="E73" s="14">
        <v>0</v>
      </c>
    </row>
    <row r="74" spans="1:5" ht="15.75" x14ac:dyDescent="0.25">
      <c r="A74" s="8" t="s">
        <v>18</v>
      </c>
      <c r="B74" s="8" t="s">
        <v>94</v>
      </c>
      <c r="C74" s="9" t="s">
        <v>115</v>
      </c>
      <c r="D74" s="8" t="s">
        <v>95</v>
      </c>
      <c r="E74" s="10">
        <v>0</v>
      </c>
    </row>
    <row r="75" spans="1:5" ht="15.75" x14ac:dyDescent="0.25">
      <c r="A75" s="12" t="s">
        <v>18</v>
      </c>
      <c r="B75" s="12" t="s">
        <v>18</v>
      </c>
      <c r="C75" s="13" t="s">
        <v>115</v>
      </c>
      <c r="D75" s="12" t="s">
        <v>101</v>
      </c>
      <c r="E75" s="14">
        <v>1</v>
      </c>
    </row>
    <row r="76" spans="1:5" ht="15.75" x14ac:dyDescent="0.25">
      <c r="A76" s="8" t="s">
        <v>129</v>
      </c>
      <c r="B76" s="15" t="s">
        <v>148</v>
      </c>
      <c r="C76" s="9" t="s">
        <v>116</v>
      </c>
      <c r="D76" s="7" t="s">
        <v>101</v>
      </c>
      <c r="E76" s="16">
        <v>1</v>
      </c>
    </row>
    <row r="77" spans="1:5" ht="15.75" x14ac:dyDescent="0.25">
      <c r="A77" s="12" t="s">
        <v>129</v>
      </c>
      <c r="B77" s="17" t="s">
        <v>149</v>
      </c>
      <c r="C77" s="13" t="s">
        <v>116</v>
      </c>
      <c r="D77" s="11" t="s">
        <v>101</v>
      </c>
      <c r="E77" s="18">
        <v>1</v>
      </c>
    </row>
    <row r="78" spans="1:5" ht="15.75" x14ac:dyDescent="0.25">
      <c r="A78" s="8" t="s">
        <v>129</v>
      </c>
      <c r="B78" s="15" t="s">
        <v>150</v>
      </c>
      <c r="C78" s="9" t="s">
        <v>116</v>
      </c>
      <c r="D78" s="7" t="s">
        <v>101</v>
      </c>
      <c r="E78" s="16">
        <v>1</v>
      </c>
    </row>
    <row r="79" spans="1:5" ht="15.75" x14ac:dyDescent="0.25">
      <c r="A79" s="12" t="s">
        <v>129</v>
      </c>
      <c r="B79" s="17" t="s">
        <v>130</v>
      </c>
      <c r="C79" s="13" t="s">
        <v>116</v>
      </c>
      <c r="D79" s="12" t="s">
        <v>101</v>
      </c>
      <c r="E79" s="18">
        <v>1</v>
      </c>
    </row>
    <row r="80" spans="1:5" ht="15.75" x14ac:dyDescent="0.25">
      <c r="A80" s="8" t="s">
        <v>129</v>
      </c>
      <c r="B80" s="15" t="s">
        <v>133</v>
      </c>
      <c r="C80" s="9" t="s">
        <v>115</v>
      </c>
      <c r="D80" s="7" t="s">
        <v>101</v>
      </c>
      <c r="E80" s="16">
        <v>1</v>
      </c>
    </row>
    <row r="81" spans="1:5" ht="15.75" x14ac:dyDescent="0.25">
      <c r="A81" s="12" t="s">
        <v>129</v>
      </c>
      <c r="B81" s="17" t="s">
        <v>135</v>
      </c>
      <c r="C81" s="13" t="s">
        <v>116</v>
      </c>
      <c r="D81" s="11" t="s">
        <v>101</v>
      </c>
      <c r="E81" s="18">
        <v>1</v>
      </c>
    </row>
    <row r="82" spans="1:5" ht="15.75" x14ac:dyDescent="0.25">
      <c r="A82" s="8" t="s">
        <v>129</v>
      </c>
      <c r="B82" s="15" t="s">
        <v>137</v>
      </c>
      <c r="C82" s="9" t="s">
        <v>116</v>
      </c>
      <c r="D82" s="7" t="s">
        <v>101</v>
      </c>
      <c r="E82" s="16">
        <v>1</v>
      </c>
    </row>
    <row r="83" spans="1:5" ht="15.75" x14ac:dyDescent="0.25">
      <c r="A83" s="12" t="s">
        <v>129</v>
      </c>
      <c r="B83" s="17" t="s">
        <v>138</v>
      </c>
      <c r="C83" s="13" t="s">
        <v>115</v>
      </c>
      <c r="D83" s="11" t="s">
        <v>101</v>
      </c>
      <c r="E83" s="18">
        <v>1</v>
      </c>
    </row>
    <row r="84" spans="1:5" ht="15.75" x14ac:dyDescent="0.25">
      <c r="A84" s="8" t="s">
        <v>129</v>
      </c>
      <c r="B84" s="8" t="s">
        <v>140</v>
      </c>
      <c r="C84" s="9" t="s">
        <v>116</v>
      </c>
      <c r="D84" s="7" t="s">
        <v>101</v>
      </c>
      <c r="E84" s="16">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c 1 a c 4 1 b - 1 f a a - 4 9 5 5 - 8 1 8 7 - d 7 3 5 5 9 3 8 3 3 8 8 "   x m l n s = " h t t p : / / s c h e m a s . m i c r o s o f t . c o m / D a t a M a s h u p " > A A A A A P I G A A B Q S w M E F A A C A A g A d H i N T R q V 7 F m n A A A A + Q A A A B I A H A B D b 2 5 m a W c v U G F j a 2 F n Z S 5 4 b W w g o h g A K K A U A A A A A A A A A A A A A A A A A A A A A A A A A A A A h Y / R C o I w G I V f R X b v N i d G y O + 8 6 D Y h k K L b M Z e O d I a b z X f r o k f q F R L K 6 q 7 L c / g O f O d x u 0 M + d W 1 w V Y P V v c l Q h C k K l J F 9 p U 2 d o d G d w j X K O e y E P I t a B T N s b D p Z n a H G u U t K i P c e + x j 3 Q 0 0 Y p R E 5 F t t S N q o T o T b W C S M V + q y q / y v E 4 f C S 4 Q w n K 5 x Q F u M o o g z I 0 k O h z Z d h s z K m Q H 5 K 2 I y t G w f F l Q n 3 J Z A l A n n f 4 E 9 Q S w M E F A A C A A g A d H i N 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R 4 j U 1 E g J T w 6 Q M A A E 8 U A A A T A B w A R m 9 y b X V s Y X M v U 2 V j d G l v b j E u b S C i G A A o o B Q A A A A A A A A A A A A A A A A A A A A A A A A A A A D t W N t u 2 z g Q f Q + Q f y D U F x l g h b j I Z t M t / B D Y z u 4 W b d p G 2 U v h B A U t c W 2 h F C n w 4 s Y w 8 u / L i 2 x R E u M t i v S G b R 4 i 5 3 A 0 P H M 4 w 5 l Y 4 E w W j I L U P Y f P D g 8 O D 8 Q S c Z y D R 9 G T o + H P E R g B g u X h A d A / K V M 8 w x o Z i 1 U y Y Z k q M Z X x e U F w M m Z U 6 j 9 E H I 1 / u f 5 D Y C 6 u y 7 x S / H r C P l D C U C 6 u J R Y S 5 E i i J B O r a A B n E 0 y K s p C Y j y I Y Q T B m R J V U j E 4 g m N K M 5 Q V d j E 5 + O j o a Q v B G M Y l T u S Z 4 1 H x M L h j F N w P o u D 2 K X n N W 6 r U c / I Z R r g k Y 6 l d o r g 3 r l R q P X R g Q z G r 8 j J A 0 Q w R x M Z J c + S 7 H S 0 Q X 2 u P V u s K N u y u O q P i H 8 d I x N o s i D u w P N 5 t o j C R e M L 7 W 8 U l t B y S + l X c Q b K J U z R / f u z j B I u N F Z c 6 k t / Y W I 6 7 B 3 6 k 8 O U 7 M 3 h Z 9 q f V f X q A S p 0 v G Z e + l s 5 I p a u C x 4 h z T b O 3 e v P P U K 1 a W v I v J 0 8 7 g c U c K C F 4 U Q i Y T / a u g W W 9 5 1 m a j B Q V 9 g g 0 n 6 y t V Z U P m E l c E Z d r d n 4 g o T / k a t 2 j c 4 w y p I g Q e w d q K t 8 y h l h x X Z t 9 X m d 3 + H M / N 4 y U y 8 m v F M / N 4 r o i l p h b m c c F W z o R b s L K P 5 4 g 6 S x p 5 8 u k i 0 I m s u V y y D 1 7 m p Z j o 0 j J Y 3 I s K A o y y J Y h n 5 k R v 9 C u m 3 g a + C C V b 7 a I T v g p m o Y b j 7 t 6 w m z 4 u Y + 5 8 x 4 z n 9 o W A a 7 v U + O 6 S g K 2 U 7 m b x V p y d t r 5 w t d J G u J 7 S 7 a O p d T d n 4 t F O d d 7 0 B d Z g H A r J F F + H 3 S t j k p y J D F N z u f j Z / y t n q u o 5 t 2 j c 3 j l Q u 4 0 i p t Y 2 t Q j 2 c L e p H c 8 0 a O r A l i V V 5 R x z W 5 h O q Y 6 t B k O 2 T s 6 O r Q Z D t k 7 z j q 0 G w 3 7 X I b / r k K 0 7 v W 5 s K h i b O + K e L Q n y t X n Q 5 a s W I V u X L B 1 b D Y Z s X U Z 1 b D U Y s n V p 1 7 H V Y M j W 3 R c d W w 1 2 b f e V 3 X B P 3 b U S 8 i s W 3 V m e G 8 J K S F Y 2 d D X q q I Z K b 7 i 7 c 2 q B 7 L 1 2 v w x P 9 s j Q 2 h 7 u q b z P I U N z d R 4 e F H Q P / 9 7 Y d F q P T d / w 1 P T w Q 9 P / Z 2 b 6 l k a m 7 2 5 i e t i B 6 X T g S f D A 8 9 L 3 O S 5 9 x m n p x 7 D 0 Y 1 j 6 Q s P S f 8 8 d 7 Q m p N 3 G c D n T P D j l r N + v L 6 T l 4 D K Z / v w 5 / 0 T G 9 z T B J X A O Q f z H + f s 7 Y + 3 i w m Z l r e R R Z V k + j m 7 t Z 3 c l v P u W r g 7 q 1 9 k u w 3 Y + m t x W m A m / b S b P Y n k 9 a G / v B O r L H n x 7 n 8 R c K d K I X t q C e f L A s S t z u y F 4 j 9 3 J m o i p S Z C j U k n d L u / T p N O f t p v a p M 2 L M q n X U u J 7 e S o 4 y 4 9 k 2 Z W B k u T d Y 0 w j 6 X O x t 5 3 u v c 9 V A y a 7 V x + 8 G 7 a P 9 y H 9 R g w R D 1 6 / P w N 3 A O 1 W 7 F 4 r F + z X q J 1 u L 1 L N / A V B L A Q I t A B Q A A g A I A H R 4 j U 0 a l e x Z p w A A A P k A A A A S A A A A A A A A A A A A A A A A A A A A A A B D b 2 5 m a W c v U G F j a 2 F n Z S 5 4 b W x Q S w E C L Q A U A A I A C A B 0 e I 1 N D 8 r p q 6 Q A A A D p A A A A E w A A A A A A A A A A A A A A A A D z A A A A W 0 N v b n R l b n R f V H l w Z X N d L n h t b F B L A Q I t A B Q A A g A I A H R 4 j U 1 E g J T w 6 Q M A A E 8 U A A A T A A A A A A A A A A A A A A A A A O Q B A A B G b 3 J t d W x h c y 9 T Z W N 0 a W 9 u M S 5 t U E s F B g A A A A A D A A M A w g A A A B o 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E 3 A A A A A A A A j z 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z I w M T 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Q n V m Z m V y T m V 4 d F J l Z n J l c 2 g i I F Z h b H V l P S J s M S I g L z 4 8 R W 5 0 c n k g V H l w Z T 0 i U m V z d W x 0 V H l w Z S I g V m F s d W U 9 I n N U Y W J s Z S I g L z 4 8 R W 5 0 c n k g V H l w Z T 0 i R m l s b F R h c m d l d C I g V m F s d W U 9 I n N f M j A x O C I g L z 4 8 R W 5 0 c n k g V H l w Z T 0 i R m l s b G V k Q 2 9 t c G x l d G V S Z X N 1 b H R U b 1 d v c m t z a G V l d C I g V m F s d W U 9 I m w x I i A v P j x F b n R y e S B U e X B l P S J B Z G R l Z F R v R G F 0 Y U 1 v Z G V s I i B W Y W x 1 Z T 0 i b D A i I C 8 + P E V u d H J 5 I F R 5 c G U 9 I k Z p b G x D b 3 V u d C I g V m F s d W U 9 I m w 2 N i I g L z 4 8 R W 5 0 c n k g V H l w Z T 0 i R m l s b E V y c m 9 y Q 2 9 k Z S I g V m F s d W U 9 I n N V b m t u b 3 d u I i A v P j x F b n R y e S B U e X B l P S J G a W x s R X J y b 3 J D b 3 V u d C I g V m F s d W U 9 I m w w I i A v P j x F b n R y e S B U e X B l P S J G a W x s T G F z d F V w Z G F 0 Z W Q i I F Z h b H V l P S J k M j A x O C 0 x M S 0 z M F Q x N z o z N j o z M i 4 3 N j M 1 N D c z W i I g L z 4 8 R W 5 0 c n k g V H l w Z T 0 i R m l s b E N v b H V t b l R 5 c G V z I i B W Y W x 1 Z T 0 i c 0 J n W U Z C U V V G Q l F V R k J R V U Z C U V V B I i A v P j x F b n R y e S B U e X B l P S J G a W x s Q 2 9 s d W 1 u T m F t Z X M i I F Z h b H V l P S J z W y Z x d W 9 0 O 1 N 1 Y i 1 D Y X R l Z 2 9 y e S Z x d W 9 0 O y w m c X V v d D t D Y X R l Z 2 9 y e S Z x d W 9 0 O y w m c X V v d D t K Y W 4 m c X V v d D s s J n F 1 b 3 Q 7 R m V i J n F 1 b 3 Q 7 L C Z x d W 9 0 O 0 1 h c i Z x d W 9 0 O y w m c X V v d D t B c H I m c X V v d D s s J n F 1 b 3 Q 7 T W F 5 J n F 1 b 3 Q 7 L C Z x d W 9 0 O 0 p 1 b i Z x d W 9 0 O y w m c X V v d D t K d W w m c X V v d D s s J n F 1 b 3 Q 7 Q X V n J n F 1 b 3 Q 7 L C Z x d W 9 0 O 1 N l c C Z x d W 9 0 O y w m c X V v d D t P Y 3 Q m c X V v d D s s J n F 1 b 3 Q 7 T m 9 2 J n F 1 b 3 Q 7 L C Z x d W 9 0 O 0 R l Y y Z x d W 9 0 O y w m c X V v d D t Z Z W F y J n F 1 b 3 Q 7 X S I g L z 4 8 R W 5 0 c n k g V H l w Z T 0 i R m l s b F N 0 Y X R 1 c y I g V m F s d W U 9 I n N D b 2 1 w b G V 0 Z S I g L z 4 8 R W 5 0 c n k g V H l w Z T 0 i U m V s Y X R p b 2 5 z a G l w S W 5 m b 0 N v b n R h a W 5 l c i I g V m F s d W U 9 I n N 7 J n F 1 b 3 Q 7 Y 2 9 s d W 1 u Q 2 9 1 b n Q m c X V v d D s 6 M T U s J n F 1 b 3 Q 7 a 2 V 5 Q 2 9 s d W 1 u T m F t Z X M m c X V v d D s 6 W y Z x d W 9 0 O 1 N 1 Y i 1 D Y X R l Z 2 9 y e S Z x d W 9 0 O y w m c X V v d D t D Y X R l Z 2 9 y e S Z x d W 9 0 O 1 0 s J n F 1 b 3 Q 7 c X V l c n l S Z W x h d G l v b n N o a X B z J n F 1 b 3 Q 7 O l t d L C Z x d W 9 0 O 2 N v b H V t b k l k Z W 5 0 a X R p Z X M m c X V v d D s 6 W y Z x d W 9 0 O 1 N l Y 3 R p b 2 4 x L z I w M T g v R 3 J v d X B l Z C B S b 3 d z L n t T d W I t Q 2 F 0 Z W d v c n k s M H 0 m c X V v d D s s J n F 1 b 3 Q 7 U 2 V j d G l v b j E v M j A x O C 9 H c m 9 1 c G V k I F J v d 3 M u e 0 N h d G V n b 3 J 5 L D F 9 J n F 1 b 3 Q 7 L C Z x d W 9 0 O 1 N l Y 3 R p b 2 4 x L z I w M T g v R 3 J v d X B l Z C B S b 3 d z L n t K Y W 4 s M n 0 m c X V v d D s s J n F 1 b 3 Q 7 U 2 V j d G l v b j E v M j A x O C 9 H c m 9 1 c G V k I F J v d 3 M u e 0 Z l Y i w z f S Z x d W 9 0 O y w m c X V v d D t T Z W N 0 a W 9 u M S 8 y M D E 4 L 0 d y b 3 V w Z W Q g U m 9 3 c y 5 7 T W F y L D R 9 J n F 1 b 3 Q 7 L C Z x d W 9 0 O 1 N l Y 3 R p b 2 4 x L z I w M T g v R 3 J v d X B l Z C B S b 3 d z L n t B c H I s N X 0 m c X V v d D s s J n F 1 b 3 Q 7 U 2 V j d G l v b j E v M j A x O C 9 H c m 9 1 c G V k I F J v d 3 M u e 0 1 h e S w 2 f S Z x d W 9 0 O y w m c X V v d D t T Z W N 0 a W 9 u M S 8 y M D E 4 L 0 d y b 3 V w Z W Q g U m 9 3 c y 5 7 S n V u L D d 9 J n F 1 b 3 Q 7 L C Z x d W 9 0 O 1 N l Y 3 R p b 2 4 x L z I w M T g v R 3 J v d X B l Z C B S b 3 d z L n t K d W w s O H 0 m c X V v d D s s J n F 1 b 3 Q 7 U 2 V j d G l v b j E v M j A x O C 9 H c m 9 1 c G V k I F J v d 3 M u e 0 F 1 Z y w 5 f S Z x d W 9 0 O y w m c X V v d D t T Z W N 0 a W 9 u M S 8 y M D E 4 L 0 d y b 3 V w Z W Q g U m 9 3 c y 5 7 U 2 V w L D E w f S Z x d W 9 0 O y w m c X V v d D t T Z W N 0 a W 9 u M S 8 y M D E 4 L 0 d y b 3 V w Z W Q g U m 9 3 c y 5 7 T 2 N 0 L D E x f S Z x d W 9 0 O y w m c X V v d D t T Z W N 0 a W 9 u M S 8 y M D E 4 L 0 d y b 3 V w Z W Q g U m 9 3 c y 5 7 T m 9 2 L D E y f S Z x d W 9 0 O y w m c X V v d D t T Z W N 0 a W 9 u M S 8 y M D E 4 L 0 d y b 3 V w Z W Q g U m 9 3 c y 5 7 R G V j L D E z f S Z x d W 9 0 O y w m c X V v d D t T Z W N 0 a W 9 u M S 8 y M D E 4 L 0 F k Z G V k I E N 1 c 3 R v b S 5 7 W W V h c i w x N H 0 m c X V v d D t d L C Z x d W 9 0 O 0 N v b H V t b k N v d W 5 0 J n F 1 b 3 Q 7 O j E 1 L C Z x d W 9 0 O 0 t l e U N v b H V t b k 5 h b W V z J n F 1 b 3 Q 7 O l s m c X V v d D t T d W I t Q 2 F 0 Z W d v c n k m c X V v d D s s J n F 1 b 3 Q 7 Q 2 F 0 Z W d v c n k m c X V v d D t d L C Z x d W 9 0 O 0 N v b H V t b k l k Z W 5 0 a X R p Z X M m c X V v d D s 6 W y Z x d W 9 0 O 1 N l Y 3 R p b 2 4 x L z I w M T g v R 3 J v d X B l Z C B S b 3 d z L n t T d W I t Q 2 F 0 Z W d v c n k s M H 0 m c X V v d D s s J n F 1 b 3 Q 7 U 2 V j d G l v b j E v M j A x O C 9 H c m 9 1 c G V k I F J v d 3 M u e 0 N h d G V n b 3 J 5 L D F 9 J n F 1 b 3 Q 7 L C Z x d W 9 0 O 1 N l Y 3 R p b 2 4 x L z I w M T g v R 3 J v d X B l Z C B S b 3 d z L n t K Y W 4 s M n 0 m c X V v d D s s J n F 1 b 3 Q 7 U 2 V j d G l v b j E v M j A x O C 9 H c m 9 1 c G V k I F J v d 3 M u e 0 Z l Y i w z f S Z x d W 9 0 O y w m c X V v d D t T Z W N 0 a W 9 u M S 8 y M D E 4 L 0 d y b 3 V w Z W Q g U m 9 3 c y 5 7 T W F y L D R 9 J n F 1 b 3 Q 7 L C Z x d W 9 0 O 1 N l Y 3 R p b 2 4 x L z I w M T g v R 3 J v d X B l Z C B S b 3 d z L n t B c H I s N X 0 m c X V v d D s s J n F 1 b 3 Q 7 U 2 V j d G l v b j E v M j A x O C 9 H c m 9 1 c G V k I F J v d 3 M u e 0 1 h e S w 2 f S Z x d W 9 0 O y w m c X V v d D t T Z W N 0 a W 9 u M S 8 y M D E 4 L 0 d y b 3 V w Z W Q g U m 9 3 c y 5 7 S n V u L D d 9 J n F 1 b 3 Q 7 L C Z x d W 9 0 O 1 N l Y 3 R p b 2 4 x L z I w M T g v R 3 J v d X B l Z C B S b 3 d z L n t K d W w s O H 0 m c X V v d D s s J n F 1 b 3 Q 7 U 2 V j d G l v b j E v M j A x O C 9 H c m 9 1 c G V k I F J v d 3 M u e 0 F 1 Z y w 5 f S Z x d W 9 0 O y w m c X V v d D t T Z W N 0 a W 9 u M S 8 y M D E 4 L 0 d y b 3 V w Z W Q g U m 9 3 c y 5 7 U 2 V w L D E w f S Z x d W 9 0 O y w m c X V v d D t T Z W N 0 a W 9 u M S 8 y M D E 4 L 0 d y b 3 V w Z W Q g U m 9 3 c y 5 7 T 2 N 0 L D E x f S Z x d W 9 0 O y w m c X V v d D t T Z W N 0 a W 9 u M S 8 y M D E 4 L 0 d y b 3 V w Z W Q g U m 9 3 c y 5 7 T m 9 2 L D E y f S Z x d W 9 0 O y w m c X V v d D t T Z W N 0 a W 9 u M S 8 y M D E 4 L 0 d y b 3 V w Z W Q g U m 9 3 c y 5 7 R G V j L D E z f S Z x d W 9 0 O y w m c X V v d D t T Z W N 0 a W 9 u M S 8 y M D E 4 L 0 F k Z G V k I E N 1 c 3 R v b S 5 7 W W V h c i w x N H 0 m c X V v d D t d L C Z x d W 9 0 O 1 J l b G F 0 a W 9 u c 2 h p c E l u Z m 8 m c X V v d D s 6 W 1 1 9 I i A v P j x F b n R y e S B U e X B l P S J O Y X Z p Z 2 F 0 a W 9 u U 3 R l c E 5 h b W U i I F Z h b H V l P S J z T m F 2 a W d h d G l v b i I g L z 4 8 R W 5 0 c n k g V H l w Z T 0 i U X V l c n l J R C I g V m F s d W U 9 I n M 2 N T Y 5 Y j U 5 N i 0 2 N D V i L T Q x N D Q t Y T M 1 O C 0 z N j F m Y z l i Z T I x Z T g i I C 8 + P C 9 T d G F i b G V F b n R y a W V z P j w v S X R l b T 4 8 S X R l b T 4 8 S X R l b U x v Y 2 F 0 a W 9 u P j x J d G V t V H l w Z T 5 G b 3 J t d W x h P C 9 J d G V t V H l w Z T 4 8 S X R l b V B h d G g + U 2 V j d G l v b j E v M j A x O C 9 T b 3 V y Y 2 U 8 L 0 l 0 Z W 1 Q Y X R o P j w v S X R l b U x v Y 2 F 0 a W 9 u P j x T d G F i b G V F b n R y a W V z I C 8 + P C 9 J d G V t P j x J d G V t P j x J d G V t T G 9 j Y X R p b 2 4 + P E l 0 Z W 1 U e X B l P k Z v c m 1 1 b G E 8 L 0 l 0 Z W 1 U e X B l P j x J d G V t U G F 0 a D 5 T Z W N 0 a W 9 u M S 8 y M D E 4 L 1 B y b 2 1 v d G V k J T I w S G V h Z G V y c z w v S X R l b V B h d G g + P C 9 J d G V t T G 9 j Y X R p b 2 4 + P F N 0 Y W J s Z U V u d H J p Z X M g L z 4 8 L 0 l 0 Z W 0 + P E l 0 Z W 0 + P E l 0 Z W 1 M b 2 N h d G l v b j 4 8 S X R l b V R 5 c G U + R m 9 y b X V s Y T w v S X R l b V R 5 c G U + P E l 0 Z W 1 Q Y X R o P l N l Y 3 R p b 2 4 x L z I w M T g v Q 2 h h b m d l Z C U y M F R 5 c G U 8 L 0 l 0 Z W 1 Q Y X R o P j w v S X R l b U x v Y 2 F 0 a W 9 u P j x T d G F i b G V F b n R y a W V z I C 8 + P C 9 J d G V t P j x J d G V t P j x J d G V t T G 9 j Y X R p b 2 4 + P E l 0 Z W 1 U e X B l P k Z v c m 1 1 b G E 8 L 0 l 0 Z W 1 U e X B l P j x J d G V t U G F 0 a D 5 T Z W N 0 a W 9 u M S 8 y M D E 4 L 1 B p d m 9 0 Z W Q l M j B D b 2 x 1 b W 4 8 L 0 l 0 Z W 1 Q Y X R o P j w v S X R l b U x v Y 2 F 0 a W 9 u P j x T d G F i b G V F b n R y a W V z I C 8 + P C 9 J d G V t P j x J d G V t P j x J d G V t T G 9 j Y X R p b 2 4 + P E l 0 Z W 1 U e X B l P k Z v c m 1 1 b G E 8 L 0 l 0 Z W 1 U e X B l P j x J d G V t U G F 0 a D 5 T Z W N 0 a W 9 u M S 8 y M D E 4 L 1 J l c G x h Y 2 V k J T I w V m F s d W U 8 L 0 l 0 Z W 1 Q Y X R o P j w v S X R l b U x v Y 2 F 0 a W 9 u P j x T d G F i b G V F b n R y a W V z I C 8 + P C 9 J d G V t P j x J d G V t P j x J d G V t T G 9 j Y X R p b 2 4 + P E l 0 Z W 1 U e X B l P k Z v c m 1 1 b G E 8 L 0 l 0 Z W 1 U e X B l P j x J d G V t U G F 0 a D 5 T Z W N 0 a W 9 u M S 8 y M D E 4 L 0 Z p b H R l c m V k J T I w U m 9 3 c z w v S X R l b V B h d G g + P C 9 J d G V t T G 9 j Y X R p b 2 4 + P F N 0 Y W J s Z U V u d H J p Z X M g L z 4 8 L 0 l 0 Z W 0 + P E l 0 Z W 0 + P E l 0 Z W 1 M b 2 N h d G l v b j 4 8 S X R l b V R 5 c G U + R m 9 y b X V s Y T w v S X R l b V R 5 c G U + P E l 0 Z W 1 Q Y X R o P l N l Y 3 R p b 2 4 x L z I w M T g v U m V t b 3 Z l Z C U y M E N v b H V t b n M 8 L 0 l 0 Z W 1 Q Y X R o P j w v S X R l b U x v Y 2 F 0 a W 9 u P j x T d G F i b G V F b n R y a W V z I C 8 + P C 9 J d G V t P j x J d G V t P j x J d G V t T G 9 j Y X R p b 2 4 + P E l 0 Z W 1 U e X B l P k Z v c m 1 1 b G E 8 L 0 l 0 Z W 1 U e X B l P j x J d G V t U G F 0 a D 5 T Z W N 0 a W 9 u M S 8 y M D E 4 L 1 J l b 3 J k Z X J l Z C U y M E N v b H V t b n M 8 L 0 l 0 Z W 1 Q Y X R o P j w v S X R l b U x v Y 2 F 0 a W 9 u P j x T d G F i b G V F b n R y a W V z I C 8 + P C 9 J d G V t P j x J d G V t P j x J d G V t T G 9 j Y X R p b 2 4 + P E l 0 Z W 1 U e X B l P k Z v c m 1 1 b G E 8 L 0 l 0 Z W 1 U e X B l P j x J d G V t U G F 0 a D 5 T Z W N 0 a W 9 u M S 8 y M D E 4 L 1 N v c n R l Z C U y M F J v d 3 M 8 L 0 l 0 Z W 1 Q Y X R o P j w v S X R l b U x v Y 2 F 0 a W 9 u P j x T d G F i b G V F b n R y a W V z I C 8 + P C 9 J d G V t P j x J d G V t P j x J d G V t T G 9 j Y X R p b 2 4 + P E l 0 Z W 1 U e X B l P k Z v c m 1 1 b G E 8 L 0 l 0 Z W 1 U e X B l P j x J d G V t U G F 0 a D 5 T Z W N 0 a W 9 u M S 8 y M D E 4 L 0 d y b 3 V w Z W Q l M j B S b 3 d z P C 9 J d G V t U G F 0 a D 4 8 L 0 l 0 Z W 1 M b 2 N h d G l v b j 4 8 U 3 R h Y m x l R W 5 0 c m l l c y A v P j w v S X R l b T 4 8 S X R l b T 4 8 S X R l b U x v Y 2 F 0 a W 9 u P j x J d G V t V H l w Z T 5 G b 3 J t d W x h P C 9 J d G V t V H l w Z T 4 8 S X R l b V B h d G g + U 2 V j d G l v b j E v M j A x O C 9 B Z G R l Z C U y M E N 1 c 3 R v b T w v S X R l b V B h d G g + P C 9 J d G V t T G 9 j Y X R p b 2 4 + P F N 0 Y W J s Z U V u d H J p Z X M g L z 4 8 L 0 l 0 Z W 0 + P E l 0 Z W 0 + P E l 0 Z W 1 M b 2 N h d G l v b j 4 8 S X R l b V R 5 c G U + R m 9 y b X V s Y T w v S X R l b V R 5 c G U + P E l 0 Z W 1 Q Y X R o P l N l Y 3 R p b 2 4 x L z I w M T c 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X z I w M T c i I C 8 + P E V u d H J 5 I F R 5 c G U 9 I k Z p b G x l Z E N v b X B s Z X R l U m V z d W x 0 V G 9 X b 3 J r c 2 h l Z X Q i I F Z h b H V l P S J s M S I g L z 4 8 R W 5 0 c n k g V H l w Z T 0 i U m V s Y X R p b 2 5 z a G l w S W 5 m b 0 N v b n R h a W 5 l c i I g V m F s d W U 9 I n N 7 J n F 1 b 3 Q 7 Y 2 9 s d W 1 u Q 2 9 1 b n Q m c X V v d D s 6 M T U s J n F 1 b 3 Q 7 a 2 V 5 Q 2 9 s d W 1 u T m F t Z X M m c X V v d D s 6 W y Z x d W 9 0 O 1 N 1 Y i 1 D Y X R l Z 2 9 y e S Z x d W 9 0 O y w m c X V v d D t D Y X R l Z 2 9 y e S Z x d W 9 0 O 1 0 s J n F 1 b 3 Q 7 c X V l c n l S Z W x h d G l v b n N o a X B z J n F 1 b 3 Q 7 O l t d L C Z x d W 9 0 O 2 N v b H V t b k l k Z W 5 0 a X R p Z X M m c X V v d D s 6 W y Z x d W 9 0 O 1 N l Y 3 R p b 2 4 x L z I w M T c v R 3 J v d X B l Z C B S b 3 d z L n t T d W I t Q 2 F 0 Z W d v c n k s M H 0 m c X V v d D s s J n F 1 b 3 Q 7 U 2 V j d G l v b j E v M j A x N y 9 H c m 9 1 c G V k I F J v d 3 M u e 0 N h d G V n b 3 J 5 L D F 9 J n F 1 b 3 Q 7 L C Z x d W 9 0 O 1 N l Y 3 R p b 2 4 x L z I w M T c v R 3 J v d X B l Z C B S b 3 d z L n t K Y W 4 s M n 0 m c X V v d D s s J n F 1 b 3 Q 7 U 2 V j d G l v b j E v M j A x N y 9 H c m 9 1 c G V k I F J v d 3 M u e 0 Z l Y i w z f S Z x d W 9 0 O y w m c X V v d D t T Z W N 0 a W 9 u M S 8 y M D E 3 L 0 d y b 3 V w Z W Q g U m 9 3 c y 5 7 T W F y L D R 9 J n F 1 b 3 Q 7 L C Z x d W 9 0 O 1 N l Y 3 R p b 2 4 x L z I w M T c v R 3 J v d X B l Z C B S b 3 d z L n t B c H I s N X 0 m c X V v d D s s J n F 1 b 3 Q 7 U 2 V j d G l v b j E v M j A x N y 9 H c m 9 1 c G V k I F J v d 3 M u e 0 1 h e S w 2 f S Z x d W 9 0 O y w m c X V v d D t T Z W N 0 a W 9 u M S 8 y M D E 3 L 0 d y b 3 V w Z W Q g U m 9 3 c y 5 7 S n V u L D d 9 J n F 1 b 3 Q 7 L C Z x d W 9 0 O 1 N l Y 3 R p b 2 4 x L z I w M T c v R 3 J v d X B l Z C B S b 3 d z L n t K d W w s O H 0 m c X V v d D s s J n F 1 b 3 Q 7 U 2 V j d G l v b j E v M j A x N y 9 H c m 9 1 c G V k I F J v d 3 M u e 0 F 1 Z y w 5 f S Z x d W 9 0 O y w m c X V v d D t T Z W N 0 a W 9 u M S 8 y M D E 3 L 0 d y b 3 V w Z W Q g U m 9 3 c y 5 7 U 2 V w L D E w f S Z x d W 9 0 O y w m c X V v d D t T Z W N 0 a W 9 u M S 8 y M D E 3 L 0 d y b 3 V w Z W Q g U m 9 3 c y 5 7 T 2 N 0 L D E x f S Z x d W 9 0 O y w m c X V v d D t T Z W N 0 a W 9 u M S 8 y M D E 3 L 0 d y b 3 V w Z W Q g U m 9 3 c y 5 7 T m 9 2 L D E y f S Z x d W 9 0 O y w m c X V v d D t T Z W N 0 a W 9 u M S 8 y M D E 3 L 0 d y b 3 V w Z W Q g U m 9 3 c y 5 7 R G V j L D E z f S Z x d W 9 0 O y w m c X V v d D t T Z W N 0 a W 9 u M S 8 y M D E 3 L 0 F k Z G V k I E N 1 c 3 R v b S 5 7 W W V h c i w x N H 0 m c X V v d D t d L C Z x d W 9 0 O 0 N v b H V t b k N v d W 5 0 J n F 1 b 3 Q 7 O j E 1 L C Z x d W 9 0 O 0 t l e U N v b H V t b k 5 h b W V z J n F 1 b 3 Q 7 O l s m c X V v d D t T d W I t Q 2 F 0 Z W d v c n k m c X V v d D s s J n F 1 b 3 Q 7 Q 2 F 0 Z W d v c n k m c X V v d D t d L C Z x d W 9 0 O 0 N v b H V t b k l k Z W 5 0 a X R p Z X M m c X V v d D s 6 W y Z x d W 9 0 O 1 N l Y 3 R p b 2 4 x L z I w M T c v R 3 J v d X B l Z C B S b 3 d z L n t T d W I t Q 2 F 0 Z W d v c n k s M H 0 m c X V v d D s s J n F 1 b 3 Q 7 U 2 V j d G l v b j E v M j A x N y 9 H c m 9 1 c G V k I F J v d 3 M u e 0 N h d G V n b 3 J 5 L D F 9 J n F 1 b 3 Q 7 L C Z x d W 9 0 O 1 N l Y 3 R p b 2 4 x L z I w M T c v R 3 J v d X B l Z C B S b 3 d z L n t K Y W 4 s M n 0 m c X V v d D s s J n F 1 b 3 Q 7 U 2 V j d G l v b j E v M j A x N y 9 H c m 9 1 c G V k I F J v d 3 M u e 0 Z l Y i w z f S Z x d W 9 0 O y w m c X V v d D t T Z W N 0 a W 9 u M S 8 y M D E 3 L 0 d y b 3 V w Z W Q g U m 9 3 c y 5 7 T W F y L D R 9 J n F 1 b 3 Q 7 L C Z x d W 9 0 O 1 N l Y 3 R p b 2 4 x L z I w M T c v R 3 J v d X B l Z C B S b 3 d z L n t B c H I s N X 0 m c X V v d D s s J n F 1 b 3 Q 7 U 2 V j d G l v b j E v M j A x N y 9 H c m 9 1 c G V k I F J v d 3 M u e 0 1 h e S w 2 f S Z x d W 9 0 O y w m c X V v d D t T Z W N 0 a W 9 u M S 8 y M D E 3 L 0 d y b 3 V w Z W Q g U m 9 3 c y 5 7 S n V u L D d 9 J n F 1 b 3 Q 7 L C Z x d W 9 0 O 1 N l Y 3 R p b 2 4 x L z I w M T c v R 3 J v d X B l Z C B S b 3 d z L n t K d W w s O H 0 m c X V v d D s s J n F 1 b 3 Q 7 U 2 V j d G l v b j E v M j A x N y 9 H c m 9 1 c G V k I F J v d 3 M u e 0 F 1 Z y w 5 f S Z x d W 9 0 O y w m c X V v d D t T Z W N 0 a W 9 u M S 8 y M D E 3 L 0 d y b 3 V w Z W Q g U m 9 3 c y 5 7 U 2 V w L D E w f S Z x d W 9 0 O y w m c X V v d D t T Z W N 0 a W 9 u M S 8 y M D E 3 L 0 d y b 3 V w Z W Q g U m 9 3 c y 5 7 T 2 N 0 L D E x f S Z x d W 9 0 O y w m c X V v d D t T Z W N 0 a W 9 u M S 8 y M D E 3 L 0 d y b 3 V w Z W Q g U m 9 3 c y 5 7 T m 9 2 L D E y f S Z x d W 9 0 O y w m c X V v d D t T Z W N 0 a W 9 u M S 8 y M D E 3 L 0 d y b 3 V w Z W Q g U m 9 3 c y 5 7 R G V j L D E z f S Z x d W 9 0 O y w m c X V v d D t T Z W N 0 a W 9 u M S 8 y M D E 3 L 0 F k Z G V k I E N 1 c 3 R v b S 5 7 W W V h c i w x N H 0 m c X V v d D t d L C Z x d W 9 0 O 1 J l b G F 0 a W 9 u c 2 h p c E l u Z m 8 m c X V v d D s 6 W 1 1 9 I i A v P j x F b n R y e S B U e X B l P S J G a W x s U 3 R h d H V z I i B W Y W x 1 Z T 0 i c 0 N v b X B s Z X R l I i A v P j x F b n R y e S B U e X B l P S J G a W x s Q 2 9 s d W 1 u T m F t Z X M i I F Z h b H V l P S J z W y Z x d W 9 0 O 1 N 1 Y i 1 D Y X R l Z 2 9 y e S Z x d W 9 0 O y w m c X V v d D t D Y X R l Z 2 9 y e S Z x d W 9 0 O y w m c X V v d D t K Y W 4 m c X V v d D s s J n F 1 b 3 Q 7 R m V i J n F 1 b 3 Q 7 L C Z x d W 9 0 O 0 1 h c i Z x d W 9 0 O y w m c X V v d D t B c H I m c X V v d D s s J n F 1 b 3 Q 7 T W F 5 J n F 1 b 3 Q 7 L C Z x d W 9 0 O 0 p 1 b i Z x d W 9 0 O y w m c X V v d D t K d W w m c X V v d D s s J n F 1 b 3 Q 7 Q X V n J n F 1 b 3 Q 7 L C Z x d W 9 0 O 1 N l c C Z x d W 9 0 O y w m c X V v d D t P Y 3 Q m c X V v d D s s J n F 1 b 3 Q 7 T m 9 2 J n F 1 b 3 Q 7 L C Z x d W 9 0 O 0 R l Y y Z x d W 9 0 O y w m c X V v d D t Z Z W F y J n F 1 b 3 Q 7 X S I g L z 4 8 R W 5 0 c n k g V H l w Z T 0 i R m l s b E N v b H V t b l R 5 c G V z I i B W Y W x 1 Z T 0 i c 0 J n W U Z C U V V G Q l F V R k J R V U Z C U V V B I i A v P j x F b n R y e S B U e X B l P S J G a W x s T G F z d F V w Z G F 0 Z W Q i I F Z h b H V l P S J k M j A x O C 0 x M S 0 z M F Q x N z o z N z o 1 M i 4 5 M T U 4 N j E 1 W i I g L z 4 8 R W 5 0 c n k g V H l w Z T 0 i R m l s b E V y c m 9 y Q 2 9 1 b n Q i I F Z h b H V l P S J s M C I g L z 4 8 R W 5 0 c n k g V H l w Z T 0 i R m l s b E V y c m 9 y Q 2 9 k Z S I g V m F s d W U 9 I n N V b m t u b 3 d u I i A v P j x F b n R y e S B U e X B l P S J G a W x s Q 2 9 1 b n Q i I F Z h b H V l P S J s N j M i I C 8 + P E V u d H J 5 I F R 5 c G U 9 I k F k Z G V k V G 9 E Y X R h T W 9 k Z W w i I F Z h b H V l P S J s M C I g L z 4 8 R W 5 0 c n k g V H l w Z T 0 i U X V l c n l J R C I g V m F s d W U 9 I n M w N G U 0 Y z Z k M i 1 k Y j Y 1 L T R k O G M t O T E 2 Z S 1 j Z j R j M m I 0 O T M z M D M i I C 8 + P C 9 T d G F i b G V F b n R y a W V z P j w v S X R l b T 4 8 S X R l b T 4 8 S X R l b U x v Y 2 F 0 a W 9 u P j x J d G V t V H l w Z T 5 G b 3 J t d W x h P C 9 J d G V t V H l w Z T 4 8 S X R l b V B h d G g + U 2 V j d G l v b j E v M j A x N y 9 T b 3 V y Y 2 U 8 L 0 l 0 Z W 1 Q Y X R o P j w v S X R l b U x v Y 2 F 0 a W 9 u P j x T d G F i b G V F b n R y a W V z I C 8 + P C 9 J d G V t P j x J d G V t P j x J d G V t T G 9 j Y X R p b 2 4 + P E l 0 Z W 1 U e X B l P k Z v c m 1 1 b G E 8 L 0 l 0 Z W 1 U e X B l P j x J d G V t U G F 0 a D 5 T Z W N 0 a W 9 u M S 8 y M D E 3 L 1 B y b 2 1 v d G V k J T I w S G V h Z G V y c z w v S X R l b V B h d G g + P C 9 J d G V t T G 9 j Y X R p b 2 4 + P F N 0 Y W J s Z U V u d H J p Z X M g L z 4 8 L 0 l 0 Z W 0 + P E l 0 Z W 0 + P E l 0 Z W 1 M b 2 N h d G l v b j 4 8 S X R l b V R 5 c G U + R m 9 y b X V s Y T w v S X R l b V R 5 c G U + P E l 0 Z W 1 Q Y X R o P l N l Y 3 R p b 2 4 x L z I w M T c v Q 2 h h b m d l Z C U y M F R 5 c G U 8 L 0 l 0 Z W 1 Q Y X R o P j w v S X R l b U x v Y 2 F 0 a W 9 u P j x T d G F i b G V F b n R y a W V z I C 8 + P C 9 J d G V t P j x J d G V t P j x J d G V t T G 9 j Y X R p b 2 4 + P E l 0 Z W 1 U e X B l P k Z v c m 1 1 b G E 8 L 0 l 0 Z W 1 U e X B l P j x J d G V t U G F 0 a D 5 T Z W N 0 a W 9 u M S 8 y M D E 3 L 1 B p d m 9 0 Z W Q l M j B D b 2 x 1 b W 4 8 L 0 l 0 Z W 1 Q Y X R o P j w v S X R l b U x v Y 2 F 0 a W 9 u P j x T d G F i b G V F b n R y a W V z I C 8 + P C 9 J d G V t P j x J d G V t P j x J d G V t T G 9 j Y X R p b 2 4 + P E l 0 Z W 1 U e X B l P k Z v c m 1 1 b G E 8 L 0 l 0 Z W 1 U e X B l P j x J d G V t U G F 0 a D 5 T Z W N 0 a W 9 u M S 8 y M D E 3 L 1 J l c G x h Y 2 V k J T I w V m F s d W U 8 L 0 l 0 Z W 1 Q Y X R o P j w v S X R l b U x v Y 2 F 0 a W 9 u P j x T d G F i b G V F b n R y a W V z I C 8 + P C 9 J d G V t P j x J d G V t P j x J d G V t T G 9 j Y X R p b 2 4 + P E l 0 Z W 1 U e X B l P k Z v c m 1 1 b G E 8 L 0 l 0 Z W 1 U e X B l P j x J d G V t U G F 0 a D 5 T Z W N 0 a W 9 u M S 8 y M D E 3 L 0 Z p b H R l c m V k J T I w U m 9 3 c z w v S X R l b V B h d G g + P C 9 J d G V t T G 9 j Y X R p b 2 4 + P F N 0 Y W J s Z U V u d H J p Z X M g L z 4 8 L 0 l 0 Z W 0 + P E l 0 Z W 0 + P E l 0 Z W 1 M b 2 N h d G l v b j 4 8 S X R l b V R 5 c G U + R m 9 y b X V s Y T w v S X R l b V R 5 c G U + P E l 0 Z W 1 Q Y X R o P l N l Y 3 R p b 2 4 x L z I w M T c v U m V t b 3 Z l Z C U y M E N v b H V t b n M 8 L 0 l 0 Z W 1 Q Y X R o P j w v S X R l b U x v Y 2 F 0 a W 9 u P j x T d G F i b G V F b n R y a W V z I C 8 + P C 9 J d G V t P j x J d G V t P j x J d G V t T G 9 j Y X R p b 2 4 + P E l 0 Z W 1 U e X B l P k Z v c m 1 1 b G E 8 L 0 l 0 Z W 1 U e X B l P j x J d G V t U G F 0 a D 5 T Z W N 0 a W 9 u M S 8 y M D E 3 L 1 J l b 3 J k Z X J l Z C U y M E N v b H V t b n M 8 L 0 l 0 Z W 1 Q Y X R o P j w v S X R l b U x v Y 2 F 0 a W 9 u P j x T d G F i b G V F b n R y a W V z I C 8 + P C 9 J d G V t P j x J d G V t P j x J d G V t T G 9 j Y X R p b 2 4 + P E l 0 Z W 1 U e X B l P k Z v c m 1 1 b G E 8 L 0 l 0 Z W 1 U e X B l P j x J d G V t U G F 0 a D 5 T Z W N 0 a W 9 u M S 8 y M D E 3 L 1 N v c n R l Z C U y M F J v d 3 M 8 L 0 l 0 Z W 1 Q Y X R o P j w v S X R l b U x v Y 2 F 0 a W 9 u P j x T d G F i b G V F b n R y a W V z I C 8 + P C 9 J d G V t P j x J d G V t P j x J d G V t T G 9 j Y X R p b 2 4 + P E l 0 Z W 1 U e X B l P k Z v c m 1 1 b G E 8 L 0 l 0 Z W 1 U e X B l P j x J d G V t U G F 0 a D 5 T Z W N 0 a W 9 u M S 8 y M D E 3 L 0 d y b 3 V w Z W Q l M j B S b 3 d z P C 9 J d G V t U G F 0 a D 4 8 L 0 l 0 Z W 1 M b 2 N h d G l v b j 4 8 U 3 R h Y m x l R W 5 0 c m l l c y A v P j w v S X R l b T 4 8 S X R l b T 4 8 S X R l b U x v Y 2 F 0 a W 9 u P j x J d G V t V H l w Z T 5 G b 3 J t d W x h P C 9 J d G V t V H l w Z T 4 8 S X R l b V B h d G g + U 2 V j d G l v b j E v M j A x N y 9 S Z W 9 y Z G V y Z W Q l M j B D b 2 x 1 b W 5 z M T w v S X R l b V B h d G g + P C 9 J d G V t T G 9 j Y X R p b 2 4 + P F N 0 Y W J s Z U V u d H J p Z X M g L z 4 8 L 0 l 0 Z W 0 + P E l 0 Z W 0 + P E l 0 Z W 1 M b 2 N h d G l v b j 4 8 S X R l b V R 5 c G U + R m 9 y b X V s Y T w v S X R l b V R 5 c G U + P E l 0 Z W 1 Q Y X R o P l N l Y 3 R p b 2 4 x L z I w M T c v Q W R k Z W Q l M j B D d X N 0 b 2 0 8 L 0 l 0 Z W 1 Q Y X R o P j w v S X R l b U x v Y 2 F 0 a W 9 u P j x T d G F i b G V F b n R y a W V z I C 8 + P C 9 J d G V t P j x J d G V t P j x J d G V t T G 9 j Y X R p b 2 4 + P E l 0 Z W 1 U e X B l P k Z v c m 1 1 b G E 8 L 0 l 0 Z W 1 U e X B l P j x J d G V t U G F 0 a D 5 T Z W N 0 a W 9 u M S 8 y M D E 3 L 1 J l b 3 J k Z X J l Z C U y M E N v b H V t b n M y P C 9 J d G V t U G F 0 a D 4 8 L 0 l 0 Z W 1 M b 2 N h d G l v b j 4 8 U 3 R h Y m x l R W 5 0 c m l l c y A v P j w v S X R l b T 4 8 S X R l b T 4 8 S X R l b U x v Y 2 F 0 a W 9 u P j x J d G V t V H l w Z T 5 G b 3 J t d W x h P C 9 J d G V t V H l w Z T 4 8 S X R l b V B h d G g + U 2 V j d G l v b j E v U k V G J T I w L S U y M E V Y U D w v S X R l b V B h d G g + P C 9 J d G V t T G 9 j Y X R p b 2 4 + P F N 0 Y W J s Z U V u d H J p Z X M + P E V u d H J 5 I F R 5 c G U 9 I k l z U H J p d m F 0 Z S I g V m F s d W U 9 I m w w I i A v P j x F b n R y e S B U e X B l P S J O Y X Z p Z 2 F 0 a W 9 u U 3 R l c E 5 h b W U i I F Z h b H V l P S J z T m F 2 a W d h d G l v b i I g L z 4 8 R W 5 0 c n k g V H l w Z T 0 i T m F t Z V V w Z G F 0 Z W R B Z n R l c k Z p b G w 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3 N C I g L z 4 8 R W 5 0 c n k g V H l w Z T 0 i R m l s b E V y c m 9 y Q 2 9 k Z S I g V m F s d W U 9 I n N V b m t u b 3 d u I i A v P j x F b n R y e S B U e X B l P S J G a W x s R X J y b 3 J D b 3 V u d C I g V m F s d W U 9 I m w w I i A v P j x F b n R y e S B U e X B l P S J G a W x s T G F z d F V w Z G F 0 Z W Q i I F Z h b H V l P S J k M j A x O C 0 x M S 0 z M F Q x O D o w O D o z N y 4 w N z A 4 O T Y y W i I g L z 4 8 R W 5 0 c n k g V H l w Z T 0 i R m l s b E N v b H V t b l R 5 c G V z I i B W Y W x 1 Z T 0 i c 0 J n W T 0 i I C 8 + P E V u d H J 5 I F R 5 c G U 9 I k Z p b G x D b 2 x 1 b W 5 O Y W 1 l c y I g V m F s d W U 9 I n N b J n F 1 b 3 Q 7 U 3 V i L U N h d G V n b 3 J 5 J n F 1 b 3 Q 7 L C Z x d W 9 0 O 0 V 4 c G V u c 2 U g V H l w 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F R i A t I E V Y U C 9 D a G F u Z 2 V k I F R 5 c G U u e 1 N 1 Y i 1 D Y X R l Z 2 9 y e S w w f S Z x d W 9 0 O y w m c X V v d D t T Z W N 0 a W 9 u M S 9 S R U Y g L S B F W F A v Q 2 h h b m d l Z C B U e X B l L n t F e H B l b n N l I F R 5 c G U s M X 0 m c X V v d D t d L C Z x d W 9 0 O 0 N v b H V t b k N v d W 5 0 J n F 1 b 3 Q 7 O j I s J n F 1 b 3 Q 7 S 2 V 5 Q 2 9 s d W 1 u T m F t Z X M m c X V v d D s 6 W 1 0 s J n F 1 b 3 Q 7 Q 2 9 s d W 1 u S W R l b n R p d G l l c y Z x d W 9 0 O z p b J n F 1 b 3 Q 7 U 2 V j d G l v b j E v U k V G I C 0 g R V h Q L 0 N o Y W 5 n Z W Q g V H l w Z S 5 7 U 3 V i L U N h d G V n b 3 J 5 L D B 9 J n F 1 b 3 Q 7 L C Z x d W 9 0 O 1 N l Y 3 R p b 2 4 x L 1 J F R i A t I E V Y U C 9 D a G F u Z 2 V k I F R 5 c G U u e 0 V 4 c G V u c 2 U g V H l w Z S w x f S Z x d W 9 0 O 1 0 s J n F 1 b 3 Q 7 U m V s Y X R p b 2 5 z a G l w S W 5 m b y Z x d W 9 0 O z p b X X 0 i I C 8 + P C 9 T d G F i b G V F b n R y a W V z P j w v S X R l b T 4 8 S X R l b T 4 8 S X R l b U x v Y 2 F 0 a W 9 u P j x J d G V t V H l w Z T 5 G b 3 J t d W x h P C 9 J d G V t V H l w Z T 4 8 S X R l b V B h d G g + U 2 V j d G l v b j E v U k V G J T I w L S U y M E V Y U C 9 T b 3 V y Y 2 U 8 L 0 l 0 Z W 1 Q Y X R o P j w v S X R l b U x v Y 2 F 0 a W 9 u P j x T d G F i b G V F b n R y a W V z I C 8 + P C 9 J d G V t P j x J d G V t P j x J d G V t T G 9 j Y X R p b 2 4 + P E l 0 Z W 1 U e X B l P k Z v c m 1 1 b G E 8 L 0 l 0 Z W 1 U e X B l P j x J d G V t U G F 0 a D 5 T Z W N 0 a W 9 u M S 9 S R U Y l M j A t J T I w R V h Q L 0 N o Y W 5 n Z W Q l M j B U e X B l P C 9 J d G V t U G F 0 a D 4 8 L 0 l 0 Z W 1 M b 2 N h d G l v b j 4 8 U 3 R h Y m x l R W 5 0 c m l l c y A v P j w v S X R l b T 4 8 S X R l b T 4 8 S X R l b U x v Y 2 F 0 a W 9 u P j x J d G V t V H l w Z T 5 G b 3 J t d W x h P C 9 J d G V t V H l w Z T 4 8 S X R l b V B h d G g + U 2 V j d G l v b j E v V G F i b G U 5 N 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T m F t Z V V w Z G F 0 Z W R B Z n R l c k Z p b G w i I F Z h b H V l P S J s M C I g L z 4 8 R W 5 0 c n k g V H l w Z T 0 i R m l s b G V k Q 2 9 t c G x l d G V S Z X N 1 b H R U b 1 d v c m t z a G V l d C I g V m F s d W U 9 I m w x I i A v P j x F b n R y e S B U e X B l P S J B Z G R l Z F R v R G F 0 Y U 1 v Z G V s I i B W Y W x 1 Z T 0 i b D A i I C 8 + P E V u d H J 5 I F R 5 c G U 9 I k Z p b G x D b 3 V u d C I g V m F s d W U 9 I m w y N S I g L z 4 8 R W 5 0 c n k g V H l w Z T 0 i R m l s b E V y c m 9 y Q 2 9 k Z S I g V m F s d W U 9 I n N V b m t u b 3 d u I i A v P j x F b n R y e S B U e X B l P S J G a W x s R X J y b 3 J D b 3 V u d C I g V m F s d W U 9 I m w w I i A v P j x F b n R y e S B U e X B l P S J G a W x s T G F z d F V w Z G F 0 Z W Q i I F Z h b H V l P S J k M j A x O C 0 x M i 0 x M 1 Q x M z o z M z o x N i 4 x M D k w M T M 1 W i I g L z 4 8 R W 5 0 c n k g V H l w Z T 0 i R m l s b E N v b H V t b l R 5 c G V z I i B W Y W x 1 Z T 0 i c 0 J n W U Y i I C 8 + P E V u d H J 5 I F R 5 c G U 9 I k Z p b G x D b 2 x 1 b W 5 O Y W 1 l c y I g V m F s d W U 9 I n N b J n F 1 b 3 Q 7 U 3 V i L U N h d G V n b 3 J 5 J n F 1 b 3 Q 7 L C Z x d W 9 0 O 0 R h d G U g L S B D b 3 B 5 J n F 1 b 3 Q 7 L C Z x d W 9 0 O 0 F t b 3 V u d C Z x d W 9 0 O 1 0 i I C 8 + P E V u d H J 5 I F R 5 c G U 9 I k Z p b G x T d G F 0 d X M i I F Z h b H V l P S J z Q 2 9 t c G x l d G U i I C 8 + P E V u d H J 5 I F R 5 c G U 9 I l J l b G F 0 a W 9 u c 2 h p c E l u Z m 9 D b 2 5 0 Y W l u Z X I i I F Z h b H V l P S J z e y Z x d W 9 0 O 2 N v b H V t b k N v d W 5 0 J n F 1 b 3 Q 7 O j M s J n F 1 b 3 Q 7 a 2 V 5 Q 2 9 s d W 1 u T m F t Z X M m c X V v d D s 6 W y Z x d W 9 0 O 1 N 1 Y i 1 D Y X R l Z 2 9 y e S Z x d W 9 0 O y w m c X V v d D t E Y X R l I C 0 g Q 2 9 w e S Z x d W 9 0 O 1 0 s J n F 1 b 3 Q 7 c X V l c n l S Z W x h d G l v b n N o a X B z J n F 1 b 3 Q 7 O l t d L C Z x d W 9 0 O 2 N v b H V t b k l k Z W 5 0 a X R p Z X M m c X V v d D s 6 W y Z x d W 9 0 O 1 N l Y 3 R p b 2 4 x L 1 R h Y m x l O T Q v R 3 J v d X B l Z C B S b 3 d z L n t T d W I t Q 2 F 0 Z W d v c n k s M H 0 m c X V v d D s s J n F 1 b 3 Q 7 U 2 V j d G l v b j E v V G F i b G U 5 N C 9 H c m 9 1 c G V k I F J v d 3 M u e 0 R h d G U g L S B D b 3 B 5 L D F 9 J n F 1 b 3 Q 7 L C Z x d W 9 0 O 1 N l Y 3 R p b 2 4 x L 1 R h Y m x l O T Q v R 3 J v d X B l Z C B S b 3 d z L n t B b W 9 1 b n Q s M n 0 m c X V v d D t d L C Z x d W 9 0 O 0 N v b H V t b k N v d W 5 0 J n F 1 b 3 Q 7 O j M s J n F 1 b 3 Q 7 S 2 V 5 Q 2 9 s d W 1 u T m F t Z X M m c X V v d D s 6 W y Z x d W 9 0 O 1 N 1 Y i 1 D Y X R l Z 2 9 y e S Z x d W 9 0 O y w m c X V v d D t E Y X R l I C 0 g Q 2 9 w e S Z x d W 9 0 O 1 0 s J n F 1 b 3 Q 7 Q 2 9 s d W 1 u S W R l b n R p d G l l c y Z x d W 9 0 O z p b J n F 1 b 3 Q 7 U 2 V j d G l v b j E v V G F i b G U 5 N C 9 H c m 9 1 c G V k I F J v d 3 M u e 1 N 1 Y i 1 D Y X R l Z 2 9 y e S w w f S Z x d W 9 0 O y w m c X V v d D t T Z W N 0 a W 9 u M S 9 U Y W J s Z T k 0 L 0 d y b 3 V w Z W Q g U m 9 3 c y 5 7 R G F 0 Z S A t I E N v c H k s M X 0 m c X V v d D s s J n F 1 b 3 Q 7 U 2 V j d G l v b j E v V G F i b G U 5 N C 9 H c m 9 1 c G V k I F J v d 3 M u e 0 F t b 3 V u d C w y f S Z x d W 9 0 O 1 0 s J n F 1 b 3 Q 7 U m V s Y X R p b 2 5 z a G l w S W 5 m b y Z x d W 9 0 O z p b X X 0 i I C 8 + P C 9 T d G F i b G V F b n R y a W V z P j w v S X R l b T 4 8 S X R l b T 4 8 S X R l b U x v Y 2 F 0 a W 9 u P j x J d G V t V H l w Z T 5 G b 3 J t d W x h P C 9 J d G V t V H l w Z T 4 8 S X R l b V B h d G g + U 2 V j d G l v b j E v V G F i b G U 5 N C 9 T b 3 V y Y 2 U 8 L 0 l 0 Z W 1 Q Y X R o P j w v S X R l b U x v Y 2 F 0 a W 9 u P j x T d G F i b G V F b n R y a W V z I C 8 + P C 9 J d G V t P j x J d G V t P j x J d G V t T G 9 j Y X R p b 2 4 + P E l 0 Z W 1 U e X B l P k Z v c m 1 1 b G E 8 L 0 l 0 Z W 1 U e X B l P j x J d G V t U G F 0 a D 5 T Z W N 0 a W 9 u M S 9 U Y W J s Z T k 0 L 0 N o Y W 5 n Z W Q l M j B U e X B l P C 9 J d G V t U G F 0 a D 4 8 L 0 l 0 Z W 1 M b 2 N h d G l v b j 4 8 U 3 R h Y m x l R W 5 0 c m l l c y A v P j w v S X R l b T 4 8 S X R l b T 4 8 S X R l b U x v Y 2 F 0 a W 9 u P j x J d G V t V H l w Z T 5 G b 3 J t d W x h P C 9 J d G V t V H l w Z T 4 8 S X R l b V B h d G g + U 2 V j d G l v b j E v V G F i b G U 5 N C 9 E d X B s a W N h d G V k J T I w Q 2 9 s d W 1 u P C 9 J d G V t U G F 0 a D 4 8 L 0 l 0 Z W 1 M b 2 N h d G l v b j 4 8 U 3 R h Y m x l R W 5 0 c m l l c y A v P j w v S X R l b T 4 8 S X R l b T 4 8 S X R l b U x v Y 2 F 0 a W 9 u P j x J d G V t V H l w Z T 5 G b 3 J t d W x h P C 9 J d G V t V H l w Z T 4 8 S X R l b V B h d G g + U 2 V j d G l v b j E v V G F i b G U 5 N C 9 F e H R y Y W N 0 Z W Q l M j B N b 2 5 0 a C U y M E 5 h b W U 8 L 0 l 0 Z W 1 Q Y X R o P j w v S X R l b U x v Y 2 F 0 a W 9 u P j x T d G F i b G V F b n R y a W V z I C 8 + P C 9 J d G V t P j x J d G V t P j x J d G V t T G 9 j Y X R p b 2 4 + P E l 0 Z W 1 U e X B l P k Z v c m 1 1 b G E 8 L 0 l 0 Z W 1 U e X B l P j x J d G V t U G F 0 a D 5 T Z W N 0 a W 9 u M S 9 U Y W J s Z T k 0 L 0 d y b 3 V w Z W Q l M j B S b 3 d z P C 9 J d G V t U G F 0 a D 4 8 L 0 l 0 Z W 1 M b 2 N h d G l v b j 4 8 U 3 R h Y m x l R W 5 0 c m l l c y A v P j w v S X R l b T 4 8 L 0 l 0 Z W 1 z P j w v T G 9 j Y W x Q Y W N r Y W d l T W V 0 Y W R h d G F G a W x l P h Y A A A B Q S w U G A A A A A A A A A A A A A A A A A A A A A A A A J g E A A A E A A A D Q j J 3 f A R X R E Y x 6 A M B P w p f r A Q A A A A n K c Z 9 B k i l J k z M n w B Q m a T A A A A A A A g A A A A A A E G Y A A A A B A A A g A A A A d m g A f I Z o 2 X 6 m u Q s F V C Q b o 8 D d f Q X p U g + z X e P p z H u L z i M A A A A A D o A A A A A C A A A g A A A A x 1 3 X B 9 0 x c i L 7 T H c v K g r X y 6 B X R I 5 9 F Q j D L 6 1 W R j v 9 D j 9 Q A A A A P i Z D G u e 0 8 R R + r a u h U X O M l A j 4 n A 8 K h Z p N c 5 e u r E M Y N V z K 9 T G 5 C f K 9 7 B C W A u R s / 0 n v L 8 a r P 2 A U F 0 w Q m z b G o j o 9 Z j + d l k 3 V l / S I 6 E 2 d 3 X m P i J F A A A A A K Q s N X x P h B S J i / u g g G B R e I / i H v 0 P + 9 1 a k 1 U C o w Q L H Q E p 7 7 c / D 1 w F X j h M Y O w w a s z x N B / J W i O P w f 8 b e D h Z h 4 / Q k 2 Q = = < / D a t a M a s h u p > 
</file>

<file path=customXml/itemProps1.xml><?xml version="1.0" encoding="utf-8"?>
<ds:datastoreItem xmlns:ds="http://schemas.openxmlformats.org/officeDocument/2006/customXml" ds:itemID="{6BB2A1E8-FF20-4CD3-9CDC-170A102D4E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2019 Income</vt:lpstr>
      <vt:lpstr>2020 Income</vt:lpstr>
      <vt:lpstr>2021 Income</vt:lpstr>
      <vt:lpstr>2017</vt:lpstr>
      <vt:lpstr>2018</vt:lpstr>
      <vt:lpstr>2019</vt:lpstr>
      <vt:lpstr>2020</vt:lpstr>
      <vt:lpstr>2021</vt:lpstr>
      <vt:lpstr>KPI</vt:lpstr>
      <vt:lpstr>Exp Ref</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Purvis</dc:creator>
  <cp:lastModifiedBy>Matthew Purvis</cp:lastModifiedBy>
  <cp:lastPrinted>2018-12-03T01:57:36Z</cp:lastPrinted>
  <dcterms:created xsi:type="dcterms:W3CDTF">2018-11-30T13:12:42Z</dcterms:created>
  <dcterms:modified xsi:type="dcterms:W3CDTF">2021-05-14T20:56:58Z</dcterms:modified>
</cp:coreProperties>
</file>