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drrahman\Documents\GitHub\arc-data-benchmark\data\"/>
    </mc:Choice>
  </mc:AlternateContent>
  <xr:revisionPtr revIDLastSave="0" documentId="13_ncr:1_{47702249-F3B0-497B-AF89-F496F2A363A7}" xr6:coauthVersionLast="47" xr6:coauthVersionMax="47" xr10:uidLastSave="{00000000-0000-0000-0000-000000000000}"/>
  <bookViews>
    <workbookView xWindow="-120" yWindow="-120" windowWidth="38640" windowHeight="21390" activeTab="2" xr2:uid="{00000000-000D-0000-FFFF-FFFF00000000}"/>
  </bookViews>
  <sheets>
    <sheet name="Experiment 1 - Nodes" sheetId="3" r:id="rId1"/>
    <sheet name="Experiment 2 - SQL MI" sheetId="5" r:id="rId2"/>
    <sheet name="Experiment 3 - Replicas" sheetId="6" r:id="rId3"/>
    <sheet name="Experiment 4 - 55 MIs" sheetId="7" r:id="rId4"/>
    <sheet name="Sample Summary" sheetId="9" r:id="rId5"/>
  </sheets>
  <definedNames>
    <definedName name="_xlnm._FilterDatabase" localSheetId="4" hidden="1">'Sample Summary'!$A$1:$D$13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9" l="1"/>
  <c r="D12" i="9"/>
  <c r="D13" i="9"/>
  <c r="D3" i="9"/>
  <c r="D4" i="9"/>
  <c r="D5" i="9"/>
  <c r="D7" i="9"/>
  <c r="D8" i="9"/>
  <c r="D10" i="9"/>
  <c r="D6" i="9"/>
  <c r="D9" i="9"/>
  <c r="D11" i="9"/>
  <c r="Q31" i="7"/>
  <c r="Q32" i="7"/>
  <c r="Q33" i="7"/>
  <c r="Q34" i="7"/>
  <c r="Q35" i="7"/>
  <c r="Q36" i="7"/>
  <c r="Q37" i="7"/>
  <c r="Q38" i="7"/>
  <c r="Q39" i="7"/>
  <c r="Q40" i="7"/>
  <c r="Q41" i="7"/>
  <c r="Q30" i="7"/>
  <c r="R33" i="6"/>
  <c r="R34" i="6"/>
  <c r="R35" i="6"/>
  <c r="R36" i="6"/>
  <c r="R37" i="6"/>
  <c r="R38" i="6"/>
  <c r="R39" i="6"/>
  <c r="R40" i="6"/>
  <c r="R41" i="6"/>
  <c r="R42" i="6"/>
  <c r="R43" i="6"/>
  <c r="R3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2" i="6"/>
  <c r="R32" i="3"/>
  <c r="N52" i="5"/>
  <c r="N43" i="5"/>
  <c r="N44" i="5"/>
  <c r="N36" i="5"/>
  <c r="N37" i="5"/>
  <c r="N23" i="5"/>
  <c r="N25" i="5"/>
  <c r="N3" i="3"/>
  <c r="N4" i="3"/>
  <c r="R34" i="3" s="1"/>
  <c r="N5" i="3"/>
  <c r="N6" i="3"/>
  <c r="N7" i="3"/>
  <c r="N8" i="3"/>
  <c r="N9" i="3"/>
  <c r="R39" i="3" s="1"/>
  <c r="N10" i="3"/>
  <c r="N11" i="3"/>
  <c r="R41" i="3" s="1"/>
  <c r="N12" i="3"/>
  <c r="R42" i="3" s="1"/>
  <c r="N13" i="3"/>
  <c r="N14" i="3"/>
  <c r="N15" i="3"/>
  <c r="R33" i="3" s="1"/>
  <c r="N16" i="3"/>
  <c r="N17" i="3"/>
  <c r="R35" i="3" s="1"/>
  <c r="N18" i="3"/>
  <c r="R36" i="3" s="1"/>
  <c r="N19" i="3"/>
  <c r="N20" i="3"/>
  <c r="R38" i="3" s="1"/>
  <c r="N21" i="3"/>
  <c r="N22" i="3"/>
  <c r="N23" i="3"/>
  <c r="N24" i="3"/>
  <c r="N25" i="3"/>
  <c r="N26" i="3"/>
  <c r="N27" i="3"/>
  <c r="N28" i="3"/>
  <c r="N29" i="3"/>
  <c r="N30" i="3"/>
  <c r="N31" i="3"/>
  <c r="R37" i="3" s="1"/>
  <c r="N32" i="3"/>
  <c r="N33" i="3"/>
  <c r="N34" i="3"/>
  <c r="R40" i="3" s="1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R43" i="3" s="1"/>
  <c r="N2" i="3"/>
  <c r="L13" i="7"/>
  <c r="M13" i="7" s="1"/>
  <c r="L12" i="7"/>
  <c r="M12" i="7" s="1"/>
  <c r="L11" i="7"/>
  <c r="M11" i="7" s="1"/>
  <c r="L10" i="7"/>
  <c r="M10" i="7" s="1"/>
  <c r="L9" i="7"/>
  <c r="M9" i="7" s="1"/>
  <c r="L8" i="7"/>
  <c r="M8" i="7" s="1"/>
  <c r="L7" i="7"/>
  <c r="M7" i="7" s="1"/>
  <c r="L6" i="7"/>
  <c r="M6" i="7" s="1"/>
  <c r="L5" i="7"/>
  <c r="M5" i="7" s="1"/>
  <c r="L4" i="7"/>
  <c r="M4" i="7" s="1"/>
  <c r="L3" i="7"/>
  <c r="M3" i="7" s="1"/>
  <c r="L2" i="7"/>
  <c r="M2" i="7" s="1"/>
  <c r="L37" i="6"/>
  <c r="M37" i="6" s="1"/>
  <c r="L36" i="6"/>
  <c r="M36" i="6" s="1"/>
  <c r="L35" i="6"/>
  <c r="M35" i="6" s="1"/>
  <c r="L34" i="6"/>
  <c r="M34" i="6" s="1"/>
  <c r="L33" i="6"/>
  <c r="M33" i="6" s="1"/>
  <c r="L32" i="6"/>
  <c r="M32" i="6" s="1"/>
  <c r="L31" i="6"/>
  <c r="M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Q13" i="6"/>
  <c r="L13" i="6"/>
  <c r="M13" i="6" s="1"/>
  <c r="Q12" i="6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Q19" i="5"/>
  <c r="Q18" i="5"/>
  <c r="L49" i="5"/>
  <c r="M49" i="5" s="1"/>
  <c r="N49" i="5" s="1"/>
  <c r="L48" i="5"/>
  <c r="M48" i="5" s="1"/>
  <c r="L47" i="5"/>
  <c r="M47" i="5" s="1"/>
  <c r="N47" i="5" s="1"/>
  <c r="L46" i="5"/>
  <c r="M46" i="5" s="1"/>
  <c r="N46" i="5" s="1"/>
  <c r="L45" i="5"/>
  <c r="M45" i="5" s="1"/>
  <c r="N45" i="5" s="1"/>
  <c r="L44" i="5"/>
  <c r="M44" i="5" s="1"/>
  <c r="L43" i="5"/>
  <c r="M43" i="5" s="1"/>
  <c r="L42" i="5"/>
  <c r="M42" i="5" s="1"/>
  <c r="N42" i="5" s="1"/>
  <c r="L41" i="5"/>
  <c r="M41" i="5" s="1"/>
  <c r="L40" i="5"/>
  <c r="M40" i="5" s="1"/>
  <c r="N40" i="5" s="1"/>
  <c r="L39" i="5"/>
  <c r="M39" i="5" s="1"/>
  <c r="N39" i="5" s="1"/>
  <c r="L38" i="5"/>
  <c r="M38" i="5" s="1"/>
  <c r="N38" i="5" s="1"/>
  <c r="L61" i="5"/>
  <c r="M61" i="5" s="1"/>
  <c r="N61" i="5" s="1"/>
  <c r="L60" i="5"/>
  <c r="M60" i="5" s="1"/>
  <c r="N60" i="5" s="1"/>
  <c r="L59" i="5"/>
  <c r="M59" i="5" s="1"/>
  <c r="N59" i="5" s="1"/>
  <c r="L58" i="5"/>
  <c r="M58" i="5" s="1"/>
  <c r="N58" i="5" s="1"/>
  <c r="L57" i="5"/>
  <c r="M57" i="5" s="1"/>
  <c r="N57" i="5" s="1"/>
  <c r="L56" i="5"/>
  <c r="M56" i="5" s="1"/>
  <c r="N56" i="5" s="1"/>
  <c r="L55" i="5"/>
  <c r="M55" i="5" s="1"/>
  <c r="N55" i="5" s="1"/>
  <c r="L54" i="5"/>
  <c r="M54" i="5" s="1"/>
  <c r="N54" i="5" s="1"/>
  <c r="L53" i="5"/>
  <c r="M53" i="5" s="1"/>
  <c r="L52" i="5"/>
  <c r="M52" i="5" s="1"/>
  <c r="L51" i="5"/>
  <c r="M51" i="5" s="1"/>
  <c r="N51" i="5" s="1"/>
  <c r="L50" i="5"/>
  <c r="M50" i="5" s="1"/>
  <c r="N50" i="5" s="1"/>
  <c r="L37" i="5"/>
  <c r="M37" i="5" s="1"/>
  <c r="L36" i="5"/>
  <c r="M36" i="5" s="1"/>
  <c r="L35" i="5"/>
  <c r="M35" i="5" s="1"/>
  <c r="N35" i="5" s="1"/>
  <c r="L34" i="5"/>
  <c r="M34" i="5" s="1"/>
  <c r="N34" i="5" s="1"/>
  <c r="L33" i="5"/>
  <c r="M33" i="5" s="1"/>
  <c r="N33" i="5" s="1"/>
  <c r="L32" i="5"/>
  <c r="M32" i="5" s="1"/>
  <c r="N32" i="5" s="1"/>
  <c r="L31" i="5"/>
  <c r="M31" i="5" s="1"/>
  <c r="N31" i="5" s="1"/>
  <c r="L30" i="5"/>
  <c r="M30" i="5" s="1"/>
  <c r="L29" i="5"/>
  <c r="M29" i="5" s="1"/>
  <c r="N29" i="5" s="1"/>
  <c r="L28" i="5"/>
  <c r="M28" i="5" s="1"/>
  <c r="N28" i="5" s="1"/>
  <c r="L27" i="5"/>
  <c r="M27" i="5" s="1"/>
  <c r="N27" i="5" s="1"/>
  <c r="L26" i="5"/>
  <c r="M26" i="5" s="1"/>
  <c r="N26" i="5" s="1"/>
  <c r="L25" i="5"/>
  <c r="M25" i="5" s="1"/>
  <c r="L24" i="5"/>
  <c r="M24" i="5" s="1"/>
  <c r="N24" i="5" s="1"/>
  <c r="L23" i="5"/>
  <c r="M23" i="5" s="1"/>
  <c r="L22" i="5"/>
  <c r="M22" i="5" s="1"/>
  <c r="N22" i="5" s="1"/>
  <c r="L21" i="5"/>
  <c r="M21" i="5" s="1"/>
  <c r="L20" i="5"/>
  <c r="M20" i="5" s="1"/>
  <c r="N20" i="5" s="1"/>
  <c r="L19" i="5"/>
  <c r="M19" i="5" s="1"/>
  <c r="N19" i="5" s="1"/>
  <c r="L18" i="5"/>
  <c r="M18" i="5" s="1"/>
  <c r="N18" i="5" s="1"/>
  <c r="Q17" i="5"/>
  <c r="L17" i="5"/>
  <c r="M17" i="5" s="1"/>
  <c r="N17" i="5" s="1"/>
  <c r="Q16" i="5"/>
  <c r="L16" i="5"/>
  <c r="M16" i="5" s="1"/>
  <c r="N16" i="5" s="1"/>
  <c r="R30" i="5" s="1"/>
  <c r="Q15" i="5"/>
  <c r="L15" i="5"/>
  <c r="M15" i="5" s="1"/>
  <c r="N15" i="5" s="1"/>
  <c r="Q14" i="5"/>
  <c r="L14" i="5"/>
  <c r="M14" i="5" s="1"/>
  <c r="N14" i="5" s="1"/>
  <c r="R28" i="5" s="1"/>
  <c r="Q13" i="5"/>
  <c r="L13" i="5"/>
  <c r="M13" i="5" s="1"/>
  <c r="Q12" i="5"/>
  <c r="L12" i="5"/>
  <c r="M12" i="5" s="1"/>
  <c r="N48" i="5" s="1"/>
  <c r="L11" i="5"/>
  <c r="M11" i="5" s="1"/>
  <c r="L10" i="5"/>
  <c r="M10" i="5" s="1"/>
  <c r="L9" i="5"/>
  <c r="M9" i="5" s="1"/>
  <c r="N21" i="5" s="1"/>
  <c r="L8" i="5"/>
  <c r="M8" i="5" s="1"/>
  <c r="L7" i="5"/>
  <c r="M7" i="5" s="1"/>
  <c r="L6" i="5"/>
  <c r="M6" i="5" s="1"/>
  <c r="N30" i="5" s="1"/>
  <c r="L5" i="5"/>
  <c r="M5" i="5" s="1"/>
  <c r="N53" i="5" s="1"/>
  <c r="L4" i="5"/>
  <c r="M4" i="5" s="1"/>
  <c r="L3" i="5"/>
  <c r="M3" i="5" s="1"/>
  <c r="L2" i="5"/>
  <c r="M2" i="5" s="1"/>
  <c r="Q17" i="3"/>
  <c r="Q16" i="3"/>
  <c r="Q15" i="3"/>
  <c r="Q14" i="3"/>
  <c r="Q13" i="3"/>
  <c r="Q12" i="3"/>
  <c r="R8" i="3"/>
  <c r="R7" i="3"/>
  <c r="R4" i="3"/>
  <c r="R3" i="3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2" i="3"/>
  <c r="M2" i="3" s="1"/>
  <c r="R39" i="5" l="1"/>
  <c r="R37" i="5"/>
  <c r="R34" i="5"/>
  <c r="R33" i="5"/>
  <c r="R29" i="5"/>
  <c r="R32" i="5"/>
  <c r="R36" i="5"/>
  <c r="R38" i="5"/>
  <c r="R35" i="5"/>
  <c r="N41" i="5"/>
  <c r="R31" i="5" s="1"/>
</calcChain>
</file>

<file path=xl/sharedStrings.xml><?xml version="1.0" encoding="utf-8"?>
<sst xmlns="http://schemas.openxmlformats.org/spreadsheetml/2006/main" count="642" uniqueCount="93">
  <si>
    <t>logs-control</t>
  </si>
  <si>
    <t>data-control</t>
  </si>
  <si>
    <t>data-kafka-zookeeper-0</t>
  </si>
  <si>
    <t>data-kafka-broker-0</t>
  </si>
  <si>
    <t>logs-kafka-broker-0</t>
  </si>
  <si>
    <t>data-metricsdb-0</t>
  </si>
  <si>
    <t>logs-metricsdb-0</t>
  </si>
  <si>
    <t>logs-logsdb-0</t>
  </si>
  <si>
    <t>data-logsdb-0</t>
  </si>
  <si>
    <t>logs-controldb</t>
  </si>
  <si>
    <t>data-controldb</t>
  </si>
  <si>
    <t>logs-kafka-zookeeper-0</t>
  </si>
  <si>
    <t>CapacityMB</t>
  </si>
  <si>
    <t>Nodes</t>
  </si>
  <si>
    <t>T1</t>
  </si>
  <si>
    <t>T2</t>
  </si>
  <si>
    <t>PVC_Name</t>
  </si>
  <si>
    <t>PV_UsedMB_1</t>
  </si>
  <si>
    <t>PV_UsedMB_2</t>
  </si>
  <si>
    <t>delta_PV_UsedMB</t>
  </si>
  <si>
    <t>Mis</t>
  </si>
  <si>
    <t>Replicas</t>
  </si>
  <si>
    <t>2022-03-23T00:30:00Z</t>
  </si>
  <si>
    <t>delta_T_mins</t>
  </si>
  <si>
    <t>2022-03-23T01:00:00Z</t>
  </si>
  <si>
    <t>Slope (MB/min)</t>
  </si>
  <si>
    <t>2022-03-23T01:30:00Z</t>
  </si>
  <si>
    <t>2022-03-23T01:40:00Z</t>
  </si>
  <si>
    <t>2022-03-23T01:50:00Z</t>
  </si>
  <si>
    <t>2022-03-23T02:00:00Z</t>
  </si>
  <si>
    <t>2022-03-23T02:05:00Z</t>
  </si>
  <si>
    <t>2022-03-23T02:30:00Z</t>
  </si>
  <si>
    <t>2022-03-23T02:11:00Z</t>
  </si>
  <si>
    <t>#</t>
  </si>
  <si>
    <t>Group</t>
  </si>
  <si>
    <t>X</t>
  </si>
  <si>
    <t>Y</t>
  </si>
  <si>
    <t>Nodes = 2</t>
  </si>
  <si>
    <t>Nodes = 3</t>
  </si>
  <si>
    <t>Nodes = 10</t>
  </si>
  <si>
    <t>Nodes = 25</t>
  </si>
  <si>
    <t>MIs = 2, Node = 2</t>
  </si>
  <si>
    <t>MIs = 1, Node = 2</t>
  </si>
  <si>
    <t>MIs = 0, Node = 2</t>
  </si>
  <si>
    <t>MIs = 2, Node = 3</t>
  </si>
  <si>
    <t>MIs = 7, Node = 3</t>
  </si>
  <si>
    <t>2022-03-23T12:00:00Z</t>
  </si>
  <si>
    <t>2022-03-23T12:30:00Z</t>
  </si>
  <si>
    <t>2022-03-23T13:00:00Z</t>
  </si>
  <si>
    <t>2022-03-23T14:00:00Z</t>
  </si>
  <si>
    <t>2022-03-23T13:21:09Z</t>
  </si>
  <si>
    <t>2022-03-24T13:00:00Z</t>
  </si>
  <si>
    <t>2022-03-24T14:00:00Z</t>
  </si>
  <si>
    <t>2022-03-25T01:25:00Z</t>
  </si>
  <si>
    <t>2022-03-25T01:45:00Z</t>
  </si>
  <si>
    <t>2022-03-25T02:00:00Z</t>
  </si>
  <si>
    <t>2022-03-25T03:00:00Z</t>
  </si>
  <si>
    <t>2022-03-25T02:57:09Z</t>
  </si>
  <si>
    <t>2022-03-26T14:30:00Z</t>
  </si>
  <si>
    <t>2022-03-26T15:30:00Z</t>
  </si>
  <si>
    <t>2022-03-26T17:30:00Z</t>
  </si>
  <si>
    <t>2022-03-26T18:30:00Z</t>
  </si>
  <si>
    <t>2022-03-26T18:45:00Z</t>
  </si>
  <si>
    <t>2022-03-26T19:45:00Z</t>
  </si>
  <si>
    <t>Replicas = 1</t>
  </si>
  <si>
    <t>Replicas = 2</t>
  </si>
  <si>
    <t>Replicas = 3</t>
  </si>
  <si>
    <t>2022-03-26T15:20:00Z</t>
  </si>
  <si>
    <t>2022-03-26T17:56:00Z</t>
  </si>
  <si>
    <t>2022-03-26T19:00:00Z</t>
  </si>
  <si>
    <t>2022-03-26T23:30:00Z</t>
  </si>
  <si>
    <t>2022-03-26T23:50:00Z</t>
  </si>
  <si>
    <t>55 MI Parallel deploys</t>
  </si>
  <si>
    <t>MB/min per Node</t>
  </si>
  <si>
    <t>Slope Contributed per Node</t>
  </si>
  <si>
    <t>*This we are assuming linear relationship here for simplicity</t>
  </si>
  <si>
    <t>Normalized across rounds*</t>
  </si>
  <si>
    <t>Slope Contributed per MI</t>
  </si>
  <si>
    <t>MB/min per MI</t>
  </si>
  <si>
    <t>Slope Contributed per replica</t>
  </si>
  <si>
    <t>MB/min per repl.</t>
  </si>
  <si>
    <t>*In worst case - per MI will generate this much in error state</t>
  </si>
  <si>
    <t>MB/min per MI error</t>
  </si>
  <si>
    <t>Normalized across 55 MIs*</t>
  </si>
  <si>
    <t>The idea is, the 55 parallel deploy put max amount of stress on Controller + K8s, single MI will place less since it will not compound as much stress</t>
  </si>
  <si>
    <t>SQL MIs</t>
  </si>
  <si>
    <t>Steady-state Sample Env</t>
  </si>
  <si>
    <r>
      <rPr>
        <b/>
        <i/>
        <sz val="11"/>
        <color rgb="FFFF0000"/>
        <rFont val="Calibri"/>
        <family val="2"/>
        <scheme val="minor"/>
      </rPr>
      <t>**</t>
    </r>
    <r>
      <rPr>
        <b/>
        <i/>
        <sz val="11"/>
        <color theme="1"/>
        <rFont val="Calibri"/>
        <family val="2"/>
        <scheme val="minor"/>
      </rPr>
      <t>Assuming existing set of topics</t>
    </r>
  </si>
  <si>
    <r>
      <t>New logs GB/day</t>
    </r>
    <r>
      <rPr>
        <sz val="11"/>
        <color rgb="FFFF0000"/>
        <rFont val="Segoe UI Semibold"/>
        <family val="2"/>
      </rPr>
      <t>*</t>
    </r>
  </si>
  <si>
    <r>
      <rPr>
        <b/>
        <i/>
        <sz val="11"/>
        <color rgb="FFFF0000"/>
        <rFont val="Calibri"/>
        <family val="2"/>
        <scheme val="minor"/>
      </rPr>
      <t>*</t>
    </r>
    <r>
      <rPr>
        <b/>
        <i/>
        <sz val="11"/>
        <color theme="1"/>
        <rFont val="Calibri"/>
        <family val="2"/>
        <scheme val="minor"/>
      </rPr>
      <t>Assuming no pruning of logs take place</t>
    </r>
  </si>
  <si>
    <r>
      <rPr>
        <b/>
        <i/>
        <sz val="11"/>
        <color rgb="FFFF0000"/>
        <rFont val="Calibri"/>
        <family val="2"/>
        <scheme val="minor"/>
      </rPr>
      <t>***</t>
    </r>
    <r>
      <rPr>
        <b/>
        <i/>
        <sz val="11"/>
        <color theme="1"/>
        <rFont val="Calibri"/>
        <family val="2"/>
        <scheme val="minor"/>
      </rPr>
      <t>Assuming no Mis in erroring state</t>
    </r>
  </si>
  <si>
    <t>**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</si>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</sst>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Segoe UI"/>
      <family val="2"/>
    </font>
    <font>
      <sz val="11"/>
      <color theme="1"/>
      <name val="Segoe UI"/>
      <family val="2"/>
    </font>
    <font>
      <sz val="9"/>
      <color theme="1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11"/>
      <color theme="1"/>
      <name val="Segoe UI"/>
      <family val="2"/>
    </font>
    <font>
      <sz val="11"/>
      <name val="Segoe UI"/>
      <family val="2"/>
    </font>
    <font>
      <i/>
      <sz val="11"/>
      <color theme="1"/>
      <name val="Segoe UI Semibold"/>
      <family val="2"/>
    </font>
    <font>
      <sz val="11"/>
      <color theme="1"/>
      <name val="Segoe UI Semibold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Segoe UI Semibold"/>
      <family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5" fillId="3" borderId="11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1" fillId="0" borderId="0" xfId="0" applyFont="1"/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4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 1:</a:t>
            </a:r>
            <a:r>
              <a:rPr lang="en-US" baseline="0"/>
              <a:t> Effect of Node scaling on </a:t>
            </a:r>
            <a:r>
              <a:rPr lang="en-US"/>
              <a:t>Slope (MB/min) per PVC</a:t>
            </a:r>
            <a:br>
              <a:rPr lang="en-US"/>
            </a:br>
            <a:r>
              <a:rPr lang="en-US" sz="1400" b="0">
                <a:latin typeface="Segoe UI" panose="020B0502040204020203" pitchFamily="34" charset="0"/>
                <a:cs typeface="Segoe UI" panose="020B0502040204020203" pitchFamily="34" charset="0"/>
              </a:rPr>
              <a:t>Constant:</a:t>
            </a:r>
            <a:r>
              <a:rPr lang="en-US" sz="1400" b="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en-US" sz="1400" b="0">
                <a:latin typeface="Segoe UI" panose="020B0502040204020203" pitchFamily="34" charset="0"/>
                <a:cs typeface="Segoe UI" panose="020B0502040204020203" pitchFamily="34" charset="0"/>
              </a:rPr>
              <a:t>0 SQL MIs</a:t>
            </a:r>
            <a:endParaRPr lang="en-US" b="0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1 - Nodes'!$M$1</c:f>
              <c:strCache>
                <c:ptCount val="1"/>
                <c:pt idx="0">
                  <c:v>Slope (MB/min)</c:v>
                </c:pt>
              </c:strCache>
            </c:strRef>
          </c:tx>
          <c:invertIfNegative val="0"/>
          <c:cat>
            <c:strRef>
              <c:f>'Experiment 1 - Nodes'!$B$2:$B$49</c:f>
              <c:strCache>
                <c:ptCount val="48"/>
                <c:pt idx="0">
                  <c:v>data-control</c:v>
                </c:pt>
                <c:pt idx="1">
                  <c:v>data-controldb</c:v>
                </c:pt>
                <c:pt idx="2">
                  <c:v>data-kafka-broker-0</c:v>
                </c:pt>
                <c:pt idx="3">
                  <c:v>data-kafka-zookeeper-0</c:v>
                </c:pt>
                <c:pt idx="4">
                  <c:v>data-logsdb-0</c:v>
                </c:pt>
                <c:pt idx="5">
                  <c:v>data-metricsdb-0</c:v>
                </c:pt>
                <c:pt idx="6">
                  <c:v>logs-control</c:v>
                </c:pt>
                <c:pt idx="7">
                  <c:v>logs-controldb</c:v>
                </c:pt>
                <c:pt idx="8">
                  <c:v>logs-kafka-broker-0</c:v>
                </c:pt>
                <c:pt idx="9">
                  <c:v>logs-kafka-zookeeper-0</c:v>
                </c:pt>
                <c:pt idx="10">
                  <c:v>logs-logsdb-0</c:v>
                </c:pt>
                <c:pt idx="11">
                  <c:v>logs-metricsdb-0</c:v>
                </c:pt>
                <c:pt idx="12">
                  <c:v>data-control</c:v>
                </c:pt>
                <c:pt idx="13">
                  <c:v>data-controldb</c:v>
                </c:pt>
                <c:pt idx="14">
                  <c:v>data-kafka-broker-0</c:v>
                </c:pt>
                <c:pt idx="15">
                  <c:v>data-kafka-zookeeper-0</c:v>
                </c:pt>
                <c:pt idx="16">
                  <c:v>data-logsdb-0</c:v>
                </c:pt>
                <c:pt idx="17">
                  <c:v>data-metricsdb-0</c:v>
                </c:pt>
                <c:pt idx="18">
                  <c:v>logs-control</c:v>
                </c:pt>
                <c:pt idx="19">
                  <c:v>logs-controldb</c:v>
                </c:pt>
                <c:pt idx="20">
                  <c:v>logs-kafka-broker-0</c:v>
                </c:pt>
                <c:pt idx="21">
                  <c:v>logs-kafka-zookeeper-0</c:v>
                </c:pt>
                <c:pt idx="22">
                  <c:v>logs-logsdb-0</c:v>
                </c:pt>
                <c:pt idx="23">
                  <c:v>logs-metricsdb-0</c:v>
                </c:pt>
                <c:pt idx="24">
                  <c:v>data-control</c:v>
                </c:pt>
                <c:pt idx="25">
                  <c:v>data-controldb</c:v>
                </c:pt>
                <c:pt idx="26">
                  <c:v>data-kafka-broker-0</c:v>
                </c:pt>
                <c:pt idx="27">
                  <c:v>data-kafka-zookeeper-0</c:v>
                </c:pt>
                <c:pt idx="28">
                  <c:v>data-logsdb-0</c:v>
                </c:pt>
                <c:pt idx="29">
                  <c:v>data-metricsdb-0</c:v>
                </c:pt>
                <c:pt idx="30">
                  <c:v>logs-control</c:v>
                </c:pt>
                <c:pt idx="31">
                  <c:v>logs-controldb</c:v>
                </c:pt>
                <c:pt idx="32">
                  <c:v>logs-kafka-broker-0</c:v>
                </c:pt>
                <c:pt idx="33">
                  <c:v>logs-kafka-zookeeper-0</c:v>
                </c:pt>
                <c:pt idx="34">
                  <c:v>logs-logsdb-0</c:v>
                </c:pt>
                <c:pt idx="35">
                  <c:v>logs-metricsdb-0</c:v>
                </c:pt>
                <c:pt idx="36">
                  <c:v>data-control</c:v>
                </c:pt>
                <c:pt idx="37">
                  <c:v>data-controldb</c:v>
                </c:pt>
                <c:pt idx="38">
                  <c:v>data-kafka-broker-0</c:v>
                </c:pt>
                <c:pt idx="39">
                  <c:v>data-kafka-zookeeper-0</c:v>
                </c:pt>
                <c:pt idx="40">
                  <c:v>data-logsdb-0</c:v>
                </c:pt>
                <c:pt idx="41">
                  <c:v>data-metricsdb-0</c:v>
                </c:pt>
                <c:pt idx="42">
                  <c:v>logs-control</c:v>
                </c:pt>
                <c:pt idx="43">
                  <c:v>logs-controldb</c:v>
                </c:pt>
                <c:pt idx="44">
                  <c:v>logs-kafka-broker-0</c:v>
                </c:pt>
                <c:pt idx="45">
                  <c:v>logs-kafka-zookeeper-0</c:v>
                </c:pt>
                <c:pt idx="46">
                  <c:v>logs-logsdb-0</c:v>
                </c:pt>
                <c:pt idx="47">
                  <c:v>logs-metricsdb-0</c:v>
                </c:pt>
              </c:strCache>
            </c:strRef>
          </c:cat>
          <c:val>
            <c:numRef>
              <c:f>'Experiment 1 - Nodes'!$M$2:$M$49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0.49544270833333331</c:v>
                </c:pt>
                <c:pt idx="3">
                  <c:v>0</c:v>
                </c:pt>
                <c:pt idx="4">
                  <c:v>0.50065104166666663</c:v>
                </c:pt>
                <c:pt idx="5">
                  <c:v>0.27903645833333335</c:v>
                </c:pt>
                <c:pt idx="6">
                  <c:v>0.11679687499999999</c:v>
                </c:pt>
                <c:pt idx="7">
                  <c:v>6.510416666666667E-3</c:v>
                </c:pt>
                <c:pt idx="8">
                  <c:v>1.3020833333333333E-3</c:v>
                </c:pt>
                <c:pt idx="9">
                  <c:v>2.6041666666666666E-4</c:v>
                </c:pt>
                <c:pt idx="10">
                  <c:v>3.424479166666667E-2</c:v>
                </c:pt>
                <c:pt idx="11">
                  <c:v>2.6041666666666665E-3</c:v>
                </c:pt>
                <c:pt idx="12">
                  <c:v>0</c:v>
                </c:pt>
                <c:pt idx="13">
                  <c:v>0</c:v>
                </c:pt>
                <c:pt idx="14">
                  <c:v>0.51400000000001</c:v>
                </c:pt>
                <c:pt idx="15">
                  <c:v>0</c:v>
                </c:pt>
                <c:pt idx="16">
                  <c:v>0.48789999999999056</c:v>
                </c:pt>
                <c:pt idx="17">
                  <c:v>0.29920000000000047</c:v>
                </c:pt>
                <c:pt idx="18">
                  <c:v>0.12850000000000819</c:v>
                </c:pt>
                <c:pt idx="19">
                  <c:v>5.4999999999999719E-3</c:v>
                </c:pt>
                <c:pt idx="20">
                  <c:v>1.6000000000000014E-3</c:v>
                </c:pt>
                <c:pt idx="21">
                  <c:v>0</c:v>
                </c:pt>
                <c:pt idx="22">
                  <c:v>3.0799999999999272E-2</c:v>
                </c:pt>
                <c:pt idx="23">
                  <c:v>3.4999999999999255E-3</c:v>
                </c:pt>
                <c:pt idx="24">
                  <c:v>0</c:v>
                </c:pt>
                <c:pt idx="25">
                  <c:v>0</c:v>
                </c:pt>
                <c:pt idx="26">
                  <c:v>0.86920000000000075</c:v>
                </c:pt>
                <c:pt idx="27">
                  <c:v>0</c:v>
                </c:pt>
                <c:pt idx="28">
                  <c:v>0.68440000000000512</c:v>
                </c:pt>
                <c:pt idx="29">
                  <c:v>0.56830000000000069</c:v>
                </c:pt>
                <c:pt idx="30">
                  <c:v>0.1941000000000031</c:v>
                </c:pt>
                <c:pt idx="31">
                  <c:v>5.7999999999999831E-3</c:v>
                </c:pt>
                <c:pt idx="32">
                  <c:v>4.2999999999999263E-3</c:v>
                </c:pt>
                <c:pt idx="33">
                  <c:v>4.0000000000000034E-4</c:v>
                </c:pt>
                <c:pt idx="34">
                  <c:v>3.2899999999999353E-2</c:v>
                </c:pt>
                <c:pt idx="35">
                  <c:v>1.1300000000000043E-2</c:v>
                </c:pt>
                <c:pt idx="36">
                  <c:v>0</c:v>
                </c:pt>
                <c:pt idx="37">
                  <c:v>0</c:v>
                </c:pt>
                <c:pt idx="38">
                  <c:v>1.6938799999999992</c:v>
                </c:pt>
                <c:pt idx="39">
                  <c:v>0</c:v>
                </c:pt>
                <c:pt idx="40">
                  <c:v>1.1985600000000023</c:v>
                </c:pt>
                <c:pt idx="41">
                  <c:v>1.0149999999999986</c:v>
                </c:pt>
                <c:pt idx="42">
                  <c:v>0.34703999999999724</c:v>
                </c:pt>
                <c:pt idx="43">
                  <c:v>5.92000000000013E-3</c:v>
                </c:pt>
                <c:pt idx="44">
                  <c:v>1.1560000000000023E-2</c:v>
                </c:pt>
                <c:pt idx="45">
                  <c:v>1.6000000000000015E-4</c:v>
                </c:pt>
                <c:pt idx="46">
                  <c:v>4.0480000000000016E-2</c:v>
                </c:pt>
                <c:pt idx="47">
                  <c:v>2.7040000000000005E-2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2-4678-91EA-F7E464DF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024880"/>
        <c:axId val="956026128"/>
      </c:barChart>
      <c:scatterChart>
        <c:scatterStyle val="lineMarker"/>
        <c:varyColors val="0"/>
        <c:ser>
          <c:idx val="1"/>
          <c:order val="1"/>
          <c:tx>
            <c:strRef>
              <c:f>'Experiment 1 - Nodes'!$P$2</c:f>
              <c:strCache>
                <c:ptCount val="1"/>
                <c:pt idx="0">
                  <c:v>Nodes = 2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dPt>
            <c:idx val="2"/>
            <c:bubble3D val="0"/>
            <c:spPr>
              <a:ln>
                <a:solidFill>
                  <a:srgbClr val="00B05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65-E312-4678-91EA-F7E464DF5B7C}"/>
              </c:ext>
            </c:extLst>
          </c:dPt>
          <c:xVal>
            <c:numRef>
              <c:f>'Experiment 1 - Nodes'!$Q$2:$Q$5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12.5</c:v>
                </c:pt>
                <c:pt idx="3">
                  <c:v>12.5</c:v>
                </c:pt>
              </c:numCache>
            </c:numRef>
          </c:xVal>
          <c:yVal>
            <c:numRef>
              <c:f>'Experiment 1 - Nodes'!$R$2:$R$5</c:f>
              <c:numCache>
                <c:formatCode>General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0.75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E312-4678-91EA-F7E464DF5B7C}"/>
            </c:ext>
          </c:extLst>
        </c:ser>
        <c:ser>
          <c:idx val="2"/>
          <c:order val="2"/>
          <c:tx>
            <c:strRef>
              <c:f>'Experiment 1 - Nodes'!$P$6</c:f>
              <c:strCache>
                <c:ptCount val="1"/>
                <c:pt idx="0">
                  <c:v>Nodes = 3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'Experiment 1 - Nodes'!$Q$6:$Q$9</c:f>
              <c:numCache>
                <c:formatCode>General</c:formatCode>
                <c:ptCount val="4"/>
                <c:pt idx="0">
                  <c:v>12.5</c:v>
                </c:pt>
                <c:pt idx="1">
                  <c:v>12.5</c:v>
                </c:pt>
                <c:pt idx="2">
                  <c:v>25</c:v>
                </c:pt>
                <c:pt idx="3">
                  <c:v>25</c:v>
                </c:pt>
              </c:numCache>
            </c:numRef>
          </c:xVal>
          <c:yVal>
            <c:numRef>
              <c:f>'Experiment 1 - Nodes'!$R$6:$R$10</c:f>
              <c:numCache>
                <c:formatCode>General</c:formatCode>
                <c:ptCount val="5"/>
                <c:pt idx="0">
                  <c:v>0</c:v>
                </c:pt>
                <c:pt idx="1">
                  <c:v>0.75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E312-4678-91EA-F7E464DF5B7C}"/>
            </c:ext>
          </c:extLst>
        </c:ser>
        <c:ser>
          <c:idx val="3"/>
          <c:order val="3"/>
          <c:tx>
            <c:strRef>
              <c:f>'Experiment 1 - Nodes'!$P$10</c:f>
              <c:strCache>
                <c:ptCount val="1"/>
                <c:pt idx="0">
                  <c:v>Nodes = 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'Experiment 1 - Nodes'!$Q$10:$Q$13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37.5</c:v>
                </c:pt>
                <c:pt idx="3">
                  <c:v>37.5</c:v>
                </c:pt>
              </c:numCache>
            </c:numRef>
          </c:xVal>
          <c:yVal>
            <c:numRef>
              <c:f>'Experiment 1 - Nodes'!$R$10:$R$13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E312-4678-91EA-F7E464DF5B7C}"/>
            </c:ext>
          </c:extLst>
        </c:ser>
        <c:ser>
          <c:idx val="4"/>
          <c:order val="4"/>
          <c:tx>
            <c:strRef>
              <c:f>'Experiment 1 - Nodes'!$P$14</c:f>
              <c:strCache>
                <c:ptCount val="1"/>
                <c:pt idx="0">
                  <c:v>Nodes = 25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'Experiment 1 - Nodes'!$Q$14:$Q$17</c:f>
              <c:numCache>
                <c:formatCode>General</c:formatCode>
                <c:ptCount val="4"/>
                <c:pt idx="0">
                  <c:v>37.5</c:v>
                </c:pt>
                <c:pt idx="1">
                  <c:v>37.5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'Experiment 1 - Nodes'!$R$14:$R$17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E312-4678-91EA-F7E464DF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24880"/>
        <c:axId val="956026128"/>
      </c:scatterChart>
      <c:catAx>
        <c:axId val="95602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500" b="1" i="0" baseline="0">
                    <a:effectLst/>
                  </a:rPr>
                  <a:t>Persistent Volume</a:t>
                </a:r>
                <a:endParaRPr lang="en-CA" sz="15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026128"/>
        <c:crosses val="autoZero"/>
        <c:auto val="1"/>
        <c:lblAlgn val="ctr"/>
        <c:lblOffset val="100"/>
        <c:noMultiLvlLbl val="0"/>
      </c:catAx>
      <c:valAx>
        <c:axId val="956026128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sz="1500" b="1" i="0" baseline="0">
                    <a:effectLst/>
                  </a:rPr>
                  <a:t>Rate of log increase (MB/min)</a:t>
                </a:r>
                <a:endParaRPr lang="en-CA" sz="15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024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MB/min per Node added -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'Experiment 1 - Nodes'!$R$31</c:f>
              <c:strCache>
                <c:ptCount val="1"/>
                <c:pt idx="0">
                  <c:v>MB/min per 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'Experiment 1 - Nodes'!$Q$32:$Q$43</c:f>
              <c:strCache>
                <c:ptCount val="12"/>
                <c:pt idx="0">
                  <c:v>data-control</c:v>
                </c:pt>
                <c:pt idx="1">
                  <c:v>data-controldb</c:v>
                </c:pt>
                <c:pt idx="2">
                  <c:v>data-kafka-broker-0</c:v>
                </c:pt>
                <c:pt idx="3">
                  <c:v>data-kafka-zookeeper-0</c:v>
                </c:pt>
                <c:pt idx="4">
                  <c:v>data-logsdb-0</c:v>
                </c:pt>
                <c:pt idx="5">
                  <c:v>data-metricsdb-0</c:v>
                </c:pt>
                <c:pt idx="6">
                  <c:v>logs-control</c:v>
                </c:pt>
                <c:pt idx="7">
                  <c:v>logs-controldb</c:v>
                </c:pt>
                <c:pt idx="8">
                  <c:v>logs-kafka-broker-0</c:v>
                </c:pt>
                <c:pt idx="9">
                  <c:v>logs-kafka-zookeeper-0</c:v>
                </c:pt>
                <c:pt idx="10">
                  <c:v>logs-logsdb-0</c:v>
                </c:pt>
                <c:pt idx="11">
                  <c:v>logs-metricsdb-0</c:v>
                </c:pt>
              </c:strCache>
            </c:strRef>
          </c:cat>
          <c:val>
            <c:numRef>
              <c:f>'Experiment 1 - Nodes'!$R$32:$R$43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0.14343247187500086</c:v>
                </c:pt>
                <c:pt idx="3">
                  <c:v>0</c:v>
                </c:pt>
                <c:pt idx="4">
                  <c:v>0.13233531354166603</c:v>
                </c:pt>
                <c:pt idx="5">
                  <c:v>8.4170390625000036E-2</c:v>
                </c:pt>
                <c:pt idx="6">
                  <c:v>3.3630842708334066E-2</c:v>
                </c:pt>
                <c:pt idx="7">
                  <c:v>1.4763354166666652E-3</c:v>
                </c:pt>
                <c:pt idx="8">
                  <c:v>5.1919374999999856E-4</c:v>
                </c:pt>
                <c:pt idx="9">
                  <c:v>4.4152083333333337E-5</c:v>
                </c:pt>
                <c:pt idx="10">
                  <c:v>8.0745656249999239E-3</c:v>
                </c:pt>
                <c:pt idx="11">
                  <c:v>1.170087499999995E-3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6-44F2-A9C9-3A6CC7C25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5673072"/>
        <c:axId val="1625671408"/>
        <c:axId val="0"/>
      </c:bar3DChart>
      <c:catAx>
        <c:axId val="16256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i="0" baseline="0">
                    <a:effectLst/>
                  </a:rPr>
                  <a:t>Persistent Volume</a:t>
                </a:r>
                <a:endParaRPr lang="en-CA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71408"/>
        <c:crosses val="autoZero"/>
        <c:auto val="1"/>
        <c:lblAlgn val="ctr"/>
        <c:lblOffset val="100"/>
        <c:noMultiLvlLbl val="0"/>
      </c:catAx>
      <c:valAx>
        <c:axId val="16256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>
                    <a:effectLst/>
                  </a:rPr>
                  <a:t>Rate of log increase per node (MB/min)</a:t>
                </a:r>
                <a:endParaRPr lang="en-CA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7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 2: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Effect of Increased MI Pods on </a:t>
            </a:r>
            <a:r>
              <a:rPr lang="en-US"/>
              <a:t>Slope (MB/min) per PVC</a:t>
            </a:r>
            <a:br>
              <a:rPr lang="en-US"/>
            </a:br>
            <a:r>
              <a:rPr lang="en-US" sz="1400" b="0">
                <a:latin typeface="Segoe UI" panose="020B0502040204020203" pitchFamily="34" charset="0"/>
                <a:cs typeface="Segoe UI" panose="020B0502040204020203" pitchFamily="34" charset="0"/>
              </a:rPr>
              <a:t>Constant: </a:t>
            </a:r>
            <a:r>
              <a:rPr lang="en-US" sz="1400" b="0" baseline="0">
                <a:latin typeface="Segoe UI" panose="020B0502040204020203" pitchFamily="34" charset="0"/>
                <a:cs typeface="Segoe UI" panose="020B0502040204020203" pitchFamily="34" charset="0"/>
              </a:rPr>
              <a:t>1 Replica, Nodes change to accomodate MIs</a:t>
            </a:r>
            <a:endParaRPr lang="en-US" b="0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2 - SQL MI'!$M$1</c:f>
              <c:strCache>
                <c:ptCount val="1"/>
                <c:pt idx="0">
                  <c:v>Slope (MB/min)</c:v>
                </c:pt>
              </c:strCache>
            </c:strRef>
          </c:tx>
          <c:invertIfNegative val="0"/>
          <c:cat>
            <c:strRef>
              <c:f>'Experiment 2 - SQL MI'!$B$2:$B$61</c:f>
              <c:strCache>
                <c:ptCount val="60"/>
                <c:pt idx="0">
                  <c:v>data-control</c:v>
                </c:pt>
                <c:pt idx="1">
                  <c:v>data-controldb</c:v>
                </c:pt>
                <c:pt idx="2">
                  <c:v>data-kafka-broker-0</c:v>
                </c:pt>
                <c:pt idx="3">
                  <c:v>data-kafka-zookeeper-0</c:v>
                </c:pt>
                <c:pt idx="4">
                  <c:v>data-logsdb-0</c:v>
                </c:pt>
                <c:pt idx="5">
                  <c:v>data-metricsdb-0</c:v>
                </c:pt>
                <c:pt idx="6">
                  <c:v>logs-control</c:v>
                </c:pt>
                <c:pt idx="7">
                  <c:v>logs-controldb</c:v>
                </c:pt>
                <c:pt idx="8">
                  <c:v>logs-kafka-broker-0</c:v>
                </c:pt>
                <c:pt idx="9">
                  <c:v>logs-kafka-zookeeper-0</c:v>
                </c:pt>
                <c:pt idx="10">
                  <c:v>logs-logsdb-0</c:v>
                </c:pt>
                <c:pt idx="11">
                  <c:v>logs-metricsdb-0</c:v>
                </c:pt>
                <c:pt idx="12">
                  <c:v>data-control</c:v>
                </c:pt>
                <c:pt idx="13">
                  <c:v>data-controldb</c:v>
                </c:pt>
                <c:pt idx="14">
                  <c:v>data-kafka-broker-0</c:v>
                </c:pt>
                <c:pt idx="15">
                  <c:v>data-kafka-zookeeper-0</c:v>
                </c:pt>
                <c:pt idx="16">
                  <c:v>data-logsdb-0</c:v>
                </c:pt>
                <c:pt idx="17">
                  <c:v>data-metricsdb-0</c:v>
                </c:pt>
                <c:pt idx="18">
                  <c:v>logs-control</c:v>
                </c:pt>
                <c:pt idx="19">
                  <c:v>logs-controldb</c:v>
                </c:pt>
                <c:pt idx="20">
                  <c:v>logs-kafka-broker-0</c:v>
                </c:pt>
                <c:pt idx="21">
                  <c:v>logs-kafka-zookeeper-0</c:v>
                </c:pt>
                <c:pt idx="22">
                  <c:v>logs-logsdb-0</c:v>
                </c:pt>
                <c:pt idx="23">
                  <c:v>logs-metricsdb-0</c:v>
                </c:pt>
                <c:pt idx="24">
                  <c:v>data-control</c:v>
                </c:pt>
                <c:pt idx="25">
                  <c:v>data-controldb</c:v>
                </c:pt>
                <c:pt idx="26">
                  <c:v>data-kafka-broker-0</c:v>
                </c:pt>
                <c:pt idx="27">
                  <c:v>data-kafka-zookeeper-0</c:v>
                </c:pt>
                <c:pt idx="28">
                  <c:v>data-logsdb-0</c:v>
                </c:pt>
                <c:pt idx="29">
                  <c:v>data-metricsdb-0</c:v>
                </c:pt>
                <c:pt idx="30">
                  <c:v>logs-control</c:v>
                </c:pt>
                <c:pt idx="31">
                  <c:v>logs-controldb</c:v>
                </c:pt>
                <c:pt idx="32">
                  <c:v>logs-kafka-broker-0</c:v>
                </c:pt>
                <c:pt idx="33">
                  <c:v>logs-kafka-zookeeper-0</c:v>
                </c:pt>
                <c:pt idx="34">
                  <c:v>logs-logsdb-0</c:v>
                </c:pt>
                <c:pt idx="35">
                  <c:v>logs-metricsdb-0</c:v>
                </c:pt>
                <c:pt idx="36">
                  <c:v>data-control</c:v>
                </c:pt>
                <c:pt idx="37">
                  <c:v>data-controldb</c:v>
                </c:pt>
                <c:pt idx="38">
                  <c:v>data-kafka-broker-0</c:v>
                </c:pt>
                <c:pt idx="39">
                  <c:v>data-kafka-zookeeper-0</c:v>
                </c:pt>
                <c:pt idx="40">
                  <c:v>data-logsdb-0</c:v>
                </c:pt>
                <c:pt idx="41">
                  <c:v>data-metricsdb-0</c:v>
                </c:pt>
                <c:pt idx="42">
                  <c:v>logs-control</c:v>
                </c:pt>
                <c:pt idx="43">
                  <c:v>logs-controldb</c:v>
                </c:pt>
                <c:pt idx="44">
                  <c:v>logs-kafka-broker-0</c:v>
                </c:pt>
                <c:pt idx="45">
                  <c:v>logs-kafka-zookeeper-0</c:v>
                </c:pt>
                <c:pt idx="46">
                  <c:v>logs-logsdb-0</c:v>
                </c:pt>
                <c:pt idx="47">
                  <c:v>logs-metricsdb-0</c:v>
                </c:pt>
                <c:pt idx="48">
                  <c:v>data-control</c:v>
                </c:pt>
                <c:pt idx="49">
                  <c:v>data-controldb</c:v>
                </c:pt>
                <c:pt idx="50">
                  <c:v>data-kafka-broker-0</c:v>
                </c:pt>
                <c:pt idx="51">
                  <c:v>data-kafka-zookeeper-0</c:v>
                </c:pt>
                <c:pt idx="52">
                  <c:v>data-logsdb-0</c:v>
                </c:pt>
                <c:pt idx="53">
                  <c:v>data-metricsdb-0</c:v>
                </c:pt>
                <c:pt idx="54">
                  <c:v>logs-control</c:v>
                </c:pt>
                <c:pt idx="55">
                  <c:v>logs-controldb</c:v>
                </c:pt>
                <c:pt idx="56">
                  <c:v>logs-kafka-broker-0</c:v>
                </c:pt>
                <c:pt idx="57">
                  <c:v>logs-kafka-zookeeper-0</c:v>
                </c:pt>
                <c:pt idx="58">
                  <c:v>logs-logsdb-0</c:v>
                </c:pt>
                <c:pt idx="59">
                  <c:v>logs-metricsdb-0</c:v>
                </c:pt>
              </c:strCache>
            </c:strRef>
          </c:cat>
          <c:val>
            <c:numRef>
              <c:f>'Experiment 2 - SQL MI'!$M$2:$M$61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0.46653333333333646</c:v>
                </c:pt>
                <c:pt idx="3">
                  <c:v>0</c:v>
                </c:pt>
                <c:pt idx="4">
                  <c:v>0.27379999999999804</c:v>
                </c:pt>
                <c:pt idx="5">
                  <c:v>0.25639999999999979</c:v>
                </c:pt>
                <c:pt idx="6">
                  <c:v>0.10426666666666809</c:v>
                </c:pt>
                <c:pt idx="7">
                  <c:v>5.9666666666667346E-3</c:v>
                </c:pt>
                <c:pt idx="8">
                  <c:v>1.29999999999999E-3</c:v>
                </c:pt>
                <c:pt idx="9">
                  <c:v>3.6666666666666331E-4</c:v>
                </c:pt>
                <c:pt idx="10">
                  <c:v>3.4499999999999885E-2</c:v>
                </c:pt>
                <c:pt idx="11">
                  <c:v>2.4666666666666613E-3</c:v>
                </c:pt>
                <c:pt idx="12">
                  <c:v>0</c:v>
                </c:pt>
                <c:pt idx="13">
                  <c:v>0</c:v>
                </c:pt>
                <c:pt idx="14">
                  <c:v>0.85116666666666185</c:v>
                </c:pt>
                <c:pt idx="15">
                  <c:v>0</c:v>
                </c:pt>
                <c:pt idx="16">
                  <c:v>0.58196666666666863</c:v>
                </c:pt>
                <c:pt idx="17">
                  <c:v>0.37538095238095215</c:v>
                </c:pt>
                <c:pt idx="18">
                  <c:v>0.1846333333333329</c:v>
                </c:pt>
                <c:pt idx="19">
                  <c:v>6.6333333333333279E-3</c:v>
                </c:pt>
                <c:pt idx="20">
                  <c:v>1.633333333333331E-3</c:v>
                </c:pt>
                <c:pt idx="21">
                  <c:v>3.3333333333333365E-4</c:v>
                </c:pt>
                <c:pt idx="22">
                  <c:v>3.4050000000000108E-2</c:v>
                </c:pt>
                <c:pt idx="23">
                  <c:v>2.7333333333333285E-3</c:v>
                </c:pt>
                <c:pt idx="24">
                  <c:v>0</c:v>
                </c:pt>
                <c:pt idx="25">
                  <c:v>0</c:v>
                </c:pt>
                <c:pt idx="26">
                  <c:v>1.2389333333333297</c:v>
                </c:pt>
                <c:pt idx="27">
                  <c:v>0</c:v>
                </c:pt>
                <c:pt idx="28">
                  <c:v>0.6373833333333323</c:v>
                </c:pt>
                <c:pt idx="29">
                  <c:v>0.44914999999999999</c:v>
                </c:pt>
                <c:pt idx="30">
                  <c:v>0.21503333333333216</c:v>
                </c:pt>
                <c:pt idx="31">
                  <c:v>6.6333333333333877E-3</c:v>
                </c:pt>
                <c:pt idx="32">
                  <c:v>4.8166666666666913E-3</c:v>
                </c:pt>
                <c:pt idx="33">
                  <c:v>2.666666666666669E-4</c:v>
                </c:pt>
                <c:pt idx="34">
                  <c:v>3.4299999999999879E-2</c:v>
                </c:pt>
                <c:pt idx="35">
                  <c:v>2.6666666666666692E-3</c:v>
                </c:pt>
                <c:pt idx="36">
                  <c:v>0</c:v>
                </c:pt>
                <c:pt idx="37">
                  <c:v>0</c:v>
                </c:pt>
                <c:pt idx="38">
                  <c:v>1.6394499999999881</c:v>
                </c:pt>
                <c:pt idx="39">
                  <c:v>0</c:v>
                </c:pt>
                <c:pt idx="40">
                  <c:v>0.90720000000000023</c:v>
                </c:pt>
                <c:pt idx="41">
                  <c:v>0</c:v>
                </c:pt>
                <c:pt idx="42">
                  <c:v>0.32635000000000219</c:v>
                </c:pt>
                <c:pt idx="43">
                  <c:v>8.3999999999999631E-3</c:v>
                </c:pt>
                <c:pt idx="44">
                  <c:v>2.550000000000008E-3</c:v>
                </c:pt>
                <c:pt idx="45">
                  <c:v>3.5000000000000585E-4</c:v>
                </c:pt>
                <c:pt idx="46">
                  <c:v>4.2949999999999024E-2</c:v>
                </c:pt>
                <c:pt idx="47">
                  <c:v>4.1499999999999202E-3</c:v>
                </c:pt>
                <c:pt idx="48">
                  <c:v>0</c:v>
                </c:pt>
                <c:pt idx="49">
                  <c:v>0</c:v>
                </c:pt>
                <c:pt idx="50">
                  <c:v>2.5138666666666722</c:v>
                </c:pt>
                <c:pt idx="51">
                  <c:v>0</c:v>
                </c:pt>
                <c:pt idx="52">
                  <c:v>1.050266666666668</c:v>
                </c:pt>
                <c:pt idx="53">
                  <c:v>0.13714035087719312</c:v>
                </c:pt>
                <c:pt idx="54">
                  <c:v>0.46308333333333468</c:v>
                </c:pt>
                <c:pt idx="55">
                  <c:v>6.7166666666666451E-3</c:v>
                </c:pt>
                <c:pt idx="56">
                  <c:v>4.0333333333333185E-3</c:v>
                </c:pt>
                <c:pt idx="57">
                  <c:v>1.6999999999999977E-3</c:v>
                </c:pt>
                <c:pt idx="58">
                  <c:v>3.7966666666666524E-2</c:v>
                </c:pt>
                <c:pt idx="59">
                  <c:v>4.8166666666666913E-3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C-4917-A04D-59FCD3D4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024880"/>
        <c:axId val="956026128"/>
      </c:barChart>
      <c:scatterChart>
        <c:scatterStyle val="lineMarker"/>
        <c:varyColors val="0"/>
        <c:ser>
          <c:idx val="1"/>
          <c:order val="1"/>
          <c:tx>
            <c:strRef>
              <c:f>'Experiment 2 - SQL MI'!$P$2</c:f>
              <c:strCache>
                <c:ptCount val="1"/>
                <c:pt idx="0">
                  <c:v>MIs = 0, Node = 2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dPt>
            <c:idx val="2"/>
            <c:bubble3D val="0"/>
            <c:spPr>
              <a:ln>
                <a:solidFill>
                  <a:srgbClr val="00B05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853C-4917-A04D-59FCD3D4A536}"/>
              </c:ext>
            </c:extLst>
          </c:dPt>
          <c:xVal>
            <c:numRef>
              <c:f>'Experiment 2 - SQL MI'!$Q$2:$Q$5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12.5</c:v>
                </c:pt>
                <c:pt idx="3">
                  <c:v>12.5</c:v>
                </c:pt>
              </c:numCache>
            </c:numRef>
          </c:xVal>
          <c:yVal>
            <c:numRef>
              <c:f>'Experiment 2 - SQL MI'!$R$2:$R$5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3C-4917-A04D-59FCD3D4A536}"/>
            </c:ext>
          </c:extLst>
        </c:ser>
        <c:ser>
          <c:idx val="2"/>
          <c:order val="2"/>
          <c:tx>
            <c:strRef>
              <c:f>'Experiment 2 - SQL MI'!$P$6</c:f>
              <c:strCache>
                <c:ptCount val="1"/>
                <c:pt idx="0">
                  <c:v>MIs = 1, Node = 2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'Experiment 2 - SQL MI'!$Q$6:$Q$9</c:f>
              <c:numCache>
                <c:formatCode>General</c:formatCode>
                <c:ptCount val="4"/>
                <c:pt idx="0">
                  <c:v>12.5</c:v>
                </c:pt>
                <c:pt idx="1">
                  <c:v>12.5</c:v>
                </c:pt>
                <c:pt idx="2">
                  <c:v>25</c:v>
                </c:pt>
                <c:pt idx="3">
                  <c:v>25</c:v>
                </c:pt>
              </c:numCache>
            </c:numRef>
          </c:xVal>
          <c:yVal>
            <c:numRef>
              <c:f>'Experiment 2 - SQL MI'!$R$6:$R$9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3C-4917-A04D-59FCD3D4A536}"/>
            </c:ext>
          </c:extLst>
        </c:ser>
        <c:ser>
          <c:idx val="3"/>
          <c:order val="3"/>
          <c:tx>
            <c:strRef>
              <c:f>'Experiment 2 - SQL MI'!$P$10</c:f>
              <c:strCache>
                <c:ptCount val="1"/>
                <c:pt idx="0">
                  <c:v>MIs = 2, Node = 2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'Experiment 2 - SQL MI'!$Q$10:$Q$13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37.5</c:v>
                </c:pt>
                <c:pt idx="3">
                  <c:v>37.5</c:v>
                </c:pt>
              </c:numCache>
            </c:numRef>
          </c:xVal>
          <c:yVal>
            <c:numRef>
              <c:f>'Experiment 2 - SQL MI'!$R$10:$R$13</c:f>
              <c:numCache>
                <c:formatCode>General</c:formatCode>
                <c:ptCount val="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3C-4917-A04D-59FCD3D4A536}"/>
            </c:ext>
          </c:extLst>
        </c:ser>
        <c:ser>
          <c:idx val="4"/>
          <c:order val="4"/>
          <c:tx>
            <c:strRef>
              <c:f>'Experiment 2 - SQL MI'!$P$14</c:f>
              <c:strCache>
                <c:ptCount val="1"/>
                <c:pt idx="0">
                  <c:v>MIs = 2, Node = 3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'Experiment 2 - SQL MI'!$Q$14:$Q$17</c:f>
              <c:numCache>
                <c:formatCode>General</c:formatCode>
                <c:ptCount val="4"/>
                <c:pt idx="0">
                  <c:v>37.5</c:v>
                </c:pt>
                <c:pt idx="1">
                  <c:v>37.5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'Experiment 2 - SQL MI'!$R$14:$R$17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3C-4917-A04D-59FCD3D4A536}"/>
            </c:ext>
          </c:extLst>
        </c:ser>
        <c:ser>
          <c:idx val="5"/>
          <c:order val="5"/>
          <c:tx>
            <c:strRef>
              <c:f>'Experiment 2 - SQL MI'!$P$18</c:f>
              <c:strCache>
                <c:ptCount val="1"/>
                <c:pt idx="0">
                  <c:v>MIs = 7, Node = 3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'Experiment 2 - SQL MI'!$Q$18:$Q$21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62.5</c:v>
                </c:pt>
                <c:pt idx="3">
                  <c:v>62.5</c:v>
                </c:pt>
              </c:numCache>
            </c:numRef>
          </c:xVal>
          <c:yVal>
            <c:numRef>
              <c:f>'Experiment 2 - SQL MI'!$R$18:$R$21</c:f>
              <c:numCache>
                <c:formatCode>General</c:formatCode>
                <c:ptCount val="4"/>
                <c:pt idx="0">
                  <c:v>0</c:v>
                </c:pt>
                <c:pt idx="1">
                  <c:v>2.75</c:v>
                </c:pt>
                <c:pt idx="2">
                  <c:v>2.75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3C-4917-A04D-59FCD3D4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24880"/>
        <c:axId val="956026128"/>
      </c:scatterChart>
      <c:catAx>
        <c:axId val="95602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CA" sz="1500" b="1" i="0" baseline="0">
                    <a:effectLst/>
                  </a:rPr>
                  <a:t>Persistent Volume</a:t>
                </a:r>
                <a:endParaRPr lang="en-CA" sz="15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026128"/>
        <c:crosses val="autoZero"/>
        <c:auto val="1"/>
        <c:lblAlgn val="ctr"/>
        <c:lblOffset val="100"/>
        <c:noMultiLvlLbl val="0"/>
      </c:catAx>
      <c:valAx>
        <c:axId val="956026128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sz="1500" b="1" i="0" baseline="0">
                    <a:effectLst/>
                  </a:rPr>
                  <a:t>Rate of log increase (MB/min)</a:t>
                </a:r>
                <a:endParaRPr lang="en-CA" sz="15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024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MB/min per MI added - Normalized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'Experiment 2 - SQL MI'!$R$27</c:f>
              <c:strCache>
                <c:ptCount val="1"/>
                <c:pt idx="0">
                  <c:v>MB/min per 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'Experiment 2 - SQL MI'!$Q$28:$Q$39</c:f>
              <c:strCache>
                <c:ptCount val="12"/>
                <c:pt idx="0">
                  <c:v>data-control</c:v>
                </c:pt>
                <c:pt idx="1">
                  <c:v>data-controldb</c:v>
                </c:pt>
                <c:pt idx="2">
                  <c:v>data-kafka-broker-0</c:v>
                </c:pt>
                <c:pt idx="3">
                  <c:v>data-kafka-zookeeper-0</c:v>
                </c:pt>
                <c:pt idx="4">
                  <c:v>data-logsdb-0</c:v>
                </c:pt>
                <c:pt idx="5">
                  <c:v>data-metricsdb-0</c:v>
                </c:pt>
                <c:pt idx="6">
                  <c:v>logs-control</c:v>
                </c:pt>
                <c:pt idx="7">
                  <c:v>logs-controldb</c:v>
                </c:pt>
                <c:pt idx="8">
                  <c:v>logs-kafka-broker-0</c:v>
                </c:pt>
                <c:pt idx="9">
                  <c:v>logs-kafka-zookeeper-0</c:v>
                </c:pt>
                <c:pt idx="10">
                  <c:v>logs-logsdb-0</c:v>
                </c:pt>
                <c:pt idx="11">
                  <c:v>logs-metricsdb-0</c:v>
                </c:pt>
              </c:strCache>
            </c:strRef>
          </c:cat>
          <c:val>
            <c:numRef>
              <c:f>'Experiment 2 - SQL MI'!$R$28:$R$39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0.32995357142856768</c:v>
                </c:pt>
                <c:pt idx="3">
                  <c:v>0</c:v>
                </c:pt>
                <c:pt idx="4">
                  <c:v>0.18351642857142975</c:v>
                </c:pt>
                <c:pt idx="5">
                  <c:v>4.3071190476190492E-2</c:v>
                </c:pt>
                <c:pt idx="6">
                  <c:v>5.9610238095237543E-2</c:v>
                </c:pt>
                <c:pt idx="7">
                  <c:v>4.6476190476187567E-4</c:v>
                </c:pt>
                <c:pt idx="8">
                  <c:v>6.2142857142857811E-4</c:v>
                </c:pt>
                <c:pt idx="9">
                  <c:v>3.8095238095238126E-5</c:v>
                </c:pt>
                <c:pt idx="10">
                  <c:v>9.4404761904753214E-4</c:v>
                </c:pt>
                <c:pt idx="11">
                  <c:v>3.0880952380951817E-4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3-4D3F-ADE6-8F4EC207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7529760"/>
        <c:axId val="1557534752"/>
        <c:axId val="0"/>
      </c:bar3DChart>
      <c:catAx>
        <c:axId val="15575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>
                    <a:effectLst/>
                  </a:rPr>
                  <a:t>Persistent Volume</a:t>
                </a:r>
                <a:endParaRPr lang="en-CA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34752"/>
        <c:crosses val="autoZero"/>
        <c:auto val="1"/>
        <c:lblAlgn val="ctr"/>
        <c:lblOffset val="100"/>
        <c:noMultiLvlLbl val="0"/>
      </c:catAx>
      <c:valAx>
        <c:axId val="15575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>
                    <a:effectLst/>
                  </a:rPr>
                  <a:t>Rate of log increase per node (MB/min)</a:t>
                </a:r>
                <a:endParaRPr lang="en-CA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Experiment 3: Effect of Increased MI Replicas on Slope (MB/min) per PVC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Constant: 1 BC MI, 3 Nodes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3 - Replicas'!$M$1</c:f>
              <c:strCache>
                <c:ptCount val="1"/>
                <c:pt idx="0">
                  <c:v>Slope (MB/min)</c:v>
                </c:pt>
              </c:strCache>
            </c:strRef>
          </c:tx>
          <c:invertIfNegative val="0"/>
          <c:cat>
            <c:strRef>
              <c:f>'Experiment 3 - Replicas'!$B$2:$B$61</c:f>
              <c:strCache>
                <c:ptCount val="36"/>
                <c:pt idx="0">
                  <c:v>data-control</c:v>
                </c:pt>
                <c:pt idx="1">
                  <c:v>data-controldb</c:v>
                </c:pt>
                <c:pt idx="2">
                  <c:v>data-kafka-broker-0</c:v>
                </c:pt>
                <c:pt idx="3">
                  <c:v>data-kafka-zookeeper-0</c:v>
                </c:pt>
                <c:pt idx="4">
                  <c:v>data-logsdb-0</c:v>
                </c:pt>
                <c:pt idx="5">
                  <c:v>data-metricsdb-0</c:v>
                </c:pt>
                <c:pt idx="6">
                  <c:v>logs-control</c:v>
                </c:pt>
                <c:pt idx="7">
                  <c:v>logs-controldb</c:v>
                </c:pt>
                <c:pt idx="8">
                  <c:v>logs-kafka-broker-0</c:v>
                </c:pt>
                <c:pt idx="9">
                  <c:v>logs-kafka-zookeeper-0</c:v>
                </c:pt>
                <c:pt idx="10">
                  <c:v>logs-logsdb-0</c:v>
                </c:pt>
                <c:pt idx="11">
                  <c:v>logs-metricsdb-0</c:v>
                </c:pt>
                <c:pt idx="12">
                  <c:v>data-control</c:v>
                </c:pt>
                <c:pt idx="13">
                  <c:v>data-controldb</c:v>
                </c:pt>
                <c:pt idx="14">
                  <c:v>data-kafka-broker-0</c:v>
                </c:pt>
                <c:pt idx="15">
                  <c:v>data-kafka-zookeeper-0</c:v>
                </c:pt>
                <c:pt idx="16">
                  <c:v>data-logsdb-0</c:v>
                </c:pt>
                <c:pt idx="17">
                  <c:v>data-metricsdb-0</c:v>
                </c:pt>
                <c:pt idx="18">
                  <c:v>logs-control</c:v>
                </c:pt>
                <c:pt idx="19">
                  <c:v>logs-controldb</c:v>
                </c:pt>
                <c:pt idx="20">
                  <c:v>logs-kafka-broker-0</c:v>
                </c:pt>
                <c:pt idx="21">
                  <c:v>logs-kafka-zookeeper-0</c:v>
                </c:pt>
                <c:pt idx="22">
                  <c:v>logs-logsdb-0</c:v>
                </c:pt>
                <c:pt idx="23">
                  <c:v>logs-metricsdb-0</c:v>
                </c:pt>
                <c:pt idx="24">
                  <c:v>data-control</c:v>
                </c:pt>
                <c:pt idx="25">
                  <c:v>data-controldb</c:v>
                </c:pt>
                <c:pt idx="26">
                  <c:v>data-kafka-broker-0</c:v>
                </c:pt>
                <c:pt idx="27">
                  <c:v>data-kafka-zookeeper-0</c:v>
                </c:pt>
                <c:pt idx="28">
                  <c:v>data-logsdb-0</c:v>
                </c:pt>
                <c:pt idx="29">
                  <c:v>data-metricsdb-0</c:v>
                </c:pt>
                <c:pt idx="30">
                  <c:v>logs-control</c:v>
                </c:pt>
                <c:pt idx="31">
                  <c:v>logs-controldb</c:v>
                </c:pt>
                <c:pt idx="32">
                  <c:v>logs-kafka-broker-0</c:v>
                </c:pt>
                <c:pt idx="33">
                  <c:v>logs-kafka-zookeeper-0</c:v>
                </c:pt>
                <c:pt idx="34">
                  <c:v>logs-logsdb-0</c:v>
                </c:pt>
                <c:pt idx="35">
                  <c:v>logs-metricsdb-0</c:v>
                </c:pt>
              </c:strCache>
            </c:strRef>
          </c:cat>
          <c:val>
            <c:numRef>
              <c:f>'Experiment 3 - Replicas'!$M$2:$M$37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0.97351666666666758</c:v>
                </c:pt>
                <c:pt idx="3">
                  <c:v>0</c:v>
                </c:pt>
                <c:pt idx="4">
                  <c:v>0.63990000000000391</c:v>
                </c:pt>
                <c:pt idx="5">
                  <c:v>0.42</c:v>
                </c:pt>
                <c:pt idx="6">
                  <c:v>0.17988333333333154</c:v>
                </c:pt>
                <c:pt idx="7">
                  <c:v>6.7000000000000167E-3</c:v>
                </c:pt>
                <c:pt idx="8">
                  <c:v>7.9333333333333478E-3</c:v>
                </c:pt>
                <c:pt idx="9">
                  <c:v>2.5000000000000207E-4</c:v>
                </c:pt>
                <c:pt idx="10">
                  <c:v>3.6333333333333447E-2</c:v>
                </c:pt>
                <c:pt idx="11">
                  <c:v>3.9000000000000293E-3</c:v>
                </c:pt>
                <c:pt idx="12">
                  <c:v>0</c:v>
                </c:pt>
                <c:pt idx="13">
                  <c:v>0</c:v>
                </c:pt>
                <c:pt idx="14">
                  <c:v>1.3001333333333454</c:v>
                </c:pt>
                <c:pt idx="15">
                  <c:v>0</c:v>
                </c:pt>
                <c:pt idx="16">
                  <c:v>0.6283166666666602</c:v>
                </c:pt>
                <c:pt idx="17">
                  <c:v>0.55871666666666664</c:v>
                </c:pt>
                <c:pt idx="18">
                  <c:v>0.21815384615384714</c:v>
                </c:pt>
                <c:pt idx="19">
                  <c:v>6.6333333333333877E-3</c:v>
                </c:pt>
                <c:pt idx="20">
                  <c:v>5.0666666666666716E-3</c:v>
                </c:pt>
                <c:pt idx="21">
                  <c:v>3.1666666666666139E-4</c:v>
                </c:pt>
                <c:pt idx="22">
                  <c:v>3.0916666666666971E-2</c:v>
                </c:pt>
                <c:pt idx="23">
                  <c:v>3.9833333333332867E-3</c:v>
                </c:pt>
                <c:pt idx="24">
                  <c:v>0</c:v>
                </c:pt>
                <c:pt idx="25">
                  <c:v>0</c:v>
                </c:pt>
                <c:pt idx="26">
                  <c:v>1.6917166666666617</c:v>
                </c:pt>
                <c:pt idx="27">
                  <c:v>0</c:v>
                </c:pt>
                <c:pt idx="28">
                  <c:v>0.80560000000000398</c:v>
                </c:pt>
                <c:pt idx="29">
                  <c:v>0.61120000000000041</c:v>
                </c:pt>
                <c:pt idx="30">
                  <c:v>0.29296666666666626</c:v>
                </c:pt>
                <c:pt idx="31">
                  <c:v>6.6333333333333877E-3</c:v>
                </c:pt>
                <c:pt idx="32">
                  <c:v>8.2666666666667034E-3</c:v>
                </c:pt>
                <c:pt idx="33">
                  <c:v>3.3333333333333365E-4</c:v>
                </c:pt>
                <c:pt idx="34">
                  <c:v>3.5483333333333179E-2</c:v>
                </c:pt>
                <c:pt idx="35">
                  <c:v>3.9666666666666591E-3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3-41A0-8D9F-9929E853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024880"/>
        <c:axId val="956026128"/>
      </c:barChart>
      <c:scatterChart>
        <c:scatterStyle val="lineMarker"/>
        <c:varyColors val="0"/>
        <c:ser>
          <c:idx val="1"/>
          <c:order val="1"/>
          <c:tx>
            <c:strRef>
              <c:f>'Experiment 3 - Replicas'!$P$2</c:f>
              <c:strCache>
                <c:ptCount val="1"/>
                <c:pt idx="0">
                  <c:v>Replicas = 1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dPt>
            <c:idx val="2"/>
            <c:bubble3D val="0"/>
            <c:spPr>
              <a:ln>
                <a:solidFill>
                  <a:srgbClr val="00B05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2283-41A0-8D9F-9929E853A264}"/>
              </c:ext>
            </c:extLst>
          </c:dPt>
          <c:xVal>
            <c:numRef>
              <c:f>'Experiment 3 - Replicas'!$Q$2:$Q$5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12.5</c:v>
                </c:pt>
                <c:pt idx="3">
                  <c:v>12.5</c:v>
                </c:pt>
              </c:numCache>
            </c:numRef>
          </c:xVal>
          <c:yVal>
            <c:numRef>
              <c:f>'Experiment 3 - Replicas'!$R$2:$R$5</c:f>
              <c:numCache>
                <c:formatCode>General</c:formatCode>
                <c:ptCount val="4"/>
                <c:pt idx="0">
                  <c:v>0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83-41A0-8D9F-9929E853A264}"/>
            </c:ext>
          </c:extLst>
        </c:ser>
        <c:ser>
          <c:idx val="2"/>
          <c:order val="2"/>
          <c:tx>
            <c:strRef>
              <c:f>'Experiment 3 - Replicas'!$P$6</c:f>
              <c:strCache>
                <c:ptCount val="1"/>
                <c:pt idx="0">
                  <c:v>Replicas = 2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'Experiment 3 - Replicas'!$Q$6:$Q$9</c:f>
              <c:numCache>
                <c:formatCode>General</c:formatCode>
                <c:ptCount val="4"/>
                <c:pt idx="0">
                  <c:v>12.5</c:v>
                </c:pt>
                <c:pt idx="1">
                  <c:v>12.5</c:v>
                </c:pt>
                <c:pt idx="2">
                  <c:v>25</c:v>
                </c:pt>
                <c:pt idx="3">
                  <c:v>25</c:v>
                </c:pt>
              </c:numCache>
            </c:numRef>
          </c:xVal>
          <c:yVal>
            <c:numRef>
              <c:f>'Experiment 3 - Replicas'!$R$6:$R$9</c:f>
              <c:numCache>
                <c:formatCode>General</c:formatCode>
                <c:ptCount val="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83-41A0-8D9F-9929E853A264}"/>
            </c:ext>
          </c:extLst>
        </c:ser>
        <c:ser>
          <c:idx val="3"/>
          <c:order val="3"/>
          <c:tx>
            <c:strRef>
              <c:f>'Experiment 3 - Replicas'!$P$10</c:f>
              <c:strCache>
                <c:ptCount val="1"/>
                <c:pt idx="0">
                  <c:v>Replicas = 3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'Experiment 3 - Replicas'!$Q$10:$Q$13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37.5</c:v>
                </c:pt>
                <c:pt idx="3">
                  <c:v>37.5</c:v>
                </c:pt>
              </c:numCache>
            </c:numRef>
          </c:xVal>
          <c:yVal>
            <c:numRef>
              <c:f>'Experiment 3 - Replicas'!$R$10:$R$13</c:f>
              <c:numCache>
                <c:formatCode>General</c:formatCode>
                <c:ptCount val="4"/>
                <c:pt idx="0">
                  <c:v>0</c:v>
                </c:pt>
                <c:pt idx="1">
                  <c:v>1.9</c:v>
                </c:pt>
                <c:pt idx="2">
                  <c:v>1.9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83-41A0-8D9F-9929E853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24880"/>
        <c:axId val="956026128"/>
      </c:scatterChart>
      <c:catAx>
        <c:axId val="95602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CA" sz="1500"/>
                  <a:t>Persistent 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026128"/>
        <c:crosses val="autoZero"/>
        <c:auto val="1"/>
        <c:lblAlgn val="ctr"/>
        <c:lblOffset val="100"/>
        <c:noMultiLvlLbl val="0"/>
      </c:catAx>
      <c:valAx>
        <c:axId val="956026128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CA" sz="1500"/>
                  <a:t>Rate</a:t>
                </a:r>
                <a:r>
                  <a:rPr lang="en-CA" sz="1500" baseline="0"/>
                  <a:t> of log generation (MB/min)</a:t>
                </a:r>
                <a:endParaRPr lang="en-CA" sz="15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024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MB/min per replica added - Normalized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'Experiment 3 - Replicas'!$R$31</c:f>
              <c:strCache>
                <c:ptCount val="1"/>
                <c:pt idx="0">
                  <c:v>MB/min per repl.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'Experiment 3 - Replicas'!$Q$32:$Q$43</c:f>
              <c:strCache>
                <c:ptCount val="12"/>
                <c:pt idx="0">
                  <c:v>data-control</c:v>
                </c:pt>
                <c:pt idx="1">
                  <c:v>data-controldb</c:v>
                </c:pt>
                <c:pt idx="2">
                  <c:v>data-kafka-broker-0</c:v>
                </c:pt>
                <c:pt idx="3">
                  <c:v>data-kafka-zookeeper-0</c:v>
                </c:pt>
                <c:pt idx="4">
                  <c:v>data-logsdb-0</c:v>
                </c:pt>
                <c:pt idx="5">
                  <c:v>data-metricsdb-0</c:v>
                </c:pt>
                <c:pt idx="6">
                  <c:v>logs-control</c:v>
                </c:pt>
                <c:pt idx="7">
                  <c:v>logs-controldb</c:v>
                </c:pt>
                <c:pt idx="8">
                  <c:v>logs-kafka-broker-0</c:v>
                </c:pt>
                <c:pt idx="9">
                  <c:v>logs-kafka-zookeeper-0</c:v>
                </c:pt>
                <c:pt idx="10">
                  <c:v>logs-logsdb-0</c:v>
                </c:pt>
                <c:pt idx="11">
                  <c:v>logs-metricsdb-0</c:v>
                </c:pt>
              </c:strCache>
            </c:strRef>
          </c:cat>
          <c:val>
            <c:numRef>
              <c:f>'Experiment 3 - Replicas'!$R$32:$R$43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0.72916296296296468</c:v>
                </c:pt>
                <c:pt idx="3">
                  <c:v>0</c:v>
                </c:pt>
                <c:pt idx="4">
                  <c:v>0.40753055555555623</c:v>
                </c:pt>
                <c:pt idx="5">
                  <c:v>0.30103055555555558</c:v>
                </c:pt>
                <c:pt idx="6">
                  <c:v>0.12887193732193686</c:v>
                </c:pt>
                <c:pt idx="7">
                  <c:v>4.0759259259259464E-3</c:v>
                </c:pt>
                <c:pt idx="8">
                  <c:v>4.4074074074074172E-3</c:v>
                </c:pt>
                <c:pt idx="9">
                  <c:v>1.7314814814814799E-4</c:v>
                </c:pt>
                <c:pt idx="10">
                  <c:v>2.1206481481481552E-2</c:v>
                </c:pt>
                <c:pt idx="11">
                  <c:v>2.4046296296296307E-3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1-42A6-899D-18322F5A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1646928"/>
        <c:axId val="1591650672"/>
        <c:axId val="0"/>
      </c:bar3DChart>
      <c:catAx>
        <c:axId val="159164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 i="0" baseline="0">
                    <a:effectLst/>
                  </a:rPr>
                  <a:t>Persistent Volume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50672"/>
        <c:crosses val="autoZero"/>
        <c:auto val="1"/>
        <c:lblAlgn val="ctr"/>
        <c:lblOffset val="100"/>
        <c:noMultiLvlLbl val="0"/>
      </c:catAx>
      <c:valAx>
        <c:axId val="15916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i="0" baseline="0">
                    <a:effectLst/>
                  </a:rPr>
                  <a:t>Rate of log increase per MI replica (MB/min)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Experiment 4: Effect of 55 Parallel MIs on Slope (MB/min) per PVC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Constant: 5 Nodes, K8s Errors generated per MI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4 - 55 MIs'!$M$1</c:f>
              <c:strCache>
                <c:ptCount val="1"/>
                <c:pt idx="0">
                  <c:v>Slope (MB/min)</c:v>
                </c:pt>
              </c:strCache>
            </c:strRef>
          </c:tx>
          <c:invertIfNegative val="0"/>
          <c:cat>
            <c:strRef>
              <c:f>'Experiment 4 - 55 MIs'!$B$2:$B$13</c:f>
              <c:strCache>
                <c:ptCount val="12"/>
                <c:pt idx="0">
                  <c:v>data-control</c:v>
                </c:pt>
                <c:pt idx="1">
                  <c:v>data-controldb</c:v>
                </c:pt>
                <c:pt idx="2">
                  <c:v>data-kafka-broker-0</c:v>
                </c:pt>
                <c:pt idx="3">
                  <c:v>data-kafka-zookeeper-0</c:v>
                </c:pt>
                <c:pt idx="4">
                  <c:v>data-logsdb-0</c:v>
                </c:pt>
                <c:pt idx="5">
                  <c:v>data-metricsdb-0</c:v>
                </c:pt>
                <c:pt idx="6">
                  <c:v>logs-control</c:v>
                </c:pt>
                <c:pt idx="7">
                  <c:v>logs-controldb</c:v>
                </c:pt>
                <c:pt idx="8">
                  <c:v>logs-kafka-broker-0</c:v>
                </c:pt>
                <c:pt idx="9">
                  <c:v>logs-kafka-zookeeper-0</c:v>
                </c:pt>
                <c:pt idx="10">
                  <c:v>logs-logsdb-0</c:v>
                </c:pt>
                <c:pt idx="11">
                  <c:v>logs-metricsdb-0</c:v>
                </c:pt>
              </c:strCache>
            </c:strRef>
          </c:cat>
          <c:val>
            <c:numRef>
              <c:f>'Experiment 4 - 55 MIs'!$M$2:$M$13</c:f>
              <c:numCache>
                <c:formatCode>General</c:formatCode>
                <c:ptCount val="12"/>
                <c:pt idx="0">
                  <c:v>0</c:v>
                </c:pt>
                <c:pt idx="1">
                  <c:v>3.2</c:v>
                </c:pt>
                <c:pt idx="2">
                  <c:v>90.394949999999966</c:v>
                </c:pt>
                <c:pt idx="3">
                  <c:v>0</c:v>
                </c:pt>
                <c:pt idx="4">
                  <c:v>46.5989</c:v>
                </c:pt>
                <c:pt idx="5">
                  <c:v>2.0697000000000019</c:v>
                </c:pt>
                <c:pt idx="6">
                  <c:v>35.184000000000012</c:v>
                </c:pt>
                <c:pt idx="7">
                  <c:v>5.060000000000002E-2</c:v>
                </c:pt>
                <c:pt idx="8">
                  <c:v>3.379999999999992E-2</c:v>
                </c:pt>
                <c:pt idx="9">
                  <c:v>3.5000000000000585E-4</c:v>
                </c:pt>
                <c:pt idx="10">
                  <c:v>0.17244999999999919</c:v>
                </c:pt>
                <c:pt idx="11">
                  <c:v>1.1549999999999904E-2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B-4D96-BB00-B8C52157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024880"/>
        <c:axId val="956026128"/>
      </c:barChart>
      <c:scatterChart>
        <c:scatterStyle val="lineMarker"/>
        <c:varyColors val="0"/>
        <c:ser>
          <c:idx val="1"/>
          <c:order val="1"/>
          <c:tx>
            <c:strRef>
              <c:f>'Experiment 4 - 55 MIs'!$O$2</c:f>
              <c:strCache>
                <c:ptCount val="1"/>
                <c:pt idx="0">
                  <c:v>55 MI Parallel deploys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dPt>
            <c:idx val="2"/>
            <c:bubble3D val="0"/>
            <c:spPr>
              <a:ln>
                <a:solidFill>
                  <a:srgbClr val="00B05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468B-4D96-BB00-B8C521574ECF}"/>
              </c:ext>
            </c:extLst>
          </c:dPt>
          <c:xVal>
            <c:numRef>
              <c:f>'Experiment 4 - 55 MIs'!$P$2:$P$5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12.5</c:v>
                </c:pt>
                <c:pt idx="3">
                  <c:v>12.5</c:v>
                </c:pt>
              </c:numCache>
            </c:numRef>
          </c:xVal>
          <c:yVal>
            <c:numRef>
              <c:f>'Experiment 4 - 55 MIs'!$Q$2:$Q$5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8B-4D96-BB00-B8C52157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24880"/>
        <c:axId val="956026128"/>
      </c:scatterChart>
      <c:catAx>
        <c:axId val="95602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CA" sz="1500"/>
                  <a:t>Persistent 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026128"/>
        <c:crosses val="autoZero"/>
        <c:auto val="1"/>
        <c:lblAlgn val="ctr"/>
        <c:lblOffset val="100"/>
        <c:noMultiLvlLbl val="0"/>
      </c:catAx>
      <c:valAx>
        <c:axId val="956026128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CA" sz="1500"/>
                  <a:t>Rate</a:t>
                </a:r>
                <a:r>
                  <a:rPr lang="en-CA" sz="1500" baseline="0"/>
                  <a:t> of log generation (MB/min)</a:t>
                </a:r>
                <a:endParaRPr lang="en-CA" sz="15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024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MB/min per MI erroring during deploy - Normalized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'Experiment 4 - 55 MIs'!$Q$29</c:f>
              <c:strCache>
                <c:ptCount val="1"/>
                <c:pt idx="0">
                  <c:v>MB/min per MI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'Experiment 4 - 55 MIs'!$P$30:$P$41</c:f>
              <c:strCache>
                <c:ptCount val="12"/>
                <c:pt idx="0">
                  <c:v>data-control</c:v>
                </c:pt>
                <c:pt idx="1">
                  <c:v>data-controldb</c:v>
                </c:pt>
                <c:pt idx="2">
                  <c:v>data-kafka-broker-0</c:v>
                </c:pt>
                <c:pt idx="3">
                  <c:v>data-kafka-zookeeper-0</c:v>
                </c:pt>
                <c:pt idx="4">
                  <c:v>data-logsdb-0</c:v>
                </c:pt>
                <c:pt idx="5">
                  <c:v>data-metricsdb-0</c:v>
                </c:pt>
                <c:pt idx="6">
                  <c:v>logs-control</c:v>
                </c:pt>
                <c:pt idx="7">
                  <c:v>logs-controldb</c:v>
                </c:pt>
                <c:pt idx="8">
                  <c:v>logs-kafka-broker-0</c:v>
                </c:pt>
                <c:pt idx="9">
                  <c:v>logs-kafka-zookeeper-0</c:v>
                </c:pt>
                <c:pt idx="10">
                  <c:v>logs-logsdb-0</c:v>
                </c:pt>
                <c:pt idx="11">
                  <c:v>logs-metricsdb-0</c:v>
                </c:pt>
              </c:strCache>
            </c:strRef>
          </c:cat>
          <c:val>
            <c:numRef>
              <c:f>'Experiment 4 - 55 MIs'!$Q$30:$Q$41</c:f>
              <c:numCache>
                <c:formatCode>General</c:formatCode>
                <c:ptCount val="12"/>
                <c:pt idx="0">
                  <c:v>0</c:v>
                </c:pt>
                <c:pt idx="1">
                  <c:v>5.8181818181818182E-2</c:v>
                </c:pt>
                <c:pt idx="2">
                  <c:v>1.6435445454545448</c:v>
                </c:pt>
                <c:pt idx="3">
                  <c:v>0</c:v>
                </c:pt>
                <c:pt idx="4">
                  <c:v>0.84725272727272727</c:v>
                </c:pt>
                <c:pt idx="5">
                  <c:v>3.7630909090909125E-2</c:v>
                </c:pt>
                <c:pt idx="6">
                  <c:v>0.63970909090909112</c:v>
                </c:pt>
                <c:pt idx="7">
                  <c:v>9.2000000000000035E-4</c:v>
                </c:pt>
                <c:pt idx="8">
                  <c:v>6.1454545454545312E-4</c:v>
                </c:pt>
                <c:pt idx="9">
                  <c:v>6.3636363636364701E-6</c:v>
                </c:pt>
                <c:pt idx="10">
                  <c:v>3.1354545454545307E-3</c:v>
                </c:pt>
                <c:pt idx="11">
                  <c:v>2.0999999999999825E-4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A84-9EC9-F10DABE2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0539488"/>
        <c:axId val="1600534496"/>
        <c:axId val="0"/>
      </c:bar3DChart>
      <c:catAx>
        <c:axId val="160053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i="0" baseline="0">
                    <a:effectLst/>
                  </a:rPr>
                  <a:t>Persistent Volume</a:t>
                </a:r>
                <a:endParaRPr lang="en-CA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34496"/>
        <c:crosses val="autoZero"/>
        <c:auto val="1"/>
        <c:lblAlgn val="ctr"/>
        <c:lblOffset val="100"/>
        <c:noMultiLvlLbl val="0"/>
      </c:catAx>
      <c:valAx>
        <c:axId val="16005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>
                    <a:effectLst/>
                  </a:rPr>
                  <a:t>Rate of log increase per MI erroring (MB/min)</a:t>
                </a:r>
                <a:endParaRPr lang="en-CA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 volume GB/day</a:t>
            </a:r>
            <a:r>
              <a:rPr lang="en-US" b="1">
                <a:solidFill>
                  <a:srgbClr val="FF0000"/>
                </a:solidFill>
              </a:rPr>
              <a:t>*</a:t>
            </a:r>
          </a:p>
          <a:p>
            <a:pPr>
              <a:defRPr/>
            </a:pPr>
            <a:r>
              <a:rPr lang="en-US" sz="1200" b="0">
                <a:solidFill>
                  <a:sysClr val="windowText" lastClr="000000"/>
                </a:solidFill>
              </a:rPr>
              <a:t>10 Node,</a:t>
            </a:r>
            <a:r>
              <a:rPr lang="en-US" sz="1200" b="0" baseline="0">
                <a:solidFill>
                  <a:sysClr val="windowText" lastClr="000000"/>
                </a:solidFill>
              </a:rPr>
              <a:t> 25 SQL MI GPs</a:t>
            </a:r>
            <a:endParaRPr lang="en-US" sz="12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'Sample Summary'!$D$1</c:f>
              <c:strCache>
                <c:ptCount val="1"/>
                <c:pt idx="0">
                  <c:v>New logs GB/day*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'Sample Summary'!$A$2:$A$13</c:f>
              <c:strCache>
                <c:ptCount val="12"/>
                <c:pt idx="0">
                  <c:v>data-kafka-broker-0</c:v>
                </c:pt>
                <c:pt idx="1">
                  <c:v>data-logsdb-0</c:v>
                </c:pt>
                <c:pt idx="2">
                  <c:v>data-metricsdb-0</c:v>
                </c:pt>
                <c:pt idx="3">
                  <c:v>logs-control</c:v>
                </c:pt>
                <c:pt idx="4">
                  <c:v>logs-logsdb-0</c:v>
                </c:pt>
                <c:pt idx="5">
                  <c:v>logs-controldb</c:v>
                </c:pt>
                <c:pt idx="6">
                  <c:v>logs-kafka-broker-0</c:v>
                </c:pt>
                <c:pt idx="7">
                  <c:v>logs-metricsdb-0</c:v>
                </c:pt>
                <c:pt idx="8">
                  <c:v>logs-kafka-zookeeper-0</c:v>
                </c:pt>
                <c:pt idx="9">
                  <c:v>data-control</c:v>
                </c:pt>
                <c:pt idx="10">
                  <c:v>data-controldb</c:v>
                </c:pt>
                <c:pt idx="11">
                  <c:v>data-kafka-zookeeper-0</c:v>
                </c:pt>
              </c:strCache>
            </c:strRef>
          </c:cat>
          <c:val>
            <c:numRef>
              <c:f>'Sample Summary'!$D$2:$D$13</c:f>
              <c:numCache>
                <c:formatCode>General</c:formatCode>
                <c:ptCount val="12"/>
                <c:pt idx="0">
                  <c:v>13.616949381277795</c:v>
                </c:pt>
                <c:pt idx="1">
                  <c:v>8.3127147886440138</c:v>
                </c:pt>
                <c:pt idx="2">
                  <c:v>2.6978676583426351</c:v>
                </c:pt>
                <c:pt idx="3">
                  <c:v>2.5686061586216411</c:v>
                </c:pt>
                <c:pt idx="4">
                  <c:v>0.14673775320870125</c:v>
                </c:pt>
                <c:pt idx="5">
                  <c:v>3.7100252511159677E-2</c:v>
                </c:pt>
                <c:pt idx="6">
                  <c:v>2.9148260323660923E-2</c:v>
                </c:pt>
                <c:pt idx="7">
                  <c:v>2.7310940290178293E-2</c:v>
                </c:pt>
                <c:pt idx="8">
                  <c:v>1.9601743861607144E-3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5-44EA-9740-75BF008F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0667312"/>
        <c:axId val="1600671056"/>
        <c:axId val="0"/>
      </c:bar3DChart>
      <c:catAx>
        <c:axId val="1600667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71056"/>
        <c:crosses val="autoZero"/>
        <c:auto val="1"/>
        <c:lblAlgn val="ctr"/>
        <c:lblOffset val="100"/>
        <c:noMultiLvlLbl val="0"/>
      </c:catAx>
      <c:valAx>
        <c:axId val="16006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New logs</a:t>
                </a:r>
                <a:r>
                  <a:rPr lang="en-CA" b="1" baseline="0"/>
                  <a:t> per day (GB)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25644</xdr:colOff>
      <xdr:row>0</xdr:row>
      <xdr:rowOff>13187</xdr:rowOff>
    </xdr:from>
    <xdr:to>
      <xdr:col>42</xdr:col>
      <xdr:colOff>7328</xdr:colOff>
      <xdr:row>27</xdr:row>
      <xdr:rowOff>73268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C4ADF-8982-43DB-B929-01915071C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49695</xdr:colOff>
      <xdr:row>29</xdr:row>
      <xdr:rowOff>168966</xdr:rowOff>
    </xdr:from>
    <xdr:to>
      <xdr:col>29</xdr:col>
      <xdr:colOff>546652</xdr:colOff>
      <xdr:row>48</xdr:row>
      <xdr:rowOff>33131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EAB25-205E-4BDD-8B55-575BA69D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25644</xdr:colOff>
      <xdr:row>0</xdr:row>
      <xdr:rowOff>13187</xdr:rowOff>
    </xdr:from>
    <xdr:to>
      <xdr:col>42</xdr:col>
      <xdr:colOff>7328</xdr:colOff>
      <xdr:row>27</xdr:row>
      <xdr:rowOff>73268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37AB2-FFA6-4AFE-889F-8331289F3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74543</xdr:colOff>
      <xdr:row>29</xdr:row>
      <xdr:rowOff>144118</xdr:rowOff>
    </xdr:from>
    <xdr:to>
      <xdr:col>30</xdr:col>
      <xdr:colOff>347870</xdr:colOff>
      <xdr:row>48</xdr:row>
      <xdr:rowOff>107674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0B846-6C80-4765-9E00-8783250FE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25644</xdr:colOff>
      <xdr:row>0</xdr:row>
      <xdr:rowOff>13187</xdr:rowOff>
    </xdr:from>
    <xdr:to>
      <xdr:col>42</xdr:col>
      <xdr:colOff>7328</xdr:colOff>
      <xdr:row>27</xdr:row>
      <xdr:rowOff>73268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FDD49-D0A6-4D30-A4CA-2F3FE0D0E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8281</xdr:colOff>
      <xdr:row>29</xdr:row>
      <xdr:rowOff>210378</xdr:rowOff>
    </xdr:from>
    <xdr:to>
      <xdr:col>33</xdr:col>
      <xdr:colOff>99390</xdr:colOff>
      <xdr:row>50</xdr:row>
      <xdr:rowOff>132521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87F0D-2677-4C3F-B4E3-A2B48C6A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25644</xdr:colOff>
      <xdr:row>0</xdr:row>
      <xdr:rowOff>13187</xdr:rowOff>
    </xdr:from>
    <xdr:to>
      <xdr:col>32</xdr:col>
      <xdr:colOff>223630</xdr:colOff>
      <xdr:row>25</xdr:row>
      <xdr:rowOff>82826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490E4-ADA0-41E7-9AF3-30CAC62BF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596348</xdr:colOff>
      <xdr:row>27</xdr:row>
      <xdr:rowOff>210378</xdr:rowOff>
    </xdr:from>
    <xdr:to>
      <xdr:col>29</xdr:col>
      <xdr:colOff>480392</xdr:colOff>
      <xdr:row>47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6401A-77A7-4705-9555-B29E71833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76880</xdr:colOff>
      <xdr:row>0</xdr:row>
      <xdr:rowOff>75010</xdr:rowOff>
    </xdr:from>
    <xdr:to>
      <xdr:col>15</xdr:col>
      <xdr:colOff>238124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3A86C-B66B-48E7-8E3A-FEAC49CC4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2337-8690-43A2-8174-49258727CA33}">
  <dimension ref="A1:R49"/>
  <sheetViews>
    <sheetView zoomScale="115" zoomScaleNormal="115" workbookViewId="0">
      <pane xSplit="2" topLeftCell="C1" activePane="topRight" state="frozen"/>
      <selection pane="topRight" activeCell="M4" sqref="M4"/>
    </sheetView>
  </sheetViews>
  <sheetFormatPr defaultRowHeight="16.5" x14ac:dyDescent="0.25"/>
  <cols>
    <col min="1" max="1" width="2.7109375" style="10" bestFit="1" customWidth="1"/>
    <col min="2" max="2" width="26.7109375" style="10" customWidth="1"/>
    <col min="3" max="3" width="17.28515625" style="10" customWidth="1"/>
    <col min="4" max="5" width="9.140625" style="10"/>
    <col min="6" max="7" width="20.42578125" style="10" bestFit="1" customWidth="1"/>
    <col min="8" max="8" width="13.42578125" style="10" customWidth="1"/>
    <col min="9" max="9" width="11.42578125" style="10" bestFit="1" customWidth="1"/>
    <col min="10" max="10" width="15.140625" style="10" customWidth="1"/>
    <col min="11" max="11" width="19" style="10" customWidth="1"/>
    <col min="12" max="12" width="17.5703125" style="10" bestFit="1" customWidth="1"/>
    <col min="13" max="13" width="16" style="10" customWidth="1"/>
    <col min="14" max="14" width="26.42578125" style="10" customWidth="1"/>
    <col min="15" max="15" width="9.140625" style="10"/>
    <col min="16" max="16" width="14.140625" style="10" customWidth="1"/>
    <col min="17" max="17" width="20.85546875" style="10" customWidth="1"/>
    <col min="18" max="18" width="16" style="10" bestFit="1" customWidth="1"/>
    <col min="19" max="19" width="9.140625" style="10"/>
    <col min="20" max="21" width="9.140625" style="10" customWidth="1"/>
    <col min="22" max="16384" width="9.140625" style="10"/>
  </cols>
  <sheetData>
    <row r="1" spans="1:18" ht="17.25" thickBot="1" x14ac:dyDescent="0.3">
      <c r="A1" s="1" t="s">
        <v>33</v>
      </c>
      <c r="B1" s="14" t="s">
        <v>16</v>
      </c>
      <c r="C1" s="14" t="s">
        <v>13</v>
      </c>
      <c r="D1" s="14" t="s">
        <v>20</v>
      </c>
      <c r="E1" s="14" t="s">
        <v>21</v>
      </c>
      <c r="F1" s="14" t="s">
        <v>14</v>
      </c>
      <c r="G1" s="14" t="s">
        <v>15</v>
      </c>
      <c r="H1" s="14" t="s">
        <v>23</v>
      </c>
      <c r="I1" s="14" t="s">
        <v>12</v>
      </c>
      <c r="J1" s="14" t="s">
        <v>17</v>
      </c>
      <c r="K1" s="14" t="s">
        <v>18</v>
      </c>
      <c r="L1" s="14" t="s">
        <v>19</v>
      </c>
      <c r="M1" s="14" t="s">
        <v>25</v>
      </c>
      <c r="N1" s="14" t="s">
        <v>74</v>
      </c>
      <c r="P1" s="11" t="s">
        <v>34</v>
      </c>
      <c r="Q1" s="11" t="s">
        <v>35</v>
      </c>
      <c r="R1" s="11" t="s">
        <v>36</v>
      </c>
    </row>
    <row r="2" spans="1:18" x14ac:dyDescent="0.25">
      <c r="A2" s="13">
        <v>1</v>
      </c>
      <c r="B2" s="16" t="s">
        <v>1</v>
      </c>
      <c r="C2" s="17">
        <v>2</v>
      </c>
      <c r="D2" s="17">
        <v>0</v>
      </c>
      <c r="E2" s="17">
        <v>0</v>
      </c>
      <c r="F2" s="18" t="s">
        <v>22</v>
      </c>
      <c r="G2" s="18" t="s">
        <v>24</v>
      </c>
      <c r="H2" s="19">
        <v>30</v>
      </c>
      <c r="I2" s="20">
        <v>15014</v>
      </c>
      <c r="J2" s="21">
        <v>6.640625E-2</v>
      </c>
      <c r="K2" s="17">
        <v>6.640625E-2</v>
      </c>
      <c r="L2" s="17">
        <f>K2-J2</f>
        <v>0</v>
      </c>
      <c r="M2" s="17">
        <f>L2/H2</f>
        <v>0</v>
      </c>
      <c r="N2" s="22">
        <f>(M2/C2)</f>
        <v>0</v>
      </c>
      <c r="P2" s="11" t="s">
        <v>37</v>
      </c>
      <c r="Q2" s="12">
        <v>0.5</v>
      </c>
      <c r="R2" s="12">
        <v>0</v>
      </c>
    </row>
    <row r="3" spans="1:18" x14ac:dyDescent="0.25">
      <c r="A3" s="13">
        <v>2</v>
      </c>
      <c r="B3" s="23" t="s">
        <v>10</v>
      </c>
      <c r="C3" s="2">
        <v>2</v>
      </c>
      <c r="D3" s="2">
        <v>0</v>
      </c>
      <c r="E3" s="2">
        <v>0</v>
      </c>
      <c r="F3" s="5" t="s">
        <v>22</v>
      </c>
      <c r="G3" s="3" t="s">
        <v>24</v>
      </c>
      <c r="H3" s="4">
        <v>30</v>
      </c>
      <c r="I3" s="5">
        <v>15014</v>
      </c>
      <c r="J3" s="6">
        <v>293.93359375</v>
      </c>
      <c r="K3" s="6">
        <v>293.93359375</v>
      </c>
      <c r="L3" s="2">
        <f t="shared" ref="L3:L13" si="0">K3-J3</f>
        <v>0</v>
      </c>
      <c r="M3" s="2">
        <f t="shared" ref="M3:N13" si="1">L3/H3</f>
        <v>0</v>
      </c>
      <c r="N3" s="24">
        <f t="shared" ref="N3:N49" si="2">(M3/C3)</f>
        <v>0</v>
      </c>
      <c r="P3" s="11"/>
      <c r="Q3" s="12">
        <v>0.5</v>
      </c>
      <c r="R3" s="2">
        <f>0.75</f>
        <v>0.75</v>
      </c>
    </row>
    <row r="4" spans="1:18" x14ac:dyDescent="0.25">
      <c r="A4" s="13">
        <v>3</v>
      </c>
      <c r="B4" s="23" t="s">
        <v>3</v>
      </c>
      <c r="C4" s="2">
        <v>2</v>
      </c>
      <c r="D4" s="2">
        <v>0</v>
      </c>
      <c r="E4" s="2">
        <v>0</v>
      </c>
      <c r="F4" s="5" t="s">
        <v>22</v>
      </c>
      <c r="G4" s="3" t="s">
        <v>24</v>
      </c>
      <c r="H4" s="4">
        <v>30</v>
      </c>
      <c r="I4" s="5">
        <v>15014</v>
      </c>
      <c r="J4" s="6">
        <v>1866.36328125</v>
      </c>
      <c r="K4" s="6">
        <v>1881.2265625</v>
      </c>
      <c r="L4" s="2">
        <f t="shared" si="0"/>
        <v>14.86328125</v>
      </c>
      <c r="M4" s="2">
        <f t="shared" si="1"/>
        <v>0.49544270833333331</v>
      </c>
      <c r="N4" s="24">
        <f t="shared" si="2"/>
        <v>0.24772135416666666</v>
      </c>
      <c r="P4" s="11"/>
      <c r="Q4" s="12">
        <v>12.5</v>
      </c>
      <c r="R4" s="2">
        <f>0.75</f>
        <v>0.75</v>
      </c>
    </row>
    <row r="5" spans="1:18" x14ac:dyDescent="0.25">
      <c r="A5" s="13">
        <v>4</v>
      </c>
      <c r="B5" s="23" t="s">
        <v>2</v>
      </c>
      <c r="C5" s="2">
        <v>2</v>
      </c>
      <c r="D5" s="2">
        <v>0</v>
      </c>
      <c r="E5" s="2">
        <v>0</v>
      </c>
      <c r="F5" s="5" t="s">
        <v>22</v>
      </c>
      <c r="G5" s="3" t="s">
        <v>24</v>
      </c>
      <c r="H5" s="4">
        <v>30</v>
      </c>
      <c r="I5" s="5">
        <v>15014</v>
      </c>
      <c r="J5" s="6">
        <v>0.13671875</v>
      </c>
      <c r="K5" s="6">
        <v>0.13671875</v>
      </c>
      <c r="L5" s="2">
        <f t="shared" si="0"/>
        <v>0</v>
      </c>
      <c r="M5" s="2">
        <f t="shared" si="1"/>
        <v>0</v>
      </c>
      <c r="N5" s="24">
        <f t="shared" si="2"/>
        <v>0</v>
      </c>
      <c r="P5" s="11"/>
      <c r="Q5" s="12">
        <v>12.5</v>
      </c>
      <c r="R5" s="12">
        <v>0</v>
      </c>
    </row>
    <row r="6" spans="1:18" x14ac:dyDescent="0.25">
      <c r="A6" s="13">
        <v>5</v>
      </c>
      <c r="B6" s="23" t="s">
        <v>8</v>
      </c>
      <c r="C6" s="2">
        <v>2</v>
      </c>
      <c r="D6" s="2">
        <v>0</v>
      </c>
      <c r="E6" s="2">
        <v>0</v>
      </c>
      <c r="F6" s="5" t="s">
        <v>22</v>
      </c>
      <c r="G6" s="3" t="s">
        <v>24</v>
      </c>
      <c r="H6" s="4">
        <v>30</v>
      </c>
      <c r="I6" s="5">
        <v>4955</v>
      </c>
      <c r="J6" s="6">
        <v>676.75390625</v>
      </c>
      <c r="K6" s="6">
        <v>691.7734375</v>
      </c>
      <c r="L6" s="2">
        <f t="shared" si="0"/>
        <v>15.01953125</v>
      </c>
      <c r="M6" s="2">
        <f t="shared" si="1"/>
        <v>0.50065104166666663</v>
      </c>
      <c r="N6" s="24">
        <f t="shared" si="2"/>
        <v>0.25032552083333331</v>
      </c>
      <c r="P6" s="11" t="s">
        <v>38</v>
      </c>
      <c r="Q6" s="12">
        <v>12.5</v>
      </c>
      <c r="R6" s="12">
        <v>0</v>
      </c>
    </row>
    <row r="7" spans="1:18" x14ac:dyDescent="0.25">
      <c r="A7" s="13">
        <v>6</v>
      </c>
      <c r="B7" s="23" t="s">
        <v>5</v>
      </c>
      <c r="C7" s="2">
        <v>2</v>
      </c>
      <c r="D7" s="2">
        <v>0</v>
      </c>
      <c r="E7" s="2">
        <v>0</v>
      </c>
      <c r="F7" s="5" t="s">
        <v>22</v>
      </c>
      <c r="G7" s="3" t="s">
        <v>24</v>
      </c>
      <c r="H7" s="4">
        <v>30</v>
      </c>
      <c r="I7" s="2">
        <v>4955</v>
      </c>
      <c r="J7" s="6">
        <v>54.30859375</v>
      </c>
      <c r="K7" s="6">
        <v>62.6796875</v>
      </c>
      <c r="L7" s="2">
        <f t="shared" si="0"/>
        <v>8.37109375</v>
      </c>
      <c r="M7" s="2">
        <f t="shared" si="1"/>
        <v>0.27903645833333335</v>
      </c>
      <c r="N7" s="24">
        <f t="shared" si="2"/>
        <v>0.13951822916666667</v>
      </c>
      <c r="P7" s="11"/>
      <c r="Q7" s="12">
        <v>12.5</v>
      </c>
      <c r="R7" s="2">
        <f>0.75</f>
        <v>0.75</v>
      </c>
    </row>
    <row r="8" spans="1:18" x14ac:dyDescent="0.25">
      <c r="A8" s="13">
        <v>7</v>
      </c>
      <c r="B8" s="23" t="s">
        <v>0</v>
      </c>
      <c r="C8" s="2">
        <v>2</v>
      </c>
      <c r="D8" s="2">
        <v>0</v>
      </c>
      <c r="E8" s="2">
        <v>0</v>
      </c>
      <c r="F8" s="5" t="s">
        <v>22</v>
      </c>
      <c r="G8" s="3" t="s">
        <v>24</v>
      </c>
      <c r="H8" s="4">
        <v>30</v>
      </c>
      <c r="I8" s="5">
        <v>9979</v>
      </c>
      <c r="J8" s="2">
        <v>586.11328125</v>
      </c>
      <c r="K8" s="6">
        <v>589.6171875</v>
      </c>
      <c r="L8" s="2">
        <f t="shared" si="0"/>
        <v>3.50390625</v>
      </c>
      <c r="M8" s="2">
        <f t="shared" si="1"/>
        <v>0.11679687499999999</v>
      </c>
      <c r="N8" s="24">
        <f t="shared" si="2"/>
        <v>5.8398437499999997E-2</v>
      </c>
      <c r="P8" s="11"/>
      <c r="Q8" s="12">
        <v>25</v>
      </c>
      <c r="R8" s="2">
        <f>0.75</f>
        <v>0.75</v>
      </c>
    </row>
    <row r="9" spans="1:18" x14ac:dyDescent="0.25">
      <c r="A9" s="13">
        <v>8</v>
      </c>
      <c r="B9" s="23" t="s">
        <v>9</v>
      </c>
      <c r="C9" s="2">
        <v>2</v>
      </c>
      <c r="D9" s="2">
        <v>0</v>
      </c>
      <c r="E9" s="2">
        <v>0</v>
      </c>
      <c r="F9" s="5" t="s">
        <v>22</v>
      </c>
      <c r="G9" s="3" t="s">
        <v>24</v>
      </c>
      <c r="H9" s="4">
        <v>30</v>
      </c>
      <c r="I9" s="5">
        <v>9979</v>
      </c>
      <c r="J9" s="6">
        <v>22.13671875</v>
      </c>
      <c r="K9" s="6">
        <v>22.33203125</v>
      </c>
      <c r="L9" s="2">
        <f t="shared" si="0"/>
        <v>0.1953125</v>
      </c>
      <c r="M9" s="2">
        <f t="shared" si="1"/>
        <v>6.510416666666667E-3</v>
      </c>
      <c r="N9" s="24">
        <f t="shared" si="2"/>
        <v>3.2552083333333335E-3</v>
      </c>
      <c r="P9" s="11"/>
      <c r="Q9" s="12">
        <v>25</v>
      </c>
      <c r="R9" s="12">
        <v>0</v>
      </c>
    </row>
    <row r="10" spans="1:18" x14ac:dyDescent="0.25">
      <c r="A10" s="13">
        <v>9</v>
      </c>
      <c r="B10" s="23" t="s">
        <v>4</v>
      </c>
      <c r="C10" s="2">
        <v>2</v>
      </c>
      <c r="D10" s="2">
        <v>0</v>
      </c>
      <c r="E10" s="2">
        <v>0</v>
      </c>
      <c r="F10" s="5" t="s">
        <v>22</v>
      </c>
      <c r="G10" s="3" t="s">
        <v>24</v>
      </c>
      <c r="H10" s="4">
        <v>30</v>
      </c>
      <c r="I10" s="5">
        <v>9979</v>
      </c>
      <c r="J10" s="6">
        <v>4.765625</v>
      </c>
      <c r="K10" s="2">
        <v>4.8046875</v>
      </c>
      <c r="L10" s="2">
        <f t="shared" si="0"/>
        <v>3.90625E-2</v>
      </c>
      <c r="M10" s="2">
        <f t="shared" si="1"/>
        <v>1.3020833333333333E-3</v>
      </c>
      <c r="N10" s="24">
        <f t="shared" si="2"/>
        <v>6.5104166666666663E-4</v>
      </c>
      <c r="P10" s="11" t="s">
        <v>39</v>
      </c>
      <c r="Q10" s="12">
        <v>25</v>
      </c>
      <c r="R10" s="12">
        <v>0</v>
      </c>
    </row>
    <row r="11" spans="1:18" x14ac:dyDescent="0.25">
      <c r="A11" s="13">
        <v>10</v>
      </c>
      <c r="B11" s="23" t="s">
        <v>11</v>
      </c>
      <c r="C11" s="2">
        <v>2</v>
      </c>
      <c r="D11" s="2">
        <v>0</v>
      </c>
      <c r="E11" s="2">
        <v>0</v>
      </c>
      <c r="F11" s="5" t="s">
        <v>22</v>
      </c>
      <c r="G11" s="3" t="s">
        <v>24</v>
      </c>
      <c r="H11" s="4">
        <v>30</v>
      </c>
      <c r="I11" s="5">
        <v>9979</v>
      </c>
      <c r="J11" s="6">
        <v>1.0546875</v>
      </c>
      <c r="K11" s="6">
        <v>1.0625</v>
      </c>
      <c r="L11" s="2">
        <f t="shared" si="0"/>
        <v>7.8125E-3</v>
      </c>
      <c r="M11" s="2">
        <f t="shared" si="1"/>
        <v>2.6041666666666666E-4</v>
      </c>
      <c r="N11" s="24">
        <f t="shared" si="2"/>
        <v>1.3020833333333333E-4</v>
      </c>
      <c r="P11" s="11"/>
      <c r="Q11" s="12">
        <v>25</v>
      </c>
      <c r="R11" s="2">
        <v>1</v>
      </c>
    </row>
    <row r="12" spans="1:18" x14ac:dyDescent="0.25">
      <c r="A12" s="13">
        <v>11</v>
      </c>
      <c r="B12" s="23" t="s">
        <v>7</v>
      </c>
      <c r="C12" s="2">
        <v>2</v>
      </c>
      <c r="D12" s="2">
        <v>0</v>
      </c>
      <c r="E12" s="2">
        <v>0</v>
      </c>
      <c r="F12" s="5" t="s">
        <v>22</v>
      </c>
      <c r="G12" s="3" t="s">
        <v>24</v>
      </c>
      <c r="H12" s="4">
        <v>30</v>
      </c>
      <c r="I12" s="5">
        <v>4955</v>
      </c>
      <c r="J12" s="6">
        <v>85.73046875</v>
      </c>
      <c r="K12" s="6">
        <v>86.7578125</v>
      </c>
      <c r="L12" s="2">
        <f t="shared" si="0"/>
        <v>1.02734375</v>
      </c>
      <c r="M12" s="2">
        <f t="shared" si="1"/>
        <v>3.424479166666667E-2</v>
      </c>
      <c r="N12" s="24">
        <f t="shared" si="2"/>
        <v>1.7122395833333335E-2</v>
      </c>
      <c r="P12" s="11"/>
      <c r="Q12" s="12">
        <f>25+12.5</f>
        <v>37.5</v>
      </c>
      <c r="R12" s="2">
        <v>1</v>
      </c>
    </row>
    <row r="13" spans="1:18" ht="17.25" thickBot="1" x14ac:dyDescent="0.3">
      <c r="A13" s="13">
        <v>12</v>
      </c>
      <c r="B13" s="25" t="s">
        <v>6</v>
      </c>
      <c r="C13" s="26">
        <v>2</v>
      </c>
      <c r="D13" s="26">
        <v>0</v>
      </c>
      <c r="E13" s="26">
        <v>0</v>
      </c>
      <c r="F13" s="27" t="s">
        <v>22</v>
      </c>
      <c r="G13" s="28" t="s">
        <v>24</v>
      </c>
      <c r="H13" s="29">
        <v>30</v>
      </c>
      <c r="I13" s="27">
        <v>4955</v>
      </c>
      <c r="J13" s="30">
        <v>7.3515625</v>
      </c>
      <c r="K13" s="26">
        <v>7.4296875</v>
      </c>
      <c r="L13" s="26">
        <f t="shared" si="0"/>
        <v>7.8125E-2</v>
      </c>
      <c r="M13" s="26">
        <f t="shared" si="1"/>
        <v>2.6041666666666665E-3</v>
      </c>
      <c r="N13" s="31">
        <f t="shared" si="2"/>
        <v>1.3020833333333333E-3</v>
      </c>
      <c r="P13" s="11"/>
      <c r="Q13" s="12">
        <f>25+12.5</f>
        <v>37.5</v>
      </c>
      <c r="R13" s="12">
        <v>0</v>
      </c>
    </row>
    <row r="14" spans="1:18" x14ac:dyDescent="0.25">
      <c r="A14" s="13">
        <v>13</v>
      </c>
      <c r="B14" s="16" t="s">
        <v>1</v>
      </c>
      <c r="C14" s="17">
        <v>3</v>
      </c>
      <c r="D14" s="17">
        <v>0</v>
      </c>
      <c r="E14" s="17">
        <v>0</v>
      </c>
      <c r="F14" s="18" t="s">
        <v>26</v>
      </c>
      <c r="G14" s="18" t="s">
        <v>27</v>
      </c>
      <c r="H14" s="19">
        <v>10</v>
      </c>
      <c r="I14" s="20">
        <v>15014</v>
      </c>
      <c r="J14" s="32">
        <v>6.640625E-2</v>
      </c>
      <c r="K14" s="32">
        <v>6.640625E-2</v>
      </c>
      <c r="L14" s="17">
        <f>K14-J14</f>
        <v>0</v>
      </c>
      <c r="M14" s="17">
        <f>L14/H14</f>
        <v>0</v>
      </c>
      <c r="N14" s="22">
        <f t="shared" si="2"/>
        <v>0</v>
      </c>
      <c r="P14" s="11" t="s">
        <v>40</v>
      </c>
      <c r="Q14" s="12">
        <f>25+12.5</f>
        <v>37.5</v>
      </c>
      <c r="R14" s="12">
        <v>0</v>
      </c>
    </row>
    <row r="15" spans="1:18" x14ac:dyDescent="0.25">
      <c r="A15" s="13">
        <v>14</v>
      </c>
      <c r="B15" s="23" t="s">
        <v>10</v>
      </c>
      <c r="C15" s="2">
        <v>3</v>
      </c>
      <c r="D15" s="2">
        <v>0</v>
      </c>
      <c r="E15" s="2">
        <v>0</v>
      </c>
      <c r="F15" s="5" t="s">
        <v>26</v>
      </c>
      <c r="G15" s="3" t="s">
        <v>27</v>
      </c>
      <c r="H15" s="4">
        <v>10</v>
      </c>
      <c r="I15" s="5">
        <v>15014</v>
      </c>
      <c r="J15" s="8">
        <v>293.93359375</v>
      </c>
      <c r="K15" s="8">
        <v>293.93359375</v>
      </c>
      <c r="L15" s="2">
        <f t="shared" ref="L15:L25" si="3">K15-J15</f>
        <v>0</v>
      </c>
      <c r="M15" s="2">
        <f t="shared" ref="M15:N25" si="4">L15/H15</f>
        <v>0</v>
      </c>
      <c r="N15" s="24">
        <f t="shared" si="2"/>
        <v>0</v>
      </c>
      <c r="P15" s="11"/>
      <c r="Q15" s="12">
        <f>25+12.5</f>
        <v>37.5</v>
      </c>
      <c r="R15" s="2">
        <v>2</v>
      </c>
    </row>
    <row r="16" spans="1:18" x14ac:dyDescent="0.25">
      <c r="A16" s="13">
        <v>15</v>
      </c>
      <c r="B16" s="23" t="s">
        <v>3</v>
      </c>
      <c r="C16" s="2">
        <v>3</v>
      </c>
      <c r="D16" s="2">
        <v>0</v>
      </c>
      <c r="E16" s="2">
        <v>0</v>
      </c>
      <c r="F16" s="5" t="s">
        <v>26</v>
      </c>
      <c r="G16" s="3" t="s">
        <v>27</v>
      </c>
      <c r="H16" s="4">
        <v>10</v>
      </c>
      <c r="I16" s="5">
        <v>15014</v>
      </c>
      <c r="J16" s="9">
        <v>1892.5119999999999</v>
      </c>
      <c r="K16" s="9">
        <v>1897.652</v>
      </c>
      <c r="L16" s="2">
        <f t="shared" si="3"/>
        <v>5.1400000000001</v>
      </c>
      <c r="M16" s="2">
        <f t="shared" si="4"/>
        <v>0.51400000000001</v>
      </c>
      <c r="N16" s="24">
        <f t="shared" si="2"/>
        <v>0.17133333333333667</v>
      </c>
      <c r="P16" s="11"/>
      <c r="Q16" s="12">
        <f>37.5+12.5</f>
        <v>50</v>
      </c>
      <c r="R16" s="2">
        <v>2</v>
      </c>
    </row>
    <row r="17" spans="1:18" x14ac:dyDescent="0.25">
      <c r="A17" s="13">
        <v>16</v>
      </c>
      <c r="B17" s="23" t="s">
        <v>2</v>
      </c>
      <c r="C17" s="2">
        <v>3</v>
      </c>
      <c r="D17" s="2">
        <v>0</v>
      </c>
      <c r="E17" s="2">
        <v>0</v>
      </c>
      <c r="F17" s="5" t="s">
        <v>26</v>
      </c>
      <c r="G17" s="3" t="s">
        <v>27</v>
      </c>
      <c r="H17" s="4">
        <v>10</v>
      </c>
      <c r="I17" s="5">
        <v>15014</v>
      </c>
      <c r="J17" s="7">
        <v>0.13700000000000001</v>
      </c>
      <c r="K17" s="7">
        <v>0.13700000000000001</v>
      </c>
      <c r="L17" s="2">
        <f t="shared" si="3"/>
        <v>0</v>
      </c>
      <c r="M17" s="2">
        <f t="shared" si="4"/>
        <v>0</v>
      </c>
      <c r="N17" s="24">
        <f t="shared" si="2"/>
        <v>0</v>
      </c>
      <c r="P17" s="11"/>
      <c r="Q17" s="12">
        <f>37.5+12.5</f>
        <v>50</v>
      </c>
      <c r="R17" s="12">
        <v>0</v>
      </c>
    </row>
    <row r="18" spans="1:18" x14ac:dyDescent="0.25">
      <c r="A18" s="13">
        <v>17</v>
      </c>
      <c r="B18" s="23" t="s">
        <v>8</v>
      </c>
      <c r="C18" s="2">
        <v>3</v>
      </c>
      <c r="D18" s="2">
        <v>0</v>
      </c>
      <c r="E18" s="2">
        <v>0</v>
      </c>
      <c r="F18" s="5" t="s">
        <v>26</v>
      </c>
      <c r="G18" s="3" t="s">
        <v>27</v>
      </c>
      <c r="H18" s="4">
        <v>10</v>
      </c>
      <c r="I18" s="5">
        <v>4955</v>
      </c>
      <c r="J18" s="7">
        <v>702.84400000000005</v>
      </c>
      <c r="K18" s="7">
        <v>707.72299999999996</v>
      </c>
      <c r="L18" s="2">
        <f t="shared" si="3"/>
        <v>4.8789999999999054</v>
      </c>
      <c r="M18" s="2">
        <f t="shared" si="4"/>
        <v>0.48789999999999056</v>
      </c>
      <c r="N18" s="24">
        <f t="shared" si="2"/>
        <v>0.16263333333333019</v>
      </c>
    </row>
    <row r="19" spans="1:18" x14ac:dyDescent="0.25">
      <c r="A19" s="13">
        <v>18</v>
      </c>
      <c r="B19" s="23" t="s">
        <v>5</v>
      </c>
      <c r="C19" s="2">
        <v>3</v>
      </c>
      <c r="D19" s="2">
        <v>0</v>
      </c>
      <c r="E19" s="2">
        <v>0</v>
      </c>
      <c r="F19" s="5" t="s">
        <v>26</v>
      </c>
      <c r="G19" s="3" t="s">
        <v>27</v>
      </c>
      <c r="H19" s="4">
        <v>10</v>
      </c>
      <c r="I19" s="2">
        <v>4955</v>
      </c>
      <c r="J19" s="7">
        <v>69.176000000000002</v>
      </c>
      <c r="K19" s="7">
        <v>72.168000000000006</v>
      </c>
      <c r="L19" s="2">
        <f t="shared" si="3"/>
        <v>2.9920000000000044</v>
      </c>
      <c r="M19" s="2">
        <f t="shared" si="4"/>
        <v>0.29920000000000047</v>
      </c>
      <c r="N19" s="24">
        <f t="shared" si="2"/>
        <v>9.9733333333333493E-2</v>
      </c>
    </row>
    <row r="20" spans="1:18" x14ac:dyDescent="0.25">
      <c r="A20" s="13">
        <v>19</v>
      </c>
      <c r="B20" s="23" t="s">
        <v>0</v>
      </c>
      <c r="C20" s="2">
        <v>3</v>
      </c>
      <c r="D20" s="2">
        <v>0</v>
      </c>
      <c r="E20" s="2">
        <v>0</v>
      </c>
      <c r="F20" s="5" t="s">
        <v>26</v>
      </c>
      <c r="G20" s="3" t="s">
        <v>27</v>
      </c>
      <c r="H20" s="4">
        <v>10</v>
      </c>
      <c r="I20" s="5">
        <v>9979</v>
      </c>
      <c r="J20" s="7">
        <v>592.39099999999996</v>
      </c>
      <c r="K20" s="7">
        <v>593.67600000000004</v>
      </c>
      <c r="L20" s="2">
        <f t="shared" si="3"/>
        <v>1.2850000000000819</v>
      </c>
      <c r="M20" s="2">
        <f t="shared" si="4"/>
        <v>0.12850000000000819</v>
      </c>
      <c r="N20" s="24">
        <f t="shared" si="2"/>
        <v>4.2833333333336061E-2</v>
      </c>
    </row>
    <row r="21" spans="1:18" x14ac:dyDescent="0.25">
      <c r="A21" s="13">
        <v>20</v>
      </c>
      <c r="B21" s="23" t="s">
        <v>9</v>
      </c>
      <c r="C21" s="2">
        <v>3</v>
      </c>
      <c r="D21" s="2">
        <v>0</v>
      </c>
      <c r="E21" s="2">
        <v>0</v>
      </c>
      <c r="F21" s="5" t="s">
        <v>26</v>
      </c>
      <c r="G21" s="3" t="s">
        <v>27</v>
      </c>
      <c r="H21" s="4">
        <v>10</v>
      </c>
      <c r="I21" s="5">
        <v>9979</v>
      </c>
      <c r="J21" s="7">
        <v>22.48</v>
      </c>
      <c r="K21" s="7">
        <v>22.535</v>
      </c>
      <c r="L21" s="2">
        <f t="shared" si="3"/>
        <v>5.4999999999999716E-2</v>
      </c>
      <c r="M21" s="2">
        <f t="shared" si="4"/>
        <v>5.4999999999999719E-3</v>
      </c>
      <c r="N21" s="24">
        <f t="shared" si="2"/>
        <v>1.833333333333324E-3</v>
      </c>
    </row>
    <row r="22" spans="1:18" x14ac:dyDescent="0.25">
      <c r="A22" s="13">
        <v>21</v>
      </c>
      <c r="B22" s="23" t="s">
        <v>4</v>
      </c>
      <c r="C22" s="2">
        <v>3</v>
      </c>
      <c r="D22" s="2">
        <v>0</v>
      </c>
      <c r="E22" s="2">
        <v>0</v>
      </c>
      <c r="F22" s="5" t="s">
        <v>26</v>
      </c>
      <c r="G22" s="3" t="s">
        <v>27</v>
      </c>
      <c r="H22" s="4">
        <v>10</v>
      </c>
      <c r="I22" s="5">
        <v>9979</v>
      </c>
      <c r="J22" s="7">
        <v>4.8319999999999999</v>
      </c>
      <c r="K22" s="7">
        <v>4.8479999999999999</v>
      </c>
      <c r="L22" s="2">
        <f t="shared" si="3"/>
        <v>1.6000000000000014E-2</v>
      </c>
      <c r="M22" s="2">
        <f t="shared" si="4"/>
        <v>1.6000000000000014E-3</v>
      </c>
      <c r="N22" s="24">
        <f t="shared" si="2"/>
        <v>5.3333333333333379E-4</v>
      </c>
    </row>
    <row r="23" spans="1:18" x14ac:dyDescent="0.25">
      <c r="A23" s="13">
        <v>22</v>
      </c>
      <c r="B23" s="23" t="s">
        <v>11</v>
      </c>
      <c r="C23" s="2">
        <v>3</v>
      </c>
      <c r="D23" s="2">
        <v>0</v>
      </c>
      <c r="E23" s="2">
        <v>0</v>
      </c>
      <c r="F23" s="5" t="s">
        <v>26</v>
      </c>
      <c r="G23" s="3" t="s">
        <v>27</v>
      </c>
      <c r="H23" s="4">
        <v>10</v>
      </c>
      <c r="I23" s="5">
        <v>9979</v>
      </c>
      <c r="J23" s="7">
        <v>1.07</v>
      </c>
      <c r="K23" s="7">
        <v>1.07</v>
      </c>
      <c r="L23" s="2">
        <f t="shared" si="3"/>
        <v>0</v>
      </c>
      <c r="M23" s="2">
        <f t="shared" si="4"/>
        <v>0</v>
      </c>
      <c r="N23" s="24">
        <f t="shared" si="2"/>
        <v>0</v>
      </c>
    </row>
    <row r="24" spans="1:18" x14ac:dyDescent="0.25">
      <c r="A24" s="13">
        <v>23</v>
      </c>
      <c r="B24" s="23" t="s">
        <v>7</v>
      </c>
      <c r="C24" s="2">
        <v>3</v>
      </c>
      <c r="D24" s="2">
        <v>0</v>
      </c>
      <c r="E24" s="2">
        <v>0</v>
      </c>
      <c r="F24" s="5" t="s">
        <v>26</v>
      </c>
      <c r="G24" s="3" t="s">
        <v>27</v>
      </c>
      <c r="H24" s="4">
        <v>10</v>
      </c>
      <c r="I24" s="5">
        <v>4955</v>
      </c>
      <c r="J24" s="7">
        <v>87.512</v>
      </c>
      <c r="K24" s="7">
        <v>87.82</v>
      </c>
      <c r="L24" s="2">
        <f t="shared" si="3"/>
        <v>0.30799999999999272</v>
      </c>
      <c r="M24" s="2">
        <f t="shared" si="4"/>
        <v>3.0799999999999272E-2</v>
      </c>
      <c r="N24" s="24">
        <f t="shared" si="2"/>
        <v>1.0266666666666424E-2</v>
      </c>
    </row>
    <row r="25" spans="1:18" ht="17.25" thickBot="1" x14ac:dyDescent="0.3">
      <c r="A25" s="13">
        <v>24</v>
      </c>
      <c r="B25" s="25" t="s">
        <v>6</v>
      </c>
      <c r="C25" s="26">
        <v>3</v>
      </c>
      <c r="D25" s="26">
        <v>0</v>
      </c>
      <c r="E25" s="26">
        <v>0</v>
      </c>
      <c r="F25" s="27" t="s">
        <v>26</v>
      </c>
      <c r="G25" s="28" t="s">
        <v>27</v>
      </c>
      <c r="H25" s="29">
        <v>10</v>
      </c>
      <c r="I25" s="27">
        <v>4955</v>
      </c>
      <c r="J25" s="33">
        <v>7.4960000000000004</v>
      </c>
      <c r="K25" s="33">
        <v>7.5309999999999997</v>
      </c>
      <c r="L25" s="26">
        <f t="shared" si="3"/>
        <v>3.4999999999999254E-2</v>
      </c>
      <c r="M25" s="26">
        <f t="shared" si="4"/>
        <v>3.4999999999999255E-3</v>
      </c>
      <c r="N25" s="31">
        <f t="shared" si="2"/>
        <v>1.1666666666666418E-3</v>
      </c>
    </row>
    <row r="26" spans="1:18" x14ac:dyDescent="0.25">
      <c r="A26" s="13">
        <v>25</v>
      </c>
      <c r="B26" s="16" t="s">
        <v>1</v>
      </c>
      <c r="C26" s="17">
        <v>10</v>
      </c>
      <c r="D26" s="17">
        <v>0</v>
      </c>
      <c r="E26" s="17">
        <v>0</v>
      </c>
      <c r="F26" s="18" t="s">
        <v>28</v>
      </c>
      <c r="G26" s="18" t="s">
        <v>29</v>
      </c>
      <c r="H26" s="19">
        <v>10</v>
      </c>
      <c r="I26" s="20">
        <v>15014</v>
      </c>
      <c r="J26" s="32">
        <v>6.6000000000000003E-2</v>
      </c>
      <c r="K26" s="32">
        <v>6.6000000000000003E-2</v>
      </c>
      <c r="L26" s="17">
        <f>K26-J26</f>
        <v>0</v>
      </c>
      <c r="M26" s="17">
        <f>L26/H26</f>
        <v>0</v>
      </c>
      <c r="N26" s="22">
        <f t="shared" si="2"/>
        <v>0</v>
      </c>
    </row>
    <row r="27" spans="1:18" x14ac:dyDescent="0.25">
      <c r="A27" s="13">
        <v>26</v>
      </c>
      <c r="B27" s="23" t="s">
        <v>10</v>
      </c>
      <c r="C27" s="2">
        <v>10</v>
      </c>
      <c r="D27" s="2">
        <v>0</v>
      </c>
      <c r="E27" s="2">
        <v>0</v>
      </c>
      <c r="F27" s="3" t="s">
        <v>28</v>
      </c>
      <c r="G27" s="3" t="s">
        <v>29</v>
      </c>
      <c r="H27" s="4">
        <v>10</v>
      </c>
      <c r="I27" s="5">
        <v>15014</v>
      </c>
      <c r="J27" s="7">
        <v>293.93400000000003</v>
      </c>
      <c r="K27" s="7">
        <v>293.93400000000003</v>
      </c>
      <c r="L27" s="2">
        <f t="shared" ref="L27:L37" si="5">K27-J27</f>
        <v>0</v>
      </c>
      <c r="M27" s="2">
        <f t="shared" ref="M27:N37" si="6">L27/H27</f>
        <v>0</v>
      </c>
      <c r="N27" s="24">
        <f t="shared" si="2"/>
        <v>0</v>
      </c>
    </row>
    <row r="28" spans="1:18" x14ac:dyDescent="0.25">
      <c r="A28" s="13">
        <v>27</v>
      </c>
      <c r="B28" s="23" t="s">
        <v>3</v>
      </c>
      <c r="C28" s="2">
        <v>10</v>
      </c>
      <c r="D28" s="2">
        <v>0</v>
      </c>
      <c r="E28" s="2">
        <v>0</v>
      </c>
      <c r="F28" s="3" t="s">
        <v>28</v>
      </c>
      <c r="G28" s="3" t="s">
        <v>29</v>
      </c>
      <c r="H28" s="4">
        <v>10</v>
      </c>
      <c r="I28" s="5">
        <v>15014</v>
      </c>
      <c r="J28" s="9">
        <v>1904.441</v>
      </c>
      <c r="K28" s="9">
        <v>1913.133</v>
      </c>
      <c r="L28" s="2">
        <f t="shared" si="5"/>
        <v>8.6920000000000073</v>
      </c>
      <c r="M28" s="2">
        <f t="shared" si="6"/>
        <v>0.86920000000000075</v>
      </c>
      <c r="N28" s="24">
        <f t="shared" si="2"/>
        <v>8.6920000000000081E-2</v>
      </c>
    </row>
    <row r="29" spans="1:18" x14ac:dyDescent="0.25">
      <c r="A29" s="13">
        <v>28</v>
      </c>
      <c r="B29" s="23" t="s">
        <v>2</v>
      </c>
      <c r="C29" s="2">
        <v>10</v>
      </c>
      <c r="D29" s="2">
        <v>0</v>
      </c>
      <c r="E29" s="2">
        <v>0</v>
      </c>
      <c r="F29" s="3" t="s">
        <v>28</v>
      </c>
      <c r="G29" s="3" t="s">
        <v>29</v>
      </c>
      <c r="H29" s="4">
        <v>10</v>
      </c>
      <c r="I29" s="5">
        <v>15014</v>
      </c>
      <c r="J29" s="7">
        <v>0.13700000000000001</v>
      </c>
      <c r="K29" s="7">
        <v>0.13700000000000001</v>
      </c>
      <c r="L29" s="2">
        <f t="shared" si="5"/>
        <v>0</v>
      </c>
      <c r="M29" s="2">
        <f t="shared" si="6"/>
        <v>0</v>
      </c>
      <c r="N29" s="24">
        <f t="shared" si="2"/>
        <v>0</v>
      </c>
    </row>
    <row r="30" spans="1:18" ht="17.25" thickBot="1" x14ac:dyDescent="0.3">
      <c r="A30" s="13">
        <v>29</v>
      </c>
      <c r="B30" s="23" t="s">
        <v>8</v>
      </c>
      <c r="C30" s="2">
        <v>10</v>
      </c>
      <c r="D30" s="2">
        <v>0</v>
      </c>
      <c r="E30" s="2">
        <v>0</v>
      </c>
      <c r="F30" s="3" t="s">
        <v>28</v>
      </c>
      <c r="G30" s="3" t="s">
        <v>29</v>
      </c>
      <c r="H30" s="4">
        <v>10</v>
      </c>
      <c r="I30" s="5">
        <v>4955</v>
      </c>
      <c r="J30" s="7">
        <v>714.78499999999997</v>
      </c>
      <c r="K30" s="7">
        <v>721.62900000000002</v>
      </c>
      <c r="L30" s="2">
        <f t="shared" si="5"/>
        <v>6.8440000000000509</v>
      </c>
      <c r="M30" s="2">
        <f t="shared" si="6"/>
        <v>0.68440000000000512</v>
      </c>
      <c r="N30" s="24">
        <f t="shared" si="2"/>
        <v>6.8440000000000514E-2</v>
      </c>
      <c r="P30" s="41" t="s">
        <v>76</v>
      </c>
      <c r="Q30" s="41"/>
    </row>
    <row r="31" spans="1:18" ht="17.25" thickBot="1" x14ac:dyDescent="0.3">
      <c r="A31" s="13">
        <v>30</v>
      </c>
      <c r="B31" s="23" t="s">
        <v>5</v>
      </c>
      <c r="C31" s="2">
        <v>10</v>
      </c>
      <c r="D31" s="2">
        <v>0</v>
      </c>
      <c r="E31" s="2">
        <v>0</v>
      </c>
      <c r="F31" s="3" t="s">
        <v>28</v>
      </c>
      <c r="G31" s="3" t="s">
        <v>29</v>
      </c>
      <c r="H31" s="4">
        <v>10</v>
      </c>
      <c r="I31" s="2">
        <v>4955</v>
      </c>
      <c r="J31" s="7">
        <v>74.757999999999996</v>
      </c>
      <c r="K31" s="7">
        <v>80.441000000000003</v>
      </c>
      <c r="L31" s="2">
        <f t="shared" si="5"/>
        <v>5.6830000000000069</v>
      </c>
      <c r="M31" s="2">
        <f t="shared" si="6"/>
        <v>0.56830000000000069</v>
      </c>
      <c r="N31" s="24">
        <f t="shared" si="2"/>
        <v>5.6830000000000068E-2</v>
      </c>
      <c r="P31" s="43" t="s">
        <v>33</v>
      </c>
      <c r="Q31" s="44" t="s">
        <v>16</v>
      </c>
      <c r="R31" s="45" t="s">
        <v>73</v>
      </c>
    </row>
    <row r="32" spans="1:18" x14ac:dyDescent="0.25">
      <c r="A32" s="13">
        <v>31</v>
      </c>
      <c r="B32" s="23" t="s">
        <v>0</v>
      </c>
      <c r="C32" s="2">
        <v>10</v>
      </c>
      <c r="D32" s="2">
        <v>0</v>
      </c>
      <c r="E32" s="2">
        <v>0</v>
      </c>
      <c r="F32" s="3" t="s">
        <v>28</v>
      </c>
      <c r="G32" s="3" t="s">
        <v>29</v>
      </c>
      <c r="H32" s="4">
        <v>10</v>
      </c>
      <c r="I32" s="5">
        <v>9979</v>
      </c>
      <c r="J32" s="7">
        <v>596.43399999999997</v>
      </c>
      <c r="K32" s="7">
        <v>598.375</v>
      </c>
      <c r="L32" s="2">
        <f t="shared" si="5"/>
        <v>1.9410000000000309</v>
      </c>
      <c r="M32" s="2">
        <f t="shared" si="6"/>
        <v>0.1941000000000031</v>
      </c>
      <c r="N32" s="24">
        <f t="shared" si="2"/>
        <v>1.9410000000000309E-2</v>
      </c>
      <c r="P32" s="15">
        <v>1</v>
      </c>
      <c r="Q32" s="15" t="s">
        <v>1</v>
      </c>
      <c r="R32" s="42">
        <f>SUM(N2,N14,N26,N38)/4</f>
        <v>0</v>
      </c>
    </row>
    <row r="33" spans="1:18" x14ac:dyDescent="0.25">
      <c r="A33" s="13">
        <v>32</v>
      </c>
      <c r="B33" s="23" t="s">
        <v>9</v>
      </c>
      <c r="C33" s="2">
        <v>10</v>
      </c>
      <c r="D33" s="2">
        <v>0</v>
      </c>
      <c r="E33" s="2">
        <v>0</v>
      </c>
      <c r="F33" s="3" t="s">
        <v>28</v>
      </c>
      <c r="G33" s="3" t="s">
        <v>29</v>
      </c>
      <c r="H33" s="4">
        <v>10</v>
      </c>
      <c r="I33" s="5">
        <v>9979</v>
      </c>
      <c r="J33" s="7">
        <v>22.594000000000001</v>
      </c>
      <c r="K33" s="7">
        <v>22.652000000000001</v>
      </c>
      <c r="L33" s="2">
        <f t="shared" si="5"/>
        <v>5.7999999999999829E-2</v>
      </c>
      <c r="M33" s="2">
        <f t="shared" si="6"/>
        <v>5.7999999999999831E-3</v>
      </c>
      <c r="N33" s="24">
        <f t="shared" si="2"/>
        <v>5.7999999999999827E-4</v>
      </c>
      <c r="P33" s="2">
        <v>2</v>
      </c>
      <c r="Q33" s="2" t="s">
        <v>10</v>
      </c>
      <c r="R33" s="40">
        <f>SUM(N3,N15,N27,N39)/4</f>
        <v>0</v>
      </c>
    </row>
    <row r="34" spans="1:18" x14ac:dyDescent="0.25">
      <c r="A34" s="13">
        <v>33</v>
      </c>
      <c r="B34" s="23" t="s">
        <v>4</v>
      </c>
      <c r="C34" s="2">
        <v>10</v>
      </c>
      <c r="D34" s="2">
        <v>0</v>
      </c>
      <c r="E34" s="2">
        <v>0</v>
      </c>
      <c r="F34" s="3" t="s">
        <v>28</v>
      </c>
      <c r="G34" s="3" t="s">
        <v>29</v>
      </c>
      <c r="H34" s="4">
        <v>10</v>
      </c>
      <c r="I34" s="5">
        <v>9979</v>
      </c>
      <c r="J34" s="7">
        <v>4.8710000000000004</v>
      </c>
      <c r="K34" s="7">
        <v>4.9139999999999997</v>
      </c>
      <c r="L34" s="2">
        <f t="shared" si="5"/>
        <v>4.2999999999999261E-2</v>
      </c>
      <c r="M34" s="2">
        <f t="shared" si="6"/>
        <v>4.2999999999999263E-3</v>
      </c>
      <c r="N34" s="24">
        <f t="shared" si="2"/>
        <v>4.2999999999999262E-4</v>
      </c>
      <c r="P34" s="2">
        <v>3</v>
      </c>
      <c r="Q34" s="2" t="s">
        <v>3</v>
      </c>
      <c r="R34" s="40">
        <f>SUM(N4,N16,N28,N40)/4</f>
        <v>0.14343247187500086</v>
      </c>
    </row>
    <row r="35" spans="1:18" x14ac:dyDescent="0.25">
      <c r="A35" s="13">
        <v>34</v>
      </c>
      <c r="B35" s="23" t="s">
        <v>11</v>
      </c>
      <c r="C35" s="2">
        <v>10</v>
      </c>
      <c r="D35" s="2">
        <v>0</v>
      </c>
      <c r="E35" s="2">
        <v>0</v>
      </c>
      <c r="F35" s="3" t="s">
        <v>28</v>
      </c>
      <c r="G35" s="3" t="s">
        <v>29</v>
      </c>
      <c r="H35" s="4">
        <v>10</v>
      </c>
      <c r="I35" s="5">
        <v>9979</v>
      </c>
      <c r="J35" s="7">
        <v>1.0740000000000001</v>
      </c>
      <c r="K35" s="7">
        <v>1.0780000000000001</v>
      </c>
      <c r="L35" s="2">
        <f t="shared" si="5"/>
        <v>4.0000000000000036E-3</v>
      </c>
      <c r="M35" s="2">
        <f t="shared" si="6"/>
        <v>4.0000000000000034E-4</v>
      </c>
      <c r="N35" s="24">
        <f t="shared" si="2"/>
        <v>4.0000000000000037E-5</v>
      </c>
      <c r="P35" s="2">
        <v>4</v>
      </c>
      <c r="Q35" s="2" t="s">
        <v>2</v>
      </c>
      <c r="R35" s="40">
        <f>SUM(N5,N17,N29,N41)/4</f>
        <v>0</v>
      </c>
    </row>
    <row r="36" spans="1:18" x14ac:dyDescent="0.25">
      <c r="A36" s="13">
        <v>35</v>
      </c>
      <c r="B36" s="23" t="s">
        <v>7</v>
      </c>
      <c r="C36" s="2">
        <v>10</v>
      </c>
      <c r="D36" s="2">
        <v>0</v>
      </c>
      <c r="E36" s="2">
        <v>0</v>
      </c>
      <c r="F36" s="3" t="s">
        <v>28</v>
      </c>
      <c r="G36" s="3" t="s">
        <v>29</v>
      </c>
      <c r="H36" s="4">
        <v>10</v>
      </c>
      <c r="I36" s="5">
        <v>4955</v>
      </c>
      <c r="J36" s="7">
        <v>88.105000000000004</v>
      </c>
      <c r="K36" s="7">
        <v>88.433999999999997</v>
      </c>
      <c r="L36" s="2">
        <f t="shared" si="5"/>
        <v>0.32899999999999352</v>
      </c>
      <c r="M36" s="2">
        <f t="shared" si="6"/>
        <v>3.2899999999999353E-2</v>
      </c>
      <c r="N36" s="24">
        <f t="shared" si="2"/>
        <v>3.2899999999999353E-3</v>
      </c>
      <c r="P36" s="2">
        <v>5</v>
      </c>
      <c r="Q36" s="2" t="s">
        <v>8</v>
      </c>
      <c r="R36" s="40">
        <f>SUM(N6,N18,N30,N42)/4</f>
        <v>0.13233531354166603</v>
      </c>
    </row>
    <row r="37" spans="1:18" ht="17.25" thickBot="1" x14ac:dyDescent="0.3">
      <c r="A37" s="13">
        <v>36</v>
      </c>
      <c r="B37" s="25" t="s">
        <v>6</v>
      </c>
      <c r="C37" s="26">
        <v>10</v>
      </c>
      <c r="D37" s="26">
        <v>0</v>
      </c>
      <c r="E37" s="26">
        <v>0</v>
      </c>
      <c r="F37" s="28" t="s">
        <v>28</v>
      </c>
      <c r="G37" s="28" t="s">
        <v>29</v>
      </c>
      <c r="H37" s="29">
        <v>10</v>
      </c>
      <c r="I37" s="27">
        <v>4955</v>
      </c>
      <c r="J37" s="33">
        <v>7.5629999999999997</v>
      </c>
      <c r="K37" s="33">
        <v>7.6760000000000002</v>
      </c>
      <c r="L37" s="26">
        <f t="shared" si="5"/>
        <v>0.11300000000000043</v>
      </c>
      <c r="M37" s="26">
        <f t="shared" si="6"/>
        <v>1.1300000000000043E-2</v>
      </c>
      <c r="N37" s="31">
        <f t="shared" si="2"/>
        <v>1.1300000000000043E-3</v>
      </c>
      <c r="P37" s="2">
        <v>6</v>
      </c>
      <c r="Q37" s="2" t="s">
        <v>5</v>
      </c>
      <c r="R37" s="40">
        <f>SUM(N7,N19,N31,N43)/4</f>
        <v>8.4170390625000036E-2</v>
      </c>
    </row>
    <row r="38" spans="1:18" x14ac:dyDescent="0.25">
      <c r="A38" s="13">
        <v>37</v>
      </c>
      <c r="B38" s="16" t="s">
        <v>1</v>
      </c>
      <c r="C38" s="17">
        <v>25</v>
      </c>
      <c r="D38" s="17">
        <v>0</v>
      </c>
      <c r="E38" s="17">
        <v>0</v>
      </c>
      <c r="F38" s="18" t="s">
        <v>30</v>
      </c>
      <c r="G38" s="18" t="s">
        <v>31</v>
      </c>
      <c r="H38" s="19">
        <v>25</v>
      </c>
      <c r="I38" s="20">
        <v>15014</v>
      </c>
      <c r="J38" s="32">
        <v>6.6000000000000003E-2</v>
      </c>
      <c r="K38" s="32">
        <v>6.6000000000000003E-2</v>
      </c>
      <c r="L38" s="17">
        <f>K38-J38</f>
        <v>0</v>
      </c>
      <c r="M38" s="17">
        <f>L38/H38</f>
        <v>0</v>
      </c>
      <c r="N38" s="22">
        <f t="shared" si="2"/>
        <v>0</v>
      </c>
      <c r="P38" s="2">
        <v>7</v>
      </c>
      <c r="Q38" s="2" t="s">
        <v>0</v>
      </c>
      <c r="R38" s="40">
        <f>SUM(N8,N20,N32,N44)/4</f>
        <v>3.3630842708334066E-2</v>
      </c>
    </row>
    <row r="39" spans="1:18" x14ac:dyDescent="0.25">
      <c r="A39" s="13">
        <v>38</v>
      </c>
      <c r="B39" s="23" t="s">
        <v>10</v>
      </c>
      <c r="C39" s="2">
        <v>25</v>
      </c>
      <c r="D39" s="2">
        <v>0</v>
      </c>
      <c r="E39" s="2">
        <v>0</v>
      </c>
      <c r="F39" s="3" t="s">
        <v>30</v>
      </c>
      <c r="G39" s="3" t="s">
        <v>31</v>
      </c>
      <c r="H39" s="4">
        <v>25</v>
      </c>
      <c r="I39" s="5">
        <v>15014</v>
      </c>
      <c r="J39" s="7">
        <v>293.93400000000003</v>
      </c>
      <c r="K39" s="7">
        <v>293.93400000000003</v>
      </c>
      <c r="L39" s="2">
        <f t="shared" ref="L39:L49" si="7">K39-J39</f>
        <v>0</v>
      </c>
      <c r="M39" s="2">
        <f t="shared" ref="M39:N49" si="8">L39/H39</f>
        <v>0</v>
      </c>
      <c r="N39" s="24">
        <f t="shared" si="2"/>
        <v>0</v>
      </c>
      <c r="P39" s="2">
        <v>8</v>
      </c>
      <c r="Q39" s="2" t="s">
        <v>9</v>
      </c>
      <c r="R39" s="40">
        <f>SUM(N9,N21,N33,N45)/4</f>
        <v>1.4763354166666652E-3</v>
      </c>
    </row>
    <row r="40" spans="1:18" x14ac:dyDescent="0.25">
      <c r="A40" s="13">
        <v>39</v>
      </c>
      <c r="B40" s="23" t="s">
        <v>3</v>
      </c>
      <c r="C40" s="2">
        <v>25</v>
      </c>
      <c r="D40" s="2">
        <v>0</v>
      </c>
      <c r="E40" s="2">
        <v>0</v>
      </c>
      <c r="F40" s="3" t="s">
        <v>30</v>
      </c>
      <c r="G40" s="3" t="s">
        <v>31</v>
      </c>
      <c r="H40" s="4">
        <v>25</v>
      </c>
      <c r="I40" s="5">
        <v>15014</v>
      </c>
      <c r="J40" s="9">
        <v>1917.5630000000001</v>
      </c>
      <c r="K40" s="9">
        <v>1959.91</v>
      </c>
      <c r="L40" s="2">
        <f t="shared" si="7"/>
        <v>42.34699999999998</v>
      </c>
      <c r="M40" s="2">
        <f t="shared" si="8"/>
        <v>1.6938799999999992</v>
      </c>
      <c r="N40" s="24">
        <f t="shared" si="2"/>
        <v>6.775519999999996E-2</v>
      </c>
      <c r="P40" s="2">
        <v>9</v>
      </c>
      <c r="Q40" s="2" t="s">
        <v>4</v>
      </c>
      <c r="R40" s="40">
        <f>SUM(N10,N22,N34,N46)/4</f>
        <v>5.1919374999999856E-4</v>
      </c>
    </row>
    <row r="41" spans="1:18" x14ac:dyDescent="0.25">
      <c r="A41" s="13">
        <v>40</v>
      </c>
      <c r="B41" s="23" t="s">
        <v>2</v>
      </c>
      <c r="C41" s="2">
        <v>25</v>
      </c>
      <c r="D41" s="2">
        <v>0</v>
      </c>
      <c r="E41" s="2">
        <v>0</v>
      </c>
      <c r="F41" s="3" t="s">
        <v>30</v>
      </c>
      <c r="G41" s="3" t="s">
        <v>31</v>
      </c>
      <c r="H41" s="4">
        <v>25</v>
      </c>
      <c r="I41" s="5">
        <v>15014</v>
      </c>
      <c r="J41" s="7">
        <v>0.13700000000000001</v>
      </c>
      <c r="K41" s="7">
        <v>0.13700000000000001</v>
      </c>
      <c r="L41" s="2">
        <f t="shared" si="7"/>
        <v>0</v>
      </c>
      <c r="M41" s="2">
        <f t="shared" si="8"/>
        <v>0</v>
      </c>
      <c r="N41" s="24">
        <f t="shared" si="2"/>
        <v>0</v>
      </c>
      <c r="P41" s="2">
        <v>10</v>
      </c>
      <c r="Q41" s="2" t="s">
        <v>11</v>
      </c>
      <c r="R41" s="40">
        <f>SUM(N11,N23,N35,N47)/4</f>
        <v>4.4152083333333337E-5</v>
      </c>
    </row>
    <row r="42" spans="1:18" x14ac:dyDescent="0.25">
      <c r="A42" s="13">
        <v>41</v>
      </c>
      <c r="B42" s="23" t="s">
        <v>8</v>
      </c>
      <c r="C42" s="2">
        <v>25</v>
      </c>
      <c r="D42" s="2">
        <v>0</v>
      </c>
      <c r="E42" s="2">
        <v>0</v>
      </c>
      <c r="F42" s="3" t="s">
        <v>30</v>
      </c>
      <c r="G42" s="3" t="s">
        <v>31</v>
      </c>
      <c r="H42" s="4">
        <v>25</v>
      </c>
      <c r="I42" s="5">
        <v>4955</v>
      </c>
      <c r="J42" s="7">
        <v>726.43399999999997</v>
      </c>
      <c r="K42" s="7">
        <v>756.39800000000002</v>
      </c>
      <c r="L42" s="2">
        <f t="shared" si="7"/>
        <v>29.964000000000055</v>
      </c>
      <c r="M42" s="2">
        <f t="shared" si="8"/>
        <v>1.1985600000000023</v>
      </c>
      <c r="N42" s="24">
        <f t="shared" si="2"/>
        <v>4.7942400000000093E-2</v>
      </c>
      <c r="P42" s="2">
        <v>11</v>
      </c>
      <c r="Q42" s="2" t="s">
        <v>7</v>
      </c>
      <c r="R42" s="40">
        <f>SUM(N12,N24,N36,N48)/4</f>
        <v>8.0745656249999239E-3</v>
      </c>
    </row>
    <row r="43" spans="1:18" x14ac:dyDescent="0.25">
      <c r="A43" s="13">
        <v>42</v>
      </c>
      <c r="B43" s="23" t="s">
        <v>5</v>
      </c>
      <c r="C43" s="2">
        <v>25</v>
      </c>
      <c r="D43" s="2">
        <v>0</v>
      </c>
      <c r="E43" s="2">
        <v>0</v>
      </c>
      <c r="F43" s="3" t="s">
        <v>30</v>
      </c>
      <c r="G43" s="3" t="s">
        <v>32</v>
      </c>
      <c r="H43" s="4">
        <v>7</v>
      </c>
      <c r="I43" s="2">
        <v>4955</v>
      </c>
      <c r="J43" s="7">
        <v>83.09</v>
      </c>
      <c r="K43" s="7">
        <v>90.194999999999993</v>
      </c>
      <c r="L43" s="2">
        <f t="shared" si="7"/>
        <v>7.1049999999999898</v>
      </c>
      <c r="M43" s="2">
        <f t="shared" si="8"/>
        <v>1.0149999999999986</v>
      </c>
      <c r="N43" s="24">
        <f t="shared" si="2"/>
        <v>4.0599999999999942E-2</v>
      </c>
      <c r="P43" s="2">
        <v>12</v>
      </c>
      <c r="Q43" s="2" t="s">
        <v>6</v>
      </c>
      <c r="R43" s="40">
        <f>SUM(N13,N25,N37,N49)/4</f>
        <v>1.170087499999995E-3</v>
      </c>
    </row>
    <row r="44" spans="1:18" x14ac:dyDescent="0.25">
      <c r="A44" s="13">
        <v>43</v>
      </c>
      <c r="B44" s="23" t="s">
        <v>0</v>
      </c>
      <c r="C44" s="2">
        <v>25</v>
      </c>
      <c r="D44" s="2">
        <v>0</v>
      </c>
      <c r="E44" s="2">
        <v>0</v>
      </c>
      <c r="F44" s="3" t="s">
        <v>30</v>
      </c>
      <c r="G44" s="3" t="s">
        <v>31</v>
      </c>
      <c r="H44" s="4">
        <v>25</v>
      </c>
      <c r="I44" s="5">
        <v>9979</v>
      </c>
      <c r="J44" s="7">
        <v>600.75400000000002</v>
      </c>
      <c r="K44" s="7">
        <v>609.42999999999995</v>
      </c>
      <c r="L44" s="2">
        <f t="shared" si="7"/>
        <v>8.6759999999999309</v>
      </c>
      <c r="M44" s="2">
        <f t="shared" si="8"/>
        <v>0.34703999999999724</v>
      </c>
      <c r="N44" s="24">
        <f t="shared" si="2"/>
        <v>1.388159999999989E-2</v>
      </c>
    </row>
    <row r="45" spans="1:18" x14ac:dyDescent="0.25">
      <c r="A45" s="13">
        <v>44</v>
      </c>
      <c r="B45" s="23" t="s">
        <v>9</v>
      </c>
      <c r="C45" s="2">
        <v>25</v>
      </c>
      <c r="D45" s="2">
        <v>0</v>
      </c>
      <c r="E45" s="2">
        <v>0</v>
      </c>
      <c r="F45" s="3" t="s">
        <v>30</v>
      </c>
      <c r="G45" s="3" t="s">
        <v>31</v>
      </c>
      <c r="H45" s="4">
        <v>25</v>
      </c>
      <c r="I45" s="5">
        <v>9979</v>
      </c>
      <c r="J45" s="7">
        <v>22.675999999999998</v>
      </c>
      <c r="K45" s="7">
        <v>22.824000000000002</v>
      </c>
      <c r="L45" s="2">
        <f t="shared" si="7"/>
        <v>0.14800000000000324</v>
      </c>
      <c r="M45" s="2">
        <f t="shared" si="8"/>
        <v>5.92000000000013E-3</v>
      </c>
      <c r="N45" s="24">
        <f t="shared" si="2"/>
        <v>2.3680000000000521E-4</v>
      </c>
      <c r="P45" s="46" t="s">
        <v>75</v>
      </c>
    </row>
    <row r="46" spans="1:18" x14ac:dyDescent="0.25">
      <c r="A46" s="13">
        <v>45</v>
      </c>
      <c r="B46" s="23" t="s">
        <v>4</v>
      </c>
      <c r="C46" s="2">
        <v>25</v>
      </c>
      <c r="D46" s="2">
        <v>0</v>
      </c>
      <c r="E46" s="2">
        <v>0</v>
      </c>
      <c r="F46" s="3" t="s">
        <v>30</v>
      </c>
      <c r="G46" s="3" t="s">
        <v>31</v>
      </c>
      <c r="H46" s="4">
        <v>25</v>
      </c>
      <c r="I46" s="5">
        <v>9979</v>
      </c>
      <c r="J46" s="7">
        <v>4.9379999999999997</v>
      </c>
      <c r="K46" s="7">
        <v>5.2270000000000003</v>
      </c>
      <c r="L46" s="2">
        <f t="shared" si="7"/>
        <v>0.28900000000000059</v>
      </c>
      <c r="M46" s="2">
        <f t="shared" si="8"/>
        <v>1.1560000000000023E-2</v>
      </c>
      <c r="N46" s="24">
        <f t="shared" si="2"/>
        <v>4.6240000000000094E-4</v>
      </c>
    </row>
    <row r="47" spans="1:18" x14ac:dyDescent="0.25">
      <c r="A47" s="13">
        <v>46</v>
      </c>
      <c r="B47" s="23" t="s">
        <v>11</v>
      </c>
      <c r="C47" s="2">
        <v>25</v>
      </c>
      <c r="D47" s="2">
        <v>0</v>
      </c>
      <c r="E47" s="2">
        <v>0</v>
      </c>
      <c r="F47" s="3" t="s">
        <v>30</v>
      </c>
      <c r="G47" s="3" t="s">
        <v>31</v>
      </c>
      <c r="H47" s="4">
        <v>25</v>
      </c>
      <c r="I47" s="5">
        <v>9979</v>
      </c>
      <c r="J47" s="7">
        <v>1.0780000000000001</v>
      </c>
      <c r="K47" s="7">
        <v>1.0820000000000001</v>
      </c>
      <c r="L47" s="2">
        <f t="shared" si="7"/>
        <v>4.0000000000000036E-3</v>
      </c>
      <c r="M47" s="2">
        <f t="shared" si="8"/>
        <v>1.6000000000000015E-4</v>
      </c>
      <c r="N47" s="24">
        <f t="shared" si="2"/>
        <v>6.4000000000000056E-6</v>
      </c>
    </row>
    <row r="48" spans="1:18" x14ac:dyDescent="0.25">
      <c r="A48" s="13">
        <v>47</v>
      </c>
      <c r="B48" s="23" t="s">
        <v>7</v>
      </c>
      <c r="C48" s="2">
        <v>25</v>
      </c>
      <c r="D48" s="2">
        <v>0</v>
      </c>
      <c r="E48" s="2">
        <v>0</v>
      </c>
      <c r="F48" s="3" t="s">
        <v>30</v>
      </c>
      <c r="G48" s="3" t="s">
        <v>31</v>
      </c>
      <c r="H48" s="4">
        <v>25</v>
      </c>
      <c r="I48" s="5">
        <v>4955</v>
      </c>
      <c r="J48" s="7">
        <v>88.715000000000003</v>
      </c>
      <c r="K48" s="7">
        <v>89.727000000000004</v>
      </c>
      <c r="L48" s="2">
        <f t="shared" si="7"/>
        <v>1.0120000000000005</v>
      </c>
      <c r="M48" s="2">
        <f t="shared" si="8"/>
        <v>4.0480000000000016E-2</v>
      </c>
      <c r="N48" s="24">
        <f t="shared" si="2"/>
        <v>1.6192000000000005E-3</v>
      </c>
    </row>
    <row r="49" spans="1:14" ht="17.25" thickBot="1" x14ac:dyDescent="0.3">
      <c r="A49" s="13">
        <v>48</v>
      </c>
      <c r="B49" s="25" t="s">
        <v>6</v>
      </c>
      <c r="C49" s="26">
        <v>25</v>
      </c>
      <c r="D49" s="26">
        <v>0</v>
      </c>
      <c r="E49" s="26">
        <v>0</v>
      </c>
      <c r="F49" s="28" t="s">
        <v>30</v>
      </c>
      <c r="G49" s="28" t="s">
        <v>31</v>
      </c>
      <c r="H49" s="29">
        <v>25</v>
      </c>
      <c r="I49" s="27">
        <v>4955</v>
      </c>
      <c r="J49" s="33">
        <v>7.73</v>
      </c>
      <c r="K49" s="33">
        <v>8.4060000000000006</v>
      </c>
      <c r="L49" s="26">
        <f t="shared" si="7"/>
        <v>0.67600000000000016</v>
      </c>
      <c r="M49" s="26">
        <f t="shared" si="8"/>
        <v>2.7040000000000005E-2</v>
      </c>
      <c r="N49" s="31">
        <f t="shared" si="2"/>
        <v>1.0816000000000003E-3</v>
      </c>
    </row>
  </sheetData>
  <mergeCells count="1">
    <mergeCell ref="P30:Q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9A6A-9192-4872-B5A7-8F7888250C72}">
  <dimension ref="A1:R61"/>
  <sheetViews>
    <sheetView topLeftCell="A18" zoomScale="130" zoomScaleNormal="130" workbookViewId="0">
      <pane xSplit="2" topLeftCell="R1" activePane="topRight" state="frozen"/>
      <selection pane="topRight" activeCell="AK33" sqref="AK33"/>
    </sheetView>
  </sheetViews>
  <sheetFormatPr defaultRowHeight="16.5" x14ac:dyDescent="0.25"/>
  <cols>
    <col min="1" max="1" width="2.7109375" style="10" bestFit="1" customWidth="1"/>
    <col min="2" max="2" width="26.7109375" style="10" customWidth="1"/>
    <col min="3" max="5" width="9.140625" style="10"/>
    <col min="6" max="7" width="20.42578125" style="10" bestFit="1" customWidth="1"/>
    <col min="8" max="8" width="13.42578125" style="10" customWidth="1"/>
    <col min="9" max="9" width="11.42578125" style="10" bestFit="1" customWidth="1"/>
    <col min="10" max="10" width="15.140625" style="10" customWidth="1"/>
    <col min="11" max="11" width="19" style="10" customWidth="1"/>
    <col min="12" max="12" width="17.5703125" style="10" bestFit="1" customWidth="1"/>
    <col min="13" max="13" width="16" style="10" customWidth="1"/>
    <col min="14" max="14" width="22.28515625" style="10" bestFit="1" customWidth="1"/>
    <col min="15" max="15" width="9.140625" style="10"/>
    <col min="16" max="16" width="20" style="10" customWidth="1"/>
    <col min="17" max="17" width="22.42578125" style="10" customWidth="1"/>
    <col min="18" max="18" width="18" style="10" customWidth="1"/>
    <col min="19" max="16384" width="9.140625" style="10"/>
  </cols>
  <sheetData>
    <row r="1" spans="1:18" ht="17.25" thickBot="1" x14ac:dyDescent="0.3">
      <c r="A1" s="1" t="s">
        <v>33</v>
      </c>
      <c r="B1" s="14" t="s">
        <v>16</v>
      </c>
      <c r="C1" s="14" t="s">
        <v>13</v>
      </c>
      <c r="D1" s="14" t="s">
        <v>20</v>
      </c>
      <c r="E1" s="14" t="s">
        <v>21</v>
      </c>
      <c r="F1" s="14" t="s">
        <v>14</v>
      </c>
      <c r="G1" s="14" t="s">
        <v>15</v>
      </c>
      <c r="H1" s="14" t="s">
        <v>23</v>
      </c>
      <c r="I1" s="14" t="s">
        <v>12</v>
      </c>
      <c r="J1" s="14" t="s">
        <v>17</v>
      </c>
      <c r="K1" s="14" t="s">
        <v>18</v>
      </c>
      <c r="L1" s="14" t="s">
        <v>19</v>
      </c>
      <c r="M1" s="14" t="s">
        <v>25</v>
      </c>
      <c r="N1" s="14" t="s">
        <v>77</v>
      </c>
      <c r="P1" s="11" t="s">
        <v>34</v>
      </c>
      <c r="Q1" s="11" t="s">
        <v>35</v>
      </c>
      <c r="R1" s="11" t="s">
        <v>36</v>
      </c>
    </row>
    <row r="2" spans="1:18" x14ac:dyDescent="0.25">
      <c r="A2" s="13">
        <v>1</v>
      </c>
      <c r="B2" s="16" t="s">
        <v>1</v>
      </c>
      <c r="C2" s="17">
        <v>2</v>
      </c>
      <c r="D2" s="17">
        <v>0</v>
      </c>
      <c r="E2" s="17">
        <v>0</v>
      </c>
      <c r="F2" s="18" t="s">
        <v>46</v>
      </c>
      <c r="G2" s="18" t="s">
        <v>47</v>
      </c>
      <c r="H2" s="19">
        <v>30</v>
      </c>
      <c r="I2" s="20">
        <v>15014</v>
      </c>
      <c r="J2" s="37">
        <v>6.6000000000000003E-2</v>
      </c>
      <c r="K2" s="37">
        <v>6.6000000000000003E-2</v>
      </c>
      <c r="L2" s="17">
        <f>K2-J2</f>
        <v>0</v>
      </c>
      <c r="M2" s="17">
        <f>L2/H2</f>
        <v>0</v>
      </c>
      <c r="N2" s="22">
        <v>0</v>
      </c>
      <c r="P2" s="11" t="s">
        <v>43</v>
      </c>
      <c r="Q2" s="12">
        <v>0.5</v>
      </c>
      <c r="R2" s="12">
        <v>0</v>
      </c>
    </row>
    <row r="3" spans="1:18" x14ac:dyDescent="0.25">
      <c r="A3" s="13">
        <v>2</v>
      </c>
      <c r="B3" s="23" t="s">
        <v>10</v>
      </c>
      <c r="C3" s="2">
        <v>2</v>
      </c>
      <c r="D3" s="2">
        <v>0</v>
      </c>
      <c r="E3" s="2">
        <v>0</v>
      </c>
      <c r="F3" s="5" t="s">
        <v>46</v>
      </c>
      <c r="G3" s="3" t="s">
        <v>47</v>
      </c>
      <c r="H3" s="4">
        <v>30</v>
      </c>
      <c r="I3" s="5">
        <v>15014</v>
      </c>
      <c r="J3" s="34">
        <v>293.93400000000003</v>
      </c>
      <c r="K3" s="34">
        <v>293.93400000000003</v>
      </c>
      <c r="L3" s="2">
        <f t="shared" ref="L3:L13" si="0">K3-J3</f>
        <v>0</v>
      </c>
      <c r="M3" s="2">
        <f t="shared" ref="M3:M13" si="1">L3/H3</f>
        <v>0</v>
      </c>
      <c r="N3" s="24">
        <v>0</v>
      </c>
      <c r="P3" s="11"/>
      <c r="Q3" s="12">
        <v>0.5</v>
      </c>
      <c r="R3" s="2">
        <v>0.5</v>
      </c>
    </row>
    <row r="4" spans="1:18" x14ac:dyDescent="0.25">
      <c r="A4" s="13">
        <v>3</v>
      </c>
      <c r="B4" s="23" t="s">
        <v>3</v>
      </c>
      <c r="C4" s="2">
        <v>2</v>
      </c>
      <c r="D4" s="2">
        <v>0</v>
      </c>
      <c r="E4" s="2">
        <v>0</v>
      </c>
      <c r="F4" s="5" t="s">
        <v>46</v>
      </c>
      <c r="G4" s="3" t="s">
        <v>47</v>
      </c>
      <c r="H4" s="4">
        <v>30</v>
      </c>
      <c r="I4" s="5">
        <v>15014</v>
      </c>
      <c r="J4" s="35">
        <v>2217.277</v>
      </c>
      <c r="K4" s="35">
        <v>2231.2730000000001</v>
      </c>
      <c r="L4" s="2">
        <f t="shared" si="0"/>
        <v>13.996000000000095</v>
      </c>
      <c r="M4" s="2">
        <f t="shared" si="1"/>
        <v>0.46653333333333646</v>
      </c>
      <c r="N4" s="24">
        <v>0</v>
      </c>
      <c r="P4" s="11"/>
      <c r="Q4" s="12">
        <v>12.5</v>
      </c>
      <c r="R4" s="2">
        <v>0.5</v>
      </c>
    </row>
    <row r="5" spans="1:18" x14ac:dyDescent="0.25">
      <c r="A5" s="13">
        <v>4</v>
      </c>
      <c r="B5" s="23" t="s">
        <v>2</v>
      </c>
      <c r="C5" s="2">
        <v>2</v>
      </c>
      <c r="D5" s="2">
        <v>0</v>
      </c>
      <c r="E5" s="2">
        <v>0</v>
      </c>
      <c r="F5" s="5" t="s">
        <v>46</v>
      </c>
      <c r="G5" s="3" t="s">
        <v>47</v>
      </c>
      <c r="H5" s="4">
        <v>30</v>
      </c>
      <c r="I5" s="5">
        <v>15014</v>
      </c>
      <c r="J5" s="34">
        <v>0.13700000000000001</v>
      </c>
      <c r="K5" s="34">
        <v>0.13700000000000001</v>
      </c>
      <c r="L5" s="2">
        <f t="shared" si="0"/>
        <v>0</v>
      </c>
      <c r="M5" s="2">
        <f t="shared" si="1"/>
        <v>0</v>
      </c>
      <c r="N5" s="24">
        <v>0</v>
      </c>
      <c r="P5" s="11"/>
      <c r="Q5" s="12">
        <v>12.5</v>
      </c>
      <c r="R5" s="12">
        <v>0</v>
      </c>
    </row>
    <row r="6" spans="1:18" x14ac:dyDescent="0.25">
      <c r="A6" s="13">
        <v>5</v>
      </c>
      <c r="B6" s="23" t="s">
        <v>8</v>
      </c>
      <c r="C6" s="2">
        <v>2</v>
      </c>
      <c r="D6" s="2">
        <v>0</v>
      </c>
      <c r="E6" s="2">
        <v>0</v>
      </c>
      <c r="F6" s="5" t="s">
        <v>46</v>
      </c>
      <c r="G6" s="3" t="s">
        <v>47</v>
      </c>
      <c r="H6" s="4">
        <v>30</v>
      </c>
      <c r="I6" s="5">
        <v>4955</v>
      </c>
      <c r="J6" s="35">
        <v>1054.52</v>
      </c>
      <c r="K6" s="35">
        <v>1062.7339999999999</v>
      </c>
      <c r="L6" s="2">
        <f t="shared" si="0"/>
        <v>8.2139999999999418</v>
      </c>
      <c r="M6" s="2">
        <f t="shared" si="1"/>
        <v>0.27379999999999804</v>
      </c>
      <c r="N6" s="24">
        <v>0</v>
      </c>
      <c r="P6" s="11" t="s">
        <v>42</v>
      </c>
      <c r="Q6" s="12">
        <v>12.5</v>
      </c>
      <c r="R6" s="12">
        <v>0</v>
      </c>
    </row>
    <row r="7" spans="1:18" x14ac:dyDescent="0.25">
      <c r="A7" s="13">
        <v>6</v>
      </c>
      <c r="B7" s="23" t="s">
        <v>5</v>
      </c>
      <c r="C7" s="2">
        <v>2</v>
      </c>
      <c r="D7" s="2">
        <v>0</v>
      </c>
      <c r="E7" s="2">
        <v>0</v>
      </c>
      <c r="F7" s="5" t="s">
        <v>46</v>
      </c>
      <c r="G7" s="3" t="s">
        <v>47</v>
      </c>
      <c r="H7" s="4">
        <v>30</v>
      </c>
      <c r="I7" s="2">
        <v>4955</v>
      </c>
      <c r="J7" s="34">
        <v>106.03100000000001</v>
      </c>
      <c r="K7" s="34">
        <v>113.723</v>
      </c>
      <c r="L7" s="2">
        <f t="shared" si="0"/>
        <v>7.6919999999999931</v>
      </c>
      <c r="M7" s="2">
        <f t="shared" si="1"/>
        <v>0.25639999999999979</v>
      </c>
      <c r="N7" s="24">
        <v>0</v>
      </c>
      <c r="P7" s="11"/>
      <c r="Q7" s="12">
        <v>12.5</v>
      </c>
      <c r="R7" s="2">
        <v>1</v>
      </c>
    </row>
    <row r="8" spans="1:18" x14ac:dyDescent="0.25">
      <c r="A8" s="13">
        <v>7</v>
      </c>
      <c r="B8" s="23" t="s">
        <v>0</v>
      </c>
      <c r="C8" s="2">
        <v>2</v>
      </c>
      <c r="D8" s="2">
        <v>0</v>
      </c>
      <c r="E8" s="2">
        <v>0</v>
      </c>
      <c r="F8" s="5" t="s">
        <v>46</v>
      </c>
      <c r="G8" s="3" t="s">
        <v>47</v>
      </c>
      <c r="H8" s="4">
        <v>30</v>
      </c>
      <c r="I8" s="5">
        <v>9979</v>
      </c>
      <c r="J8" s="34">
        <v>672.02</v>
      </c>
      <c r="K8" s="34">
        <v>675.14800000000002</v>
      </c>
      <c r="L8" s="2">
        <f t="shared" si="0"/>
        <v>3.1280000000000427</v>
      </c>
      <c r="M8" s="2">
        <f t="shared" si="1"/>
        <v>0.10426666666666809</v>
      </c>
      <c r="N8" s="24">
        <v>0</v>
      </c>
      <c r="P8" s="11"/>
      <c r="Q8" s="12">
        <v>25</v>
      </c>
      <c r="R8" s="2">
        <v>1</v>
      </c>
    </row>
    <row r="9" spans="1:18" x14ac:dyDescent="0.25">
      <c r="A9" s="13">
        <v>8</v>
      </c>
      <c r="B9" s="23" t="s">
        <v>9</v>
      </c>
      <c r="C9" s="2">
        <v>2</v>
      </c>
      <c r="D9" s="2">
        <v>0</v>
      </c>
      <c r="E9" s="2">
        <v>0</v>
      </c>
      <c r="F9" s="5" t="s">
        <v>46</v>
      </c>
      <c r="G9" s="3" t="s">
        <v>47</v>
      </c>
      <c r="H9" s="4">
        <v>30</v>
      </c>
      <c r="I9" s="5">
        <v>9979</v>
      </c>
      <c r="J9" s="34">
        <v>26.140999999999998</v>
      </c>
      <c r="K9" s="34">
        <v>26.32</v>
      </c>
      <c r="L9" s="2">
        <f t="shared" si="0"/>
        <v>0.17900000000000205</v>
      </c>
      <c r="M9" s="2">
        <f t="shared" si="1"/>
        <v>5.9666666666667346E-3</v>
      </c>
      <c r="N9" s="24">
        <v>0</v>
      </c>
      <c r="P9" s="11"/>
      <c r="Q9" s="12">
        <v>25</v>
      </c>
      <c r="R9" s="12">
        <v>0</v>
      </c>
    </row>
    <row r="10" spans="1:18" x14ac:dyDescent="0.25">
      <c r="A10" s="13">
        <v>9</v>
      </c>
      <c r="B10" s="23" t="s">
        <v>4</v>
      </c>
      <c r="C10" s="2">
        <v>2</v>
      </c>
      <c r="D10" s="2">
        <v>0</v>
      </c>
      <c r="E10" s="2">
        <v>0</v>
      </c>
      <c r="F10" s="5" t="s">
        <v>46</v>
      </c>
      <c r="G10" s="3" t="s">
        <v>47</v>
      </c>
      <c r="H10" s="4">
        <v>30</v>
      </c>
      <c r="I10" s="5">
        <v>9979</v>
      </c>
      <c r="J10" s="34">
        <v>6.3520000000000003</v>
      </c>
      <c r="K10" s="34">
        <v>6.391</v>
      </c>
      <c r="L10" s="2">
        <f t="shared" si="0"/>
        <v>3.8999999999999702E-2</v>
      </c>
      <c r="M10" s="2">
        <f t="shared" si="1"/>
        <v>1.29999999999999E-3</v>
      </c>
      <c r="N10" s="24">
        <v>0</v>
      </c>
      <c r="P10" s="11" t="s">
        <v>41</v>
      </c>
      <c r="Q10" s="12">
        <v>25</v>
      </c>
      <c r="R10" s="12">
        <v>0</v>
      </c>
    </row>
    <row r="11" spans="1:18" x14ac:dyDescent="0.25">
      <c r="A11" s="13">
        <v>10</v>
      </c>
      <c r="B11" s="23" t="s">
        <v>11</v>
      </c>
      <c r="C11" s="2">
        <v>2</v>
      </c>
      <c r="D11" s="2">
        <v>0</v>
      </c>
      <c r="E11" s="2">
        <v>0</v>
      </c>
      <c r="F11" s="5" t="s">
        <v>46</v>
      </c>
      <c r="G11" s="3" t="s">
        <v>47</v>
      </c>
      <c r="H11" s="4">
        <v>30</v>
      </c>
      <c r="I11" s="5">
        <v>9979</v>
      </c>
      <c r="J11" s="34">
        <v>1.2270000000000001</v>
      </c>
      <c r="K11" s="34">
        <v>1.238</v>
      </c>
      <c r="L11" s="2">
        <f t="shared" si="0"/>
        <v>1.0999999999999899E-2</v>
      </c>
      <c r="M11" s="2">
        <f t="shared" si="1"/>
        <v>3.6666666666666331E-4</v>
      </c>
      <c r="N11" s="24">
        <v>0</v>
      </c>
      <c r="P11" s="11"/>
      <c r="Q11" s="12">
        <v>25</v>
      </c>
      <c r="R11" s="2">
        <v>1.5</v>
      </c>
    </row>
    <row r="12" spans="1:18" x14ac:dyDescent="0.25">
      <c r="A12" s="13">
        <v>11</v>
      </c>
      <c r="B12" s="23" t="s">
        <v>7</v>
      </c>
      <c r="C12" s="2">
        <v>2</v>
      </c>
      <c r="D12" s="2">
        <v>0</v>
      </c>
      <c r="E12" s="2">
        <v>0</v>
      </c>
      <c r="F12" s="5" t="s">
        <v>46</v>
      </c>
      <c r="G12" s="3" t="s">
        <v>47</v>
      </c>
      <c r="H12" s="4">
        <v>30</v>
      </c>
      <c r="I12" s="5">
        <v>4955</v>
      </c>
      <c r="J12" s="34">
        <v>106.254</v>
      </c>
      <c r="K12" s="34">
        <v>107.289</v>
      </c>
      <c r="L12" s="2">
        <f t="shared" si="0"/>
        <v>1.0349999999999966</v>
      </c>
      <c r="M12" s="2">
        <f t="shared" si="1"/>
        <v>3.4499999999999885E-2</v>
      </c>
      <c r="N12" s="24">
        <v>0</v>
      </c>
      <c r="P12" s="11"/>
      <c r="Q12" s="12">
        <f>25+12.5</f>
        <v>37.5</v>
      </c>
      <c r="R12" s="2">
        <v>1.5</v>
      </c>
    </row>
    <row r="13" spans="1:18" ht="17.25" thickBot="1" x14ac:dyDescent="0.3">
      <c r="A13" s="13">
        <v>12</v>
      </c>
      <c r="B13" s="25" t="s">
        <v>6</v>
      </c>
      <c r="C13" s="26">
        <v>2</v>
      </c>
      <c r="D13" s="26">
        <v>0</v>
      </c>
      <c r="E13" s="26">
        <v>0</v>
      </c>
      <c r="F13" s="27" t="s">
        <v>46</v>
      </c>
      <c r="G13" s="28" t="s">
        <v>47</v>
      </c>
      <c r="H13" s="29">
        <v>30</v>
      </c>
      <c r="I13" s="27">
        <v>4955</v>
      </c>
      <c r="J13" s="38">
        <v>10.031000000000001</v>
      </c>
      <c r="K13" s="38">
        <v>10.105</v>
      </c>
      <c r="L13" s="26">
        <f t="shared" si="0"/>
        <v>7.3999999999999844E-2</v>
      </c>
      <c r="M13" s="26">
        <f t="shared" si="1"/>
        <v>2.4666666666666613E-3</v>
      </c>
      <c r="N13" s="31">
        <v>0</v>
      </c>
      <c r="P13" s="11"/>
      <c r="Q13" s="12">
        <f>25+12.5</f>
        <v>37.5</v>
      </c>
      <c r="R13" s="12">
        <v>0</v>
      </c>
    </row>
    <row r="14" spans="1:18" x14ac:dyDescent="0.25">
      <c r="A14" s="13">
        <v>13</v>
      </c>
      <c r="B14" s="16" t="s">
        <v>1</v>
      </c>
      <c r="C14" s="17">
        <v>2</v>
      </c>
      <c r="D14" s="17">
        <v>1</v>
      </c>
      <c r="E14" s="17">
        <v>1</v>
      </c>
      <c r="F14" s="18" t="s">
        <v>48</v>
      </c>
      <c r="G14" s="18" t="s">
        <v>49</v>
      </c>
      <c r="H14" s="19">
        <v>60</v>
      </c>
      <c r="I14" s="20">
        <v>15014</v>
      </c>
      <c r="J14" s="37">
        <v>6.6000000000000003E-2</v>
      </c>
      <c r="K14" s="37">
        <v>6.6000000000000003E-2</v>
      </c>
      <c r="L14" s="17">
        <f>K14-J14</f>
        <v>0</v>
      </c>
      <c r="M14" s="17">
        <f>L14/H14</f>
        <v>0</v>
      </c>
      <c r="N14" s="22">
        <f>IF(((M14-M2)/D14 )&lt;0,0,((M14-M2)/D14 ))</f>
        <v>0</v>
      </c>
      <c r="P14" s="11" t="s">
        <v>44</v>
      </c>
      <c r="Q14" s="12">
        <f>25+12.5</f>
        <v>37.5</v>
      </c>
      <c r="R14" s="12">
        <v>0</v>
      </c>
    </row>
    <row r="15" spans="1:18" x14ac:dyDescent="0.25">
      <c r="A15" s="13">
        <v>14</v>
      </c>
      <c r="B15" s="23" t="s">
        <v>10</v>
      </c>
      <c r="C15" s="2">
        <v>2</v>
      </c>
      <c r="D15" s="2">
        <v>1</v>
      </c>
      <c r="E15" s="2">
        <v>1</v>
      </c>
      <c r="F15" s="3" t="s">
        <v>48</v>
      </c>
      <c r="G15" s="3" t="s">
        <v>49</v>
      </c>
      <c r="H15" s="4">
        <v>60</v>
      </c>
      <c r="I15" s="5">
        <v>15014</v>
      </c>
      <c r="J15" s="34">
        <v>293.93400000000003</v>
      </c>
      <c r="K15" s="34">
        <v>293.93400000000003</v>
      </c>
      <c r="L15" s="2">
        <f t="shared" ref="L15:L25" si="2">K15-J15</f>
        <v>0</v>
      </c>
      <c r="M15" s="2">
        <f t="shared" ref="M15:M25" si="3">L15/H15</f>
        <v>0</v>
      </c>
      <c r="N15" s="24">
        <f t="shared" ref="N15:N25" si="4">IF(((M15-M3)/D15 )&lt;0,0,((M15-M3)/D15 ))</f>
        <v>0</v>
      </c>
      <c r="P15" s="11"/>
      <c r="Q15" s="12">
        <f>25+12.5</f>
        <v>37.5</v>
      </c>
      <c r="R15" s="2">
        <v>2</v>
      </c>
    </row>
    <row r="16" spans="1:18" x14ac:dyDescent="0.25">
      <c r="A16" s="13">
        <v>15</v>
      </c>
      <c r="B16" s="23" t="s">
        <v>3</v>
      </c>
      <c r="C16" s="2">
        <v>2</v>
      </c>
      <c r="D16" s="2">
        <v>1</v>
      </c>
      <c r="E16" s="2">
        <v>1</v>
      </c>
      <c r="F16" s="3" t="s">
        <v>48</v>
      </c>
      <c r="G16" s="3" t="s">
        <v>49</v>
      </c>
      <c r="H16" s="4">
        <v>60</v>
      </c>
      <c r="I16" s="5">
        <v>15014</v>
      </c>
      <c r="J16" s="35">
        <v>2241.8090000000002</v>
      </c>
      <c r="K16" s="35">
        <v>2292.8789999999999</v>
      </c>
      <c r="L16" s="2">
        <f t="shared" si="2"/>
        <v>51.069999999999709</v>
      </c>
      <c r="M16" s="2">
        <f t="shared" si="3"/>
        <v>0.85116666666666185</v>
      </c>
      <c r="N16" s="24">
        <f t="shared" si="4"/>
        <v>0.38463333333332539</v>
      </c>
      <c r="P16" s="11"/>
      <c r="Q16" s="12">
        <f>37.5+12.5</f>
        <v>50</v>
      </c>
      <c r="R16" s="2">
        <v>2</v>
      </c>
    </row>
    <row r="17" spans="1:18" x14ac:dyDescent="0.25">
      <c r="A17" s="13">
        <v>16</v>
      </c>
      <c r="B17" s="23" t="s">
        <v>2</v>
      </c>
      <c r="C17" s="2">
        <v>2</v>
      </c>
      <c r="D17" s="2">
        <v>1</v>
      </c>
      <c r="E17" s="2">
        <v>1</v>
      </c>
      <c r="F17" s="3" t="s">
        <v>48</v>
      </c>
      <c r="G17" s="3" t="s">
        <v>49</v>
      </c>
      <c r="H17" s="4">
        <v>60</v>
      </c>
      <c r="I17" s="5">
        <v>15014</v>
      </c>
      <c r="J17" s="34">
        <v>0.13700000000000001</v>
      </c>
      <c r="K17" s="34">
        <v>0.13700000000000001</v>
      </c>
      <c r="L17" s="2">
        <f t="shared" si="2"/>
        <v>0</v>
      </c>
      <c r="M17" s="2">
        <f t="shared" si="3"/>
        <v>0</v>
      </c>
      <c r="N17" s="24">
        <f t="shared" si="4"/>
        <v>0</v>
      </c>
      <c r="P17" s="11"/>
      <c r="Q17" s="12">
        <f>37.5+12.5</f>
        <v>50</v>
      </c>
      <c r="R17" s="12">
        <v>0</v>
      </c>
    </row>
    <row r="18" spans="1:18" x14ac:dyDescent="0.25">
      <c r="A18" s="13">
        <v>17</v>
      </c>
      <c r="B18" s="23" t="s">
        <v>8</v>
      </c>
      <c r="C18" s="2">
        <v>2</v>
      </c>
      <c r="D18" s="2">
        <v>1</v>
      </c>
      <c r="E18" s="2">
        <v>1</v>
      </c>
      <c r="F18" s="3" t="s">
        <v>48</v>
      </c>
      <c r="G18" s="3" t="s">
        <v>49</v>
      </c>
      <c r="H18" s="4">
        <v>60</v>
      </c>
      <c r="I18" s="5">
        <v>4955</v>
      </c>
      <c r="J18" s="35">
        <v>1102.9839999999999</v>
      </c>
      <c r="K18" s="35">
        <v>1137.902</v>
      </c>
      <c r="L18" s="2">
        <f t="shared" si="2"/>
        <v>34.91800000000012</v>
      </c>
      <c r="M18" s="2">
        <f t="shared" si="3"/>
        <v>0.58196666666666863</v>
      </c>
      <c r="N18" s="24">
        <f t="shared" si="4"/>
        <v>0.30816666666667059</v>
      </c>
      <c r="P18" s="11" t="s">
        <v>45</v>
      </c>
      <c r="Q18" s="12">
        <f>37.5+12.5</f>
        <v>50</v>
      </c>
      <c r="R18" s="12">
        <v>0</v>
      </c>
    </row>
    <row r="19" spans="1:18" x14ac:dyDescent="0.25">
      <c r="A19" s="13">
        <v>18</v>
      </c>
      <c r="B19" s="23" t="s">
        <v>5</v>
      </c>
      <c r="C19" s="2">
        <v>2</v>
      </c>
      <c r="D19" s="2">
        <v>1</v>
      </c>
      <c r="E19" s="2">
        <v>1</v>
      </c>
      <c r="F19" s="3" t="s">
        <v>48</v>
      </c>
      <c r="G19" s="3" t="s">
        <v>50</v>
      </c>
      <c r="H19" s="4">
        <v>21</v>
      </c>
      <c r="I19" s="2">
        <v>4955</v>
      </c>
      <c r="J19" s="34">
        <v>119.824</v>
      </c>
      <c r="K19" s="34">
        <v>127.70699999999999</v>
      </c>
      <c r="L19" s="2">
        <f t="shared" si="2"/>
        <v>7.8829999999999956</v>
      </c>
      <c r="M19" s="2">
        <f t="shared" si="3"/>
        <v>0.37538095238095215</v>
      </c>
      <c r="N19" s="24">
        <f t="shared" si="4"/>
        <v>0.11898095238095235</v>
      </c>
      <c r="P19" s="11"/>
      <c r="Q19" s="12">
        <f>37.5+12.5</f>
        <v>50</v>
      </c>
      <c r="R19" s="2">
        <v>2.75</v>
      </c>
    </row>
    <row r="20" spans="1:18" x14ac:dyDescent="0.25">
      <c r="A20" s="13">
        <v>19</v>
      </c>
      <c r="B20" s="23" t="s">
        <v>0</v>
      </c>
      <c r="C20" s="2">
        <v>2</v>
      </c>
      <c r="D20" s="2">
        <v>1</v>
      </c>
      <c r="E20" s="2">
        <v>1</v>
      </c>
      <c r="F20" s="3" t="s">
        <v>48</v>
      </c>
      <c r="G20" s="3" t="s">
        <v>49</v>
      </c>
      <c r="H20" s="4">
        <v>60</v>
      </c>
      <c r="I20" s="5">
        <v>9979</v>
      </c>
      <c r="J20" s="34">
        <v>677.78899999999999</v>
      </c>
      <c r="K20" s="34">
        <v>688.86699999999996</v>
      </c>
      <c r="L20" s="2">
        <f t="shared" si="2"/>
        <v>11.077999999999975</v>
      </c>
      <c r="M20" s="2">
        <f t="shared" si="3"/>
        <v>0.1846333333333329</v>
      </c>
      <c r="N20" s="24">
        <f t="shared" si="4"/>
        <v>8.036666666666481E-2</v>
      </c>
      <c r="P20" s="11"/>
      <c r="Q20" s="12">
        <v>62.5</v>
      </c>
      <c r="R20" s="2">
        <v>2.75</v>
      </c>
    </row>
    <row r="21" spans="1:18" x14ac:dyDescent="0.25">
      <c r="A21" s="13">
        <v>20</v>
      </c>
      <c r="B21" s="23" t="s">
        <v>9</v>
      </c>
      <c r="C21" s="2">
        <v>2</v>
      </c>
      <c r="D21" s="2">
        <v>1</v>
      </c>
      <c r="E21" s="2">
        <v>1</v>
      </c>
      <c r="F21" s="3" t="s">
        <v>48</v>
      </c>
      <c r="G21" s="3" t="s">
        <v>49</v>
      </c>
      <c r="H21" s="4">
        <v>60</v>
      </c>
      <c r="I21" s="5">
        <v>9979</v>
      </c>
      <c r="J21" s="34">
        <v>26.465</v>
      </c>
      <c r="K21" s="34">
        <v>26.863</v>
      </c>
      <c r="L21" s="2">
        <f t="shared" si="2"/>
        <v>0.39799999999999969</v>
      </c>
      <c r="M21" s="2">
        <f t="shared" si="3"/>
        <v>6.6333333333333279E-3</v>
      </c>
      <c r="N21" s="24">
        <f t="shared" si="4"/>
        <v>6.6666666666659324E-4</v>
      </c>
      <c r="P21" s="11"/>
      <c r="Q21" s="12">
        <v>62.5</v>
      </c>
      <c r="R21" s="12">
        <v>0</v>
      </c>
    </row>
    <row r="22" spans="1:18" x14ac:dyDescent="0.25">
      <c r="A22" s="13">
        <v>21</v>
      </c>
      <c r="B22" s="23" t="s">
        <v>4</v>
      </c>
      <c r="C22" s="2">
        <v>2</v>
      </c>
      <c r="D22" s="2">
        <v>1</v>
      </c>
      <c r="E22" s="2">
        <v>1</v>
      </c>
      <c r="F22" s="3" t="s">
        <v>48</v>
      </c>
      <c r="G22" s="3" t="s">
        <v>49</v>
      </c>
      <c r="H22" s="4">
        <v>60</v>
      </c>
      <c r="I22" s="5">
        <v>9979</v>
      </c>
      <c r="J22" s="34">
        <v>6.4180000000000001</v>
      </c>
      <c r="K22" s="34">
        <v>6.516</v>
      </c>
      <c r="L22" s="2">
        <f t="shared" si="2"/>
        <v>9.7999999999999865E-2</v>
      </c>
      <c r="M22" s="2">
        <f t="shared" si="3"/>
        <v>1.633333333333331E-3</v>
      </c>
      <c r="N22" s="24">
        <f t="shared" si="4"/>
        <v>3.3333333333334107E-4</v>
      </c>
    </row>
    <row r="23" spans="1:18" x14ac:dyDescent="0.25">
      <c r="A23" s="13">
        <v>22</v>
      </c>
      <c r="B23" s="23" t="s">
        <v>11</v>
      </c>
      <c r="C23" s="2">
        <v>2</v>
      </c>
      <c r="D23" s="2">
        <v>1</v>
      </c>
      <c r="E23" s="2">
        <v>1</v>
      </c>
      <c r="F23" s="3" t="s">
        <v>48</v>
      </c>
      <c r="G23" s="3" t="s">
        <v>49</v>
      </c>
      <c r="H23" s="4">
        <v>60</v>
      </c>
      <c r="I23" s="5">
        <v>9979</v>
      </c>
      <c r="J23" s="34">
        <v>1.246</v>
      </c>
      <c r="K23" s="34">
        <v>1.266</v>
      </c>
      <c r="L23" s="2">
        <f t="shared" si="2"/>
        <v>2.0000000000000018E-2</v>
      </c>
      <c r="M23" s="2">
        <f t="shared" si="3"/>
        <v>3.3333333333333365E-4</v>
      </c>
      <c r="N23" s="24">
        <f t="shared" si="4"/>
        <v>0</v>
      </c>
    </row>
    <row r="24" spans="1:18" x14ac:dyDescent="0.25">
      <c r="A24" s="13">
        <v>23</v>
      </c>
      <c r="B24" s="23" t="s">
        <v>7</v>
      </c>
      <c r="C24" s="2">
        <v>2</v>
      </c>
      <c r="D24" s="2">
        <v>1</v>
      </c>
      <c r="E24" s="2">
        <v>1</v>
      </c>
      <c r="F24" s="3" t="s">
        <v>48</v>
      </c>
      <c r="G24" s="3" t="s">
        <v>49</v>
      </c>
      <c r="H24" s="4">
        <v>60</v>
      </c>
      <c r="I24" s="5">
        <v>4955</v>
      </c>
      <c r="J24" s="34">
        <v>107.973</v>
      </c>
      <c r="K24" s="34">
        <v>110.01600000000001</v>
      </c>
      <c r="L24" s="2">
        <f t="shared" si="2"/>
        <v>2.0430000000000064</v>
      </c>
      <c r="M24" s="2">
        <f t="shared" si="3"/>
        <v>3.4050000000000108E-2</v>
      </c>
      <c r="N24" s="24">
        <f t="shared" si="4"/>
        <v>0</v>
      </c>
    </row>
    <row r="25" spans="1:18" ht="17.25" thickBot="1" x14ac:dyDescent="0.3">
      <c r="A25" s="13">
        <v>24</v>
      </c>
      <c r="B25" s="25" t="s">
        <v>6</v>
      </c>
      <c r="C25" s="26">
        <v>2</v>
      </c>
      <c r="D25" s="26">
        <v>1</v>
      </c>
      <c r="E25" s="26">
        <v>1</v>
      </c>
      <c r="F25" s="28" t="s">
        <v>48</v>
      </c>
      <c r="G25" s="28" t="s">
        <v>49</v>
      </c>
      <c r="H25" s="29">
        <v>60</v>
      </c>
      <c r="I25" s="27">
        <v>4955</v>
      </c>
      <c r="J25" s="38">
        <v>10.16</v>
      </c>
      <c r="K25" s="38">
        <v>10.324</v>
      </c>
      <c r="L25" s="26">
        <f t="shared" si="2"/>
        <v>0.1639999999999997</v>
      </c>
      <c r="M25" s="26">
        <f t="shared" si="3"/>
        <v>2.7333333333333285E-3</v>
      </c>
      <c r="N25" s="31">
        <f t="shared" si="4"/>
        <v>2.6666666666666722E-4</v>
      </c>
    </row>
    <row r="26" spans="1:18" ht="17.25" thickBot="1" x14ac:dyDescent="0.3">
      <c r="A26" s="13">
        <v>25</v>
      </c>
      <c r="B26" s="16" t="s">
        <v>1</v>
      </c>
      <c r="C26" s="17">
        <v>2</v>
      </c>
      <c r="D26" s="17">
        <v>2</v>
      </c>
      <c r="E26" s="17">
        <v>1</v>
      </c>
      <c r="F26" s="18" t="s">
        <v>51</v>
      </c>
      <c r="G26" s="18" t="s">
        <v>52</v>
      </c>
      <c r="H26" s="19">
        <v>60</v>
      </c>
      <c r="I26" s="20">
        <v>15014</v>
      </c>
      <c r="J26" s="37">
        <v>6.6000000000000003E-2</v>
      </c>
      <c r="K26" s="37">
        <v>6.6000000000000003E-2</v>
      </c>
      <c r="L26" s="17">
        <f>K26-J26</f>
        <v>0</v>
      </c>
      <c r="M26" s="17">
        <f>L26/H26</f>
        <v>0</v>
      </c>
      <c r="N26" s="22">
        <f>IF(((M26-M2)/D26 )&lt;0,0,((M26-M2)/D26 ))</f>
        <v>0</v>
      </c>
      <c r="P26" s="41" t="s">
        <v>76</v>
      </c>
      <c r="Q26" s="41"/>
    </row>
    <row r="27" spans="1:18" ht="17.25" thickBot="1" x14ac:dyDescent="0.3">
      <c r="A27" s="13">
        <v>26</v>
      </c>
      <c r="B27" s="23" t="s">
        <v>10</v>
      </c>
      <c r="C27" s="2">
        <v>2</v>
      </c>
      <c r="D27" s="2">
        <v>2</v>
      </c>
      <c r="E27" s="2">
        <v>1</v>
      </c>
      <c r="F27" s="3" t="s">
        <v>51</v>
      </c>
      <c r="G27" s="3" t="s">
        <v>52</v>
      </c>
      <c r="H27" s="4">
        <v>60</v>
      </c>
      <c r="I27" s="5">
        <v>15014</v>
      </c>
      <c r="J27" s="34">
        <v>293.93400000000003</v>
      </c>
      <c r="K27" s="34">
        <v>293.93400000000003</v>
      </c>
      <c r="L27" s="2">
        <f t="shared" ref="L27:L37" si="5">K27-J27</f>
        <v>0</v>
      </c>
      <c r="M27" s="2">
        <f t="shared" ref="M27:M37" si="6">L27/H27</f>
        <v>0</v>
      </c>
      <c r="N27" s="24">
        <f t="shared" ref="N27:N37" si="7">IF(((M27-M3)/D27 )&lt;0,0,((M27-M3)/D27 ))</f>
        <v>0</v>
      </c>
      <c r="P27" s="43" t="s">
        <v>33</v>
      </c>
      <c r="Q27" s="44" t="s">
        <v>16</v>
      </c>
      <c r="R27" s="45" t="s">
        <v>78</v>
      </c>
    </row>
    <row r="28" spans="1:18" x14ac:dyDescent="0.25">
      <c r="A28" s="13">
        <v>27</v>
      </c>
      <c r="B28" s="23" t="s">
        <v>3</v>
      </c>
      <c r="C28" s="2">
        <v>2</v>
      </c>
      <c r="D28" s="2">
        <v>2</v>
      </c>
      <c r="E28" s="2">
        <v>1</v>
      </c>
      <c r="F28" s="3" t="s">
        <v>51</v>
      </c>
      <c r="G28" s="3" t="s">
        <v>52</v>
      </c>
      <c r="H28" s="4">
        <v>60</v>
      </c>
      <c r="I28" s="5">
        <v>15014</v>
      </c>
      <c r="J28" s="35">
        <v>3319.23</v>
      </c>
      <c r="K28" s="35">
        <v>3393.5659999999998</v>
      </c>
      <c r="L28" s="2">
        <f t="shared" si="5"/>
        <v>74.335999999999785</v>
      </c>
      <c r="M28" s="2">
        <f t="shared" si="6"/>
        <v>1.2389333333333297</v>
      </c>
      <c r="N28" s="24">
        <f t="shared" si="7"/>
        <v>0.3861999999999966</v>
      </c>
      <c r="P28" s="15">
        <v>1</v>
      </c>
      <c r="Q28" s="15" t="s">
        <v>1</v>
      </c>
      <c r="R28" s="42">
        <f>SUM(N2,N14,N26,N38,N50)/5</f>
        <v>0</v>
      </c>
    </row>
    <row r="29" spans="1:18" x14ac:dyDescent="0.25">
      <c r="A29" s="13">
        <v>28</v>
      </c>
      <c r="B29" s="23" t="s">
        <v>2</v>
      </c>
      <c r="C29" s="2">
        <v>2</v>
      </c>
      <c r="D29" s="2">
        <v>2</v>
      </c>
      <c r="E29" s="2">
        <v>1</v>
      </c>
      <c r="F29" s="3" t="s">
        <v>51</v>
      </c>
      <c r="G29" s="3" t="s">
        <v>52</v>
      </c>
      <c r="H29" s="4">
        <v>60</v>
      </c>
      <c r="I29" s="5">
        <v>15014</v>
      </c>
      <c r="J29" s="34">
        <v>0.13700000000000001</v>
      </c>
      <c r="K29" s="34">
        <v>0.13700000000000001</v>
      </c>
      <c r="L29" s="2">
        <f t="shared" si="5"/>
        <v>0</v>
      </c>
      <c r="M29" s="2">
        <f t="shared" si="6"/>
        <v>0</v>
      </c>
      <c r="N29" s="24">
        <f t="shared" si="7"/>
        <v>0</v>
      </c>
      <c r="P29" s="2">
        <v>2</v>
      </c>
      <c r="Q29" s="2" t="s">
        <v>10</v>
      </c>
      <c r="R29" s="42">
        <f>SUM(N3,N15,N27,N39,N51)/5</f>
        <v>0</v>
      </c>
    </row>
    <row r="30" spans="1:18" x14ac:dyDescent="0.25">
      <c r="A30" s="13">
        <v>29</v>
      </c>
      <c r="B30" s="23" t="s">
        <v>8</v>
      </c>
      <c r="C30" s="2">
        <v>2</v>
      </c>
      <c r="D30" s="2">
        <v>2</v>
      </c>
      <c r="E30" s="2">
        <v>1</v>
      </c>
      <c r="F30" s="3" t="s">
        <v>51</v>
      </c>
      <c r="G30" s="3" t="s">
        <v>52</v>
      </c>
      <c r="H30" s="4">
        <v>60</v>
      </c>
      <c r="I30" s="5">
        <v>4955</v>
      </c>
      <c r="J30" s="35">
        <v>1395.441</v>
      </c>
      <c r="K30" s="35">
        <v>1433.684</v>
      </c>
      <c r="L30" s="2">
        <f t="shared" si="5"/>
        <v>38.242999999999938</v>
      </c>
      <c r="M30" s="2">
        <f t="shared" si="6"/>
        <v>0.6373833333333323</v>
      </c>
      <c r="N30" s="24">
        <f t="shared" si="7"/>
        <v>0.18179166666666713</v>
      </c>
      <c r="P30" s="2">
        <v>3</v>
      </c>
      <c r="Q30" s="2" t="s">
        <v>3</v>
      </c>
      <c r="R30" s="42">
        <f>SUM(N4,N16,N28,N40,N52)/5</f>
        <v>0.32995357142856768</v>
      </c>
    </row>
    <row r="31" spans="1:18" x14ac:dyDescent="0.25">
      <c r="A31" s="13">
        <v>30</v>
      </c>
      <c r="B31" s="23" t="s">
        <v>5</v>
      </c>
      <c r="C31" s="2">
        <v>2</v>
      </c>
      <c r="D31" s="2">
        <v>2</v>
      </c>
      <c r="E31" s="2">
        <v>1</v>
      </c>
      <c r="F31" s="3" t="s">
        <v>51</v>
      </c>
      <c r="G31" s="3" t="s">
        <v>52</v>
      </c>
      <c r="H31" s="4">
        <v>60</v>
      </c>
      <c r="I31" s="2">
        <v>4955</v>
      </c>
      <c r="J31" s="34">
        <v>127.836</v>
      </c>
      <c r="K31" s="34">
        <v>154.785</v>
      </c>
      <c r="L31" s="2">
        <f t="shared" si="5"/>
        <v>26.948999999999998</v>
      </c>
      <c r="M31" s="2">
        <f t="shared" si="6"/>
        <v>0.44914999999999999</v>
      </c>
      <c r="N31" s="24">
        <f t="shared" si="7"/>
        <v>9.6375000000000099E-2</v>
      </c>
      <c r="P31" s="2">
        <v>4</v>
      </c>
      <c r="Q31" s="2" t="s">
        <v>2</v>
      </c>
      <c r="R31" s="42">
        <f>SUM(N5,N17,N29,N41,N53)/5</f>
        <v>0</v>
      </c>
    </row>
    <row r="32" spans="1:18" x14ac:dyDescent="0.25">
      <c r="A32" s="13">
        <v>31</v>
      </c>
      <c r="B32" s="23" t="s">
        <v>0</v>
      </c>
      <c r="C32" s="2">
        <v>2</v>
      </c>
      <c r="D32" s="2">
        <v>2</v>
      </c>
      <c r="E32" s="2">
        <v>1</v>
      </c>
      <c r="F32" s="3" t="s">
        <v>51</v>
      </c>
      <c r="G32" s="3" t="s">
        <v>52</v>
      </c>
      <c r="H32" s="4">
        <v>60</v>
      </c>
      <c r="I32" s="5">
        <v>9979</v>
      </c>
      <c r="J32" s="34">
        <v>890.84</v>
      </c>
      <c r="K32" s="34">
        <v>903.74199999999996</v>
      </c>
      <c r="L32" s="2">
        <f t="shared" si="5"/>
        <v>12.90199999999993</v>
      </c>
      <c r="M32" s="2">
        <f t="shared" si="6"/>
        <v>0.21503333333333216</v>
      </c>
      <c r="N32" s="24">
        <f t="shared" si="7"/>
        <v>5.5383333333332035E-2</v>
      </c>
      <c r="P32" s="2">
        <v>5</v>
      </c>
      <c r="Q32" s="2" t="s">
        <v>8</v>
      </c>
      <c r="R32" s="42">
        <f>SUM(N6,N18,N30,N42,N54)/5</f>
        <v>0.18351642857142975</v>
      </c>
    </row>
    <row r="33" spans="1:18" x14ac:dyDescent="0.25">
      <c r="A33" s="13">
        <v>32</v>
      </c>
      <c r="B33" s="23" t="s">
        <v>9</v>
      </c>
      <c r="C33" s="2">
        <v>2</v>
      </c>
      <c r="D33" s="2">
        <v>2</v>
      </c>
      <c r="E33" s="2">
        <v>1</v>
      </c>
      <c r="F33" s="3" t="s">
        <v>51</v>
      </c>
      <c r="G33" s="3" t="s">
        <v>52</v>
      </c>
      <c r="H33" s="4">
        <v>60</v>
      </c>
      <c r="I33" s="5">
        <v>9979</v>
      </c>
      <c r="J33" s="34">
        <v>34.753999999999998</v>
      </c>
      <c r="K33" s="34">
        <v>35.152000000000001</v>
      </c>
      <c r="L33" s="2">
        <f t="shared" si="5"/>
        <v>0.39800000000000324</v>
      </c>
      <c r="M33" s="2">
        <f t="shared" si="6"/>
        <v>6.6333333333333877E-3</v>
      </c>
      <c r="N33" s="24">
        <f t="shared" si="7"/>
        <v>3.3333333333332655E-4</v>
      </c>
      <c r="P33" s="2">
        <v>6</v>
      </c>
      <c r="Q33" s="2" t="s">
        <v>5</v>
      </c>
      <c r="R33" s="42">
        <f>SUM(N7,N19,N31,N43,N55)/5</f>
        <v>4.3071190476190492E-2</v>
      </c>
    </row>
    <row r="34" spans="1:18" x14ac:dyDescent="0.25">
      <c r="A34" s="13">
        <v>33</v>
      </c>
      <c r="B34" s="23" t="s">
        <v>4</v>
      </c>
      <c r="C34" s="2">
        <v>2</v>
      </c>
      <c r="D34" s="2">
        <v>2</v>
      </c>
      <c r="E34" s="2">
        <v>1</v>
      </c>
      <c r="F34" s="3" t="s">
        <v>51</v>
      </c>
      <c r="G34" s="3" t="s">
        <v>52</v>
      </c>
      <c r="H34" s="4">
        <v>60</v>
      </c>
      <c r="I34" s="5">
        <v>9979</v>
      </c>
      <c r="J34" s="34">
        <v>9.0429999999999993</v>
      </c>
      <c r="K34" s="34">
        <v>9.3320000000000007</v>
      </c>
      <c r="L34" s="2">
        <f t="shared" si="5"/>
        <v>0.28900000000000148</v>
      </c>
      <c r="M34" s="2">
        <f t="shared" si="6"/>
        <v>4.8166666666666913E-3</v>
      </c>
      <c r="N34" s="24">
        <f t="shared" si="7"/>
        <v>1.7583333333333507E-3</v>
      </c>
      <c r="P34" s="2">
        <v>7</v>
      </c>
      <c r="Q34" s="2" t="s">
        <v>0</v>
      </c>
      <c r="R34" s="42">
        <f>SUM(N8,N20,N32,N44,N56)/5</f>
        <v>5.9610238095237543E-2</v>
      </c>
    </row>
    <row r="35" spans="1:18" x14ac:dyDescent="0.25">
      <c r="A35" s="13">
        <v>34</v>
      </c>
      <c r="B35" s="23" t="s">
        <v>11</v>
      </c>
      <c r="C35" s="2">
        <v>2</v>
      </c>
      <c r="D35" s="2">
        <v>2</v>
      </c>
      <c r="E35" s="2">
        <v>1</v>
      </c>
      <c r="F35" s="3" t="s">
        <v>51</v>
      </c>
      <c r="G35" s="3" t="s">
        <v>52</v>
      </c>
      <c r="H35" s="4">
        <v>60</v>
      </c>
      <c r="I35" s="5">
        <v>9979</v>
      </c>
      <c r="J35" s="34">
        <v>1.617</v>
      </c>
      <c r="K35" s="34">
        <v>1.633</v>
      </c>
      <c r="L35" s="2">
        <f t="shared" si="5"/>
        <v>1.6000000000000014E-2</v>
      </c>
      <c r="M35" s="2">
        <f t="shared" si="6"/>
        <v>2.666666666666669E-4</v>
      </c>
      <c r="N35" s="24">
        <f t="shared" si="7"/>
        <v>0</v>
      </c>
      <c r="P35" s="2">
        <v>8</v>
      </c>
      <c r="Q35" s="2" t="s">
        <v>9</v>
      </c>
      <c r="R35" s="42">
        <f>SUM(N9,N21,N33,N45,N57)/5</f>
        <v>4.6476190476187567E-4</v>
      </c>
    </row>
    <row r="36" spans="1:18" x14ac:dyDescent="0.25">
      <c r="A36" s="13">
        <v>35</v>
      </c>
      <c r="B36" s="23" t="s">
        <v>7</v>
      </c>
      <c r="C36" s="2">
        <v>2</v>
      </c>
      <c r="D36" s="2">
        <v>2</v>
      </c>
      <c r="E36" s="2">
        <v>1</v>
      </c>
      <c r="F36" s="3" t="s">
        <v>51</v>
      </c>
      <c r="G36" s="3" t="s">
        <v>52</v>
      </c>
      <c r="H36" s="4">
        <v>60</v>
      </c>
      <c r="I36" s="5">
        <v>4955</v>
      </c>
      <c r="J36" s="34">
        <v>150.46899999999999</v>
      </c>
      <c r="K36" s="34">
        <v>152.52699999999999</v>
      </c>
      <c r="L36" s="2">
        <f t="shared" si="5"/>
        <v>2.0579999999999927</v>
      </c>
      <c r="M36" s="2">
        <f t="shared" si="6"/>
        <v>3.4299999999999879E-2</v>
      </c>
      <c r="N36" s="24">
        <f t="shared" si="7"/>
        <v>0</v>
      </c>
      <c r="P36" s="2">
        <v>9</v>
      </c>
      <c r="Q36" s="2" t="s">
        <v>4</v>
      </c>
      <c r="R36" s="42">
        <f>SUM(N10,N22,N34,N46,N58)/5</f>
        <v>6.2142857142857811E-4</v>
      </c>
    </row>
    <row r="37" spans="1:18" ht="17.25" thickBot="1" x14ac:dyDescent="0.3">
      <c r="A37" s="13">
        <v>36</v>
      </c>
      <c r="B37" s="25" t="s">
        <v>6</v>
      </c>
      <c r="C37" s="26">
        <v>2</v>
      </c>
      <c r="D37" s="26">
        <v>2</v>
      </c>
      <c r="E37" s="26">
        <v>1</v>
      </c>
      <c r="F37" s="28" t="s">
        <v>51</v>
      </c>
      <c r="G37" s="28" t="s">
        <v>52</v>
      </c>
      <c r="H37" s="29">
        <v>60</v>
      </c>
      <c r="I37" s="27">
        <v>4955</v>
      </c>
      <c r="J37" s="38">
        <v>13.57</v>
      </c>
      <c r="K37" s="38">
        <v>13.73</v>
      </c>
      <c r="L37" s="26">
        <f t="shared" si="5"/>
        <v>0.16000000000000014</v>
      </c>
      <c r="M37" s="26">
        <f t="shared" si="6"/>
        <v>2.6666666666666692E-3</v>
      </c>
      <c r="N37" s="31">
        <f t="shared" si="7"/>
        <v>1.0000000000000395E-4</v>
      </c>
      <c r="P37" s="2">
        <v>10</v>
      </c>
      <c r="Q37" s="2" t="s">
        <v>11</v>
      </c>
      <c r="R37" s="42">
        <f>SUM(N11,N23,N35,N47,N59)/5</f>
        <v>3.8095238095238126E-5</v>
      </c>
    </row>
    <row r="38" spans="1:18" x14ac:dyDescent="0.25">
      <c r="A38" s="13">
        <v>37</v>
      </c>
      <c r="B38" s="16" t="s">
        <v>1</v>
      </c>
      <c r="C38" s="17">
        <v>3</v>
      </c>
      <c r="D38" s="17">
        <v>2</v>
      </c>
      <c r="E38" s="17">
        <v>1</v>
      </c>
      <c r="F38" s="18" t="s">
        <v>53</v>
      </c>
      <c r="G38" s="18" t="s">
        <v>54</v>
      </c>
      <c r="H38" s="19">
        <v>20</v>
      </c>
      <c r="I38" s="20">
        <v>15014</v>
      </c>
      <c r="J38" s="37">
        <v>6.6000000000000003E-2</v>
      </c>
      <c r="K38" s="37">
        <v>6.6000000000000003E-2</v>
      </c>
      <c r="L38" s="17">
        <f>K38-J38</f>
        <v>0</v>
      </c>
      <c r="M38" s="17">
        <f>L38/H38</f>
        <v>0</v>
      </c>
      <c r="N38" s="22">
        <f>IF(((M38-M2)/D38 )&lt;0,0,((M38-M2)/D38 ))</f>
        <v>0</v>
      </c>
      <c r="P38" s="2">
        <v>11</v>
      </c>
      <c r="Q38" s="2" t="s">
        <v>7</v>
      </c>
      <c r="R38" s="42">
        <f>SUM(N12,N24,N36,N48,N60)/5</f>
        <v>9.4404761904753214E-4</v>
      </c>
    </row>
    <row r="39" spans="1:18" x14ac:dyDescent="0.25">
      <c r="A39" s="13">
        <v>38</v>
      </c>
      <c r="B39" s="23" t="s">
        <v>10</v>
      </c>
      <c r="C39" s="2">
        <v>3</v>
      </c>
      <c r="D39" s="2">
        <v>2</v>
      </c>
      <c r="E39" s="2">
        <v>1</v>
      </c>
      <c r="F39" s="3" t="s">
        <v>53</v>
      </c>
      <c r="G39" s="3" t="s">
        <v>54</v>
      </c>
      <c r="H39" s="4">
        <v>20</v>
      </c>
      <c r="I39" s="5">
        <v>15014</v>
      </c>
      <c r="J39" s="34">
        <v>293.93400000000003</v>
      </c>
      <c r="K39" s="34">
        <v>293.93400000000003</v>
      </c>
      <c r="L39" s="2">
        <f t="shared" ref="L39:L49" si="8">K39-J39</f>
        <v>0</v>
      </c>
      <c r="M39" s="2">
        <f t="shared" ref="M39:M61" si="9">L39/H39</f>
        <v>0</v>
      </c>
      <c r="N39" s="24">
        <f t="shared" ref="N39:N48" si="10">IF(((M39-M3)/D39 )&lt;0,0,((M39-M3)/D39 ))</f>
        <v>0</v>
      </c>
      <c r="P39" s="2">
        <v>12</v>
      </c>
      <c r="Q39" s="2" t="s">
        <v>6</v>
      </c>
      <c r="R39" s="42">
        <f>SUM(N13,N25,N37,N49,N61)/5</f>
        <v>3.0880952380951817E-4</v>
      </c>
    </row>
    <row r="40" spans="1:18" x14ac:dyDescent="0.25">
      <c r="A40" s="13">
        <v>39</v>
      </c>
      <c r="B40" s="23" t="s">
        <v>3</v>
      </c>
      <c r="C40" s="2">
        <v>3</v>
      </c>
      <c r="D40" s="2">
        <v>2</v>
      </c>
      <c r="E40" s="2">
        <v>1</v>
      </c>
      <c r="F40" s="3" t="s">
        <v>53</v>
      </c>
      <c r="G40" s="3" t="s">
        <v>54</v>
      </c>
      <c r="H40" s="4">
        <v>20</v>
      </c>
      <c r="I40" s="5">
        <v>15014</v>
      </c>
      <c r="J40" s="35">
        <v>4127.5590000000002</v>
      </c>
      <c r="K40" s="35">
        <v>4160.348</v>
      </c>
      <c r="L40" s="2">
        <f t="shared" si="8"/>
        <v>32.78899999999976</v>
      </c>
      <c r="M40" s="2">
        <f t="shared" si="9"/>
        <v>1.6394499999999881</v>
      </c>
      <c r="N40" s="24">
        <f t="shared" si="10"/>
        <v>0.58645833333332575</v>
      </c>
    </row>
    <row r="41" spans="1:18" x14ac:dyDescent="0.25">
      <c r="A41" s="13">
        <v>40</v>
      </c>
      <c r="B41" s="23" t="s">
        <v>2</v>
      </c>
      <c r="C41" s="2">
        <v>3</v>
      </c>
      <c r="D41" s="2">
        <v>2</v>
      </c>
      <c r="E41" s="2">
        <v>1</v>
      </c>
      <c r="F41" s="3" t="s">
        <v>53</v>
      </c>
      <c r="G41" s="3" t="s">
        <v>54</v>
      </c>
      <c r="H41" s="4">
        <v>20</v>
      </c>
      <c r="I41" s="5">
        <v>15014</v>
      </c>
      <c r="J41" s="34">
        <v>0.13700000000000001</v>
      </c>
      <c r="K41" s="34">
        <v>0.13700000000000001</v>
      </c>
      <c r="L41" s="2">
        <f t="shared" si="8"/>
        <v>0</v>
      </c>
      <c r="M41" s="2">
        <f t="shared" si="9"/>
        <v>0</v>
      </c>
      <c r="N41" s="24">
        <f t="shared" si="10"/>
        <v>0</v>
      </c>
      <c r="P41" s="46" t="s">
        <v>75</v>
      </c>
    </row>
    <row r="42" spans="1:18" x14ac:dyDescent="0.25">
      <c r="A42" s="13">
        <v>41</v>
      </c>
      <c r="B42" s="23" t="s">
        <v>8</v>
      </c>
      <c r="C42" s="2">
        <v>3</v>
      </c>
      <c r="D42" s="2">
        <v>2</v>
      </c>
      <c r="E42" s="2">
        <v>1</v>
      </c>
      <c r="F42" s="3" t="s">
        <v>53</v>
      </c>
      <c r="G42" s="3" t="s">
        <v>54</v>
      </c>
      <c r="H42" s="4">
        <v>20</v>
      </c>
      <c r="I42" s="5">
        <v>4955</v>
      </c>
      <c r="J42" s="35">
        <v>1294.5630000000001</v>
      </c>
      <c r="K42" s="35">
        <v>1312.7070000000001</v>
      </c>
      <c r="L42" s="2">
        <f t="shared" si="8"/>
        <v>18.144000000000005</v>
      </c>
      <c r="M42" s="2">
        <f t="shared" si="9"/>
        <v>0.90720000000000023</v>
      </c>
      <c r="N42" s="24">
        <f t="shared" si="10"/>
        <v>0.31670000000000109</v>
      </c>
    </row>
    <row r="43" spans="1:18" x14ac:dyDescent="0.25">
      <c r="A43" s="13">
        <v>42</v>
      </c>
      <c r="B43" s="23" t="s">
        <v>5</v>
      </c>
      <c r="C43" s="2">
        <v>3</v>
      </c>
      <c r="D43" s="2">
        <v>2</v>
      </c>
      <c r="E43" s="2">
        <v>1</v>
      </c>
      <c r="F43" s="3" t="s">
        <v>53</v>
      </c>
      <c r="G43" s="3" t="s">
        <v>54</v>
      </c>
      <c r="H43" s="4">
        <v>20</v>
      </c>
      <c r="I43" s="2">
        <v>4955</v>
      </c>
      <c r="J43" s="34">
        <v>151.87100000000001</v>
      </c>
      <c r="K43" s="34">
        <v>151.87100000000001</v>
      </c>
      <c r="L43" s="2">
        <f t="shared" si="8"/>
        <v>0</v>
      </c>
      <c r="M43" s="2">
        <f t="shared" si="9"/>
        <v>0</v>
      </c>
      <c r="N43" s="24">
        <f t="shared" si="10"/>
        <v>0</v>
      </c>
    </row>
    <row r="44" spans="1:18" x14ac:dyDescent="0.25">
      <c r="A44" s="13">
        <v>43</v>
      </c>
      <c r="B44" s="23" t="s">
        <v>0</v>
      </c>
      <c r="C44" s="2">
        <v>3</v>
      </c>
      <c r="D44" s="2">
        <v>2</v>
      </c>
      <c r="E44" s="2">
        <v>1</v>
      </c>
      <c r="F44" s="3" t="s">
        <v>53</v>
      </c>
      <c r="G44" s="3" t="s">
        <v>54</v>
      </c>
      <c r="H44" s="4">
        <v>20</v>
      </c>
      <c r="I44" s="5">
        <v>9979</v>
      </c>
      <c r="J44" s="35">
        <v>1031.953</v>
      </c>
      <c r="K44" s="35">
        <v>1038.48</v>
      </c>
      <c r="L44" s="2">
        <f t="shared" si="8"/>
        <v>6.5270000000000437</v>
      </c>
      <c r="M44" s="2">
        <f t="shared" si="9"/>
        <v>0.32635000000000219</v>
      </c>
      <c r="N44" s="24">
        <f t="shared" si="10"/>
        <v>0.11104166666666705</v>
      </c>
    </row>
    <row r="45" spans="1:18" x14ac:dyDescent="0.25">
      <c r="A45" s="13">
        <v>44</v>
      </c>
      <c r="B45" s="23" t="s">
        <v>9</v>
      </c>
      <c r="C45" s="2">
        <v>3</v>
      </c>
      <c r="D45" s="2">
        <v>2</v>
      </c>
      <c r="E45" s="2">
        <v>1</v>
      </c>
      <c r="F45" s="3" t="s">
        <v>53</v>
      </c>
      <c r="G45" s="3" t="s">
        <v>54</v>
      </c>
      <c r="H45" s="4">
        <v>20</v>
      </c>
      <c r="I45" s="5">
        <v>9979</v>
      </c>
      <c r="J45" s="34">
        <v>38.996000000000002</v>
      </c>
      <c r="K45" s="34">
        <v>39.164000000000001</v>
      </c>
      <c r="L45" s="2">
        <f t="shared" si="8"/>
        <v>0.16799999999999926</v>
      </c>
      <c r="M45" s="2">
        <f t="shared" si="9"/>
        <v>8.3999999999999631E-3</v>
      </c>
      <c r="N45" s="24">
        <f t="shared" si="10"/>
        <v>1.2166666666666142E-3</v>
      </c>
    </row>
    <row r="46" spans="1:18" x14ac:dyDescent="0.25">
      <c r="A46" s="13">
        <v>45</v>
      </c>
      <c r="B46" s="23" t="s">
        <v>4</v>
      </c>
      <c r="C46" s="2">
        <v>3</v>
      </c>
      <c r="D46" s="2">
        <v>2</v>
      </c>
      <c r="E46" s="2">
        <v>1</v>
      </c>
      <c r="F46" s="3" t="s">
        <v>53</v>
      </c>
      <c r="G46" s="3" t="s">
        <v>54</v>
      </c>
      <c r="H46" s="4">
        <v>20</v>
      </c>
      <c r="I46" s="5">
        <v>9979</v>
      </c>
      <c r="J46" s="34">
        <v>10.5</v>
      </c>
      <c r="K46" s="34">
        <v>10.551</v>
      </c>
      <c r="L46" s="2">
        <f t="shared" si="8"/>
        <v>5.1000000000000156E-2</v>
      </c>
      <c r="M46" s="2">
        <f t="shared" si="9"/>
        <v>2.550000000000008E-3</v>
      </c>
      <c r="N46" s="24">
        <f t="shared" si="10"/>
        <v>6.2500000000000901E-4</v>
      </c>
    </row>
    <row r="47" spans="1:18" x14ac:dyDescent="0.25">
      <c r="A47" s="13">
        <v>46</v>
      </c>
      <c r="B47" s="23" t="s">
        <v>11</v>
      </c>
      <c r="C47" s="2">
        <v>3</v>
      </c>
      <c r="D47" s="2">
        <v>2</v>
      </c>
      <c r="E47" s="2">
        <v>1</v>
      </c>
      <c r="F47" s="3" t="s">
        <v>53</v>
      </c>
      <c r="G47" s="3" t="s">
        <v>54</v>
      </c>
      <c r="H47" s="4">
        <v>20</v>
      </c>
      <c r="I47" s="5">
        <v>9979</v>
      </c>
      <c r="J47" s="34">
        <v>1.8089999999999999</v>
      </c>
      <c r="K47" s="34">
        <v>1.8160000000000001</v>
      </c>
      <c r="L47" s="2">
        <f t="shared" si="8"/>
        <v>7.0000000000001172E-3</v>
      </c>
      <c r="M47" s="2">
        <f t="shared" si="9"/>
        <v>3.5000000000000585E-4</v>
      </c>
      <c r="N47" s="24">
        <f t="shared" si="10"/>
        <v>0</v>
      </c>
    </row>
    <row r="48" spans="1:18" x14ac:dyDescent="0.25">
      <c r="A48" s="13">
        <v>47</v>
      </c>
      <c r="B48" s="23" t="s">
        <v>7</v>
      </c>
      <c r="C48" s="2">
        <v>3</v>
      </c>
      <c r="D48" s="2">
        <v>2</v>
      </c>
      <c r="E48" s="2">
        <v>1</v>
      </c>
      <c r="F48" s="3" t="s">
        <v>53</v>
      </c>
      <c r="G48" s="3" t="s">
        <v>54</v>
      </c>
      <c r="H48" s="4">
        <v>20</v>
      </c>
      <c r="I48" s="5">
        <v>4955</v>
      </c>
      <c r="J48" s="34">
        <v>172.77</v>
      </c>
      <c r="K48" s="34">
        <v>173.62899999999999</v>
      </c>
      <c r="L48" s="2">
        <f t="shared" si="8"/>
        <v>0.85899999999998045</v>
      </c>
      <c r="M48" s="2">
        <f t="shared" si="9"/>
        <v>4.2949999999999024E-2</v>
      </c>
      <c r="N48" s="24">
        <f t="shared" si="10"/>
        <v>4.2249999999995694E-3</v>
      </c>
    </row>
    <row r="49" spans="1:14" ht="17.25" thickBot="1" x14ac:dyDescent="0.3">
      <c r="A49" s="13">
        <v>48</v>
      </c>
      <c r="B49" s="25" t="s">
        <v>6</v>
      </c>
      <c r="C49" s="26">
        <v>3</v>
      </c>
      <c r="D49" s="26">
        <v>2</v>
      </c>
      <c r="E49" s="26">
        <v>1</v>
      </c>
      <c r="F49" s="28" t="s">
        <v>53</v>
      </c>
      <c r="G49" s="28" t="s">
        <v>54</v>
      </c>
      <c r="H49" s="29">
        <v>20</v>
      </c>
      <c r="I49" s="27">
        <v>4955</v>
      </c>
      <c r="J49" s="38">
        <v>18.105</v>
      </c>
      <c r="K49" s="38">
        <v>18.187999999999999</v>
      </c>
      <c r="L49" s="26">
        <f t="shared" si="8"/>
        <v>8.2999999999998408E-2</v>
      </c>
      <c r="M49" s="26">
        <f t="shared" si="9"/>
        <v>4.1499999999999202E-3</v>
      </c>
      <c r="N49" s="31">
        <f>IF(((M49-M13)/D49 )&lt;0,0,((M49-M13)/D49))</f>
        <v>8.4166666666662948E-4</v>
      </c>
    </row>
    <row r="50" spans="1:14" x14ac:dyDescent="0.25">
      <c r="A50" s="13">
        <v>49</v>
      </c>
      <c r="B50" s="16" t="s">
        <v>1</v>
      </c>
      <c r="C50" s="17">
        <v>3</v>
      </c>
      <c r="D50" s="17">
        <v>7</v>
      </c>
      <c r="E50" s="17">
        <v>1</v>
      </c>
      <c r="F50" s="18" t="s">
        <v>55</v>
      </c>
      <c r="G50" s="18" t="s">
        <v>56</v>
      </c>
      <c r="H50" s="19">
        <v>60</v>
      </c>
      <c r="I50" s="20">
        <v>15014</v>
      </c>
      <c r="J50" s="37">
        <v>6.6000000000000003E-2</v>
      </c>
      <c r="K50" s="37">
        <v>6.6000000000000003E-2</v>
      </c>
      <c r="L50" s="17">
        <f>K50-J50</f>
        <v>0</v>
      </c>
      <c r="M50" s="17">
        <f t="shared" si="9"/>
        <v>0</v>
      </c>
      <c r="N50" s="22">
        <f>IF(((M50-M2)/D50 )&lt;0,0,((M50-M2)/D50 ))</f>
        <v>0</v>
      </c>
    </row>
    <row r="51" spans="1:14" x14ac:dyDescent="0.25">
      <c r="A51" s="13">
        <v>50</v>
      </c>
      <c r="B51" s="23" t="s">
        <v>10</v>
      </c>
      <c r="C51" s="2">
        <v>3</v>
      </c>
      <c r="D51" s="2">
        <v>7</v>
      </c>
      <c r="E51" s="2">
        <v>1</v>
      </c>
      <c r="F51" s="3" t="s">
        <v>55</v>
      </c>
      <c r="G51" s="3" t="s">
        <v>56</v>
      </c>
      <c r="H51" s="4">
        <v>60</v>
      </c>
      <c r="I51" s="5">
        <v>15014</v>
      </c>
      <c r="J51" s="34">
        <v>293.93400000000003</v>
      </c>
      <c r="K51" s="34">
        <v>293.93400000000003</v>
      </c>
      <c r="L51" s="2">
        <f t="shared" ref="L51:L61" si="11">K51-J51</f>
        <v>0</v>
      </c>
      <c r="M51" s="2">
        <f t="shared" si="9"/>
        <v>0</v>
      </c>
      <c r="N51" s="24">
        <f t="shared" ref="N51:N61" si="12">IF(((M51-M3)/D51 )&lt;0,0,((M51-M3)/D51 ))</f>
        <v>0</v>
      </c>
    </row>
    <row r="52" spans="1:14" x14ac:dyDescent="0.25">
      <c r="A52" s="13">
        <v>51</v>
      </c>
      <c r="B52" s="23" t="s">
        <v>3</v>
      </c>
      <c r="C52" s="2">
        <v>3</v>
      </c>
      <c r="D52" s="2">
        <v>7</v>
      </c>
      <c r="E52" s="2">
        <v>1</v>
      </c>
      <c r="F52" s="3" t="s">
        <v>55</v>
      </c>
      <c r="G52" s="3" t="s">
        <v>56</v>
      </c>
      <c r="H52" s="4">
        <v>60</v>
      </c>
      <c r="I52" s="5">
        <v>15014</v>
      </c>
      <c r="J52" s="35">
        <v>4170.2849999999999</v>
      </c>
      <c r="K52" s="35">
        <v>4321.1170000000002</v>
      </c>
      <c r="L52" s="2">
        <f t="shared" si="11"/>
        <v>150.83200000000033</v>
      </c>
      <c r="M52" s="2">
        <f t="shared" si="9"/>
        <v>2.5138666666666722</v>
      </c>
      <c r="N52" s="24">
        <f t="shared" si="12"/>
        <v>0.29247619047619083</v>
      </c>
    </row>
    <row r="53" spans="1:14" x14ac:dyDescent="0.25">
      <c r="A53" s="13">
        <v>52</v>
      </c>
      <c r="B53" s="23" t="s">
        <v>2</v>
      </c>
      <c r="C53" s="2">
        <v>3</v>
      </c>
      <c r="D53" s="2">
        <v>7</v>
      </c>
      <c r="E53" s="2">
        <v>1</v>
      </c>
      <c r="F53" s="3" t="s">
        <v>55</v>
      </c>
      <c r="G53" s="3" t="s">
        <v>56</v>
      </c>
      <c r="H53" s="4">
        <v>60</v>
      </c>
      <c r="I53" s="5">
        <v>15014</v>
      </c>
      <c r="J53" s="34">
        <v>0.13700000000000001</v>
      </c>
      <c r="K53" s="34">
        <v>0.13700000000000001</v>
      </c>
      <c r="L53" s="2">
        <f t="shared" si="11"/>
        <v>0</v>
      </c>
      <c r="M53" s="2">
        <f t="shared" si="9"/>
        <v>0</v>
      </c>
      <c r="N53" s="24">
        <f t="shared" si="12"/>
        <v>0</v>
      </c>
    </row>
    <row r="54" spans="1:14" x14ac:dyDescent="0.25">
      <c r="A54" s="13">
        <v>53</v>
      </c>
      <c r="B54" s="23" t="s">
        <v>8</v>
      </c>
      <c r="C54" s="2">
        <v>3</v>
      </c>
      <c r="D54" s="2">
        <v>7</v>
      </c>
      <c r="E54" s="2">
        <v>1</v>
      </c>
      <c r="F54" s="3" t="s">
        <v>55</v>
      </c>
      <c r="G54" s="3" t="s">
        <v>56</v>
      </c>
      <c r="H54" s="4">
        <v>60</v>
      </c>
      <c r="I54" s="5">
        <v>4955</v>
      </c>
      <c r="J54" s="35">
        <v>1319.07</v>
      </c>
      <c r="K54" s="35">
        <v>1382.086</v>
      </c>
      <c r="L54" s="2">
        <f t="shared" si="11"/>
        <v>63.016000000000076</v>
      </c>
      <c r="M54" s="2">
        <f t="shared" si="9"/>
        <v>1.050266666666668</v>
      </c>
      <c r="N54" s="24">
        <f t="shared" si="12"/>
        <v>0.11092380952380999</v>
      </c>
    </row>
    <row r="55" spans="1:14" x14ac:dyDescent="0.25">
      <c r="A55" s="13">
        <v>54</v>
      </c>
      <c r="B55" s="23" t="s">
        <v>5</v>
      </c>
      <c r="C55" s="2">
        <v>3</v>
      </c>
      <c r="D55" s="2">
        <v>7</v>
      </c>
      <c r="E55" s="2">
        <v>1</v>
      </c>
      <c r="F55" s="3" t="s">
        <v>55</v>
      </c>
      <c r="G55" s="36" t="s">
        <v>57</v>
      </c>
      <c r="H55" s="4">
        <v>57</v>
      </c>
      <c r="I55" s="2">
        <v>4955</v>
      </c>
      <c r="J55" s="34">
        <v>167.90199999999999</v>
      </c>
      <c r="K55" s="34">
        <v>175.71899999999999</v>
      </c>
      <c r="L55" s="2">
        <f t="shared" si="11"/>
        <v>7.8170000000000073</v>
      </c>
      <c r="M55" s="2">
        <f t="shared" si="9"/>
        <v>0.13714035087719312</v>
      </c>
      <c r="N55" s="24">
        <f t="shared" si="12"/>
        <v>0</v>
      </c>
    </row>
    <row r="56" spans="1:14" x14ac:dyDescent="0.25">
      <c r="A56" s="13">
        <v>55</v>
      </c>
      <c r="B56" s="23" t="s">
        <v>0</v>
      </c>
      <c r="C56" s="2">
        <v>3</v>
      </c>
      <c r="D56" s="2">
        <v>7</v>
      </c>
      <c r="E56" s="2">
        <v>1</v>
      </c>
      <c r="F56" s="3" t="s">
        <v>55</v>
      </c>
      <c r="G56" s="3" t="s">
        <v>56</v>
      </c>
      <c r="H56" s="4">
        <v>60</v>
      </c>
      <c r="I56" s="5">
        <v>9979</v>
      </c>
      <c r="J56" s="35">
        <v>1041.711</v>
      </c>
      <c r="K56" s="35">
        <v>1069.4960000000001</v>
      </c>
      <c r="L56" s="2">
        <f t="shared" si="11"/>
        <v>27.785000000000082</v>
      </c>
      <c r="M56" s="2">
        <f t="shared" si="9"/>
        <v>0.46308333333333468</v>
      </c>
      <c r="N56" s="24">
        <f t="shared" si="12"/>
        <v>5.1259523809523797E-2</v>
      </c>
    </row>
    <row r="57" spans="1:14" x14ac:dyDescent="0.25">
      <c r="A57" s="13">
        <v>56</v>
      </c>
      <c r="B57" s="23" t="s">
        <v>9</v>
      </c>
      <c r="C57" s="2">
        <v>3</v>
      </c>
      <c r="D57" s="2">
        <v>7</v>
      </c>
      <c r="E57" s="2">
        <v>1</v>
      </c>
      <c r="F57" s="3" t="s">
        <v>55</v>
      </c>
      <c r="G57" s="3" t="s">
        <v>56</v>
      </c>
      <c r="H57" s="4">
        <v>60</v>
      </c>
      <c r="I57" s="5">
        <v>9979</v>
      </c>
      <c r="J57" s="34">
        <v>39.195</v>
      </c>
      <c r="K57" s="34">
        <v>39.597999999999999</v>
      </c>
      <c r="L57" s="2">
        <f t="shared" si="11"/>
        <v>0.40299999999999869</v>
      </c>
      <c r="M57" s="2">
        <f t="shared" si="9"/>
        <v>6.7166666666666451E-3</v>
      </c>
      <c r="N57" s="24">
        <f t="shared" si="12"/>
        <v>1.0714285714284436E-4</v>
      </c>
    </row>
    <row r="58" spans="1:14" x14ac:dyDescent="0.25">
      <c r="A58" s="13">
        <v>57</v>
      </c>
      <c r="B58" s="23" t="s">
        <v>4</v>
      </c>
      <c r="C58" s="2">
        <v>3</v>
      </c>
      <c r="D58" s="2">
        <v>7</v>
      </c>
      <c r="E58" s="2">
        <v>1</v>
      </c>
      <c r="F58" s="3" t="s">
        <v>55</v>
      </c>
      <c r="G58" s="3" t="s">
        <v>56</v>
      </c>
      <c r="H58" s="4">
        <v>60</v>
      </c>
      <c r="I58" s="5">
        <v>9979</v>
      </c>
      <c r="J58" s="34">
        <v>10.563000000000001</v>
      </c>
      <c r="K58" s="34">
        <v>10.805</v>
      </c>
      <c r="L58" s="2">
        <f t="shared" si="11"/>
        <v>0.2419999999999991</v>
      </c>
      <c r="M58" s="2">
        <f t="shared" si="9"/>
        <v>4.0333333333333185E-3</v>
      </c>
      <c r="N58" s="24">
        <f t="shared" si="12"/>
        <v>3.9047619047618979E-4</v>
      </c>
    </row>
    <row r="59" spans="1:14" x14ac:dyDescent="0.25">
      <c r="A59" s="13">
        <v>58</v>
      </c>
      <c r="B59" s="23" t="s">
        <v>11</v>
      </c>
      <c r="C59" s="2">
        <v>3</v>
      </c>
      <c r="D59" s="2">
        <v>7</v>
      </c>
      <c r="E59" s="2">
        <v>1</v>
      </c>
      <c r="F59" s="3" t="s">
        <v>55</v>
      </c>
      <c r="G59" s="3" t="s">
        <v>56</v>
      </c>
      <c r="H59" s="4">
        <v>60</v>
      </c>
      <c r="I59" s="5">
        <v>9979</v>
      </c>
      <c r="J59" s="34">
        <v>1.8160000000000001</v>
      </c>
      <c r="K59" s="34">
        <v>1.9179999999999999</v>
      </c>
      <c r="L59" s="2">
        <f t="shared" si="11"/>
        <v>0.10199999999999987</v>
      </c>
      <c r="M59" s="2">
        <f t="shared" si="9"/>
        <v>1.6999999999999977E-3</v>
      </c>
      <c r="N59" s="24">
        <f t="shared" si="12"/>
        <v>1.9047619047619062E-4</v>
      </c>
    </row>
    <row r="60" spans="1:14" x14ac:dyDescent="0.25">
      <c r="A60" s="13">
        <v>59</v>
      </c>
      <c r="B60" s="23" t="s">
        <v>7</v>
      </c>
      <c r="C60" s="2">
        <v>3</v>
      </c>
      <c r="D60" s="2">
        <v>7</v>
      </c>
      <c r="E60" s="2">
        <v>1</v>
      </c>
      <c r="F60" s="3" t="s">
        <v>55</v>
      </c>
      <c r="G60" s="3" t="s">
        <v>56</v>
      </c>
      <c r="H60" s="4">
        <v>60</v>
      </c>
      <c r="I60" s="5">
        <v>4955</v>
      </c>
      <c r="J60" s="34">
        <v>173.82400000000001</v>
      </c>
      <c r="K60" s="34">
        <v>176.102</v>
      </c>
      <c r="L60" s="2">
        <f t="shared" si="11"/>
        <v>2.2779999999999916</v>
      </c>
      <c r="M60" s="2">
        <f t="shared" si="9"/>
        <v>3.7966666666666524E-2</v>
      </c>
      <c r="N60" s="24">
        <f t="shared" si="12"/>
        <v>4.9523809523809123E-4</v>
      </c>
    </row>
    <row r="61" spans="1:14" ht="17.25" thickBot="1" x14ac:dyDescent="0.3">
      <c r="A61" s="13">
        <v>60</v>
      </c>
      <c r="B61" s="25" t="s">
        <v>6</v>
      </c>
      <c r="C61" s="26">
        <v>3</v>
      </c>
      <c r="D61" s="26">
        <v>7</v>
      </c>
      <c r="E61" s="26">
        <v>1</v>
      </c>
      <c r="F61" s="28" t="s">
        <v>55</v>
      </c>
      <c r="G61" s="28" t="s">
        <v>56</v>
      </c>
      <c r="H61" s="29">
        <v>60</v>
      </c>
      <c r="I61" s="27">
        <v>4955</v>
      </c>
      <c r="J61" s="38">
        <v>18.215</v>
      </c>
      <c r="K61" s="38">
        <v>18.504000000000001</v>
      </c>
      <c r="L61" s="26">
        <f t="shared" si="11"/>
        <v>0.28900000000000148</v>
      </c>
      <c r="M61" s="26">
        <f t="shared" si="9"/>
        <v>4.8166666666666913E-3</v>
      </c>
      <c r="N61" s="31">
        <f t="shared" si="12"/>
        <v>3.3571428571428999E-4</v>
      </c>
    </row>
  </sheetData>
  <mergeCells count="1">
    <mergeCell ref="P26:Q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2B2B-C76F-4443-AE0D-071B4E1CA506}">
  <dimension ref="A1:R45"/>
  <sheetViews>
    <sheetView tabSelected="1" zoomScale="115" zoomScaleNormal="115" workbookViewId="0">
      <pane xSplit="2" topLeftCell="I1" activePane="topRight" state="frozen"/>
      <selection pane="topRight" activeCell="R43" sqref="R31:R43"/>
    </sheetView>
  </sheetViews>
  <sheetFormatPr defaultRowHeight="16.5" x14ac:dyDescent="0.25"/>
  <cols>
    <col min="1" max="1" width="2.7109375" style="10" bestFit="1" customWidth="1"/>
    <col min="2" max="2" width="26.7109375" style="10" customWidth="1"/>
    <col min="3" max="5" width="9.140625" style="10"/>
    <col min="6" max="7" width="20.42578125" style="10" bestFit="1" customWidth="1"/>
    <col min="8" max="8" width="13.42578125" style="10" customWidth="1"/>
    <col min="9" max="9" width="11.42578125" style="10" bestFit="1" customWidth="1"/>
    <col min="10" max="10" width="15.140625" style="10" customWidth="1"/>
    <col min="11" max="11" width="19" style="10" customWidth="1"/>
    <col min="12" max="12" width="17.5703125" style="10" bestFit="1" customWidth="1"/>
    <col min="13" max="13" width="16" style="10" customWidth="1"/>
    <col min="14" max="14" width="27.5703125" style="10" customWidth="1"/>
    <col min="15" max="15" width="9.140625" style="10"/>
    <col min="16" max="16" width="19.7109375" style="10" customWidth="1"/>
    <col min="17" max="17" width="19.5703125" style="10" bestFit="1" customWidth="1"/>
    <col min="18" max="18" width="20.5703125" style="10" customWidth="1"/>
    <col min="19" max="16384" width="9.140625" style="10"/>
  </cols>
  <sheetData>
    <row r="1" spans="1:18" ht="17.25" thickBot="1" x14ac:dyDescent="0.3">
      <c r="A1" s="1" t="s">
        <v>33</v>
      </c>
      <c r="B1" s="14" t="s">
        <v>16</v>
      </c>
      <c r="C1" s="14" t="s">
        <v>13</v>
      </c>
      <c r="D1" s="14" t="s">
        <v>20</v>
      </c>
      <c r="E1" s="14" t="s">
        <v>21</v>
      </c>
      <c r="F1" s="14" t="s">
        <v>14</v>
      </c>
      <c r="G1" s="14" t="s">
        <v>15</v>
      </c>
      <c r="H1" s="14" t="s">
        <v>23</v>
      </c>
      <c r="I1" s="14" t="s">
        <v>12</v>
      </c>
      <c r="J1" s="14" t="s">
        <v>17</v>
      </c>
      <c r="K1" s="14" t="s">
        <v>18</v>
      </c>
      <c r="L1" s="14" t="s">
        <v>19</v>
      </c>
      <c r="M1" s="14" t="s">
        <v>25</v>
      </c>
      <c r="N1" s="14" t="s">
        <v>79</v>
      </c>
      <c r="P1" s="11" t="s">
        <v>34</v>
      </c>
      <c r="Q1" s="11" t="s">
        <v>35</v>
      </c>
      <c r="R1" s="11" t="s">
        <v>36</v>
      </c>
    </row>
    <row r="2" spans="1:18" x14ac:dyDescent="0.25">
      <c r="A2" s="13">
        <v>1</v>
      </c>
      <c r="B2" s="16" t="s">
        <v>1</v>
      </c>
      <c r="C2" s="17">
        <v>3</v>
      </c>
      <c r="D2" s="17">
        <v>1</v>
      </c>
      <c r="E2" s="17">
        <v>1</v>
      </c>
      <c r="F2" s="18" t="s">
        <v>58</v>
      </c>
      <c r="G2" s="18" t="s">
        <v>59</v>
      </c>
      <c r="H2" s="19">
        <v>60</v>
      </c>
      <c r="I2" s="20">
        <v>15014</v>
      </c>
      <c r="J2" s="37">
        <v>6.6000000000000003E-2</v>
      </c>
      <c r="K2" s="37">
        <v>6.6000000000000003E-2</v>
      </c>
      <c r="L2" s="17">
        <f>K2-J2</f>
        <v>0</v>
      </c>
      <c r="M2" s="17">
        <f>L2/H2</f>
        <v>0</v>
      </c>
      <c r="N2" s="22">
        <f>M2/E2</f>
        <v>0</v>
      </c>
      <c r="P2" s="11" t="s">
        <v>64</v>
      </c>
      <c r="Q2" s="12">
        <v>0.5</v>
      </c>
      <c r="R2" s="12">
        <v>0</v>
      </c>
    </row>
    <row r="3" spans="1:18" x14ac:dyDescent="0.25">
      <c r="A3" s="13">
        <v>2</v>
      </c>
      <c r="B3" s="23" t="s">
        <v>10</v>
      </c>
      <c r="C3" s="2">
        <v>3</v>
      </c>
      <c r="D3" s="2">
        <v>1</v>
      </c>
      <c r="E3" s="2">
        <v>1</v>
      </c>
      <c r="F3" s="3" t="s">
        <v>58</v>
      </c>
      <c r="G3" s="3" t="s">
        <v>59</v>
      </c>
      <c r="H3" s="4">
        <v>60</v>
      </c>
      <c r="I3" s="5">
        <v>15014</v>
      </c>
      <c r="J3" s="34">
        <v>293.93400000000003</v>
      </c>
      <c r="K3" s="34">
        <v>293.93400000000003</v>
      </c>
      <c r="L3" s="2">
        <f t="shared" ref="L3:L13" si="0">K3-J3</f>
        <v>0</v>
      </c>
      <c r="M3" s="2">
        <f t="shared" ref="M3:N13" si="1">L3/H3</f>
        <v>0</v>
      </c>
      <c r="N3" s="24">
        <f t="shared" ref="N3:N37" si="2">M3/E3</f>
        <v>0</v>
      </c>
      <c r="P3" s="11"/>
      <c r="Q3" s="12">
        <v>0.5</v>
      </c>
      <c r="R3" s="2">
        <v>1.1000000000000001</v>
      </c>
    </row>
    <row r="4" spans="1:18" x14ac:dyDescent="0.25">
      <c r="A4" s="13">
        <v>3</v>
      </c>
      <c r="B4" s="23" t="s">
        <v>3</v>
      </c>
      <c r="C4" s="2">
        <v>3</v>
      </c>
      <c r="D4" s="2">
        <v>1</v>
      </c>
      <c r="E4" s="2">
        <v>1</v>
      </c>
      <c r="F4" s="3" t="s">
        <v>58</v>
      </c>
      <c r="G4" s="3" t="s">
        <v>59</v>
      </c>
      <c r="H4" s="4">
        <v>60</v>
      </c>
      <c r="I4" s="5">
        <v>15014</v>
      </c>
      <c r="J4" s="35">
        <v>5789.73</v>
      </c>
      <c r="K4" s="35">
        <v>5848.1409999999996</v>
      </c>
      <c r="L4" s="2">
        <f t="shared" si="0"/>
        <v>58.411000000000058</v>
      </c>
      <c r="M4" s="2">
        <f t="shared" si="1"/>
        <v>0.97351666666666758</v>
      </c>
      <c r="N4" s="24">
        <f t="shared" si="2"/>
        <v>0.97351666666666758</v>
      </c>
      <c r="P4" s="11"/>
      <c r="Q4" s="12">
        <v>12.5</v>
      </c>
      <c r="R4" s="2">
        <v>1.1000000000000001</v>
      </c>
    </row>
    <row r="5" spans="1:18" x14ac:dyDescent="0.25">
      <c r="A5" s="13">
        <v>4</v>
      </c>
      <c r="B5" s="23" t="s">
        <v>2</v>
      </c>
      <c r="C5" s="2">
        <v>3</v>
      </c>
      <c r="D5" s="2">
        <v>1</v>
      </c>
      <c r="E5" s="2">
        <v>1</v>
      </c>
      <c r="F5" s="3" t="s">
        <v>58</v>
      </c>
      <c r="G5" s="3" t="s">
        <v>59</v>
      </c>
      <c r="H5" s="4">
        <v>60</v>
      </c>
      <c r="I5" s="5">
        <v>15014</v>
      </c>
      <c r="J5" s="34">
        <v>0.13700000000000001</v>
      </c>
      <c r="K5" s="34">
        <v>0.13700000000000001</v>
      </c>
      <c r="L5" s="2">
        <f t="shared" si="0"/>
        <v>0</v>
      </c>
      <c r="M5" s="2">
        <f t="shared" si="1"/>
        <v>0</v>
      </c>
      <c r="N5" s="24">
        <f t="shared" si="2"/>
        <v>0</v>
      </c>
      <c r="P5" s="11"/>
      <c r="Q5" s="12">
        <v>12.5</v>
      </c>
      <c r="R5" s="12">
        <v>0</v>
      </c>
    </row>
    <row r="6" spans="1:18" x14ac:dyDescent="0.25">
      <c r="A6" s="13">
        <v>5</v>
      </c>
      <c r="B6" s="23" t="s">
        <v>8</v>
      </c>
      <c r="C6" s="2">
        <v>3</v>
      </c>
      <c r="D6" s="2">
        <v>1</v>
      </c>
      <c r="E6" s="2">
        <v>1</v>
      </c>
      <c r="F6" s="3" t="s">
        <v>58</v>
      </c>
      <c r="G6" s="3" t="s">
        <v>59</v>
      </c>
      <c r="H6" s="4">
        <v>60</v>
      </c>
      <c r="I6" s="5">
        <v>4955</v>
      </c>
      <c r="J6" s="35">
        <v>2189.5549999999998</v>
      </c>
      <c r="K6" s="35">
        <v>2227.9490000000001</v>
      </c>
      <c r="L6" s="2">
        <f t="shared" si="0"/>
        <v>38.394000000000233</v>
      </c>
      <c r="M6" s="2">
        <f t="shared" si="1"/>
        <v>0.63990000000000391</v>
      </c>
      <c r="N6" s="24">
        <f t="shared" si="2"/>
        <v>0.63990000000000391</v>
      </c>
      <c r="P6" s="11" t="s">
        <v>65</v>
      </c>
      <c r="Q6" s="12">
        <v>12.5</v>
      </c>
      <c r="R6" s="12">
        <v>0</v>
      </c>
    </row>
    <row r="7" spans="1:18" x14ac:dyDescent="0.25">
      <c r="A7" s="13">
        <v>6</v>
      </c>
      <c r="B7" s="23" t="s">
        <v>5</v>
      </c>
      <c r="C7" s="2">
        <v>3</v>
      </c>
      <c r="D7" s="2">
        <v>1</v>
      </c>
      <c r="E7" s="2">
        <v>1</v>
      </c>
      <c r="F7" s="3" t="s">
        <v>58</v>
      </c>
      <c r="G7" s="3" t="s">
        <v>67</v>
      </c>
      <c r="H7" s="4">
        <v>50</v>
      </c>
      <c r="I7" s="2">
        <v>4955</v>
      </c>
      <c r="J7" s="34">
        <v>185</v>
      </c>
      <c r="K7" s="34">
        <v>206</v>
      </c>
      <c r="L7" s="2">
        <f t="shared" si="0"/>
        <v>21</v>
      </c>
      <c r="M7" s="2">
        <f t="shared" si="1"/>
        <v>0.42</v>
      </c>
      <c r="N7" s="24">
        <f t="shared" si="2"/>
        <v>0.42</v>
      </c>
      <c r="P7" s="11"/>
      <c r="Q7" s="12">
        <v>12.5</v>
      </c>
      <c r="R7" s="2">
        <v>1.5</v>
      </c>
    </row>
    <row r="8" spans="1:18" x14ac:dyDescent="0.25">
      <c r="A8" s="13">
        <v>7</v>
      </c>
      <c r="B8" s="23" t="s">
        <v>0</v>
      </c>
      <c r="C8" s="2">
        <v>3</v>
      </c>
      <c r="D8" s="2">
        <v>1</v>
      </c>
      <c r="E8" s="2">
        <v>1</v>
      </c>
      <c r="F8" s="3" t="s">
        <v>58</v>
      </c>
      <c r="G8" s="3" t="s">
        <v>59</v>
      </c>
      <c r="H8" s="4">
        <v>60</v>
      </c>
      <c r="I8" s="5">
        <v>9979</v>
      </c>
      <c r="J8" s="35">
        <v>1904.2660000000001</v>
      </c>
      <c r="K8" s="35">
        <v>1915.059</v>
      </c>
      <c r="L8" s="2">
        <f t="shared" si="0"/>
        <v>10.792999999999893</v>
      </c>
      <c r="M8" s="2">
        <f t="shared" si="1"/>
        <v>0.17988333333333154</v>
      </c>
      <c r="N8" s="24">
        <f t="shared" si="2"/>
        <v>0.17988333333333154</v>
      </c>
      <c r="P8" s="11"/>
      <c r="Q8" s="12">
        <v>25</v>
      </c>
      <c r="R8" s="2">
        <v>1.5</v>
      </c>
    </row>
    <row r="9" spans="1:18" x14ac:dyDescent="0.25">
      <c r="A9" s="13">
        <v>8</v>
      </c>
      <c r="B9" s="23" t="s">
        <v>9</v>
      </c>
      <c r="C9" s="2">
        <v>3</v>
      </c>
      <c r="D9" s="2">
        <v>1</v>
      </c>
      <c r="E9" s="2">
        <v>1</v>
      </c>
      <c r="F9" s="3" t="s">
        <v>58</v>
      </c>
      <c r="G9" s="3" t="s">
        <v>59</v>
      </c>
      <c r="H9" s="4">
        <v>60</v>
      </c>
      <c r="I9" s="5">
        <v>9979</v>
      </c>
      <c r="J9" s="34">
        <v>51.796999999999997</v>
      </c>
      <c r="K9" s="34">
        <v>52.198999999999998</v>
      </c>
      <c r="L9" s="2">
        <f t="shared" si="0"/>
        <v>0.40200000000000102</v>
      </c>
      <c r="M9" s="2">
        <f t="shared" si="1"/>
        <v>6.7000000000000167E-3</v>
      </c>
      <c r="N9" s="24">
        <f t="shared" si="2"/>
        <v>6.7000000000000167E-3</v>
      </c>
      <c r="P9" s="11"/>
      <c r="Q9" s="12">
        <v>25</v>
      </c>
      <c r="R9" s="12">
        <v>0</v>
      </c>
    </row>
    <row r="10" spans="1:18" x14ac:dyDescent="0.25">
      <c r="A10" s="13">
        <v>9</v>
      </c>
      <c r="B10" s="23" t="s">
        <v>4</v>
      </c>
      <c r="C10" s="2">
        <v>3</v>
      </c>
      <c r="D10" s="2">
        <v>1</v>
      </c>
      <c r="E10" s="2">
        <v>1</v>
      </c>
      <c r="F10" s="3" t="s">
        <v>58</v>
      </c>
      <c r="G10" s="3" t="s">
        <v>59</v>
      </c>
      <c r="H10" s="4">
        <v>60</v>
      </c>
      <c r="I10" s="5">
        <v>9979</v>
      </c>
      <c r="J10" s="34">
        <v>14.34</v>
      </c>
      <c r="K10" s="34">
        <v>14.816000000000001</v>
      </c>
      <c r="L10" s="2">
        <f t="shared" si="0"/>
        <v>0.47600000000000087</v>
      </c>
      <c r="M10" s="2">
        <f t="shared" si="1"/>
        <v>7.9333333333333478E-3</v>
      </c>
      <c r="N10" s="24">
        <f t="shared" si="2"/>
        <v>7.9333333333333478E-3</v>
      </c>
      <c r="P10" s="11" t="s">
        <v>66</v>
      </c>
      <c r="Q10" s="12">
        <v>25</v>
      </c>
      <c r="R10" s="12">
        <v>0</v>
      </c>
    </row>
    <row r="11" spans="1:18" x14ac:dyDescent="0.25">
      <c r="A11" s="13">
        <v>10</v>
      </c>
      <c r="B11" s="23" t="s">
        <v>11</v>
      </c>
      <c r="C11" s="2">
        <v>3</v>
      </c>
      <c r="D11" s="2">
        <v>1</v>
      </c>
      <c r="E11" s="2">
        <v>1</v>
      </c>
      <c r="F11" s="3" t="s">
        <v>58</v>
      </c>
      <c r="G11" s="3" t="s">
        <v>59</v>
      </c>
      <c r="H11" s="4">
        <v>60</v>
      </c>
      <c r="I11" s="5">
        <v>9979</v>
      </c>
      <c r="J11" s="34">
        <v>2.508</v>
      </c>
      <c r="K11" s="34">
        <v>2.5230000000000001</v>
      </c>
      <c r="L11" s="2">
        <f t="shared" si="0"/>
        <v>1.5000000000000124E-2</v>
      </c>
      <c r="M11" s="2">
        <f t="shared" si="1"/>
        <v>2.5000000000000207E-4</v>
      </c>
      <c r="N11" s="24">
        <f t="shared" si="2"/>
        <v>2.5000000000000207E-4</v>
      </c>
      <c r="P11" s="11"/>
      <c r="Q11" s="12">
        <v>25</v>
      </c>
      <c r="R11" s="2">
        <v>1.9</v>
      </c>
    </row>
    <row r="12" spans="1:18" x14ac:dyDescent="0.25">
      <c r="A12" s="13">
        <v>11</v>
      </c>
      <c r="B12" s="23" t="s">
        <v>7</v>
      </c>
      <c r="C12" s="2">
        <v>3</v>
      </c>
      <c r="D12" s="2">
        <v>1</v>
      </c>
      <c r="E12" s="2">
        <v>1</v>
      </c>
      <c r="F12" s="3" t="s">
        <v>58</v>
      </c>
      <c r="G12" s="3" t="s">
        <v>59</v>
      </c>
      <c r="H12" s="4">
        <v>60</v>
      </c>
      <c r="I12" s="5">
        <v>4955</v>
      </c>
      <c r="J12" s="34">
        <v>234.79300000000001</v>
      </c>
      <c r="K12" s="34">
        <v>236.97300000000001</v>
      </c>
      <c r="L12" s="2">
        <f t="shared" si="0"/>
        <v>2.1800000000000068</v>
      </c>
      <c r="M12" s="2">
        <f t="shared" si="1"/>
        <v>3.6333333333333447E-2</v>
      </c>
      <c r="N12" s="24">
        <f t="shared" si="2"/>
        <v>3.6333333333333447E-2</v>
      </c>
      <c r="P12" s="11"/>
      <c r="Q12" s="12">
        <f>25+12.5</f>
        <v>37.5</v>
      </c>
      <c r="R12" s="2">
        <v>1.9</v>
      </c>
    </row>
    <row r="13" spans="1:18" ht="17.25" thickBot="1" x14ac:dyDescent="0.3">
      <c r="A13" s="13">
        <v>12</v>
      </c>
      <c r="B13" s="25" t="s">
        <v>6</v>
      </c>
      <c r="C13" s="26">
        <v>3</v>
      </c>
      <c r="D13" s="26">
        <v>1</v>
      </c>
      <c r="E13" s="26">
        <v>1</v>
      </c>
      <c r="F13" s="28" t="s">
        <v>58</v>
      </c>
      <c r="G13" s="28" t="s">
        <v>59</v>
      </c>
      <c r="H13" s="29">
        <v>60</v>
      </c>
      <c r="I13" s="27">
        <v>4955</v>
      </c>
      <c r="J13" s="38">
        <v>23.585999999999999</v>
      </c>
      <c r="K13" s="38">
        <v>23.82</v>
      </c>
      <c r="L13" s="26">
        <f t="shared" si="0"/>
        <v>0.23400000000000176</v>
      </c>
      <c r="M13" s="26">
        <f t="shared" si="1"/>
        <v>3.9000000000000293E-3</v>
      </c>
      <c r="N13" s="31">
        <f t="shared" si="2"/>
        <v>3.9000000000000293E-3</v>
      </c>
      <c r="P13" s="11"/>
      <c r="Q13" s="12">
        <f>25+12.5</f>
        <v>37.5</v>
      </c>
      <c r="R13" s="12">
        <v>0</v>
      </c>
    </row>
    <row r="14" spans="1:18" x14ac:dyDescent="0.25">
      <c r="A14" s="13">
        <v>13</v>
      </c>
      <c r="B14" s="16" t="s">
        <v>1</v>
      </c>
      <c r="C14" s="17">
        <v>3</v>
      </c>
      <c r="D14" s="17">
        <v>1</v>
      </c>
      <c r="E14" s="17">
        <v>2</v>
      </c>
      <c r="F14" s="18" t="s">
        <v>60</v>
      </c>
      <c r="G14" s="18" t="s">
        <v>61</v>
      </c>
      <c r="H14" s="19">
        <v>60</v>
      </c>
      <c r="I14" s="20">
        <v>15014</v>
      </c>
      <c r="J14" s="37">
        <v>6.6000000000000003E-2</v>
      </c>
      <c r="K14" s="37">
        <v>6.6000000000000003E-2</v>
      </c>
      <c r="L14" s="17">
        <f>K14-J14</f>
        <v>0</v>
      </c>
      <c r="M14" s="17">
        <f>L14/H14</f>
        <v>0</v>
      </c>
      <c r="N14" s="22">
        <f t="shared" si="2"/>
        <v>0</v>
      </c>
    </row>
    <row r="15" spans="1:18" x14ac:dyDescent="0.25">
      <c r="A15" s="13">
        <v>14</v>
      </c>
      <c r="B15" s="23" t="s">
        <v>10</v>
      </c>
      <c r="C15" s="2">
        <v>3</v>
      </c>
      <c r="D15" s="2">
        <v>1</v>
      </c>
      <c r="E15" s="2">
        <v>2</v>
      </c>
      <c r="F15" s="3" t="s">
        <v>60</v>
      </c>
      <c r="G15" s="3" t="s">
        <v>61</v>
      </c>
      <c r="H15" s="4">
        <v>60</v>
      </c>
      <c r="I15" s="5">
        <v>15014</v>
      </c>
      <c r="J15" s="34">
        <v>293.93400000000003</v>
      </c>
      <c r="K15" s="34">
        <v>293.93400000000003</v>
      </c>
      <c r="L15" s="2">
        <f t="shared" ref="L15:L25" si="3">K15-J15</f>
        <v>0</v>
      </c>
      <c r="M15" s="2">
        <f t="shared" ref="M15:N25" si="4">L15/H15</f>
        <v>0</v>
      </c>
      <c r="N15" s="24">
        <f t="shared" si="2"/>
        <v>0</v>
      </c>
    </row>
    <row r="16" spans="1:18" x14ac:dyDescent="0.25">
      <c r="A16" s="13">
        <v>15</v>
      </c>
      <c r="B16" s="23" t="s">
        <v>3</v>
      </c>
      <c r="C16" s="2">
        <v>3</v>
      </c>
      <c r="D16" s="2">
        <v>1</v>
      </c>
      <c r="E16" s="2">
        <v>2</v>
      </c>
      <c r="F16" s="3" t="s">
        <v>60</v>
      </c>
      <c r="G16" s="3" t="s">
        <v>61</v>
      </c>
      <c r="H16" s="4">
        <v>60</v>
      </c>
      <c r="I16" s="5">
        <v>15014</v>
      </c>
      <c r="J16" s="35">
        <v>5939.6049999999996</v>
      </c>
      <c r="K16" s="35">
        <v>6017.6130000000003</v>
      </c>
      <c r="L16" s="2">
        <f t="shared" si="3"/>
        <v>78.00800000000072</v>
      </c>
      <c r="M16" s="2">
        <f t="shared" si="4"/>
        <v>1.3001333333333454</v>
      </c>
      <c r="N16" s="24">
        <f t="shared" si="2"/>
        <v>0.65006666666667268</v>
      </c>
    </row>
    <row r="17" spans="1:18" x14ac:dyDescent="0.25">
      <c r="A17" s="13">
        <v>16</v>
      </c>
      <c r="B17" s="23" t="s">
        <v>2</v>
      </c>
      <c r="C17" s="2">
        <v>3</v>
      </c>
      <c r="D17" s="2">
        <v>1</v>
      </c>
      <c r="E17" s="2">
        <v>2</v>
      </c>
      <c r="F17" s="3" t="s">
        <v>60</v>
      </c>
      <c r="G17" s="3" t="s">
        <v>61</v>
      </c>
      <c r="H17" s="4">
        <v>60</v>
      </c>
      <c r="I17" s="5">
        <v>15014</v>
      </c>
      <c r="J17" s="34">
        <v>0.13700000000000001</v>
      </c>
      <c r="K17" s="34">
        <v>0.13700000000000001</v>
      </c>
      <c r="L17" s="2">
        <f t="shared" si="3"/>
        <v>0</v>
      </c>
      <c r="M17" s="2">
        <f t="shared" si="4"/>
        <v>0</v>
      </c>
      <c r="N17" s="24">
        <f t="shared" si="2"/>
        <v>0</v>
      </c>
    </row>
    <row r="18" spans="1:18" x14ac:dyDescent="0.25">
      <c r="A18" s="13">
        <v>17</v>
      </c>
      <c r="B18" s="23" t="s">
        <v>8</v>
      </c>
      <c r="C18" s="2">
        <v>3</v>
      </c>
      <c r="D18" s="2">
        <v>1</v>
      </c>
      <c r="E18" s="2">
        <v>2</v>
      </c>
      <c r="F18" s="3" t="s">
        <v>60</v>
      </c>
      <c r="G18" s="3" t="s">
        <v>61</v>
      </c>
      <c r="H18" s="4">
        <v>60</v>
      </c>
      <c r="I18" s="5">
        <v>4955</v>
      </c>
      <c r="J18" s="35">
        <v>2318.3670000000002</v>
      </c>
      <c r="K18" s="35">
        <v>2356.0659999999998</v>
      </c>
      <c r="L18" s="2">
        <f t="shared" si="3"/>
        <v>37.698999999999614</v>
      </c>
      <c r="M18" s="2">
        <f t="shared" si="4"/>
        <v>0.6283166666666602</v>
      </c>
      <c r="N18" s="24">
        <f t="shared" si="2"/>
        <v>0.3141583333333301</v>
      </c>
    </row>
    <row r="19" spans="1:18" x14ac:dyDescent="0.25">
      <c r="A19" s="13">
        <v>18</v>
      </c>
      <c r="B19" s="23" t="s">
        <v>5</v>
      </c>
      <c r="C19" s="2">
        <v>3</v>
      </c>
      <c r="D19" s="2">
        <v>1</v>
      </c>
      <c r="E19" s="2">
        <v>2</v>
      </c>
      <c r="F19" s="3" t="s">
        <v>60</v>
      </c>
      <c r="G19" s="3" t="s">
        <v>61</v>
      </c>
      <c r="H19" s="4">
        <v>60</v>
      </c>
      <c r="I19" s="2">
        <v>4955</v>
      </c>
      <c r="J19" s="34">
        <v>188.14500000000001</v>
      </c>
      <c r="K19" s="34">
        <v>221.66800000000001</v>
      </c>
      <c r="L19" s="2">
        <f t="shared" si="3"/>
        <v>33.522999999999996</v>
      </c>
      <c r="M19" s="2">
        <f t="shared" si="4"/>
        <v>0.55871666666666664</v>
      </c>
      <c r="N19" s="24">
        <f t="shared" si="2"/>
        <v>0.27935833333333332</v>
      </c>
    </row>
    <row r="20" spans="1:18" x14ac:dyDescent="0.25">
      <c r="A20" s="13">
        <v>19</v>
      </c>
      <c r="B20" s="23" t="s">
        <v>0</v>
      </c>
      <c r="C20" s="2">
        <v>3</v>
      </c>
      <c r="D20" s="2">
        <v>1</v>
      </c>
      <c r="E20" s="2">
        <v>2</v>
      </c>
      <c r="F20" s="3" t="s">
        <v>60</v>
      </c>
      <c r="G20" s="3" t="s">
        <v>68</v>
      </c>
      <c r="H20" s="4">
        <v>26</v>
      </c>
      <c r="I20" s="5">
        <v>9979</v>
      </c>
      <c r="J20" s="35">
        <v>1934.5550000000001</v>
      </c>
      <c r="K20" s="34">
        <v>1940.2270000000001</v>
      </c>
      <c r="L20" s="2">
        <f t="shared" si="3"/>
        <v>5.6720000000000255</v>
      </c>
      <c r="M20" s="2">
        <f t="shared" si="4"/>
        <v>0.21815384615384714</v>
      </c>
      <c r="N20" s="24">
        <f t="shared" si="2"/>
        <v>0.10907692307692357</v>
      </c>
    </row>
    <row r="21" spans="1:18" x14ac:dyDescent="0.25">
      <c r="A21" s="13">
        <v>20</v>
      </c>
      <c r="B21" s="23" t="s">
        <v>9</v>
      </c>
      <c r="C21" s="2">
        <v>3</v>
      </c>
      <c r="D21" s="2">
        <v>1</v>
      </c>
      <c r="E21" s="2">
        <v>2</v>
      </c>
      <c r="F21" s="3" t="s">
        <v>60</v>
      </c>
      <c r="G21" s="3" t="s">
        <v>61</v>
      </c>
      <c r="H21" s="4">
        <v>60</v>
      </c>
      <c r="I21" s="5">
        <v>9979</v>
      </c>
      <c r="J21" s="34">
        <v>52.835999999999999</v>
      </c>
      <c r="K21" s="34">
        <v>53.234000000000002</v>
      </c>
      <c r="L21" s="2">
        <f t="shared" si="3"/>
        <v>0.39800000000000324</v>
      </c>
      <c r="M21" s="2">
        <f t="shared" si="4"/>
        <v>6.6333333333333877E-3</v>
      </c>
      <c r="N21" s="24">
        <f t="shared" si="2"/>
        <v>3.3166666666666939E-3</v>
      </c>
    </row>
    <row r="22" spans="1:18" x14ac:dyDescent="0.25">
      <c r="A22" s="13">
        <v>21</v>
      </c>
      <c r="B22" s="23" t="s">
        <v>4</v>
      </c>
      <c r="C22" s="2">
        <v>3</v>
      </c>
      <c r="D22" s="2">
        <v>1</v>
      </c>
      <c r="E22" s="2">
        <v>2</v>
      </c>
      <c r="F22" s="3" t="s">
        <v>60</v>
      </c>
      <c r="G22" s="3" t="s">
        <v>61</v>
      </c>
      <c r="H22" s="4">
        <v>60</v>
      </c>
      <c r="I22" s="5">
        <v>9979</v>
      </c>
      <c r="J22" s="34">
        <v>15.188000000000001</v>
      </c>
      <c r="K22" s="34">
        <v>15.492000000000001</v>
      </c>
      <c r="L22" s="2">
        <f t="shared" si="3"/>
        <v>0.30400000000000027</v>
      </c>
      <c r="M22" s="2">
        <f t="shared" si="4"/>
        <v>5.0666666666666716E-3</v>
      </c>
      <c r="N22" s="24">
        <f t="shared" si="2"/>
        <v>2.5333333333333358E-3</v>
      </c>
    </row>
    <row r="23" spans="1:18" x14ac:dyDescent="0.25">
      <c r="A23" s="13">
        <v>22</v>
      </c>
      <c r="B23" s="23" t="s">
        <v>11</v>
      </c>
      <c r="C23" s="2">
        <v>3</v>
      </c>
      <c r="D23" s="2">
        <v>1</v>
      </c>
      <c r="E23" s="2">
        <v>2</v>
      </c>
      <c r="F23" s="3" t="s">
        <v>60</v>
      </c>
      <c r="G23" s="3" t="s">
        <v>61</v>
      </c>
      <c r="H23" s="4">
        <v>60</v>
      </c>
      <c r="I23" s="5">
        <v>9979</v>
      </c>
      <c r="J23" s="34">
        <v>2.5510000000000002</v>
      </c>
      <c r="K23" s="34">
        <v>2.57</v>
      </c>
      <c r="L23" s="2">
        <f t="shared" si="3"/>
        <v>1.8999999999999684E-2</v>
      </c>
      <c r="M23" s="2">
        <f t="shared" si="4"/>
        <v>3.1666666666666139E-4</v>
      </c>
      <c r="N23" s="24">
        <f t="shared" si="2"/>
        <v>1.5833333333333069E-4</v>
      </c>
    </row>
    <row r="24" spans="1:18" x14ac:dyDescent="0.25">
      <c r="A24" s="13">
        <v>23</v>
      </c>
      <c r="B24" s="23" t="s">
        <v>7</v>
      </c>
      <c r="C24" s="2">
        <v>3</v>
      </c>
      <c r="D24" s="2">
        <v>1</v>
      </c>
      <c r="E24" s="2">
        <v>2</v>
      </c>
      <c r="F24" s="3" t="s">
        <v>60</v>
      </c>
      <c r="G24" s="3" t="s">
        <v>61</v>
      </c>
      <c r="H24" s="4">
        <v>60</v>
      </c>
      <c r="I24" s="5">
        <v>4955</v>
      </c>
      <c r="J24" s="34">
        <v>240.31299999999999</v>
      </c>
      <c r="K24" s="34">
        <v>242.16800000000001</v>
      </c>
      <c r="L24" s="2">
        <f t="shared" si="3"/>
        <v>1.8550000000000182</v>
      </c>
      <c r="M24" s="2">
        <f t="shared" si="4"/>
        <v>3.0916666666666971E-2</v>
      </c>
      <c r="N24" s="24">
        <f t="shared" si="2"/>
        <v>1.5458333333333485E-2</v>
      </c>
    </row>
    <row r="25" spans="1:18" ht="17.25" thickBot="1" x14ac:dyDescent="0.3">
      <c r="A25" s="13">
        <v>24</v>
      </c>
      <c r="B25" s="25" t="s">
        <v>6</v>
      </c>
      <c r="C25" s="26">
        <v>3</v>
      </c>
      <c r="D25" s="26">
        <v>1</v>
      </c>
      <c r="E25" s="26">
        <v>2</v>
      </c>
      <c r="F25" s="28" t="s">
        <v>60</v>
      </c>
      <c r="G25" s="28" t="s">
        <v>61</v>
      </c>
      <c r="H25" s="29">
        <v>60</v>
      </c>
      <c r="I25" s="27">
        <v>4955</v>
      </c>
      <c r="J25" s="38">
        <v>24.199000000000002</v>
      </c>
      <c r="K25" s="38">
        <v>24.437999999999999</v>
      </c>
      <c r="L25" s="26">
        <f t="shared" si="3"/>
        <v>0.23899999999999721</v>
      </c>
      <c r="M25" s="26">
        <f t="shared" si="4"/>
        <v>3.9833333333332867E-3</v>
      </c>
      <c r="N25" s="31">
        <f t="shared" si="2"/>
        <v>1.9916666666666433E-3</v>
      </c>
    </row>
    <row r="26" spans="1:18" x14ac:dyDescent="0.25">
      <c r="A26" s="13">
        <v>25</v>
      </c>
      <c r="B26" s="16" t="s">
        <v>1</v>
      </c>
      <c r="C26" s="17">
        <v>3</v>
      </c>
      <c r="D26" s="17">
        <v>1</v>
      </c>
      <c r="E26" s="17">
        <v>3</v>
      </c>
      <c r="F26" s="18" t="s">
        <v>62</v>
      </c>
      <c r="G26" s="18" t="s">
        <v>63</v>
      </c>
      <c r="H26" s="19">
        <v>60</v>
      </c>
      <c r="I26" s="20">
        <v>15014</v>
      </c>
      <c r="J26" s="37">
        <v>6.6000000000000003E-2</v>
      </c>
      <c r="K26" s="37">
        <v>6.6000000000000003E-2</v>
      </c>
      <c r="L26" s="17">
        <f>K26-J26</f>
        <v>0</v>
      </c>
      <c r="M26" s="17">
        <f>L26/H26</f>
        <v>0</v>
      </c>
      <c r="N26" s="22">
        <f t="shared" si="2"/>
        <v>0</v>
      </c>
    </row>
    <row r="27" spans="1:18" x14ac:dyDescent="0.25">
      <c r="A27" s="13">
        <v>26</v>
      </c>
      <c r="B27" s="23" t="s">
        <v>10</v>
      </c>
      <c r="C27" s="2">
        <v>3</v>
      </c>
      <c r="D27" s="2">
        <v>1</v>
      </c>
      <c r="E27" s="2">
        <v>3</v>
      </c>
      <c r="F27" s="3" t="s">
        <v>62</v>
      </c>
      <c r="G27" s="3" t="s">
        <v>63</v>
      </c>
      <c r="H27" s="4">
        <v>60</v>
      </c>
      <c r="I27" s="5">
        <v>15014</v>
      </c>
      <c r="J27" s="34">
        <v>293.93400000000003</v>
      </c>
      <c r="K27" s="34">
        <v>293.93400000000003</v>
      </c>
      <c r="L27" s="2">
        <f t="shared" ref="L27:L37" si="5">K27-J27</f>
        <v>0</v>
      </c>
      <c r="M27" s="2">
        <f t="shared" ref="M27:N37" si="6">L27/H27</f>
        <v>0</v>
      </c>
      <c r="N27" s="24">
        <f t="shared" si="2"/>
        <v>0</v>
      </c>
    </row>
    <row r="28" spans="1:18" x14ac:dyDescent="0.25">
      <c r="A28" s="13">
        <v>27</v>
      </c>
      <c r="B28" s="23" t="s">
        <v>3</v>
      </c>
      <c r="C28" s="2">
        <v>3</v>
      </c>
      <c r="D28" s="2">
        <v>1</v>
      </c>
      <c r="E28" s="2">
        <v>3</v>
      </c>
      <c r="F28" s="3" t="s">
        <v>62</v>
      </c>
      <c r="G28" s="3" t="s">
        <v>63</v>
      </c>
      <c r="H28" s="4">
        <v>60</v>
      </c>
      <c r="I28" s="5">
        <v>15014</v>
      </c>
      <c r="J28" s="35">
        <v>6025.8519999999999</v>
      </c>
      <c r="K28" s="35">
        <v>6127.3549999999996</v>
      </c>
      <c r="L28" s="2">
        <f t="shared" si="5"/>
        <v>101.5029999999997</v>
      </c>
      <c r="M28" s="2">
        <f t="shared" si="6"/>
        <v>1.6917166666666617</v>
      </c>
      <c r="N28" s="24">
        <f t="shared" si="2"/>
        <v>0.56390555555555388</v>
      </c>
    </row>
    <row r="29" spans="1:18" x14ac:dyDescent="0.25">
      <c r="A29" s="13">
        <v>28</v>
      </c>
      <c r="B29" s="23" t="s">
        <v>2</v>
      </c>
      <c r="C29" s="2">
        <v>3</v>
      </c>
      <c r="D29" s="2">
        <v>1</v>
      </c>
      <c r="E29" s="2">
        <v>3</v>
      </c>
      <c r="F29" s="3" t="s">
        <v>62</v>
      </c>
      <c r="G29" s="3" t="s">
        <v>63</v>
      </c>
      <c r="H29" s="4">
        <v>60</v>
      </c>
      <c r="I29" s="5">
        <v>15014</v>
      </c>
      <c r="J29" s="34">
        <v>0.13700000000000001</v>
      </c>
      <c r="K29" s="34">
        <v>0.13700000000000001</v>
      </c>
      <c r="L29" s="2">
        <f t="shared" si="5"/>
        <v>0</v>
      </c>
      <c r="M29" s="2">
        <f t="shared" si="6"/>
        <v>0</v>
      </c>
      <c r="N29" s="24">
        <f t="shared" si="2"/>
        <v>0</v>
      </c>
    </row>
    <row r="30" spans="1:18" ht="17.25" thickBot="1" x14ac:dyDescent="0.3">
      <c r="A30" s="13">
        <v>29</v>
      </c>
      <c r="B30" s="23" t="s">
        <v>8</v>
      </c>
      <c r="C30" s="2">
        <v>3</v>
      </c>
      <c r="D30" s="2">
        <v>1</v>
      </c>
      <c r="E30" s="2">
        <v>3</v>
      </c>
      <c r="F30" s="3" t="s">
        <v>62</v>
      </c>
      <c r="G30" s="3" t="s">
        <v>63</v>
      </c>
      <c r="H30" s="4">
        <v>60</v>
      </c>
      <c r="I30" s="5">
        <v>4955</v>
      </c>
      <c r="J30" s="35">
        <v>2359.7849999999999</v>
      </c>
      <c r="K30" s="35">
        <v>2408.1210000000001</v>
      </c>
      <c r="L30" s="2">
        <f t="shared" si="5"/>
        <v>48.33600000000024</v>
      </c>
      <c r="M30" s="2">
        <f t="shared" si="6"/>
        <v>0.80560000000000398</v>
      </c>
      <c r="N30" s="24">
        <f t="shared" si="2"/>
        <v>0.26853333333333468</v>
      </c>
      <c r="P30" s="41" t="s">
        <v>76</v>
      </c>
      <c r="Q30" s="41"/>
    </row>
    <row r="31" spans="1:18" ht="17.25" thickBot="1" x14ac:dyDescent="0.3">
      <c r="A31" s="13">
        <v>30</v>
      </c>
      <c r="B31" s="23" t="s">
        <v>5</v>
      </c>
      <c r="C31" s="2">
        <v>3</v>
      </c>
      <c r="D31" s="2">
        <v>1</v>
      </c>
      <c r="E31" s="2">
        <v>3</v>
      </c>
      <c r="F31" s="3" t="s">
        <v>62</v>
      </c>
      <c r="G31" s="3" t="s">
        <v>69</v>
      </c>
      <c r="H31" s="4">
        <v>15</v>
      </c>
      <c r="I31" s="2">
        <v>4955</v>
      </c>
      <c r="J31" s="34">
        <v>224.215</v>
      </c>
      <c r="K31" s="34">
        <v>233.38300000000001</v>
      </c>
      <c r="L31" s="2">
        <f t="shared" si="5"/>
        <v>9.1680000000000064</v>
      </c>
      <c r="M31" s="2">
        <f t="shared" si="6"/>
        <v>0.61120000000000041</v>
      </c>
      <c r="N31" s="24">
        <f t="shared" si="2"/>
        <v>0.20373333333333346</v>
      </c>
      <c r="P31" s="43" t="s">
        <v>33</v>
      </c>
      <c r="Q31" s="44" t="s">
        <v>16</v>
      </c>
      <c r="R31" s="45" t="s">
        <v>80</v>
      </c>
    </row>
    <row r="32" spans="1:18" x14ac:dyDescent="0.25">
      <c r="A32" s="13">
        <v>31</v>
      </c>
      <c r="B32" s="23" t="s">
        <v>0</v>
      </c>
      <c r="C32" s="2">
        <v>3</v>
      </c>
      <c r="D32" s="2">
        <v>1</v>
      </c>
      <c r="E32" s="2">
        <v>3</v>
      </c>
      <c r="F32" s="3" t="s">
        <v>62</v>
      </c>
      <c r="G32" s="3" t="s">
        <v>63</v>
      </c>
      <c r="H32" s="4">
        <v>60</v>
      </c>
      <c r="I32" s="5">
        <v>9979</v>
      </c>
      <c r="J32" s="35">
        <v>1749.2270000000001</v>
      </c>
      <c r="K32" s="35">
        <v>1766.8050000000001</v>
      </c>
      <c r="L32" s="2">
        <f t="shared" si="5"/>
        <v>17.577999999999975</v>
      </c>
      <c r="M32" s="2">
        <f t="shared" si="6"/>
        <v>0.29296666666666626</v>
      </c>
      <c r="N32" s="24">
        <f t="shared" si="2"/>
        <v>9.7655555555555426E-2</v>
      </c>
      <c r="P32" s="15">
        <v>1</v>
      </c>
      <c r="Q32" s="15" t="s">
        <v>1</v>
      </c>
      <c r="R32" s="42">
        <f>SUM(N2,N14,N26)/3</f>
        <v>0</v>
      </c>
    </row>
    <row r="33" spans="1:18" x14ac:dyDescent="0.25">
      <c r="A33" s="13">
        <v>32</v>
      </c>
      <c r="B33" s="23" t="s">
        <v>9</v>
      </c>
      <c r="C33" s="2">
        <v>3</v>
      </c>
      <c r="D33" s="2">
        <v>1</v>
      </c>
      <c r="E33" s="2">
        <v>3</v>
      </c>
      <c r="F33" s="3" t="s">
        <v>62</v>
      </c>
      <c r="G33" s="3" t="s">
        <v>63</v>
      </c>
      <c r="H33" s="4">
        <v>60</v>
      </c>
      <c r="I33" s="5">
        <v>9979</v>
      </c>
      <c r="J33" s="34">
        <v>53.265999999999998</v>
      </c>
      <c r="K33" s="34">
        <v>53.664000000000001</v>
      </c>
      <c r="L33" s="2">
        <f t="shared" si="5"/>
        <v>0.39800000000000324</v>
      </c>
      <c r="M33" s="2">
        <f t="shared" si="6"/>
        <v>6.6333333333333877E-3</v>
      </c>
      <c r="N33" s="24">
        <f t="shared" si="2"/>
        <v>2.2111111111111294E-3</v>
      </c>
      <c r="P33" s="2">
        <v>2</v>
      </c>
      <c r="Q33" s="2" t="s">
        <v>10</v>
      </c>
      <c r="R33" s="42">
        <f t="shared" ref="R33:R43" si="7">SUM(N3,N15,N27)/3</f>
        <v>0</v>
      </c>
    </row>
    <row r="34" spans="1:18" x14ac:dyDescent="0.25">
      <c r="A34" s="13">
        <v>33</v>
      </c>
      <c r="B34" s="23" t="s">
        <v>4</v>
      </c>
      <c r="C34" s="2">
        <v>3</v>
      </c>
      <c r="D34" s="2">
        <v>1</v>
      </c>
      <c r="E34" s="2">
        <v>3</v>
      </c>
      <c r="F34" s="3" t="s">
        <v>62</v>
      </c>
      <c r="G34" s="3" t="s">
        <v>63</v>
      </c>
      <c r="H34" s="4">
        <v>60</v>
      </c>
      <c r="I34" s="5">
        <v>9979</v>
      </c>
      <c r="J34" s="34">
        <v>15.507999999999999</v>
      </c>
      <c r="K34" s="34">
        <v>16.004000000000001</v>
      </c>
      <c r="L34" s="2">
        <f t="shared" si="5"/>
        <v>0.49600000000000222</v>
      </c>
      <c r="M34" s="2">
        <f t="shared" si="6"/>
        <v>8.2666666666667034E-3</v>
      </c>
      <c r="N34" s="24">
        <f t="shared" si="2"/>
        <v>2.7555555555555679E-3</v>
      </c>
      <c r="P34" s="2">
        <v>3</v>
      </c>
      <c r="Q34" s="2" t="s">
        <v>3</v>
      </c>
      <c r="R34" s="42">
        <f t="shared" si="7"/>
        <v>0.72916296296296468</v>
      </c>
    </row>
    <row r="35" spans="1:18" x14ac:dyDescent="0.25">
      <c r="A35" s="13">
        <v>34</v>
      </c>
      <c r="B35" s="23" t="s">
        <v>11</v>
      </c>
      <c r="C35" s="2">
        <v>3</v>
      </c>
      <c r="D35" s="2">
        <v>1</v>
      </c>
      <c r="E35" s="2">
        <v>3</v>
      </c>
      <c r="F35" s="3" t="s">
        <v>62</v>
      </c>
      <c r="G35" s="3" t="s">
        <v>63</v>
      </c>
      <c r="H35" s="4">
        <v>60</v>
      </c>
      <c r="I35" s="5">
        <v>9979</v>
      </c>
      <c r="J35" s="34">
        <v>2.57</v>
      </c>
      <c r="K35" s="34">
        <v>2.59</v>
      </c>
      <c r="L35" s="2">
        <f t="shared" si="5"/>
        <v>2.0000000000000018E-2</v>
      </c>
      <c r="M35" s="2">
        <f t="shared" si="6"/>
        <v>3.3333333333333365E-4</v>
      </c>
      <c r="N35" s="24">
        <f t="shared" si="2"/>
        <v>1.1111111111111121E-4</v>
      </c>
      <c r="P35" s="2">
        <v>4</v>
      </c>
      <c r="Q35" s="2" t="s">
        <v>2</v>
      </c>
      <c r="R35" s="42">
        <f t="shared" si="7"/>
        <v>0</v>
      </c>
    </row>
    <row r="36" spans="1:18" x14ac:dyDescent="0.25">
      <c r="A36" s="13">
        <v>35</v>
      </c>
      <c r="B36" s="23" t="s">
        <v>7</v>
      </c>
      <c r="C36" s="2">
        <v>3</v>
      </c>
      <c r="D36" s="2">
        <v>1</v>
      </c>
      <c r="E36" s="2">
        <v>3</v>
      </c>
      <c r="F36" s="3" t="s">
        <v>62</v>
      </c>
      <c r="G36" s="3" t="s">
        <v>63</v>
      </c>
      <c r="H36" s="4">
        <v>60</v>
      </c>
      <c r="I36" s="5">
        <v>4955</v>
      </c>
      <c r="J36" s="34">
        <v>242.41800000000001</v>
      </c>
      <c r="K36" s="34">
        <v>244.547</v>
      </c>
      <c r="L36" s="2">
        <f t="shared" si="5"/>
        <v>2.1289999999999907</v>
      </c>
      <c r="M36" s="2">
        <f t="shared" si="6"/>
        <v>3.5483333333333179E-2</v>
      </c>
      <c r="N36" s="24">
        <f t="shared" si="2"/>
        <v>1.1827777777777727E-2</v>
      </c>
      <c r="P36" s="2">
        <v>5</v>
      </c>
      <c r="Q36" s="2" t="s">
        <v>8</v>
      </c>
      <c r="R36" s="42">
        <f t="shared" si="7"/>
        <v>0.40753055555555623</v>
      </c>
    </row>
    <row r="37" spans="1:18" ht="17.25" thickBot="1" x14ac:dyDescent="0.3">
      <c r="A37" s="13">
        <v>36</v>
      </c>
      <c r="B37" s="25" t="s">
        <v>6</v>
      </c>
      <c r="C37" s="26">
        <v>3</v>
      </c>
      <c r="D37" s="26">
        <v>1</v>
      </c>
      <c r="E37" s="26">
        <v>3</v>
      </c>
      <c r="F37" s="28" t="s">
        <v>62</v>
      </c>
      <c r="G37" s="28" t="s">
        <v>63</v>
      </c>
      <c r="H37" s="29">
        <v>60</v>
      </c>
      <c r="I37" s="27">
        <v>4955</v>
      </c>
      <c r="J37" s="38">
        <v>24.452999999999999</v>
      </c>
      <c r="K37" s="38">
        <v>24.690999999999999</v>
      </c>
      <c r="L37" s="26">
        <f t="shared" si="5"/>
        <v>0.23799999999999955</v>
      </c>
      <c r="M37" s="26">
        <f t="shared" si="6"/>
        <v>3.9666666666666591E-3</v>
      </c>
      <c r="N37" s="31">
        <f t="shared" si="2"/>
        <v>1.3222222222222196E-3</v>
      </c>
      <c r="P37" s="2">
        <v>6</v>
      </c>
      <c r="Q37" s="2" t="s">
        <v>5</v>
      </c>
      <c r="R37" s="42">
        <f t="shared" si="7"/>
        <v>0.30103055555555558</v>
      </c>
    </row>
    <row r="38" spans="1:18" x14ac:dyDescent="0.25">
      <c r="P38" s="2">
        <v>7</v>
      </c>
      <c r="Q38" s="2" t="s">
        <v>0</v>
      </c>
      <c r="R38" s="42">
        <f t="shared" si="7"/>
        <v>0.12887193732193686</v>
      </c>
    </row>
    <row r="39" spans="1:18" x14ac:dyDescent="0.25">
      <c r="P39" s="2">
        <v>8</v>
      </c>
      <c r="Q39" s="2" t="s">
        <v>9</v>
      </c>
      <c r="R39" s="42">
        <f t="shared" si="7"/>
        <v>4.0759259259259464E-3</v>
      </c>
    </row>
    <row r="40" spans="1:18" x14ac:dyDescent="0.25">
      <c r="P40" s="2">
        <v>9</v>
      </c>
      <c r="Q40" s="2" t="s">
        <v>4</v>
      </c>
      <c r="R40" s="42">
        <f t="shared" si="7"/>
        <v>4.4074074074074172E-3</v>
      </c>
    </row>
    <row r="41" spans="1:18" x14ac:dyDescent="0.25">
      <c r="P41" s="2">
        <v>10</v>
      </c>
      <c r="Q41" s="2" t="s">
        <v>11</v>
      </c>
      <c r="R41" s="42">
        <f t="shared" si="7"/>
        <v>1.7314814814814799E-4</v>
      </c>
    </row>
    <row r="42" spans="1:18" x14ac:dyDescent="0.25">
      <c r="P42" s="2">
        <v>11</v>
      </c>
      <c r="Q42" s="2" t="s">
        <v>7</v>
      </c>
      <c r="R42" s="42">
        <f t="shared" si="7"/>
        <v>2.1206481481481552E-2</v>
      </c>
    </row>
    <row r="43" spans="1:18" x14ac:dyDescent="0.25">
      <c r="P43" s="2">
        <v>12</v>
      </c>
      <c r="Q43" s="2" t="s">
        <v>6</v>
      </c>
      <c r="R43" s="42">
        <f t="shared" si="7"/>
        <v>2.4046296296296307E-3</v>
      </c>
    </row>
    <row r="45" spans="1:18" x14ac:dyDescent="0.25">
      <c r="P45" s="46" t="s">
        <v>75</v>
      </c>
    </row>
  </sheetData>
  <mergeCells count="1">
    <mergeCell ref="P30:Q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7E0B-13ED-4527-8FD8-C88E1ED4EF1B}">
  <dimension ref="A1:Q45"/>
  <sheetViews>
    <sheetView topLeftCell="A9" zoomScale="115" zoomScaleNormal="115" workbookViewId="0">
      <pane xSplit="2" topLeftCell="O1" activePane="topRight" state="frozen"/>
      <selection pane="topRight" activeCell="Q41" sqref="Q29:Q41"/>
    </sheetView>
  </sheetViews>
  <sheetFormatPr defaultRowHeight="16.5" x14ac:dyDescent="0.25"/>
  <cols>
    <col min="1" max="1" width="2.7109375" style="10" bestFit="1" customWidth="1"/>
    <col min="2" max="2" width="26.7109375" style="10" customWidth="1"/>
    <col min="3" max="5" width="9.140625" style="10"/>
    <col min="6" max="7" width="20.42578125" style="10" bestFit="1" customWidth="1"/>
    <col min="8" max="8" width="13.42578125" style="10" customWidth="1"/>
    <col min="9" max="9" width="11.42578125" style="10" bestFit="1" customWidth="1"/>
    <col min="10" max="10" width="15.140625" style="10" customWidth="1"/>
    <col min="11" max="11" width="19" style="10" customWidth="1"/>
    <col min="12" max="12" width="17.5703125" style="10" bestFit="1" customWidth="1"/>
    <col min="13" max="13" width="16" style="10" customWidth="1"/>
    <col min="14" max="14" width="9.140625" style="10"/>
    <col min="15" max="15" width="27.42578125" style="10" customWidth="1"/>
    <col min="16" max="16" width="21" style="10" customWidth="1"/>
    <col min="17" max="17" width="19.42578125" style="10" customWidth="1"/>
    <col min="18" max="16384" width="9.140625" style="10"/>
  </cols>
  <sheetData>
    <row r="1" spans="1:17" ht="17.25" thickBot="1" x14ac:dyDescent="0.3">
      <c r="A1" s="1" t="s">
        <v>33</v>
      </c>
      <c r="B1" s="14" t="s">
        <v>16</v>
      </c>
      <c r="C1" s="14" t="s">
        <v>13</v>
      </c>
      <c r="D1" s="14" t="s">
        <v>20</v>
      </c>
      <c r="E1" s="14" t="s">
        <v>21</v>
      </c>
      <c r="F1" s="14" t="s">
        <v>14</v>
      </c>
      <c r="G1" s="14" t="s">
        <v>15</v>
      </c>
      <c r="H1" s="14" t="s">
        <v>23</v>
      </c>
      <c r="I1" s="14" t="s">
        <v>12</v>
      </c>
      <c r="J1" s="14" t="s">
        <v>17</v>
      </c>
      <c r="K1" s="14" t="s">
        <v>18</v>
      </c>
      <c r="L1" s="14" t="s">
        <v>19</v>
      </c>
      <c r="M1" s="14" t="s">
        <v>25</v>
      </c>
      <c r="O1" s="11" t="s">
        <v>34</v>
      </c>
      <c r="P1" s="11" t="s">
        <v>35</v>
      </c>
      <c r="Q1" s="11" t="s">
        <v>36</v>
      </c>
    </row>
    <row r="2" spans="1:17" x14ac:dyDescent="0.25">
      <c r="A2" s="13">
        <v>1</v>
      </c>
      <c r="B2" s="16" t="s">
        <v>1</v>
      </c>
      <c r="C2" s="17">
        <v>5</v>
      </c>
      <c r="D2" s="17">
        <v>55</v>
      </c>
      <c r="E2" s="17">
        <v>1</v>
      </c>
      <c r="F2" s="18" t="s">
        <v>70</v>
      </c>
      <c r="G2" s="18" t="s">
        <v>71</v>
      </c>
      <c r="H2" s="19">
        <v>20</v>
      </c>
      <c r="I2" s="20">
        <v>15014</v>
      </c>
      <c r="J2" s="37">
        <v>6.6000000000000003E-2</v>
      </c>
      <c r="K2" s="37">
        <v>6.6000000000000003E-2</v>
      </c>
      <c r="L2" s="17">
        <f>K2-J2</f>
        <v>0</v>
      </c>
      <c r="M2" s="22">
        <f>L2/H2</f>
        <v>0</v>
      </c>
      <c r="O2" s="11" t="s">
        <v>72</v>
      </c>
      <c r="P2" s="12">
        <v>0.5</v>
      </c>
      <c r="Q2" s="12">
        <v>0</v>
      </c>
    </row>
    <row r="3" spans="1:17" x14ac:dyDescent="0.25">
      <c r="A3" s="13">
        <v>2</v>
      </c>
      <c r="B3" s="23" t="s">
        <v>10</v>
      </c>
      <c r="C3" s="2">
        <v>5</v>
      </c>
      <c r="D3" s="2">
        <v>55</v>
      </c>
      <c r="E3" s="2">
        <v>1</v>
      </c>
      <c r="F3" s="3" t="s">
        <v>70</v>
      </c>
      <c r="G3" s="3" t="s">
        <v>71</v>
      </c>
      <c r="H3" s="4">
        <v>20</v>
      </c>
      <c r="I3" s="5">
        <v>15014</v>
      </c>
      <c r="J3" s="35">
        <v>1002.027</v>
      </c>
      <c r="K3" s="35">
        <v>1066.027</v>
      </c>
      <c r="L3" s="2">
        <f t="shared" ref="L3:L13" si="0">K3-J3</f>
        <v>64</v>
      </c>
      <c r="M3" s="24">
        <f t="shared" ref="M3:M13" si="1">L3/H3</f>
        <v>3.2</v>
      </c>
      <c r="O3" s="11"/>
      <c r="P3" s="12">
        <v>0.5</v>
      </c>
      <c r="Q3" s="39">
        <v>100</v>
      </c>
    </row>
    <row r="4" spans="1:17" x14ac:dyDescent="0.25">
      <c r="A4" s="13">
        <v>3</v>
      </c>
      <c r="B4" s="23" t="s">
        <v>3</v>
      </c>
      <c r="C4" s="2">
        <v>5</v>
      </c>
      <c r="D4" s="2">
        <v>55</v>
      </c>
      <c r="E4" s="2">
        <v>1</v>
      </c>
      <c r="F4" s="3" t="s">
        <v>70</v>
      </c>
      <c r="G4" s="3" t="s">
        <v>71</v>
      </c>
      <c r="H4" s="4">
        <v>20</v>
      </c>
      <c r="I4" s="5">
        <v>15014</v>
      </c>
      <c r="J4" s="35">
        <v>9613.1990000000005</v>
      </c>
      <c r="K4" s="35">
        <v>11421.098</v>
      </c>
      <c r="L4" s="2">
        <f t="shared" si="0"/>
        <v>1807.8989999999994</v>
      </c>
      <c r="M4" s="24">
        <f t="shared" si="1"/>
        <v>90.394949999999966</v>
      </c>
      <c r="O4" s="11"/>
      <c r="P4" s="12">
        <v>12.5</v>
      </c>
      <c r="Q4" s="39">
        <v>100</v>
      </c>
    </row>
    <row r="5" spans="1:17" x14ac:dyDescent="0.25">
      <c r="A5" s="13">
        <v>4</v>
      </c>
      <c r="B5" s="23" t="s">
        <v>2</v>
      </c>
      <c r="C5" s="2">
        <v>5</v>
      </c>
      <c r="D5" s="2">
        <v>55</v>
      </c>
      <c r="E5" s="2">
        <v>1</v>
      </c>
      <c r="F5" s="3" t="s">
        <v>70</v>
      </c>
      <c r="G5" s="3" t="s">
        <v>71</v>
      </c>
      <c r="H5" s="4">
        <v>20</v>
      </c>
      <c r="I5" s="5">
        <v>15014</v>
      </c>
      <c r="J5" s="34">
        <v>0.13700000000000001</v>
      </c>
      <c r="K5" s="34">
        <v>0.13700000000000001</v>
      </c>
      <c r="L5" s="2">
        <f t="shared" si="0"/>
        <v>0</v>
      </c>
      <c r="M5" s="24">
        <f t="shared" si="1"/>
        <v>0</v>
      </c>
      <c r="O5" s="11"/>
      <c r="P5" s="12">
        <v>12.5</v>
      </c>
      <c r="Q5" s="12">
        <v>0</v>
      </c>
    </row>
    <row r="6" spans="1:17" x14ac:dyDescent="0.25">
      <c r="A6" s="13">
        <v>5</v>
      </c>
      <c r="B6" s="23" t="s">
        <v>8</v>
      </c>
      <c r="C6" s="2">
        <v>5</v>
      </c>
      <c r="D6" s="2">
        <v>55</v>
      </c>
      <c r="E6" s="2">
        <v>1</v>
      </c>
      <c r="F6" s="3" t="s">
        <v>70</v>
      </c>
      <c r="G6" s="3" t="s">
        <v>71</v>
      </c>
      <c r="H6" s="4">
        <v>20</v>
      </c>
      <c r="I6" s="5">
        <v>4955</v>
      </c>
      <c r="J6" s="35">
        <v>3637.402</v>
      </c>
      <c r="K6" s="35">
        <v>4569.38</v>
      </c>
      <c r="L6" s="2">
        <f t="shared" si="0"/>
        <v>931.97800000000007</v>
      </c>
      <c r="M6" s="24">
        <f t="shared" si="1"/>
        <v>46.5989</v>
      </c>
    </row>
    <row r="7" spans="1:17" x14ac:dyDescent="0.25">
      <c r="A7" s="13">
        <v>6</v>
      </c>
      <c r="B7" s="23" t="s">
        <v>5</v>
      </c>
      <c r="C7" s="2">
        <v>5</v>
      </c>
      <c r="D7" s="2">
        <v>55</v>
      </c>
      <c r="E7" s="2">
        <v>1</v>
      </c>
      <c r="F7" s="3" t="s">
        <v>70</v>
      </c>
      <c r="G7" s="3" t="s">
        <v>71</v>
      </c>
      <c r="H7" s="4">
        <v>20</v>
      </c>
      <c r="I7" s="2">
        <v>4955</v>
      </c>
      <c r="J7" s="34">
        <v>216.64099999999999</v>
      </c>
      <c r="K7" s="34">
        <v>258.03500000000003</v>
      </c>
      <c r="L7" s="2">
        <f t="shared" si="0"/>
        <v>41.394000000000034</v>
      </c>
      <c r="M7" s="24">
        <f t="shared" si="1"/>
        <v>2.0697000000000019</v>
      </c>
    </row>
    <row r="8" spans="1:17" x14ac:dyDescent="0.25">
      <c r="A8" s="13">
        <v>7</v>
      </c>
      <c r="B8" s="23" t="s">
        <v>0</v>
      </c>
      <c r="C8" s="2">
        <v>5</v>
      </c>
      <c r="D8" s="2">
        <v>55</v>
      </c>
      <c r="E8" s="2">
        <v>1</v>
      </c>
      <c r="F8" s="3" t="s">
        <v>70</v>
      </c>
      <c r="G8" s="3" t="s">
        <v>71</v>
      </c>
      <c r="H8" s="4">
        <v>20</v>
      </c>
      <c r="I8" s="5">
        <v>9979</v>
      </c>
      <c r="J8" s="35">
        <v>4793.9409999999998</v>
      </c>
      <c r="K8" s="35">
        <v>5497.6210000000001</v>
      </c>
      <c r="L8" s="2">
        <f t="shared" si="0"/>
        <v>703.68000000000029</v>
      </c>
      <c r="M8" s="24">
        <f t="shared" si="1"/>
        <v>35.184000000000012</v>
      </c>
    </row>
    <row r="9" spans="1:17" x14ac:dyDescent="0.25">
      <c r="A9" s="13">
        <v>8</v>
      </c>
      <c r="B9" s="23" t="s">
        <v>9</v>
      </c>
      <c r="C9" s="2">
        <v>5</v>
      </c>
      <c r="D9" s="2">
        <v>55</v>
      </c>
      <c r="E9" s="2">
        <v>1</v>
      </c>
      <c r="F9" s="3" t="s">
        <v>70</v>
      </c>
      <c r="G9" s="3" t="s">
        <v>71</v>
      </c>
      <c r="H9" s="4">
        <v>20</v>
      </c>
      <c r="I9" s="5">
        <v>9979</v>
      </c>
      <c r="J9" s="34">
        <v>56.082000000000001</v>
      </c>
      <c r="K9" s="34">
        <v>57.094000000000001</v>
      </c>
      <c r="L9" s="2">
        <f t="shared" si="0"/>
        <v>1.0120000000000005</v>
      </c>
      <c r="M9" s="24">
        <f t="shared" si="1"/>
        <v>5.060000000000002E-2</v>
      </c>
    </row>
    <row r="10" spans="1:17" x14ac:dyDescent="0.25">
      <c r="A10" s="13">
        <v>9</v>
      </c>
      <c r="B10" s="23" t="s">
        <v>4</v>
      </c>
      <c r="C10" s="2">
        <v>5</v>
      </c>
      <c r="D10" s="2">
        <v>55</v>
      </c>
      <c r="E10" s="2">
        <v>1</v>
      </c>
      <c r="F10" s="3" t="s">
        <v>70</v>
      </c>
      <c r="G10" s="3" t="s">
        <v>71</v>
      </c>
      <c r="H10" s="4">
        <v>20</v>
      </c>
      <c r="I10" s="5">
        <v>9979</v>
      </c>
      <c r="J10" s="34">
        <v>17.699000000000002</v>
      </c>
      <c r="K10" s="34">
        <v>18.375</v>
      </c>
      <c r="L10" s="2">
        <f t="shared" si="0"/>
        <v>0.67599999999999838</v>
      </c>
      <c r="M10" s="24">
        <f t="shared" si="1"/>
        <v>3.379999999999992E-2</v>
      </c>
    </row>
    <row r="11" spans="1:17" x14ac:dyDescent="0.25">
      <c r="A11" s="13">
        <v>10</v>
      </c>
      <c r="B11" s="23" t="s">
        <v>11</v>
      </c>
      <c r="C11" s="2">
        <v>5</v>
      </c>
      <c r="D11" s="2">
        <v>55</v>
      </c>
      <c r="E11" s="2">
        <v>1</v>
      </c>
      <c r="F11" s="3" t="s">
        <v>70</v>
      </c>
      <c r="G11" s="3" t="s">
        <v>71</v>
      </c>
      <c r="H11" s="4">
        <v>20</v>
      </c>
      <c r="I11" s="5">
        <v>9979</v>
      </c>
      <c r="J11" s="34">
        <v>2.7229999999999999</v>
      </c>
      <c r="K11" s="34">
        <v>2.73</v>
      </c>
      <c r="L11" s="2">
        <f t="shared" si="0"/>
        <v>7.0000000000001172E-3</v>
      </c>
      <c r="M11" s="24">
        <f t="shared" si="1"/>
        <v>3.5000000000000585E-4</v>
      </c>
    </row>
    <row r="12" spans="1:17" x14ac:dyDescent="0.25">
      <c r="A12" s="13">
        <v>11</v>
      </c>
      <c r="B12" s="23" t="s">
        <v>7</v>
      </c>
      <c r="C12" s="2">
        <v>5</v>
      </c>
      <c r="D12" s="2">
        <v>55</v>
      </c>
      <c r="E12" s="2">
        <v>1</v>
      </c>
      <c r="F12" s="3" t="s">
        <v>70</v>
      </c>
      <c r="G12" s="3" t="s">
        <v>71</v>
      </c>
      <c r="H12" s="4">
        <v>20</v>
      </c>
      <c r="I12" s="5">
        <v>4955</v>
      </c>
      <c r="J12" s="34">
        <v>255.76599999999999</v>
      </c>
      <c r="K12" s="34">
        <v>259.21499999999997</v>
      </c>
      <c r="L12" s="2">
        <f t="shared" si="0"/>
        <v>3.4489999999999839</v>
      </c>
      <c r="M12" s="24">
        <f t="shared" si="1"/>
        <v>0.17244999999999919</v>
      </c>
    </row>
    <row r="13" spans="1:17" ht="17.25" thickBot="1" x14ac:dyDescent="0.3">
      <c r="A13" s="13">
        <v>12</v>
      </c>
      <c r="B13" s="25" t="s">
        <v>6</v>
      </c>
      <c r="C13" s="26">
        <v>5</v>
      </c>
      <c r="D13" s="26">
        <v>55</v>
      </c>
      <c r="E13" s="26">
        <v>1</v>
      </c>
      <c r="F13" s="28" t="s">
        <v>70</v>
      </c>
      <c r="G13" s="28" t="s">
        <v>71</v>
      </c>
      <c r="H13" s="29">
        <v>20</v>
      </c>
      <c r="I13" s="27">
        <v>4955</v>
      </c>
      <c r="J13" s="38">
        <v>25.699000000000002</v>
      </c>
      <c r="K13" s="38">
        <v>25.93</v>
      </c>
      <c r="L13" s="26">
        <f t="shared" si="0"/>
        <v>0.2309999999999981</v>
      </c>
      <c r="M13" s="31">
        <f t="shared" si="1"/>
        <v>1.1549999999999904E-2</v>
      </c>
    </row>
    <row r="28" spans="15:17" ht="17.25" thickBot="1" x14ac:dyDescent="0.3">
      <c r="O28" s="41" t="s">
        <v>83</v>
      </c>
      <c r="P28" s="41"/>
    </row>
    <row r="29" spans="15:17" ht="17.25" thickBot="1" x14ac:dyDescent="0.3">
      <c r="O29" s="43" t="s">
        <v>33</v>
      </c>
      <c r="P29" s="44" t="s">
        <v>16</v>
      </c>
      <c r="Q29" s="45" t="s">
        <v>82</v>
      </c>
    </row>
    <row r="30" spans="15:17" x14ac:dyDescent="0.25">
      <c r="O30" s="15">
        <v>1</v>
      </c>
      <c r="P30" s="15" t="s">
        <v>1</v>
      </c>
      <c r="Q30" s="42">
        <f>M2/D2</f>
        <v>0</v>
      </c>
    </row>
    <row r="31" spans="15:17" x14ac:dyDescent="0.25">
      <c r="O31" s="2">
        <v>2</v>
      </c>
      <c r="P31" s="2" t="s">
        <v>10</v>
      </c>
      <c r="Q31" s="42">
        <f t="shared" ref="Q31:Q41" si="2">M3/D3</f>
        <v>5.8181818181818182E-2</v>
      </c>
    </row>
    <row r="32" spans="15:17" x14ac:dyDescent="0.25">
      <c r="O32" s="2">
        <v>3</v>
      </c>
      <c r="P32" s="2" t="s">
        <v>3</v>
      </c>
      <c r="Q32" s="42">
        <f t="shared" si="2"/>
        <v>1.6435445454545448</v>
      </c>
    </row>
    <row r="33" spans="15:17" x14ac:dyDescent="0.25">
      <c r="O33" s="2">
        <v>4</v>
      </c>
      <c r="P33" s="2" t="s">
        <v>2</v>
      </c>
      <c r="Q33" s="42">
        <f t="shared" si="2"/>
        <v>0</v>
      </c>
    </row>
    <row r="34" spans="15:17" x14ac:dyDescent="0.25">
      <c r="O34" s="2">
        <v>5</v>
      </c>
      <c r="P34" s="2" t="s">
        <v>8</v>
      </c>
      <c r="Q34" s="42">
        <f t="shared" si="2"/>
        <v>0.84725272727272727</v>
      </c>
    </row>
    <row r="35" spans="15:17" x14ac:dyDescent="0.25">
      <c r="O35" s="2">
        <v>6</v>
      </c>
      <c r="P35" s="2" t="s">
        <v>5</v>
      </c>
      <c r="Q35" s="42">
        <f t="shared" si="2"/>
        <v>3.7630909090909125E-2</v>
      </c>
    </row>
    <row r="36" spans="15:17" x14ac:dyDescent="0.25">
      <c r="O36" s="2">
        <v>7</v>
      </c>
      <c r="P36" s="2" t="s">
        <v>0</v>
      </c>
      <c r="Q36" s="42">
        <f t="shared" si="2"/>
        <v>0.63970909090909112</v>
      </c>
    </row>
    <row r="37" spans="15:17" x14ac:dyDescent="0.25">
      <c r="O37" s="2">
        <v>8</v>
      </c>
      <c r="P37" s="2" t="s">
        <v>9</v>
      </c>
      <c r="Q37" s="42">
        <f t="shared" si="2"/>
        <v>9.2000000000000035E-4</v>
      </c>
    </row>
    <row r="38" spans="15:17" x14ac:dyDescent="0.25">
      <c r="O38" s="2">
        <v>9</v>
      </c>
      <c r="P38" s="2" t="s">
        <v>4</v>
      </c>
      <c r="Q38" s="42">
        <f t="shared" si="2"/>
        <v>6.1454545454545312E-4</v>
      </c>
    </row>
    <row r="39" spans="15:17" x14ac:dyDescent="0.25">
      <c r="O39" s="2">
        <v>10</v>
      </c>
      <c r="P39" s="2" t="s">
        <v>11</v>
      </c>
      <c r="Q39" s="42">
        <f t="shared" si="2"/>
        <v>6.3636363636364701E-6</v>
      </c>
    </row>
    <row r="40" spans="15:17" x14ac:dyDescent="0.25">
      <c r="O40" s="2">
        <v>11</v>
      </c>
      <c r="P40" s="2" t="s">
        <v>7</v>
      </c>
      <c r="Q40" s="42">
        <f t="shared" si="2"/>
        <v>3.1354545454545307E-3</v>
      </c>
    </row>
    <row r="41" spans="15:17" x14ac:dyDescent="0.25">
      <c r="O41" s="2">
        <v>12</v>
      </c>
      <c r="P41" s="2" t="s">
        <v>6</v>
      </c>
      <c r="Q41" s="42">
        <f t="shared" si="2"/>
        <v>2.0999999999999825E-4</v>
      </c>
    </row>
    <row r="43" spans="15:17" x14ac:dyDescent="0.25">
      <c r="O43" s="46" t="s">
        <v>81</v>
      </c>
    </row>
    <row r="44" spans="15:17" x14ac:dyDescent="0.25">
      <c r="O44" s="47" t="s">
        <v>84</v>
      </c>
      <c r="P44" s="47"/>
      <c r="Q44" s="47"/>
    </row>
    <row r="45" spans="15:17" x14ac:dyDescent="0.25">
      <c r="O45" s="47"/>
      <c r="P45" s="47"/>
      <c r="Q45" s="47"/>
    </row>
  </sheetData>
  <mergeCells count="2">
    <mergeCell ref="O28:P28"/>
    <mergeCell ref="O44:Q4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6015-B06F-40B6-8B3E-2BAD2326065E}">
  <dimension ref="A1:F20"/>
  <sheetViews>
    <sheetView zoomScale="175" zoomScaleNormal="175" workbookViewId="0">
      <selection activeCell="B23" sqref="B23"/>
    </sheetView>
  </sheetViews>
  <sheetFormatPr defaultRowHeight="15" x14ac:dyDescent="0.25"/>
  <cols>
    <col min="1" max="1" width="26.42578125" bestFit="1" customWidth="1"/>
    <col min="2" max="2" width="19.28515625" bestFit="1" customWidth="1"/>
    <col min="3" max="3" width="21.85546875" customWidth="1"/>
    <col min="4" max="4" width="21" customWidth="1"/>
    <col min="5" max="5" width="3" bestFit="1" customWidth="1"/>
  </cols>
  <sheetData>
    <row r="1" spans="1:5" ht="16.5" x14ac:dyDescent="0.25">
      <c r="A1" s="49" t="s">
        <v>16</v>
      </c>
      <c r="B1" s="50" t="s">
        <v>73</v>
      </c>
      <c r="C1" s="50" t="s">
        <v>78</v>
      </c>
      <c r="D1" s="51" t="s">
        <v>88</v>
      </c>
    </row>
    <row r="2" spans="1:5" ht="16.5" x14ac:dyDescent="0.25">
      <c r="A2" s="52" t="s">
        <v>3</v>
      </c>
      <c r="B2" s="12">
        <v>0.14343247187500086</v>
      </c>
      <c r="C2" s="12">
        <v>0.32995357142856802</v>
      </c>
      <c r="D2" s="53">
        <f>(((10*B2)+(25*C2))*1440)/1024</f>
        <v>13.616949381277795</v>
      </c>
      <c r="E2" s="63" t="s">
        <v>91</v>
      </c>
    </row>
    <row r="3" spans="1:5" ht="16.5" x14ac:dyDescent="0.25">
      <c r="A3" s="52" t="s">
        <v>8</v>
      </c>
      <c r="B3" s="12">
        <v>0.13233531354166603</v>
      </c>
      <c r="C3" s="12">
        <v>0.18351642857143</v>
      </c>
      <c r="D3" s="53">
        <f>(((10*B3)+(25*C3))*1440)/1024</f>
        <v>8.3127147886440138</v>
      </c>
    </row>
    <row r="4" spans="1:5" ht="16.5" x14ac:dyDescent="0.25">
      <c r="A4" s="52" t="s">
        <v>5</v>
      </c>
      <c r="B4" s="12">
        <v>8.4170390625000036E-2</v>
      </c>
      <c r="C4" s="12">
        <v>4.3071190476190499E-2</v>
      </c>
      <c r="D4" s="53">
        <f>(((10*B4)+(25*C4))*1440)/1024</f>
        <v>2.6978676583426351</v>
      </c>
    </row>
    <row r="5" spans="1:5" ht="16.5" x14ac:dyDescent="0.25">
      <c r="A5" s="52" t="s">
        <v>0</v>
      </c>
      <c r="B5" s="12">
        <v>3.3630842708334066E-2</v>
      </c>
      <c r="C5" s="12">
        <v>5.9610238095237501E-2</v>
      </c>
      <c r="D5" s="53">
        <f>(((10*B5)+(25*C5))*1440)/1024</f>
        <v>2.5686061586216411</v>
      </c>
    </row>
    <row r="6" spans="1:5" ht="16.5" x14ac:dyDescent="0.25">
      <c r="A6" s="52" t="s">
        <v>7</v>
      </c>
      <c r="B6" s="12">
        <v>8.0745656249999239E-3</v>
      </c>
      <c r="C6" s="12">
        <v>9.4404761904753204E-4</v>
      </c>
      <c r="D6" s="53">
        <f>(((10*B6)+(25*C6))*1440)/1024</f>
        <v>0.14673775320870125</v>
      </c>
    </row>
    <row r="7" spans="1:5" ht="16.5" x14ac:dyDescent="0.25">
      <c r="A7" s="52" t="s">
        <v>9</v>
      </c>
      <c r="B7" s="12">
        <v>1.4763354166666652E-3</v>
      </c>
      <c r="C7" s="12">
        <v>4.6476190476187599E-4</v>
      </c>
      <c r="D7" s="53">
        <f>(((10*B7)+(25*C7))*1440)/1024</f>
        <v>3.7100252511159677E-2</v>
      </c>
    </row>
    <row r="8" spans="1:5" ht="16.5" x14ac:dyDescent="0.25">
      <c r="A8" s="52" t="s">
        <v>4</v>
      </c>
      <c r="B8" s="12">
        <v>5.1919374999999856E-4</v>
      </c>
      <c r="C8" s="12">
        <v>6.21428571428578E-4</v>
      </c>
      <c r="D8" s="53">
        <f>(((10*B8)+(25*C8))*1440)/1024</f>
        <v>2.9148260323660923E-2</v>
      </c>
    </row>
    <row r="9" spans="1:5" ht="16.5" x14ac:dyDescent="0.25">
      <c r="A9" s="52" t="s">
        <v>6</v>
      </c>
      <c r="B9" s="12">
        <v>1.170087499999995E-3</v>
      </c>
      <c r="C9" s="12">
        <v>3.0880952380951801E-4</v>
      </c>
      <c r="D9" s="53">
        <f>(((10*B9)+(25*C9))*1440)/1024</f>
        <v>2.7310940290178293E-2</v>
      </c>
    </row>
    <row r="10" spans="1:5" ht="16.5" x14ac:dyDescent="0.25">
      <c r="A10" s="52" t="s">
        <v>11</v>
      </c>
      <c r="B10" s="12">
        <v>4.4152083333333337E-5</v>
      </c>
      <c r="C10" s="12">
        <v>3.8095238095238099E-5</v>
      </c>
      <c r="D10" s="53">
        <f>(((10*B10)+(25*C10))*1440)/1024</f>
        <v>1.9601743861607144E-3</v>
      </c>
    </row>
    <row r="11" spans="1:5" ht="16.5" x14ac:dyDescent="0.25">
      <c r="A11" s="52" t="s">
        <v>1</v>
      </c>
      <c r="B11" s="12">
        <v>0</v>
      </c>
      <c r="C11" s="12">
        <v>0</v>
      </c>
      <c r="D11" s="53">
        <f>(((10*B11)+(25*C11))*1440)/1024</f>
        <v>0</v>
      </c>
    </row>
    <row r="12" spans="1:5" ht="16.5" x14ac:dyDescent="0.25">
      <c r="A12" s="52" t="s">
        <v>10</v>
      </c>
      <c r="B12" s="12">
        <v>0</v>
      </c>
      <c r="C12" s="12">
        <v>0</v>
      </c>
      <c r="D12" s="53">
        <f>(((10*B12)+(25*C12))*1440)/1024</f>
        <v>0</v>
      </c>
    </row>
    <row r="13" spans="1:5" ht="17.25" thickBot="1" x14ac:dyDescent="0.3">
      <c r="A13" s="54" t="s">
        <v>2</v>
      </c>
      <c r="B13" s="55">
        <v>0</v>
      </c>
      <c r="C13" s="55">
        <v>0</v>
      </c>
      <c r="D13" s="56">
        <f>(((10*B13)+(25*C13))*1440)/1024</f>
        <v>0</v>
      </c>
    </row>
    <row r="14" spans="1:5" ht="15.75" thickBot="1" x14ac:dyDescent="0.3">
      <c r="C14" s="64" t="s">
        <v>92</v>
      </c>
    </row>
    <row r="15" spans="1:5" ht="16.5" x14ac:dyDescent="0.25">
      <c r="A15" s="57" t="s">
        <v>86</v>
      </c>
      <c r="B15" s="58" t="s">
        <v>33</v>
      </c>
    </row>
    <row r="16" spans="1:5" ht="16.5" x14ac:dyDescent="0.25">
      <c r="A16" s="59" t="s">
        <v>13</v>
      </c>
      <c r="B16" s="60">
        <v>10</v>
      </c>
    </row>
    <row r="17" spans="1:6" ht="17.25" thickBot="1" x14ac:dyDescent="0.3">
      <c r="A17" s="61" t="s">
        <v>85</v>
      </c>
      <c r="B17" s="62">
        <v>25</v>
      </c>
    </row>
    <row r="18" spans="1:6" x14ac:dyDescent="0.25">
      <c r="F18" s="48" t="s">
        <v>89</v>
      </c>
    </row>
    <row r="19" spans="1:6" x14ac:dyDescent="0.25">
      <c r="F19" s="48" t="s">
        <v>87</v>
      </c>
    </row>
    <row r="20" spans="1:6" x14ac:dyDescent="0.25">
      <c r="F20" s="48" t="s">
        <v>90</v>
      </c>
    </row>
  </sheetData>
  <autoFilter ref="A1:D13" xr:uid="{106C6015-B06F-40B6-8B3E-2BAD2326065E}">
    <sortState xmlns:xlrd2="http://schemas.microsoft.com/office/spreadsheetml/2017/richdata2" ref="A2:D13">
      <sortCondition descending="1" ref="D1:D1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1 - Nodes</vt:lpstr>
      <vt:lpstr>Experiment 2 - SQL MI</vt:lpstr>
      <vt:lpstr>Experiment 3 - Replicas</vt:lpstr>
      <vt:lpstr>Experiment 4 - 55 MIs</vt:lpstr>
      <vt:lpstr>Sample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 Rahman</dc:creator>
  <cp:lastModifiedBy>Raki Rahman</cp:lastModifiedBy>
  <dcterms:created xsi:type="dcterms:W3CDTF">2015-06-05T18:17:20Z</dcterms:created>
  <dcterms:modified xsi:type="dcterms:W3CDTF">2022-04-01T23:07:11Z</dcterms:modified>
</cp:coreProperties>
</file>