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habuddinrhaju/Documents/Tutorials/Excel /"/>
    </mc:Choice>
  </mc:AlternateContent>
  <xr:revisionPtr revIDLastSave="0" documentId="13_ncr:1_{C543E6F4-B839-8246-AC29-403A6CEB2357}" xr6:coauthVersionLast="47" xr6:coauthVersionMax="47" xr10:uidLastSave="{00000000-0000-0000-0000-000000000000}"/>
  <bookViews>
    <workbookView xWindow="0" yWindow="0" windowWidth="33600" windowHeight="21000" firstSheet="3" activeTab="12" xr2:uid="{00000000-000D-0000-FFFF-FFFF00000000}"/>
  </bookViews>
  <sheets>
    <sheet name="TOC Gallery" sheetId="29" r:id="rId1"/>
    <sheet name="INDEX MATCH Benefits" sheetId="6" r:id="rId2"/>
    <sheet name="VLOOKUP Breaks" sheetId="11" r:id="rId3"/>
    <sheet name="VLOOKUP to Left" sheetId="12" r:id="rId4"/>
    <sheet name="MATCH Definition" sheetId="13" r:id="rId5"/>
    <sheet name="Match Example" sheetId="14" r:id="rId6"/>
    <sheet name="Match Column Example" sheetId="18" r:id="rId7"/>
    <sheet name="INDEX Definition" sheetId="1" r:id="rId8"/>
    <sheet name="INDEX Example" sheetId="15" r:id="rId9"/>
    <sheet name="INDEX MATCH Example" sheetId="16" r:id="rId10"/>
    <sheet name="INDEX MATCH vs VLOOKUP" sheetId="17" r:id="rId11"/>
    <sheet name="Lookup to the Left" sheetId="8" r:id="rId12"/>
    <sheet name="Match Row and Col" sheetId="20" r:id="rId13"/>
    <sheet name="Most Common Error" sheetId="22" r:id="rId14"/>
    <sheet name="Sales Data" sheetId="24" r:id="rId15"/>
    <sheet name="Region" sheetId="25" r:id="rId16"/>
    <sheet name="Region Table" sheetId="26" r:id="rId17"/>
  </sheets>
  <definedNames>
    <definedName name="_xlnm._FilterDatabase" localSheetId="14" hidden="1">'Sales Data'!$A$3:$Y$338</definedName>
    <definedName name="_xlnm._FilterDatabase" localSheetId="3" hidden="1">'VLOOKUP to Left'!$A$3:$B$6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8" l="1"/>
  <c r="B21" i="8"/>
  <c r="B18" i="8"/>
  <c r="C28" i="16"/>
  <c r="C25" i="16"/>
  <c r="C23" i="16"/>
  <c r="C22" i="15"/>
  <c r="C21" i="15"/>
  <c r="C18" i="14"/>
  <c r="C17" i="15"/>
  <c r="C18" i="15"/>
  <c r="C14" i="14"/>
  <c r="Y4" i="24"/>
  <c r="Z5" i="24"/>
  <c r="Z6" i="24"/>
  <c r="Z7" i="24"/>
  <c r="Z8" i="24"/>
  <c r="Z9" i="24"/>
  <c r="Z10" i="24"/>
  <c r="Z11" i="24"/>
  <c r="Z12" i="24"/>
  <c r="Z13" i="24"/>
  <c r="Z14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29" i="24"/>
  <c r="Z30" i="24"/>
  <c r="Z31" i="24"/>
  <c r="Z32" i="24"/>
  <c r="Z33" i="24"/>
  <c r="Z34" i="24"/>
  <c r="Z35" i="24"/>
  <c r="Z36" i="24"/>
  <c r="Z37" i="24"/>
  <c r="Z38" i="24"/>
  <c r="Z39" i="24"/>
  <c r="Z40" i="24"/>
  <c r="Z41" i="24"/>
  <c r="Z42" i="24"/>
  <c r="Z43" i="24"/>
  <c r="Z44" i="24"/>
  <c r="Z45" i="24"/>
  <c r="Z46" i="24"/>
  <c r="Z47" i="24"/>
  <c r="Z48" i="24"/>
  <c r="Z49" i="24"/>
  <c r="Z50" i="24"/>
  <c r="Z51" i="24"/>
  <c r="Z52" i="24"/>
  <c r="Z53" i="24"/>
  <c r="Z54" i="24"/>
  <c r="Z55" i="24"/>
  <c r="Z56" i="24"/>
  <c r="Z57" i="24"/>
  <c r="Z58" i="24"/>
  <c r="Z59" i="24"/>
  <c r="Z60" i="24"/>
  <c r="Z61" i="24"/>
  <c r="Z62" i="24"/>
  <c r="Z63" i="24"/>
  <c r="Z64" i="24"/>
  <c r="Z65" i="24"/>
  <c r="Z66" i="24"/>
  <c r="Z67" i="24"/>
  <c r="Z68" i="24"/>
  <c r="Z69" i="24"/>
  <c r="Z70" i="24"/>
  <c r="Z71" i="24"/>
  <c r="Z72" i="24"/>
  <c r="Z73" i="24"/>
  <c r="Z74" i="24"/>
  <c r="Z75" i="24"/>
  <c r="Z76" i="24"/>
  <c r="Z77" i="24"/>
  <c r="Z78" i="24"/>
  <c r="Z79" i="24"/>
  <c r="Z80" i="24"/>
  <c r="Z81" i="24"/>
  <c r="Z82" i="24"/>
  <c r="Z83" i="24"/>
  <c r="Z84" i="24"/>
  <c r="Z85" i="24"/>
  <c r="Z86" i="24"/>
  <c r="Z87" i="24"/>
  <c r="Z88" i="24"/>
  <c r="Z89" i="24"/>
  <c r="Z90" i="24"/>
  <c r="Z91" i="24"/>
  <c r="Z92" i="24"/>
  <c r="Z93" i="24"/>
  <c r="Z94" i="24"/>
  <c r="Z95" i="24"/>
  <c r="Z96" i="24"/>
  <c r="Z97" i="24"/>
  <c r="Z98" i="24"/>
  <c r="Z99" i="24"/>
  <c r="Z100" i="24"/>
  <c r="Z101" i="24"/>
  <c r="Z102" i="24"/>
  <c r="Z103" i="24"/>
  <c r="Z104" i="24"/>
  <c r="Z105" i="24"/>
  <c r="Z106" i="24"/>
  <c r="Z107" i="24"/>
  <c r="Z108" i="24"/>
  <c r="Z109" i="24"/>
  <c r="Z110" i="24"/>
  <c r="Z111" i="24"/>
  <c r="Z112" i="24"/>
  <c r="Z113" i="24"/>
  <c r="Z114" i="24"/>
  <c r="Z115" i="24"/>
  <c r="Z116" i="24"/>
  <c r="Z117" i="24"/>
  <c r="Z118" i="24"/>
  <c r="Z119" i="24"/>
  <c r="Z120" i="24"/>
  <c r="Z121" i="24"/>
  <c r="Z122" i="24"/>
  <c r="Z123" i="24"/>
  <c r="Z124" i="24"/>
  <c r="Z125" i="24"/>
  <c r="Z126" i="24"/>
  <c r="Z127" i="24"/>
  <c r="Z128" i="24"/>
  <c r="Z129" i="24"/>
  <c r="Z130" i="24"/>
  <c r="Z131" i="24"/>
  <c r="Z132" i="24"/>
  <c r="Z133" i="24"/>
  <c r="Z134" i="24"/>
  <c r="Z135" i="24"/>
  <c r="Z136" i="24"/>
  <c r="Z137" i="24"/>
  <c r="Z138" i="24"/>
  <c r="Z139" i="24"/>
  <c r="Z140" i="24"/>
  <c r="Z141" i="24"/>
  <c r="Z142" i="24"/>
  <c r="Z143" i="24"/>
  <c r="Z144" i="24"/>
  <c r="Z145" i="24"/>
  <c r="Z146" i="24"/>
  <c r="Z147" i="24"/>
  <c r="Z148" i="24"/>
  <c r="Z149" i="24"/>
  <c r="Z150" i="24"/>
  <c r="Z151" i="24"/>
  <c r="Z152" i="24"/>
  <c r="Z153" i="24"/>
  <c r="Z154" i="24"/>
  <c r="Z155" i="24"/>
  <c r="Z156" i="24"/>
  <c r="Z157" i="24"/>
  <c r="Z158" i="24"/>
  <c r="Z159" i="24"/>
  <c r="Z160" i="24"/>
  <c r="Z161" i="24"/>
  <c r="Z162" i="24"/>
  <c r="Z163" i="24"/>
  <c r="Z164" i="24"/>
  <c r="Z165" i="24"/>
  <c r="Z166" i="24"/>
  <c r="Z167" i="24"/>
  <c r="Z168" i="24"/>
  <c r="Z169" i="24"/>
  <c r="Z170" i="24"/>
  <c r="Z171" i="24"/>
  <c r="Z172" i="24"/>
  <c r="Z173" i="24"/>
  <c r="Z174" i="24"/>
  <c r="Z175" i="24"/>
  <c r="Z176" i="24"/>
  <c r="Z177" i="24"/>
  <c r="Z178" i="24"/>
  <c r="Z179" i="24"/>
  <c r="Z180" i="24"/>
  <c r="Z181" i="24"/>
  <c r="Z182" i="24"/>
  <c r="Z183" i="24"/>
  <c r="Z184" i="24"/>
  <c r="Z185" i="24"/>
  <c r="Z186" i="24"/>
  <c r="Z187" i="24"/>
  <c r="Z188" i="24"/>
  <c r="Z189" i="24"/>
  <c r="Z190" i="24"/>
  <c r="Z191" i="24"/>
  <c r="Z192" i="24"/>
  <c r="Z193" i="24"/>
  <c r="Z194" i="24"/>
  <c r="Z195" i="24"/>
  <c r="Z196" i="24"/>
  <c r="Z197" i="24"/>
  <c r="Z198" i="24"/>
  <c r="Z199" i="24"/>
  <c r="Z200" i="24"/>
  <c r="Z201" i="24"/>
  <c r="Z202" i="24"/>
  <c r="Z203" i="24"/>
  <c r="Z204" i="24"/>
  <c r="Z205" i="24"/>
  <c r="Z206" i="24"/>
  <c r="Z207" i="24"/>
  <c r="Z208" i="24"/>
  <c r="Z209" i="24"/>
  <c r="Z210" i="24"/>
  <c r="Z211" i="24"/>
  <c r="Z212" i="24"/>
  <c r="Z213" i="24"/>
  <c r="Z214" i="24"/>
  <c r="Z215" i="24"/>
  <c r="Z216" i="24"/>
  <c r="Z217" i="24"/>
  <c r="Z218" i="24"/>
  <c r="Z219" i="24"/>
  <c r="Z220" i="24"/>
  <c r="Z221" i="24"/>
  <c r="Z222" i="24"/>
  <c r="Z223" i="24"/>
  <c r="Z224" i="24"/>
  <c r="Z225" i="24"/>
  <c r="Z226" i="24"/>
  <c r="Z227" i="24"/>
  <c r="Z228" i="24"/>
  <c r="Z229" i="24"/>
  <c r="Z230" i="24"/>
  <c r="Z231" i="24"/>
  <c r="Z232" i="24"/>
  <c r="Z233" i="24"/>
  <c r="Z234" i="24"/>
  <c r="Z235" i="24"/>
  <c r="Z236" i="24"/>
  <c r="Z237" i="24"/>
  <c r="Z238" i="24"/>
  <c r="Z239" i="24"/>
  <c r="Z240" i="24"/>
  <c r="Z241" i="24"/>
  <c r="Z242" i="24"/>
  <c r="Z243" i="24"/>
  <c r="Z244" i="24"/>
  <c r="Z245" i="24"/>
  <c r="Z246" i="24"/>
  <c r="Z247" i="24"/>
  <c r="Z248" i="24"/>
  <c r="Z249" i="24"/>
  <c r="Z250" i="24"/>
  <c r="Z251" i="24"/>
  <c r="Z252" i="24"/>
  <c r="Z253" i="24"/>
  <c r="Z254" i="24"/>
  <c r="Z255" i="24"/>
  <c r="Z256" i="24"/>
  <c r="Z257" i="24"/>
  <c r="Z258" i="24"/>
  <c r="Z259" i="24"/>
  <c r="Z260" i="24"/>
  <c r="Z261" i="24"/>
  <c r="Z262" i="24"/>
  <c r="Z263" i="24"/>
  <c r="Z264" i="24"/>
  <c r="Z265" i="24"/>
  <c r="Z266" i="24"/>
  <c r="Z267" i="24"/>
  <c r="Z268" i="24"/>
  <c r="Z269" i="24"/>
  <c r="Z270" i="24"/>
  <c r="Z271" i="24"/>
  <c r="Z272" i="24"/>
  <c r="Z273" i="24"/>
  <c r="Z274" i="24"/>
  <c r="Z275" i="24"/>
  <c r="Z276" i="24"/>
  <c r="Z277" i="24"/>
  <c r="Z278" i="24"/>
  <c r="Z279" i="24"/>
  <c r="Z280" i="24"/>
  <c r="Z281" i="24"/>
  <c r="Z282" i="24"/>
  <c r="Z283" i="24"/>
  <c r="Z284" i="24"/>
  <c r="Z285" i="24"/>
  <c r="Z286" i="24"/>
  <c r="Z287" i="24"/>
  <c r="Z288" i="24"/>
  <c r="Z289" i="24"/>
  <c r="Z290" i="24"/>
  <c r="Z291" i="24"/>
  <c r="Z292" i="24"/>
  <c r="Z293" i="24"/>
  <c r="Z294" i="24"/>
  <c r="Z295" i="24"/>
  <c r="Z296" i="24"/>
  <c r="Z297" i="24"/>
  <c r="Z298" i="24"/>
  <c r="Z299" i="24"/>
  <c r="Z300" i="24"/>
  <c r="Z301" i="24"/>
  <c r="Z302" i="24"/>
  <c r="Z303" i="24"/>
  <c r="Z304" i="24"/>
  <c r="Z305" i="24"/>
  <c r="Z306" i="24"/>
  <c r="Z307" i="24"/>
  <c r="Z308" i="24"/>
  <c r="Z309" i="24"/>
  <c r="Z310" i="24"/>
  <c r="Z311" i="24"/>
  <c r="Z312" i="24"/>
  <c r="Z313" i="24"/>
  <c r="Z314" i="24"/>
  <c r="Z315" i="24"/>
  <c r="Z316" i="24"/>
  <c r="Z317" i="24"/>
  <c r="Z318" i="24"/>
  <c r="Z319" i="24"/>
  <c r="Z320" i="24"/>
  <c r="Z321" i="24"/>
  <c r="Z322" i="24"/>
  <c r="Z323" i="24"/>
  <c r="Z324" i="24"/>
  <c r="Z325" i="24"/>
  <c r="Z326" i="24"/>
  <c r="Z327" i="24"/>
  <c r="Z328" i="24"/>
  <c r="Z329" i="24"/>
  <c r="Z330" i="24"/>
  <c r="Z331" i="24"/>
  <c r="Z332" i="24"/>
  <c r="Z333" i="24"/>
  <c r="Z334" i="24"/>
  <c r="Z335" i="24"/>
  <c r="Z336" i="24"/>
  <c r="Z337" i="24"/>
  <c r="Z338" i="24"/>
  <c r="Z4" i="24"/>
  <c r="C12" i="22"/>
  <c r="Y5" i="24"/>
  <c r="Y6" i="24"/>
  <c r="Y7" i="24"/>
  <c r="Y8" i="24"/>
  <c r="Y9" i="24"/>
  <c r="Y10" i="24"/>
  <c r="Y11" i="24"/>
  <c r="Y12" i="24"/>
  <c r="Y13" i="24"/>
  <c r="Y14" i="24"/>
  <c r="Y15" i="24"/>
  <c r="Y16" i="24"/>
  <c r="Y17" i="24"/>
  <c r="Y18" i="24"/>
  <c r="Y19" i="24"/>
  <c r="Y20" i="24"/>
  <c r="Y21" i="24"/>
  <c r="Y22" i="24"/>
  <c r="Y23" i="24"/>
  <c r="Y24" i="24"/>
  <c r="Y25" i="24"/>
  <c r="Y26" i="24"/>
  <c r="Y27" i="24"/>
  <c r="Y28" i="24"/>
  <c r="Y29" i="24"/>
  <c r="Y30" i="24"/>
  <c r="Y31" i="24"/>
  <c r="Y32" i="24"/>
  <c r="Y33" i="24"/>
  <c r="Y34" i="24"/>
  <c r="Y35" i="24"/>
  <c r="Y36" i="24"/>
  <c r="Y37" i="24"/>
  <c r="Y38" i="24"/>
  <c r="Y39" i="24"/>
  <c r="Y40" i="24"/>
  <c r="Y41" i="24"/>
  <c r="Y42" i="24"/>
  <c r="Y43" i="24"/>
  <c r="Y44" i="24"/>
  <c r="Y45" i="24"/>
  <c r="Y46" i="24"/>
  <c r="Y47" i="24"/>
  <c r="Y48" i="24"/>
  <c r="Y49" i="24"/>
  <c r="Y50" i="24"/>
  <c r="Y51" i="24"/>
  <c r="Y52" i="24"/>
  <c r="Y53" i="24"/>
  <c r="Y54" i="24"/>
  <c r="Y55" i="24"/>
  <c r="Y56" i="24"/>
  <c r="Y57" i="24"/>
  <c r="Y58" i="24"/>
  <c r="Y59" i="24"/>
  <c r="Y60" i="24"/>
  <c r="Y61" i="24"/>
  <c r="Y62" i="24"/>
  <c r="Y63" i="24"/>
  <c r="Y64" i="24"/>
  <c r="Y65" i="24"/>
  <c r="Y66" i="24"/>
  <c r="Y67" i="24"/>
  <c r="Y68" i="24"/>
  <c r="Y69" i="24"/>
  <c r="Y70" i="24"/>
  <c r="Y71" i="24"/>
  <c r="Y72" i="24"/>
  <c r="Y73" i="24"/>
  <c r="Y74" i="24"/>
  <c r="Y75" i="24"/>
  <c r="Y76" i="24"/>
  <c r="Y77" i="24"/>
  <c r="Y78" i="24"/>
  <c r="Y79" i="24"/>
  <c r="Y80" i="24"/>
  <c r="Y81" i="24"/>
  <c r="Y82" i="24"/>
  <c r="Y83" i="24"/>
  <c r="Y84" i="24"/>
  <c r="Y85" i="24"/>
  <c r="Y86" i="24"/>
  <c r="Y87" i="24"/>
  <c r="Y88" i="24"/>
  <c r="Y89" i="24"/>
  <c r="Y90" i="24"/>
  <c r="Y91" i="24"/>
  <c r="Y92" i="24"/>
  <c r="Y93" i="24"/>
  <c r="Y94" i="24"/>
  <c r="Y95" i="24"/>
  <c r="Y96" i="24"/>
  <c r="Y97" i="24"/>
  <c r="Y98" i="24"/>
  <c r="Y99" i="24"/>
  <c r="Y100" i="24"/>
  <c r="Y101" i="24"/>
  <c r="Y102" i="24"/>
  <c r="Y103" i="24"/>
  <c r="Y104" i="24"/>
  <c r="Y105" i="24"/>
  <c r="Y106" i="24"/>
  <c r="Y107" i="24"/>
  <c r="Y108" i="24"/>
  <c r="Y109" i="24"/>
  <c r="Y110" i="24"/>
  <c r="Y111" i="24"/>
  <c r="Y112" i="24"/>
  <c r="Y113" i="24"/>
  <c r="Y114" i="24"/>
  <c r="Y115" i="24"/>
  <c r="Y116" i="24"/>
  <c r="Y117" i="24"/>
  <c r="Y118" i="24"/>
  <c r="Y119" i="24"/>
  <c r="Y120" i="24"/>
  <c r="Y121" i="24"/>
  <c r="Y122" i="24"/>
  <c r="Y123" i="24"/>
  <c r="Y124" i="24"/>
  <c r="Y125" i="24"/>
  <c r="Y126" i="24"/>
  <c r="Y127" i="24"/>
  <c r="Y128" i="24"/>
  <c r="Y129" i="24"/>
  <c r="Y130" i="24"/>
  <c r="Y131" i="24"/>
  <c r="Y132" i="24"/>
  <c r="Y133" i="24"/>
  <c r="Y134" i="24"/>
  <c r="Y135" i="24"/>
  <c r="Y136" i="24"/>
  <c r="Y137" i="24"/>
  <c r="Y138" i="24"/>
  <c r="Y139" i="24"/>
  <c r="Y140" i="24"/>
  <c r="Y141" i="24"/>
  <c r="Y142" i="24"/>
  <c r="Y143" i="24"/>
  <c r="Y144" i="24"/>
  <c r="Y145" i="24"/>
  <c r="Y146" i="24"/>
  <c r="Y147" i="24"/>
  <c r="Y148" i="24"/>
  <c r="Y149" i="24"/>
  <c r="Y150" i="24"/>
  <c r="Y151" i="24"/>
  <c r="Y152" i="24"/>
  <c r="Y153" i="24"/>
  <c r="Y154" i="24"/>
  <c r="Y155" i="24"/>
  <c r="Y156" i="24"/>
  <c r="Y157" i="24"/>
  <c r="Y158" i="24"/>
  <c r="Y159" i="24"/>
  <c r="Y160" i="24"/>
  <c r="Y161" i="24"/>
  <c r="Y162" i="24"/>
  <c r="Y163" i="24"/>
  <c r="Y164" i="24"/>
  <c r="Y165" i="24"/>
  <c r="Y166" i="24"/>
  <c r="Y167" i="24"/>
  <c r="Y168" i="24"/>
  <c r="Y169" i="24"/>
  <c r="Y170" i="24"/>
  <c r="Y171" i="24"/>
  <c r="Y172" i="24"/>
  <c r="Y173" i="24"/>
  <c r="Y174" i="24"/>
  <c r="Y175" i="24"/>
  <c r="Y176" i="24"/>
  <c r="Y177" i="24"/>
  <c r="Y178" i="24"/>
  <c r="Y179" i="24"/>
  <c r="Y180" i="24"/>
  <c r="Y181" i="24"/>
  <c r="Y182" i="24"/>
  <c r="Y183" i="24"/>
  <c r="Y184" i="24"/>
  <c r="Y185" i="24"/>
  <c r="Y186" i="24"/>
  <c r="Y187" i="24"/>
  <c r="Y188" i="24"/>
  <c r="Y189" i="24"/>
  <c r="Y190" i="24"/>
  <c r="Y191" i="24"/>
  <c r="Y192" i="24"/>
  <c r="Y193" i="24"/>
  <c r="Y194" i="24"/>
  <c r="Y195" i="24"/>
  <c r="Y196" i="24"/>
  <c r="Y197" i="24"/>
  <c r="Y198" i="24"/>
  <c r="Y199" i="24"/>
  <c r="Y200" i="24"/>
  <c r="Y201" i="24"/>
  <c r="Y202" i="24"/>
  <c r="Y203" i="24"/>
  <c r="Y204" i="24"/>
  <c r="Y205" i="24"/>
  <c r="Y206" i="24"/>
  <c r="Y207" i="24"/>
  <c r="Y208" i="24"/>
  <c r="Y209" i="24"/>
  <c r="Y210" i="24"/>
  <c r="Y211" i="24"/>
  <c r="Y212" i="24"/>
  <c r="Y213" i="24"/>
  <c r="Y214" i="24"/>
  <c r="Y215" i="24"/>
  <c r="Y216" i="24"/>
  <c r="Y217" i="24"/>
  <c r="Y218" i="24"/>
  <c r="Y219" i="24"/>
  <c r="Y220" i="24"/>
  <c r="Y221" i="24"/>
  <c r="Y222" i="24"/>
  <c r="Y223" i="24"/>
  <c r="Y224" i="24"/>
  <c r="Y225" i="24"/>
  <c r="Y226" i="24"/>
  <c r="Y227" i="24"/>
  <c r="Y228" i="24"/>
  <c r="Y229" i="24"/>
  <c r="Y230" i="24"/>
  <c r="Y231" i="24"/>
  <c r="Y232" i="24"/>
  <c r="Y233" i="24"/>
  <c r="Y234" i="24"/>
  <c r="Y235" i="24"/>
  <c r="Y236" i="24"/>
  <c r="Y237" i="24"/>
  <c r="Y238" i="24"/>
  <c r="Y239" i="24"/>
  <c r="Y240" i="24"/>
  <c r="Y241" i="24"/>
  <c r="Y242" i="24"/>
  <c r="Y243" i="24"/>
  <c r="Y244" i="24"/>
  <c r="Y245" i="24"/>
  <c r="Y246" i="24"/>
  <c r="Y247" i="24"/>
  <c r="Y248" i="24"/>
  <c r="Y249" i="24"/>
  <c r="Y250" i="24"/>
  <c r="Y251" i="24"/>
  <c r="Y252" i="24"/>
  <c r="Y253" i="24"/>
  <c r="Y254" i="24"/>
  <c r="Y255" i="24"/>
  <c r="Y256" i="24"/>
  <c r="Y257" i="24"/>
  <c r="Y258" i="24"/>
  <c r="Y259" i="24"/>
  <c r="Y260" i="24"/>
  <c r="Y261" i="24"/>
  <c r="Y262" i="24"/>
  <c r="Y263" i="24"/>
  <c r="Y264" i="24"/>
  <c r="Y265" i="24"/>
  <c r="Y266" i="24"/>
  <c r="Y267" i="24"/>
  <c r="Y268" i="24"/>
  <c r="Y269" i="24"/>
  <c r="Y270" i="24"/>
  <c r="Y271" i="24"/>
  <c r="Y272" i="24"/>
  <c r="Y273" i="24"/>
  <c r="Y274" i="24"/>
  <c r="Y275" i="24"/>
  <c r="Y276" i="24"/>
  <c r="Y277" i="24"/>
  <c r="Y278" i="24"/>
  <c r="Y279" i="24"/>
  <c r="Y280" i="24"/>
  <c r="Y281" i="24"/>
  <c r="Y282" i="24"/>
  <c r="Y283" i="24"/>
  <c r="Y284" i="24"/>
  <c r="Y285" i="24"/>
  <c r="Y286" i="24"/>
  <c r="Y287" i="24"/>
  <c r="Y288" i="24"/>
  <c r="Y289" i="24"/>
  <c r="Y290" i="24"/>
  <c r="Y291" i="24"/>
  <c r="Y292" i="24"/>
  <c r="Y293" i="24"/>
  <c r="Y294" i="24"/>
  <c r="Y295" i="24"/>
  <c r="Y296" i="24"/>
  <c r="Y297" i="24"/>
  <c r="Y298" i="24"/>
  <c r="Y299" i="24"/>
  <c r="Y300" i="24"/>
  <c r="Y301" i="24"/>
  <c r="Y302" i="24"/>
  <c r="Y303" i="24"/>
  <c r="Y304" i="24"/>
  <c r="Y305" i="24"/>
  <c r="Y306" i="24"/>
  <c r="Y307" i="24"/>
  <c r="Y308" i="24"/>
  <c r="Y309" i="24"/>
  <c r="Y310" i="24"/>
  <c r="Y311" i="24"/>
  <c r="Y312" i="24"/>
  <c r="Y313" i="24"/>
  <c r="Y314" i="24"/>
  <c r="Y315" i="24"/>
  <c r="Y316" i="24"/>
  <c r="Y317" i="24"/>
  <c r="Y318" i="24"/>
  <c r="Y319" i="24"/>
  <c r="Y320" i="24"/>
  <c r="Y321" i="24"/>
  <c r="Y322" i="24"/>
  <c r="Y323" i="24"/>
  <c r="Y324" i="24"/>
  <c r="Y325" i="24"/>
  <c r="Y326" i="24"/>
  <c r="Y327" i="24"/>
  <c r="Y328" i="24"/>
  <c r="Y329" i="24"/>
  <c r="Y330" i="24"/>
  <c r="Y331" i="24"/>
  <c r="Y332" i="24"/>
  <c r="Y333" i="24"/>
  <c r="Y334" i="24"/>
  <c r="Y335" i="24"/>
  <c r="Y336" i="24"/>
  <c r="Y337" i="24"/>
  <c r="Y338" i="24"/>
  <c r="D13" i="20" l="1"/>
  <c r="C12" i="16"/>
  <c r="C15" i="15"/>
  <c r="C14" i="15"/>
  <c r="C14" i="18"/>
  <c r="B4" i="12"/>
  <c r="B16" i="11"/>
  <c r="C12" i="17" l="1"/>
  <c r="C13" i="17"/>
  <c r="B6" i="12" l="1"/>
  <c r="B16" i="8" l="1"/>
</calcChain>
</file>

<file path=xl/sharedStrings.xml><?xml version="1.0" encoding="utf-8"?>
<sst xmlns="http://schemas.openxmlformats.org/spreadsheetml/2006/main" count="5086" uniqueCount="250">
  <si>
    <t>INDEX Definition</t>
  </si>
  <si>
    <t>TALL</t>
  </si>
  <si>
    <t>GRANDE</t>
  </si>
  <si>
    <t>VENTI</t>
  </si>
  <si>
    <t>Caffe Latte</t>
  </si>
  <si>
    <t>Caffe Mocha</t>
  </si>
  <si>
    <t>Cappuccino</t>
  </si>
  <si>
    <t>Caramel Macchiato</t>
  </si>
  <si>
    <t>White Chocolate Mocha</t>
  </si>
  <si>
    <t>Caffe Americano</t>
  </si>
  <si>
    <t>Cinnamon Dolce Latte</t>
  </si>
  <si>
    <t>Steamer</t>
  </si>
  <si>
    <t>Drip Coffee</t>
  </si>
  <si>
    <t>Emp ID</t>
  </si>
  <si>
    <t>Name</t>
  </si>
  <si>
    <t>Region</t>
  </si>
  <si>
    <t>Department</t>
  </si>
  <si>
    <t>Month</t>
  </si>
  <si>
    <t>Year</t>
  </si>
  <si>
    <t>Sales</t>
  </si>
  <si>
    <t>Discounts</t>
  </si>
  <si>
    <t>DeRusha, Joe</t>
  </si>
  <si>
    <t>East</t>
  </si>
  <si>
    <t>5255-Data/Connectivity Sales</t>
  </si>
  <si>
    <t>Jan</t>
  </si>
  <si>
    <t>FY13</t>
  </si>
  <si>
    <t>De Pasquale, Richard</t>
  </si>
  <si>
    <t>5256-Sales Mgt &amp; Support</t>
  </si>
  <si>
    <t>Dobbert, Susan</t>
  </si>
  <si>
    <t>5257-Auto Sales</t>
  </si>
  <si>
    <t>Dillard, Susan</t>
  </si>
  <si>
    <t>5258-IAP Sales</t>
  </si>
  <si>
    <t>Dunton, Donna</t>
  </si>
  <si>
    <t>West</t>
  </si>
  <si>
    <t>5259-Sales Channel</t>
  </si>
  <si>
    <t>De Vries, John</t>
  </si>
  <si>
    <t>5262-Auto GM</t>
  </si>
  <si>
    <t>De Sousa, Kristi</t>
  </si>
  <si>
    <t>5263-Sales Support</t>
  </si>
  <si>
    <t>Defonso, Daniel</t>
  </si>
  <si>
    <t>5264-ARD Sales</t>
  </si>
  <si>
    <t>Benefits of INDEX &amp; MATCH vs VLOOKUP</t>
  </si>
  <si>
    <t>Look to the Left</t>
  </si>
  <si>
    <t>INDEX/MATCH</t>
  </si>
  <si>
    <t>VLOOKUP</t>
  </si>
  <si>
    <t>Lookup to the Left with INDEX/MATCH</t>
  </si>
  <si>
    <t>Question: What is Donna Dunton's Employee ID?</t>
  </si>
  <si>
    <t>CLASSIC FAVORITES</t>
  </si>
  <si>
    <t>Question: What is the price of a Caffe Mocha, size Grande?</t>
  </si>
  <si>
    <t>VLOOKUP Can Break When Inserting Columns</t>
  </si>
  <si>
    <t>Lookup Value</t>
  </si>
  <si>
    <t>Davis, Jan</t>
  </si>
  <si>
    <t>VLOOKUP Can Not Look to the Left</t>
  </si>
  <si>
    <t>MATCH Definition</t>
  </si>
  <si>
    <t>How the MATCH Function Works</t>
  </si>
  <si>
    <t>MATCH Returns the RELATIVE row or column number of the lookup value</t>
  </si>
  <si>
    <t>How the INDEX Function Works</t>
  </si>
  <si>
    <t>INDEX Returns a Cell's Value based on the specified row &amp; column numbers</t>
  </si>
  <si>
    <t>INDEX + MATCH Instead of VLOOKUP</t>
  </si>
  <si>
    <t>&lt;- INDEX MATCH Formula</t>
  </si>
  <si>
    <t>Grande</t>
  </si>
  <si>
    <t>&lt;- VLOOKUP Formula breaks when columns are inserted.</t>
  </si>
  <si>
    <t>MATCH Returns the Column Number</t>
  </si>
  <si>
    <t>Table of Contents</t>
  </si>
  <si>
    <t>Specify Single Column that contains Return Values.  Easier to insert/delete columns.</t>
  </si>
  <si>
    <t>Item</t>
  </si>
  <si>
    <t>Size</t>
  </si>
  <si>
    <t>Use MATCH for both Row and Column numbers.</t>
  </si>
  <si>
    <t>INDEX + MATCH Compared to VLOOKUP</t>
  </si>
  <si>
    <t>INDEX MATCH for Both Row and Column Numbers</t>
  </si>
  <si>
    <t>Most Common Error with INDEX MATCH</t>
  </si>
  <si>
    <t>INDEX array and MATCH lookup_array arguments must be same number of rows/cols.</t>
  </si>
  <si>
    <t>Price</t>
  </si>
  <si>
    <t>Product Name</t>
  </si>
  <si>
    <t>Wine</t>
  </si>
  <si>
    <t>Dried Plums</t>
  </si>
  <si>
    <t>Dried Pears</t>
  </si>
  <si>
    <t>Dried Apples</t>
  </si>
  <si>
    <t>Chai</t>
  </si>
  <si>
    <t>Coffee</t>
  </si>
  <si>
    <t>Chocolate Biscuits Mix</t>
  </si>
  <si>
    <t>Chocolate</t>
  </si>
  <si>
    <t>Clam Chowder</t>
  </si>
  <si>
    <t>Curry Sauce</t>
  </si>
  <si>
    <t>Green Tea</t>
  </si>
  <si>
    <t>Boysenberry Spread</t>
  </si>
  <si>
    <t>Cajun Seasoning</t>
  </si>
  <si>
    <t>Crab Meat</t>
  </si>
  <si>
    <t>Mozzarella</t>
  </si>
  <si>
    <t>Syrup</t>
  </si>
  <si>
    <t>Almonds</t>
  </si>
  <si>
    <t>Fruit Cocktail</t>
  </si>
  <si>
    <t>Scones</t>
  </si>
  <si>
    <t>Marmalade</t>
  </si>
  <si>
    <t>Create Relationships Between Data Sets - Lookup Tables</t>
  </si>
  <si>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</si>
  <si>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</si>
  <si>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</si>
  <si>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</si>
  <si>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</si>
  <si>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</si>
  <si>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</si>
  <si>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</si>
  <si>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</si>
  <si>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</si>
  <si>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</si>
  <si>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</si>
  <si>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</si>
  <si>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</si>
  <si>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</si>
  <si>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</si>
  <si>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</si>
  <si>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</si>
  <si>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</si>
  <si>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</si>
  <si>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</si>
  <si>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</si>
  <si>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</si>
  <si>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</si>
  <si>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</si>
  <si>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</si>
  <si>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</si>
  <si>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</si>
  <si>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</si>
  <si>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Shipping Company B</t>
  </si>
  <si>
    <t>Karen Toh</t>
  </si>
  <si>
    <t>Check</t>
  </si>
  <si>
    <t>Company D</t>
  </si>
  <si>
    <t>123 4th Street</t>
  </si>
  <si>
    <t>New York</t>
  </si>
  <si>
    <t>NY</t>
  </si>
  <si>
    <t>Andrew Cencini</t>
  </si>
  <si>
    <t>Shipping Company A</t>
  </si>
  <si>
    <t>Christina Lee</t>
  </si>
  <si>
    <t>Credit Card</t>
  </si>
  <si>
    <t>Company L</t>
  </si>
  <si>
    <t>123 12th Street</t>
  </si>
  <si>
    <t>John Edwards</t>
  </si>
  <si>
    <t>Company H</t>
  </si>
  <si>
    <t>123 8th Street</t>
  </si>
  <si>
    <t>Portland</t>
  </si>
  <si>
    <t>OR</t>
  </si>
  <si>
    <t>Nancy Freehafer</t>
  </si>
  <si>
    <t>Shipping Company C</t>
  </si>
  <si>
    <t>Elizabeth Andersen</t>
  </si>
  <si>
    <t>Company CC</t>
  </si>
  <si>
    <t>789 29th Street</t>
  </si>
  <si>
    <t>Denver</t>
  </si>
  <si>
    <t>CO</t>
  </si>
  <si>
    <t>Jan Kotas</t>
  </si>
  <si>
    <t>Soo Jung Lee</t>
  </si>
  <si>
    <t>Company C</t>
  </si>
  <si>
    <t>123 3rd Street</t>
  </si>
  <si>
    <t>Los Angelas</t>
  </si>
  <si>
    <t>CA</t>
  </si>
  <si>
    <t>Thomas Axerr</t>
  </si>
  <si>
    <t>Cash</t>
  </si>
  <si>
    <t>Company F</t>
  </si>
  <si>
    <t>123 6th Street</t>
  </si>
  <si>
    <t>Milwaukee</t>
  </si>
  <si>
    <t>WI</t>
  </si>
  <si>
    <t>Michael Neipper</t>
  </si>
  <si>
    <t>Francisco Pérez-Olaeta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</si>
  <si>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</si>
  <si>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</si>
  <si>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</si>
  <si>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</si>
  <si>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</si>
  <si>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</si>
  <si>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</si>
  <si>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</si>
  <si>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</si>
  <si>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</si>
  <si>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</si>
  <si>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</si>
  <si>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</si>
  <si>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Company G</t>
  </si>
  <si>
    <t>123 7th Street</t>
  </si>
  <si>
    <t>Boise</t>
  </si>
  <si>
    <t>ID</t>
  </si>
  <si>
    <t>Ming-Yang Xie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</si>
  <si>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</si>
  <si>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</si>
  <si>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</si>
  <si>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</si>
  <si>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</si>
  <si>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</si>
  <si>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</si>
  <si>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</si>
  <si>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</si>
  <si>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</si>
  <si>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Company I</t>
  </si>
  <si>
    <t>123 9th Street</t>
  </si>
  <si>
    <t>Salt Lake City</t>
  </si>
  <si>
    <t>UT</t>
  </si>
  <si>
    <t>Robert Zare</t>
  </si>
  <si>
    <t>Sven Mortensen</t>
  </si>
  <si>
    <t>Company Y</t>
  </si>
  <si>
    <t>789 25th Street</t>
  </si>
  <si>
    <t>John Rodman</t>
  </si>
  <si>
    <t>Company Z</t>
  </si>
  <si>
    <t>789 26th Street</t>
  </si>
  <si>
    <t>Run Liu</t>
  </si>
  <si>
    <t>State Code</t>
  </si>
  <si>
    <t>AK</t>
  </si>
  <si>
    <t>AL</t>
  </si>
  <si>
    <t>AR</t>
  </si>
  <si>
    <t>AZ</t>
  </si>
  <si>
    <t>CT</t>
  </si>
  <si>
    <t>Northeast</t>
  </si>
  <si>
    <t>DC</t>
  </si>
  <si>
    <t>DE</t>
  </si>
  <si>
    <t>GA</t>
  </si>
  <si>
    <t>HI</t>
  </si>
  <si>
    <t>IA</t>
  </si>
  <si>
    <t>Midwest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</si>
  <si>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</si>
  <si>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</si>
  <si>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</si>
  <si>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</si>
  <si>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</si>
  <si>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</si>
  <si>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</si>
  <si>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</si>
  <si>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</si>
  <si>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</si>
  <si>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</si>
  <si>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</si>
  <si>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</si>
  <si>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</si>
  <si>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</si>
  <si>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</si>
  <si>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</si>
  <si>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</si>
  <si>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OH</t>
  </si>
  <si>
    <t>OK</t>
  </si>
  <si>
    <t>PA</t>
  </si>
  <si>
    <t>RI</t>
  </si>
  <si>
    <t>SC</t>
  </si>
  <si>
    <t>SD</t>
  </si>
  <si>
    <t>TX</t>
  </si>
  <si>
    <t>VA</t>
  </si>
  <si>
    <t>VT</t>
  </si>
  <si>
    <t>WV</t>
  </si>
  <si>
    <t>WY</t>
  </si>
  <si>
    <t>Region Table</t>
  </si>
  <si>
    <t>True|True|3|Medium|Medium|False</t>
  </si>
  <si>
    <t>ROW NUMBER</t>
  </si>
  <si>
    <t>ROW N</t>
  </si>
  <si>
    <t>BREAK IF CELL MOVES)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</si>
</sst>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;@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92D05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indexed="8"/>
      <name val="Calibri"/>
      <family val="2"/>
    </font>
    <font>
      <sz val="11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theme="6"/>
      </patternFill>
    </fill>
    <fill>
      <patternFill patternType="solid">
        <fgColor theme="2"/>
        <bgColor theme="6"/>
      </patternFill>
    </fill>
    <fill>
      <patternFill patternType="solid">
        <fgColor theme="0" tint="-0.249977111117893"/>
        <bgColor theme="6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6" fillId="0" borderId="0"/>
    <xf numFmtId="0" fontId="19" fillId="0" borderId="0" applyFill="0" applyProtection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5" fillId="2" borderId="1" xfId="0" applyFont="1" applyFill="1" applyBorder="1"/>
    <xf numFmtId="0" fontId="6" fillId="2" borderId="1" xfId="0" applyFont="1" applyFill="1" applyBorder="1"/>
    <xf numFmtId="0" fontId="7" fillId="0" borderId="0" xfId="0" applyFont="1"/>
    <xf numFmtId="0" fontId="8" fillId="0" borderId="0" xfId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left"/>
    </xf>
    <xf numFmtId="0" fontId="4" fillId="3" borderId="2" xfId="2" applyFont="1" applyFill="1" applyBorder="1"/>
    <xf numFmtId="0" fontId="2" fillId="0" borderId="0" xfId="2"/>
    <xf numFmtId="0" fontId="2" fillId="0" borderId="2" xfId="2" applyBorder="1" applyAlignment="1">
      <alignment horizontal="left"/>
    </xf>
    <xf numFmtId="0" fontId="2" fillId="0" borderId="2" xfId="2" applyBorder="1"/>
    <xf numFmtId="14" fontId="2" fillId="0" borderId="2" xfId="2" applyNumberFormat="1" applyBorder="1"/>
    <xf numFmtId="41" fontId="0" fillId="0" borderId="2" xfId="3" applyFont="1" applyBorder="1"/>
    <xf numFmtId="0" fontId="2" fillId="0" borderId="3" xfId="2" applyBorder="1" applyAlignment="1">
      <alignment horizontal="left"/>
    </xf>
    <xf numFmtId="0" fontId="2" fillId="0" borderId="3" xfId="2" applyBorder="1"/>
    <xf numFmtId="14" fontId="2" fillId="0" borderId="3" xfId="2" applyNumberFormat="1" applyBorder="1"/>
    <xf numFmtId="41" fontId="0" fillId="0" borderId="3" xfId="3" applyFont="1" applyBorder="1"/>
    <xf numFmtId="0" fontId="2" fillId="0" borderId="4" xfId="2" applyBorder="1" applyAlignment="1">
      <alignment horizontal="left"/>
    </xf>
    <xf numFmtId="0" fontId="2" fillId="0" borderId="4" xfId="2" applyBorder="1"/>
    <xf numFmtId="14" fontId="2" fillId="0" borderId="4" xfId="2" applyNumberFormat="1" applyBorder="1"/>
    <xf numFmtId="41" fontId="0" fillId="0" borderId="4" xfId="3" applyFont="1" applyBorder="1"/>
    <xf numFmtId="0" fontId="9" fillId="0" borderId="5" xfId="2" applyFont="1" applyBorder="1"/>
    <xf numFmtId="0" fontId="11" fillId="0" borderId="0" xfId="0" applyFont="1"/>
    <xf numFmtId="0" fontId="12" fillId="0" borderId="0" xfId="0" applyFont="1" applyAlignment="1">
      <alignment horizontal="right"/>
    </xf>
    <xf numFmtId="0" fontId="10" fillId="4" borderId="0" xfId="0" applyFont="1" applyFill="1"/>
    <xf numFmtId="0" fontId="2" fillId="4" borderId="0" xfId="2" applyFill="1"/>
    <xf numFmtId="0" fontId="13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8" fontId="9" fillId="0" borderId="0" xfId="0" applyNumberFormat="1" applyFont="1" applyAlignment="1">
      <alignment horizontal="center"/>
    </xf>
    <xf numFmtId="0" fontId="10" fillId="5" borderId="0" xfId="0" applyFont="1" applyFill="1"/>
    <xf numFmtId="0" fontId="9" fillId="5" borderId="0" xfId="0" applyFont="1" applyFill="1"/>
    <xf numFmtId="0" fontId="1" fillId="0" borderId="0" xfId="0" applyFont="1"/>
    <xf numFmtId="2" fontId="9" fillId="0" borderId="5" xfId="0" quotePrefix="1" applyNumberFormat="1" applyFont="1" applyBorder="1"/>
    <xf numFmtId="0" fontId="3" fillId="6" borderId="0" xfId="4" applyFont="1" applyFill="1"/>
    <xf numFmtId="0" fontId="1" fillId="0" borderId="0" xfId="4"/>
    <xf numFmtId="164" fontId="9" fillId="0" borderId="0" xfId="5" applyNumberFormat="1" applyFont="1"/>
    <xf numFmtId="0" fontId="4" fillId="3" borderId="2" xfId="4" applyFont="1" applyFill="1" applyBorder="1"/>
    <xf numFmtId="0" fontId="9" fillId="0" borderId="4" xfId="4" applyFont="1" applyBorder="1"/>
    <xf numFmtId="0" fontId="9" fillId="0" borderId="2" xfId="4" applyFont="1" applyBorder="1"/>
    <xf numFmtId="0" fontId="9" fillId="0" borderId="3" xfId="4" applyFont="1" applyBorder="1"/>
    <xf numFmtId="2" fontId="9" fillId="0" borderId="0" xfId="0" quotePrefix="1" applyNumberFormat="1" applyFont="1"/>
    <xf numFmtId="1" fontId="9" fillId="0" borderId="5" xfId="0" quotePrefix="1" applyNumberFormat="1" applyFont="1" applyBorder="1"/>
    <xf numFmtId="0" fontId="14" fillId="0" borderId="0" xfId="0" applyFont="1" applyAlignment="1">
      <alignment horizontal="center"/>
    </xf>
    <xf numFmtId="0" fontId="15" fillId="0" borderId="0" xfId="1" applyFont="1" applyAlignment="1">
      <alignment horizontal="left"/>
    </xf>
    <xf numFmtId="0" fontId="3" fillId="0" borderId="0" xfId="0" applyFont="1"/>
    <xf numFmtId="0" fontId="5" fillId="2" borderId="1" xfId="6" applyFont="1" applyFill="1" applyBorder="1"/>
    <xf numFmtId="0" fontId="6" fillId="2" borderId="1" xfId="6" applyFont="1" applyFill="1" applyBorder="1"/>
    <xf numFmtId="0" fontId="18" fillId="8" borderId="10" xfId="7" applyFont="1" applyFill="1" applyBorder="1"/>
    <xf numFmtId="0" fontId="18" fillId="7" borderId="10" xfId="7" applyFont="1" applyFill="1" applyBorder="1"/>
    <xf numFmtId="0" fontId="19" fillId="0" borderId="0" xfId="7"/>
    <xf numFmtId="0" fontId="17" fillId="0" borderId="0" xfId="7" applyFont="1"/>
    <xf numFmtId="165" fontId="17" fillId="0" borderId="0" xfId="7" applyNumberFormat="1" applyFont="1"/>
    <xf numFmtId="166" fontId="17" fillId="0" borderId="0" xfId="7" applyNumberFormat="1" applyFont="1"/>
    <xf numFmtId="166" fontId="0" fillId="0" borderId="0" xfId="8" applyNumberFormat="1" applyFont="1"/>
    <xf numFmtId="166" fontId="17" fillId="0" borderId="11" xfId="7" applyNumberFormat="1" applyFont="1" applyBorder="1"/>
    <xf numFmtId="166" fontId="17" fillId="0" borderId="7" xfId="7" applyNumberFormat="1" applyFont="1" applyBorder="1"/>
    <xf numFmtId="166" fontId="17" fillId="0" borderId="9" xfId="7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9" borderId="6" xfId="0" applyFont="1" applyFill="1" applyBorder="1"/>
    <xf numFmtId="0" fontId="3" fillId="9" borderId="7" xfId="0" applyFont="1" applyFill="1" applyBorder="1"/>
    <xf numFmtId="0" fontId="20" fillId="0" borderId="0" xfId="0" applyFont="1"/>
    <xf numFmtId="0" fontId="21" fillId="0" borderId="0" xfId="0" applyFont="1"/>
    <xf numFmtId="0" fontId="0" fillId="0" borderId="0" xfId="2" applyFont="1"/>
    <xf numFmtId="0" fontId="22" fillId="0" borderId="12" xfId="0" applyFont="1" applyBorder="1"/>
  </cellXfs>
  <cellStyles count="9">
    <cellStyle name="Comma [0] 2" xfId="3" xr:uid="{00000000-0005-0000-0000-000000000000}"/>
    <cellStyle name="Comma 2" xfId="5" xr:uid="{00000000-0005-0000-0000-000001000000}"/>
    <cellStyle name="Currency 2" xfId="8" xr:uid="{08BED36E-B599-46A8-B825-42C52E0EB7DB}"/>
    <cellStyle name="Hyperlink" xfId="1" builtinId="8"/>
    <cellStyle name="Normal" xfId="0" builtinId="0" customBuiltin="1"/>
    <cellStyle name="Normal 2" xfId="2" xr:uid="{00000000-0005-0000-0000-000004000000}"/>
    <cellStyle name="Normal 2 2" xfId="4" xr:uid="{00000000-0005-0000-0000-000005000000}"/>
    <cellStyle name="Normal 3" xfId="6" xr:uid="{7FABF7ED-E1AD-431A-B9C5-34E5F8F4514F}"/>
    <cellStyle name="Normal 4" xfId="7" xr:uid="{B1301C82-FFD8-4192-B73A-B3BD48FE5A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#'INDEX Definition'!A1"/><Relationship Id="rId18" Type="http://schemas.openxmlformats.org/officeDocument/2006/relationships/image" Target="../media/image9.emf"/><Relationship Id="rId26" Type="http://schemas.openxmlformats.org/officeDocument/2006/relationships/image" Target="../media/image13.emf"/><Relationship Id="rId3" Type="http://schemas.openxmlformats.org/officeDocument/2006/relationships/hyperlink" Target="#'VLOOKUP Breaks'!A1"/><Relationship Id="rId21" Type="http://schemas.openxmlformats.org/officeDocument/2006/relationships/hyperlink" Target="#'Lookup to the Left'!A1"/><Relationship Id="rId34" Type="http://schemas.openxmlformats.org/officeDocument/2006/relationships/image" Target="../media/image17.emf"/><Relationship Id="rId7" Type="http://schemas.openxmlformats.org/officeDocument/2006/relationships/hyperlink" Target="#'MATCH Definition'!A1"/><Relationship Id="rId12" Type="http://schemas.openxmlformats.org/officeDocument/2006/relationships/image" Target="../media/image6.emf"/><Relationship Id="rId17" Type="http://schemas.openxmlformats.org/officeDocument/2006/relationships/hyperlink" Target="#'INDEX MATCH Example'!A1"/><Relationship Id="rId25" Type="http://schemas.openxmlformats.org/officeDocument/2006/relationships/hyperlink" Target="#'Most Common Error'!A1"/><Relationship Id="rId33" Type="http://schemas.openxmlformats.org/officeDocument/2006/relationships/hyperlink" Target="#'Source'!A1"/><Relationship Id="rId2" Type="http://schemas.openxmlformats.org/officeDocument/2006/relationships/image" Target="../media/image1.emf"/><Relationship Id="rId16" Type="http://schemas.openxmlformats.org/officeDocument/2006/relationships/image" Target="../media/image8.emf"/><Relationship Id="rId20" Type="http://schemas.openxmlformats.org/officeDocument/2006/relationships/image" Target="../media/image10.emf"/><Relationship Id="rId29" Type="http://schemas.openxmlformats.org/officeDocument/2006/relationships/hyperlink" Target="#'Region'!A1"/><Relationship Id="rId1" Type="http://schemas.openxmlformats.org/officeDocument/2006/relationships/hyperlink" Target="#'INDEX MATCH Benefits'!A1"/><Relationship Id="rId6" Type="http://schemas.openxmlformats.org/officeDocument/2006/relationships/image" Target="../media/image3.emf"/><Relationship Id="rId11" Type="http://schemas.openxmlformats.org/officeDocument/2006/relationships/hyperlink" Target="#'Match Column Example'!A1"/><Relationship Id="rId24" Type="http://schemas.openxmlformats.org/officeDocument/2006/relationships/image" Target="../media/image12.emf"/><Relationship Id="rId32" Type="http://schemas.openxmlformats.org/officeDocument/2006/relationships/image" Target="../media/image16.emf"/><Relationship Id="rId5" Type="http://schemas.openxmlformats.org/officeDocument/2006/relationships/hyperlink" Target="#'VLOOKUP to Left'!A1"/><Relationship Id="rId15" Type="http://schemas.openxmlformats.org/officeDocument/2006/relationships/hyperlink" Target="#'INDEX Example'!A1"/><Relationship Id="rId23" Type="http://schemas.openxmlformats.org/officeDocument/2006/relationships/hyperlink" Target="#'Match Row and Col'!A1"/><Relationship Id="rId28" Type="http://schemas.openxmlformats.org/officeDocument/2006/relationships/image" Target="../media/image14.emf"/><Relationship Id="rId10" Type="http://schemas.openxmlformats.org/officeDocument/2006/relationships/image" Target="../media/image5.emf"/><Relationship Id="rId19" Type="http://schemas.openxmlformats.org/officeDocument/2006/relationships/hyperlink" Target="#'INDEX MATCH vs VLOOKUP'!A1"/><Relationship Id="rId31" Type="http://schemas.openxmlformats.org/officeDocument/2006/relationships/hyperlink" Target="#'Region Table'!A1"/><Relationship Id="rId4" Type="http://schemas.openxmlformats.org/officeDocument/2006/relationships/image" Target="../media/image2.emf"/><Relationship Id="rId9" Type="http://schemas.openxmlformats.org/officeDocument/2006/relationships/hyperlink" Target="#'Match Example'!A1"/><Relationship Id="rId14" Type="http://schemas.openxmlformats.org/officeDocument/2006/relationships/image" Target="../media/image7.emf"/><Relationship Id="rId22" Type="http://schemas.openxmlformats.org/officeDocument/2006/relationships/image" Target="../media/image11.emf"/><Relationship Id="rId27" Type="http://schemas.openxmlformats.org/officeDocument/2006/relationships/hyperlink" Target="#'Sales Data'!A1"/><Relationship Id="rId30" Type="http://schemas.openxmlformats.org/officeDocument/2006/relationships/image" Target="../media/image15.emf"/><Relationship Id="rId8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</xdr:col>
      <xdr:colOff>228600</xdr:colOff>
      <xdr:row>10</xdr:row>
      <xdr:rowOff>171450</xdr:rowOff>
    </xdr:to>
    <xdr:pic>
      <xdr:nvPicPr>
        <xdr:cNvPr id="20499" name="Picture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D23D2C-5BEB-41E5-8E3E-71F27737D3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8017" b="37648"/>
        <a:stretch/>
      </xdr:blipFill>
      <xdr:spPr bwMode="auto">
        <a:xfrm>
          <a:off x="314325" y="6191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</xdr:row>
      <xdr:rowOff>177800</xdr:rowOff>
    </xdr:from>
    <xdr:to>
      <xdr:col>5</xdr:col>
      <xdr:colOff>228600</xdr:colOff>
      <xdr:row>12</xdr:row>
      <xdr:rowOff>50800</xdr:rowOff>
    </xdr:to>
    <xdr:sp macro="" textlink="">
      <xdr:nvSpPr>
        <xdr:cNvPr id="20" name="TextBox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217205-3978-4D1C-970F-A6EE548C25D9}"/>
            </a:ext>
          </a:extLst>
        </xdr:cNvPr>
        <xdr:cNvSpPr txBox="1"/>
      </xdr:nvSpPr>
      <xdr:spPr>
        <a:xfrm>
          <a:off x="314325" y="21304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INDEX MATCH Benefits</a:t>
          </a:r>
        </a:p>
      </xdr:txBody>
    </xdr:sp>
    <xdr:clientData/>
  </xdr:twoCellAnchor>
  <xdr:twoCellAnchor editAs="oneCell">
    <xdr:from>
      <xdr:col>5</xdr:col>
      <xdr:colOff>438150</xdr:colOff>
      <xdr:row>3</xdr:row>
      <xdr:rowOff>0</xdr:rowOff>
    </xdr:from>
    <xdr:to>
      <xdr:col>10</xdr:col>
      <xdr:colOff>57150</xdr:colOff>
      <xdr:row>10</xdr:row>
      <xdr:rowOff>171450</xdr:rowOff>
    </xdr:to>
    <xdr:pic>
      <xdr:nvPicPr>
        <xdr:cNvPr id="20500" name="Picture 2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EB6C73A-F343-464F-A2DE-83FC22A590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2127" b="39433"/>
        <a:stretch/>
      </xdr:blipFill>
      <xdr:spPr bwMode="auto">
        <a:xfrm>
          <a:off x="3190875" y="6191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438150</xdr:colOff>
      <xdr:row>10</xdr:row>
      <xdr:rowOff>177800</xdr:rowOff>
    </xdr:from>
    <xdr:to>
      <xdr:col>10</xdr:col>
      <xdr:colOff>57150</xdr:colOff>
      <xdr:row>12</xdr:row>
      <xdr:rowOff>50800</xdr:rowOff>
    </xdr:to>
    <xdr:sp macro="" textlink="">
      <xdr:nvSpPr>
        <xdr:cNvPr id="21" name="TextBox 2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EB56FA-41C2-466F-92C7-C5A1A99CF6B9}"/>
            </a:ext>
          </a:extLst>
        </xdr:cNvPr>
        <xdr:cNvSpPr txBox="1"/>
      </xdr:nvSpPr>
      <xdr:spPr>
        <a:xfrm>
          <a:off x="3190875" y="21304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VLOOKUP Breaks</a:t>
          </a:r>
        </a:p>
      </xdr:txBody>
    </xdr:sp>
    <xdr:clientData/>
  </xdr:twoCellAnchor>
  <xdr:twoCellAnchor editAs="oneCell">
    <xdr:from>
      <xdr:col>10</xdr:col>
      <xdr:colOff>266700</xdr:colOff>
      <xdr:row>3</xdr:row>
      <xdr:rowOff>0</xdr:rowOff>
    </xdr:from>
    <xdr:to>
      <xdr:col>14</xdr:col>
      <xdr:colOff>495300</xdr:colOff>
      <xdr:row>10</xdr:row>
      <xdr:rowOff>171450</xdr:rowOff>
    </xdr:to>
    <xdr:pic>
      <xdr:nvPicPr>
        <xdr:cNvPr id="20501" name="Picture 2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96FA1A5-ADC9-4407-BC2F-635F2FFACD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2481" b="38217"/>
        <a:stretch/>
      </xdr:blipFill>
      <xdr:spPr bwMode="auto">
        <a:xfrm>
          <a:off x="6067425" y="6191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10</xdr:row>
      <xdr:rowOff>177800</xdr:rowOff>
    </xdr:from>
    <xdr:to>
      <xdr:col>14</xdr:col>
      <xdr:colOff>495300</xdr:colOff>
      <xdr:row>12</xdr:row>
      <xdr:rowOff>50800</xdr:rowOff>
    </xdr:to>
    <xdr:sp macro="" textlink="">
      <xdr:nvSpPr>
        <xdr:cNvPr id="22" name="TextBox 2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B50EAAA-F174-4EEA-B7B0-0DFDADE989E1}"/>
            </a:ext>
          </a:extLst>
        </xdr:cNvPr>
        <xdr:cNvSpPr txBox="1"/>
      </xdr:nvSpPr>
      <xdr:spPr>
        <a:xfrm>
          <a:off x="6067425" y="21304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VLOOKUP to Left</a:t>
          </a:r>
        </a:p>
      </xdr:txBody>
    </xdr:sp>
    <xdr:clientData/>
  </xdr:twoCellAnchor>
  <xdr:twoCellAnchor editAs="oneCell">
    <xdr:from>
      <xdr:col>1</xdr:col>
      <xdr:colOff>0</xdr:colOff>
      <xdr:row>14</xdr:row>
      <xdr:rowOff>44450</xdr:rowOff>
    </xdr:from>
    <xdr:to>
      <xdr:col>5</xdr:col>
      <xdr:colOff>228600</xdr:colOff>
      <xdr:row>22</xdr:row>
      <xdr:rowOff>25400</xdr:rowOff>
    </xdr:to>
    <xdr:pic>
      <xdr:nvPicPr>
        <xdr:cNvPr id="20502" name="Picture 2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339345E-D81E-4BD9-A0CE-7407E7DBA7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3110" b="38217"/>
        <a:stretch/>
      </xdr:blipFill>
      <xdr:spPr bwMode="auto">
        <a:xfrm>
          <a:off x="314325" y="275907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22</xdr:row>
      <xdr:rowOff>31750</xdr:rowOff>
    </xdr:from>
    <xdr:to>
      <xdr:col>5</xdr:col>
      <xdr:colOff>228600</xdr:colOff>
      <xdr:row>23</xdr:row>
      <xdr:rowOff>95250</xdr:rowOff>
    </xdr:to>
    <xdr:sp macro="" textlink="">
      <xdr:nvSpPr>
        <xdr:cNvPr id="23" name="TextBox 2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A8C75FC-C271-4C41-85B5-343F009D0457}"/>
            </a:ext>
          </a:extLst>
        </xdr:cNvPr>
        <xdr:cNvSpPr txBox="1"/>
      </xdr:nvSpPr>
      <xdr:spPr>
        <a:xfrm>
          <a:off x="314325" y="427037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MATCH Definition</a:t>
          </a:r>
        </a:p>
      </xdr:txBody>
    </xdr:sp>
    <xdr:clientData/>
  </xdr:twoCellAnchor>
  <xdr:twoCellAnchor editAs="oneCell">
    <xdr:from>
      <xdr:col>5</xdr:col>
      <xdr:colOff>438150</xdr:colOff>
      <xdr:row>14</xdr:row>
      <xdr:rowOff>44450</xdr:rowOff>
    </xdr:from>
    <xdr:to>
      <xdr:col>10</xdr:col>
      <xdr:colOff>57150</xdr:colOff>
      <xdr:row>22</xdr:row>
      <xdr:rowOff>25400</xdr:rowOff>
    </xdr:to>
    <xdr:pic>
      <xdr:nvPicPr>
        <xdr:cNvPr id="20503" name="Picture 2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A44EC02-CDE8-48D0-B24B-439DBE75AA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070" b="39433"/>
        <a:stretch/>
      </xdr:blipFill>
      <xdr:spPr bwMode="auto">
        <a:xfrm>
          <a:off x="3190875" y="275907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438150</xdr:colOff>
      <xdr:row>22</xdr:row>
      <xdr:rowOff>31750</xdr:rowOff>
    </xdr:from>
    <xdr:to>
      <xdr:col>10</xdr:col>
      <xdr:colOff>57150</xdr:colOff>
      <xdr:row>23</xdr:row>
      <xdr:rowOff>95250</xdr:rowOff>
    </xdr:to>
    <xdr:sp macro="" textlink="">
      <xdr:nvSpPr>
        <xdr:cNvPr id="24" name="TextBox 2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F1EB7DD-5848-4A83-B41D-34291558A5B3}"/>
            </a:ext>
          </a:extLst>
        </xdr:cNvPr>
        <xdr:cNvSpPr txBox="1"/>
      </xdr:nvSpPr>
      <xdr:spPr>
        <a:xfrm>
          <a:off x="3190875" y="427037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Match Example</a:t>
          </a:r>
        </a:p>
      </xdr:txBody>
    </xdr:sp>
    <xdr:clientData/>
  </xdr:twoCellAnchor>
  <xdr:twoCellAnchor editAs="oneCell">
    <xdr:from>
      <xdr:col>10</xdr:col>
      <xdr:colOff>266700</xdr:colOff>
      <xdr:row>14</xdr:row>
      <xdr:rowOff>44450</xdr:rowOff>
    </xdr:from>
    <xdr:to>
      <xdr:col>14</xdr:col>
      <xdr:colOff>495300</xdr:colOff>
      <xdr:row>22</xdr:row>
      <xdr:rowOff>25400</xdr:rowOff>
    </xdr:to>
    <xdr:pic>
      <xdr:nvPicPr>
        <xdr:cNvPr id="20504" name="Picture 2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25150B2-1A6A-4611-9FF9-A303DB27C6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070" b="39433"/>
        <a:stretch/>
      </xdr:blipFill>
      <xdr:spPr bwMode="auto">
        <a:xfrm>
          <a:off x="6067425" y="275907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22</xdr:row>
      <xdr:rowOff>31750</xdr:rowOff>
    </xdr:from>
    <xdr:to>
      <xdr:col>14</xdr:col>
      <xdr:colOff>495300</xdr:colOff>
      <xdr:row>23</xdr:row>
      <xdr:rowOff>95250</xdr:rowOff>
    </xdr:to>
    <xdr:sp macro="" textlink="">
      <xdr:nvSpPr>
        <xdr:cNvPr id="25" name="TextBox 2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C63BBF1-9D92-42DF-9736-5A24A4B6C0E4}"/>
            </a:ext>
          </a:extLst>
        </xdr:cNvPr>
        <xdr:cNvSpPr txBox="1"/>
      </xdr:nvSpPr>
      <xdr:spPr>
        <a:xfrm>
          <a:off x="6067425" y="427037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Match Column Example</a:t>
          </a:r>
        </a:p>
      </xdr:txBody>
    </xdr:sp>
    <xdr:clientData/>
  </xdr:twoCellAnchor>
  <xdr:twoCellAnchor editAs="oneCell">
    <xdr:from>
      <xdr:col>1</xdr:col>
      <xdr:colOff>0</xdr:colOff>
      <xdr:row>25</xdr:row>
      <xdr:rowOff>88900</xdr:rowOff>
    </xdr:from>
    <xdr:to>
      <xdr:col>5</xdr:col>
      <xdr:colOff>228600</xdr:colOff>
      <xdr:row>33</xdr:row>
      <xdr:rowOff>69850</xdr:rowOff>
    </xdr:to>
    <xdr:pic>
      <xdr:nvPicPr>
        <xdr:cNvPr id="20505" name="Picture 2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2C86A12C-EF11-49D6-A8C4-293ED2C9D49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151" b="38217"/>
        <a:stretch/>
      </xdr:blipFill>
      <xdr:spPr bwMode="auto">
        <a:xfrm>
          <a:off x="314325" y="48990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33</xdr:row>
      <xdr:rowOff>76200</xdr:rowOff>
    </xdr:from>
    <xdr:to>
      <xdr:col>5</xdr:col>
      <xdr:colOff>228600</xdr:colOff>
      <xdr:row>34</xdr:row>
      <xdr:rowOff>139700</xdr:rowOff>
    </xdr:to>
    <xdr:sp macro="" textlink="">
      <xdr:nvSpPr>
        <xdr:cNvPr id="26" name="TextBox 2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6A0DC264-3E05-4D59-B888-7EAAA88B3420}"/>
            </a:ext>
          </a:extLst>
        </xdr:cNvPr>
        <xdr:cNvSpPr txBox="1"/>
      </xdr:nvSpPr>
      <xdr:spPr>
        <a:xfrm>
          <a:off x="314325" y="64103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INDEX Definition</a:t>
          </a:r>
        </a:p>
      </xdr:txBody>
    </xdr:sp>
    <xdr:clientData/>
  </xdr:twoCellAnchor>
  <xdr:twoCellAnchor editAs="oneCell">
    <xdr:from>
      <xdr:col>5</xdr:col>
      <xdr:colOff>438150</xdr:colOff>
      <xdr:row>25</xdr:row>
      <xdr:rowOff>88900</xdr:rowOff>
    </xdr:from>
    <xdr:to>
      <xdr:col>10</xdr:col>
      <xdr:colOff>57150</xdr:colOff>
      <xdr:row>33</xdr:row>
      <xdr:rowOff>69850</xdr:rowOff>
    </xdr:to>
    <xdr:pic>
      <xdr:nvPicPr>
        <xdr:cNvPr id="20506" name="Picture 26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4FF92BB-0E90-4EAE-AACB-9CF9A3F552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070" b="39433"/>
        <a:stretch/>
      </xdr:blipFill>
      <xdr:spPr bwMode="auto">
        <a:xfrm>
          <a:off x="3190875" y="48990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438150</xdr:colOff>
      <xdr:row>33</xdr:row>
      <xdr:rowOff>76200</xdr:rowOff>
    </xdr:from>
    <xdr:to>
      <xdr:col>10</xdr:col>
      <xdr:colOff>57150</xdr:colOff>
      <xdr:row>34</xdr:row>
      <xdr:rowOff>139700</xdr:rowOff>
    </xdr:to>
    <xdr:sp macro="" textlink="">
      <xdr:nvSpPr>
        <xdr:cNvPr id="27" name="TextBox 26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D00CF53B-88FB-4188-9B0E-14B35F5DC729}"/>
            </a:ext>
          </a:extLst>
        </xdr:cNvPr>
        <xdr:cNvSpPr txBox="1"/>
      </xdr:nvSpPr>
      <xdr:spPr>
        <a:xfrm>
          <a:off x="3190875" y="64103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INDEX Example</a:t>
          </a:r>
        </a:p>
      </xdr:txBody>
    </xdr:sp>
    <xdr:clientData/>
  </xdr:twoCellAnchor>
  <xdr:twoCellAnchor editAs="oneCell">
    <xdr:from>
      <xdr:col>10</xdr:col>
      <xdr:colOff>266700</xdr:colOff>
      <xdr:row>25</xdr:row>
      <xdr:rowOff>88900</xdr:rowOff>
    </xdr:from>
    <xdr:to>
      <xdr:col>14</xdr:col>
      <xdr:colOff>495300</xdr:colOff>
      <xdr:row>33</xdr:row>
      <xdr:rowOff>69850</xdr:rowOff>
    </xdr:to>
    <xdr:pic>
      <xdr:nvPicPr>
        <xdr:cNvPr id="20507" name="Picture 2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FA34B4B4-BFB7-4C01-B215-D481B3BC2D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8994" b="39324"/>
        <a:stretch/>
      </xdr:blipFill>
      <xdr:spPr bwMode="auto">
        <a:xfrm>
          <a:off x="6067425" y="48990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33</xdr:row>
      <xdr:rowOff>76200</xdr:rowOff>
    </xdr:from>
    <xdr:to>
      <xdr:col>14</xdr:col>
      <xdr:colOff>495300</xdr:colOff>
      <xdr:row>34</xdr:row>
      <xdr:rowOff>139700</xdr:rowOff>
    </xdr:to>
    <xdr:sp macro="" textlink="">
      <xdr:nvSpPr>
        <xdr:cNvPr id="28" name="TextBox 2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F70829E9-F9A6-4E75-A8D9-470763176EF9}"/>
            </a:ext>
          </a:extLst>
        </xdr:cNvPr>
        <xdr:cNvSpPr txBox="1"/>
      </xdr:nvSpPr>
      <xdr:spPr>
        <a:xfrm>
          <a:off x="6067425" y="64103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INDEX MATCH Example</a:t>
          </a:r>
        </a:p>
      </xdr:txBody>
    </xdr:sp>
    <xdr:clientData/>
  </xdr:twoCellAnchor>
  <xdr:twoCellAnchor editAs="oneCell">
    <xdr:from>
      <xdr:col>1</xdr:col>
      <xdr:colOff>0</xdr:colOff>
      <xdr:row>36</xdr:row>
      <xdr:rowOff>133350</xdr:rowOff>
    </xdr:from>
    <xdr:to>
      <xdr:col>5</xdr:col>
      <xdr:colOff>228600</xdr:colOff>
      <xdr:row>44</xdr:row>
      <xdr:rowOff>114300</xdr:rowOff>
    </xdr:to>
    <xdr:pic>
      <xdr:nvPicPr>
        <xdr:cNvPr id="20508" name="Picture 28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51EEDD8B-F4D4-42C2-ADF9-5CBFC94B6A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8994" b="39324"/>
        <a:stretch/>
      </xdr:blipFill>
      <xdr:spPr bwMode="auto">
        <a:xfrm>
          <a:off x="314325" y="703897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44</xdr:row>
      <xdr:rowOff>120650</xdr:rowOff>
    </xdr:from>
    <xdr:to>
      <xdr:col>5</xdr:col>
      <xdr:colOff>228600</xdr:colOff>
      <xdr:row>45</xdr:row>
      <xdr:rowOff>184150</xdr:rowOff>
    </xdr:to>
    <xdr:sp macro="" textlink="">
      <xdr:nvSpPr>
        <xdr:cNvPr id="29" name="TextBox 28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83B99E6D-1F7F-458C-B40E-F8D1A78FD185}"/>
            </a:ext>
          </a:extLst>
        </xdr:cNvPr>
        <xdr:cNvSpPr txBox="1"/>
      </xdr:nvSpPr>
      <xdr:spPr>
        <a:xfrm>
          <a:off x="314325" y="855027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INDEX MATCH vs VLOOKUP</a:t>
          </a:r>
        </a:p>
      </xdr:txBody>
    </xdr:sp>
    <xdr:clientData/>
  </xdr:twoCellAnchor>
  <xdr:twoCellAnchor editAs="oneCell">
    <xdr:from>
      <xdr:col>5</xdr:col>
      <xdr:colOff>438150</xdr:colOff>
      <xdr:row>36</xdr:row>
      <xdr:rowOff>133350</xdr:rowOff>
    </xdr:from>
    <xdr:to>
      <xdr:col>10</xdr:col>
      <xdr:colOff>57150</xdr:colOff>
      <xdr:row>44</xdr:row>
      <xdr:rowOff>114300</xdr:rowOff>
    </xdr:to>
    <xdr:pic>
      <xdr:nvPicPr>
        <xdr:cNvPr id="20509" name="Picture 29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C628B2DA-9369-4873-9EB8-A683DBB2E6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8826" b="38442"/>
        <a:stretch/>
      </xdr:blipFill>
      <xdr:spPr bwMode="auto">
        <a:xfrm>
          <a:off x="3190875" y="703897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438150</xdr:colOff>
      <xdr:row>44</xdr:row>
      <xdr:rowOff>120650</xdr:rowOff>
    </xdr:from>
    <xdr:to>
      <xdr:col>10</xdr:col>
      <xdr:colOff>57150</xdr:colOff>
      <xdr:row>45</xdr:row>
      <xdr:rowOff>184150</xdr:rowOff>
    </xdr:to>
    <xdr:sp macro="" textlink="">
      <xdr:nvSpPr>
        <xdr:cNvPr id="30" name="TextBox 29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60C654C0-03B8-4607-BB7E-DE415EB5F81D}"/>
            </a:ext>
          </a:extLst>
        </xdr:cNvPr>
        <xdr:cNvSpPr txBox="1"/>
      </xdr:nvSpPr>
      <xdr:spPr>
        <a:xfrm>
          <a:off x="3190875" y="855027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Lookup to the Left</a:t>
          </a:r>
        </a:p>
      </xdr:txBody>
    </xdr:sp>
    <xdr:clientData/>
  </xdr:twoCellAnchor>
  <xdr:twoCellAnchor editAs="oneCell">
    <xdr:from>
      <xdr:col>10</xdr:col>
      <xdr:colOff>266700</xdr:colOff>
      <xdr:row>36</xdr:row>
      <xdr:rowOff>133350</xdr:rowOff>
    </xdr:from>
    <xdr:to>
      <xdr:col>14</xdr:col>
      <xdr:colOff>495300</xdr:colOff>
      <xdr:row>44</xdr:row>
      <xdr:rowOff>114300</xdr:rowOff>
    </xdr:to>
    <xdr:pic>
      <xdr:nvPicPr>
        <xdr:cNvPr id="20510" name="Picture 30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C66A2CF8-52E2-4AC7-91BB-BCD9C0C1C9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8994" b="39324"/>
        <a:stretch/>
      </xdr:blipFill>
      <xdr:spPr bwMode="auto">
        <a:xfrm>
          <a:off x="6067425" y="703897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44</xdr:row>
      <xdr:rowOff>120650</xdr:rowOff>
    </xdr:from>
    <xdr:to>
      <xdr:col>14</xdr:col>
      <xdr:colOff>495300</xdr:colOff>
      <xdr:row>45</xdr:row>
      <xdr:rowOff>184150</xdr:rowOff>
    </xdr:to>
    <xdr:sp macro="" textlink="">
      <xdr:nvSpPr>
        <xdr:cNvPr id="31" name="TextBox 30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3391FA0F-1712-454B-8374-381B71924F76}"/>
            </a:ext>
          </a:extLst>
        </xdr:cNvPr>
        <xdr:cNvSpPr txBox="1"/>
      </xdr:nvSpPr>
      <xdr:spPr>
        <a:xfrm>
          <a:off x="6067425" y="855027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Match Row and Col</a:t>
          </a:r>
        </a:p>
      </xdr:txBody>
    </xdr:sp>
    <xdr:clientData/>
  </xdr:twoCellAnchor>
  <xdr:twoCellAnchor editAs="oneCell">
    <xdr:from>
      <xdr:col>1</xdr:col>
      <xdr:colOff>0</xdr:colOff>
      <xdr:row>47</xdr:row>
      <xdr:rowOff>177800</xdr:rowOff>
    </xdr:from>
    <xdr:to>
      <xdr:col>5</xdr:col>
      <xdr:colOff>228600</xdr:colOff>
      <xdr:row>55</xdr:row>
      <xdr:rowOff>158750</xdr:rowOff>
    </xdr:to>
    <xdr:pic>
      <xdr:nvPicPr>
        <xdr:cNvPr id="20511" name="Picture 31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96BAB293-C0A4-48B5-85FC-70525E04A8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8994" b="39324"/>
        <a:stretch/>
      </xdr:blipFill>
      <xdr:spPr bwMode="auto">
        <a:xfrm>
          <a:off x="314325" y="91789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55</xdr:row>
      <xdr:rowOff>165100</xdr:rowOff>
    </xdr:from>
    <xdr:to>
      <xdr:col>5</xdr:col>
      <xdr:colOff>228600</xdr:colOff>
      <xdr:row>57</xdr:row>
      <xdr:rowOff>38100</xdr:rowOff>
    </xdr:to>
    <xdr:sp macro="" textlink="">
      <xdr:nvSpPr>
        <xdr:cNvPr id="32" name="TextBox 31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C98DEB7D-AEF0-42CF-90C4-D2ECD4A58736}"/>
            </a:ext>
          </a:extLst>
        </xdr:cNvPr>
        <xdr:cNvSpPr txBox="1"/>
      </xdr:nvSpPr>
      <xdr:spPr>
        <a:xfrm>
          <a:off x="314325" y="106902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Most Common Error</a:t>
          </a:r>
        </a:p>
      </xdr:txBody>
    </xdr:sp>
    <xdr:clientData/>
  </xdr:twoCellAnchor>
  <xdr:twoCellAnchor editAs="oneCell">
    <xdr:from>
      <xdr:col>5</xdr:col>
      <xdr:colOff>438150</xdr:colOff>
      <xdr:row>47</xdr:row>
      <xdr:rowOff>177800</xdr:rowOff>
    </xdr:from>
    <xdr:to>
      <xdr:col>10</xdr:col>
      <xdr:colOff>57150</xdr:colOff>
      <xdr:row>55</xdr:row>
      <xdr:rowOff>158750</xdr:rowOff>
    </xdr:to>
    <xdr:pic>
      <xdr:nvPicPr>
        <xdr:cNvPr id="20512" name="Picture 32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FBA62E09-4B9D-43F5-8533-C964137B67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8826" b="38217"/>
        <a:stretch/>
      </xdr:blipFill>
      <xdr:spPr bwMode="auto">
        <a:xfrm>
          <a:off x="3190875" y="91789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438150</xdr:colOff>
      <xdr:row>55</xdr:row>
      <xdr:rowOff>165100</xdr:rowOff>
    </xdr:from>
    <xdr:to>
      <xdr:col>10</xdr:col>
      <xdr:colOff>57150</xdr:colOff>
      <xdr:row>57</xdr:row>
      <xdr:rowOff>38100</xdr:rowOff>
    </xdr:to>
    <xdr:sp macro="" textlink="">
      <xdr:nvSpPr>
        <xdr:cNvPr id="33" name="TextBox 32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F54D27E2-95C3-42FA-99BE-21A24E27B032}"/>
            </a:ext>
          </a:extLst>
        </xdr:cNvPr>
        <xdr:cNvSpPr txBox="1"/>
      </xdr:nvSpPr>
      <xdr:spPr>
        <a:xfrm>
          <a:off x="3190875" y="106902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Sales Data</a:t>
          </a:r>
        </a:p>
      </xdr:txBody>
    </xdr:sp>
    <xdr:clientData/>
  </xdr:twoCellAnchor>
  <xdr:twoCellAnchor editAs="oneCell">
    <xdr:from>
      <xdr:col>10</xdr:col>
      <xdr:colOff>266700</xdr:colOff>
      <xdr:row>47</xdr:row>
      <xdr:rowOff>177800</xdr:rowOff>
    </xdr:from>
    <xdr:to>
      <xdr:col>14</xdr:col>
      <xdr:colOff>495300</xdr:colOff>
      <xdr:row>55</xdr:row>
      <xdr:rowOff>158750</xdr:rowOff>
    </xdr:to>
    <xdr:pic>
      <xdr:nvPicPr>
        <xdr:cNvPr id="20513" name="Picture 33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4F6D245E-DF8F-49AC-ABE2-57819A7A27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475" b="39649"/>
        <a:stretch/>
      </xdr:blipFill>
      <xdr:spPr bwMode="auto">
        <a:xfrm>
          <a:off x="6067425" y="91789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55</xdr:row>
      <xdr:rowOff>165100</xdr:rowOff>
    </xdr:from>
    <xdr:to>
      <xdr:col>14</xdr:col>
      <xdr:colOff>495300</xdr:colOff>
      <xdr:row>57</xdr:row>
      <xdr:rowOff>38100</xdr:rowOff>
    </xdr:to>
    <xdr:sp macro="" textlink="">
      <xdr:nvSpPr>
        <xdr:cNvPr id="34" name="TextBox 33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AC4A0EC3-8196-45F5-9E11-4BF04587BF2F}"/>
            </a:ext>
          </a:extLst>
        </xdr:cNvPr>
        <xdr:cNvSpPr txBox="1"/>
      </xdr:nvSpPr>
      <xdr:spPr>
        <a:xfrm>
          <a:off x="6067425" y="106902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Region</a:t>
          </a:r>
        </a:p>
      </xdr:txBody>
    </xdr:sp>
    <xdr:clientData/>
  </xdr:twoCellAnchor>
  <xdr:twoCellAnchor editAs="oneCell">
    <xdr:from>
      <xdr:col>1</xdr:col>
      <xdr:colOff>0</xdr:colOff>
      <xdr:row>59</xdr:row>
      <xdr:rowOff>31750</xdr:rowOff>
    </xdr:from>
    <xdr:to>
      <xdr:col>5</xdr:col>
      <xdr:colOff>228600</xdr:colOff>
      <xdr:row>67</xdr:row>
      <xdr:rowOff>12700</xdr:rowOff>
    </xdr:to>
    <xdr:pic>
      <xdr:nvPicPr>
        <xdr:cNvPr id="20514" name="Picture 34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7D84342-49E8-4685-8FC9-76A4C05DE3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475" b="39649"/>
        <a:stretch/>
      </xdr:blipFill>
      <xdr:spPr bwMode="auto">
        <a:xfrm>
          <a:off x="314325" y="1131887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67</xdr:row>
      <xdr:rowOff>19050</xdr:rowOff>
    </xdr:from>
    <xdr:to>
      <xdr:col>5</xdr:col>
      <xdr:colOff>228600</xdr:colOff>
      <xdr:row>68</xdr:row>
      <xdr:rowOff>82550</xdr:rowOff>
    </xdr:to>
    <xdr:sp macro="" textlink="">
      <xdr:nvSpPr>
        <xdr:cNvPr id="35" name="TextBox 34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947B5871-14DA-4E52-883B-B99372A76CF0}"/>
            </a:ext>
          </a:extLst>
        </xdr:cNvPr>
        <xdr:cNvSpPr txBox="1"/>
      </xdr:nvSpPr>
      <xdr:spPr>
        <a:xfrm>
          <a:off x="314325" y="1283017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Region Table</a:t>
          </a:r>
        </a:p>
      </xdr:txBody>
    </xdr:sp>
    <xdr:clientData/>
  </xdr:twoCellAnchor>
  <xdr:twoCellAnchor editAs="oneCell">
    <xdr:from>
      <xdr:col>5</xdr:col>
      <xdr:colOff>438150</xdr:colOff>
      <xdr:row>59</xdr:row>
      <xdr:rowOff>31750</xdr:rowOff>
    </xdr:from>
    <xdr:to>
      <xdr:col>10</xdr:col>
      <xdr:colOff>57150</xdr:colOff>
      <xdr:row>67</xdr:row>
      <xdr:rowOff>12700</xdr:rowOff>
    </xdr:to>
    <xdr:pic>
      <xdr:nvPicPr>
        <xdr:cNvPr id="20515" name="Picture 35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CBC6F19E-F7C4-4515-A874-1514C71DFF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5651" b="39649"/>
        <a:stretch/>
      </xdr:blipFill>
      <xdr:spPr bwMode="auto">
        <a:xfrm>
          <a:off x="3190875" y="1131887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438150</xdr:colOff>
      <xdr:row>67</xdr:row>
      <xdr:rowOff>19050</xdr:rowOff>
    </xdr:from>
    <xdr:to>
      <xdr:col>10</xdr:col>
      <xdr:colOff>57150</xdr:colOff>
      <xdr:row>68</xdr:row>
      <xdr:rowOff>82550</xdr:rowOff>
    </xdr:to>
    <xdr:sp macro="" textlink="">
      <xdr:nvSpPr>
        <xdr:cNvPr id="36" name="TextBox 35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7DCF6538-0DFD-4ED8-9024-9550982C9D86}"/>
            </a:ext>
          </a:extLst>
        </xdr:cNvPr>
        <xdr:cNvSpPr txBox="1"/>
      </xdr:nvSpPr>
      <xdr:spPr>
        <a:xfrm>
          <a:off x="3190875" y="1283017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Source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1095375</xdr:colOff>
      <xdr:row>5</xdr:row>
      <xdr:rowOff>57150</xdr:rowOff>
    </xdr:from>
    <xdr:to>
      <xdr:col>3</xdr:col>
      <xdr:colOff>1095375</xdr:colOff>
      <xdr:row>11</xdr:row>
      <xdr:rowOff>171450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2000250" y="1514475"/>
          <a:ext cx="0" cy="1257300"/>
        </a:xfrm>
        <a:prstGeom prst="straightConnector1">
          <a:avLst/>
        </a:prstGeom>
        <a:ln w="38100">
          <a:solidFill>
            <a:srgbClr val="92D05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11</xdr:row>
      <xdr:rowOff>180975</xdr:rowOff>
    </xdr:from>
    <xdr:to>
      <xdr:col>3</xdr:col>
      <xdr:colOff>1085850</xdr:colOff>
      <xdr:row>11</xdr:row>
      <xdr:rowOff>180975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 rot="5400000">
          <a:off x="1362075" y="2152650"/>
          <a:ext cx="0" cy="1257300"/>
        </a:xfrm>
        <a:prstGeom prst="straightConnector1">
          <a:avLst/>
        </a:prstGeom>
        <a:ln w="38100">
          <a:solidFill>
            <a:srgbClr val="92D05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26</xdr:row>
      <xdr:rowOff>171449</xdr:rowOff>
    </xdr:from>
    <xdr:to>
      <xdr:col>6</xdr:col>
      <xdr:colOff>9525</xdr:colOff>
      <xdr:row>34</xdr:row>
      <xdr:rowOff>180974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2686050" y="3428999"/>
          <a:ext cx="1838325" cy="1533525"/>
        </a:xfrm>
        <a:prstGeom prst="rect">
          <a:avLst/>
        </a:prstGeom>
        <a:noFill/>
        <a:ln w="28575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26</xdr:row>
      <xdr:rowOff>180974</xdr:rowOff>
    </xdr:from>
    <xdr:to>
      <xdr:col>3</xdr:col>
      <xdr:colOff>9525</xdr:colOff>
      <xdr:row>34</xdr:row>
      <xdr:rowOff>190499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428625" y="3438524"/>
          <a:ext cx="485775" cy="1533525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600075</xdr:colOff>
      <xdr:row>26</xdr:row>
      <xdr:rowOff>171449</xdr:rowOff>
    </xdr:from>
    <xdr:to>
      <xdr:col>11</xdr:col>
      <xdr:colOff>9525</xdr:colOff>
      <xdr:row>35</xdr:row>
      <xdr:rowOff>9525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5114925" y="3428999"/>
          <a:ext cx="4105275" cy="1552576"/>
        </a:xfrm>
        <a:prstGeom prst="rect">
          <a:avLst/>
        </a:prstGeom>
        <a:noFill/>
        <a:ln w="28575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194514</xdr:colOff>
      <xdr:row>2</xdr:row>
      <xdr:rowOff>82964</xdr:rowOff>
    </xdr:from>
    <xdr:to>
      <xdr:col>6</xdr:col>
      <xdr:colOff>244751</xdr:colOff>
      <xdr:row>9</xdr:row>
      <xdr:rowOff>6643</xdr:rowOff>
    </xdr:to>
    <xdr:pic>
      <xdr:nvPicPr>
        <xdr:cNvPr id="2" name="Picture 1" descr="Difference Between VLOOKUP and MATCH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514" y="502064"/>
          <a:ext cx="3517337" cy="128257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193335</xdr:colOff>
      <xdr:row>11</xdr:row>
      <xdr:rowOff>29318</xdr:rowOff>
    </xdr:from>
    <xdr:to>
      <xdr:col>6</xdr:col>
      <xdr:colOff>164760</xdr:colOff>
      <xdr:row>17</xdr:row>
      <xdr:rowOff>180975</xdr:rowOff>
    </xdr:to>
    <xdr:pic>
      <xdr:nvPicPr>
        <xdr:cNvPr id="3" name="Picture 2" descr="Match Simple Definitio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35" y="2191493"/>
          <a:ext cx="3629025" cy="1294657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193225</xdr:colOff>
      <xdr:row>10</xdr:row>
      <xdr:rowOff>113731</xdr:rowOff>
    </xdr:from>
    <xdr:to>
      <xdr:col>5</xdr:col>
      <xdr:colOff>476250</xdr:colOff>
      <xdr:row>17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9927"/>
        <a:stretch/>
      </xdr:blipFill>
      <xdr:spPr>
        <a:xfrm>
          <a:off x="193225" y="2085406"/>
          <a:ext cx="2969075" cy="1276919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0</xdr:col>
      <xdr:colOff>180976</xdr:colOff>
      <xdr:row>2</xdr:row>
      <xdr:rowOff>82550</xdr:rowOff>
    </xdr:from>
    <xdr:to>
      <xdr:col>5</xdr:col>
      <xdr:colOff>142876</xdr:colOff>
      <xdr:row>9</xdr:row>
      <xdr:rowOff>82550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180976" y="501650"/>
          <a:ext cx="2508250" cy="1155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accent1"/>
              </a:solidFill>
            </a:rPr>
            <a:t>INDEX</a:t>
          </a:r>
          <a:r>
            <a:rPr lang="en-US" sz="1600">
              <a:solidFill>
                <a:schemeClr val="tx1">
                  <a:lumMod val="75000"/>
                  <a:lumOff val="25000"/>
                </a:schemeClr>
              </a:solidFill>
            </a:rPr>
            <a:t> Returns</a:t>
          </a:r>
          <a:r>
            <a:rPr lang="en-US" sz="1600" baseline="0">
              <a:solidFill>
                <a:schemeClr val="tx1">
                  <a:lumMod val="75000"/>
                  <a:lumOff val="25000"/>
                </a:schemeClr>
              </a:solidFill>
            </a:rPr>
            <a:t> a </a:t>
          </a:r>
          <a:r>
            <a:rPr lang="en-US" sz="1600" b="1" baseline="0">
              <a:solidFill>
                <a:schemeClr val="accent1"/>
              </a:solidFill>
            </a:rPr>
            <a:t>Cell's Value </a:t>
          </a:r>
          <a:r>
            <a:rPr lang="en-US" sz="1600" baseline="0">
              <a:solidFill>
                <a:schemeClr val="tx1">
                  <a:lumMod val="75000"/>
                  <a:lumOff val="25000"/>
                </a:schemeClr>
              </a:solidFill>
            </a:rPr>
            <a:t>based on the intersection of the row and column number of a range.</a:t>
          </a:r>
          <a:endParaRPr lang="en-US" sz="16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14</xdr:row>
      <xdr:rowOff>47625</xdr:rowOff>
    </xdr:from>
    <xdr:to>
      <xdr:col>7</xdr:col>
      <xdr:colOff>485155</xdr:colOff>
      <xdr:row>20</xdr:row>
      <xdr:rowOff>66535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2686050"/>
          <a:ext cx="5200030" cy="1161910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5A3D9F-DB72-4C40-80B5-31E31F5159DB}" name="Table2" displayName="Table2" ref="A1:B52" totalsRowShown="0">
  <autoFilter ref="A1:B52" xr:uid="{1D55DDF4-8E71-4D63-9639-F401C25A4FE7}"/>
  <tableColumns count="2">
    <tableColumn id="1" xr3:uid="{DEF2498A-F12A-4989-8D00-B01B19AEBCFE}" name="State Code"/>
    <tableColumn id="2" xr3:uid="{A32682F6-CBC5-42AC-83EC-DDBA19F87BDB}" name="Region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552FF-0414-49D8-A2DB-6A4E103E7F1C}">
  <dimension ref="A1:D73"/>
  <sheetViews>
    <sheetView showGridLines="0" topLeftCell="A43" workbookViewId="0">
      <selection activeCell="I77" sqref="I77"/>
    </sheetView>
  </sheetViews>
  <sheetFormatPr baseColWidth="10" defaultColWidth="8.83203125" defaultRowHeight="15" x14ac:dyDescent="0.2"/>
  <cols>
    <col min="1" max="1" width="4.6640625" customWidth="1"/>
  </cols>
  <sheetData>
    <row r="1" spans="1:2" x14ac:dyDescent="0.2">
      <c r="A1" s="64" t="s">
        <v>246</v>
      </c>
    </row>
    <row r="2" spans="1:2" ht="19" x14ac:dyDescent="0.25">
      <c r="B2" s="65" t="s">
        <v>63</v>
      </c>
    </row>
    <row r="73" spans="2:4" x14ac:dyDescent="0.2">
      <c r="B73" s="4"/>
      <c r="C73" s="4"/>
      <c r="D73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28"/>
  <sheetViews>
    <sheetView zoomScaleNormal="100" workbookViewId="0">
      <selection activeCell="E27" sqref="E27"/>
    </sheetView>
  </sheetViews>
  <sheetFormatPr baseColWidth="10" defaultColWidth="9.1640625" defaultRowHeight="15" x14ac:dyDescent="0.2"/>
  <cols>
    <col min="1" max="1" width="3.5" style="5" customWidth="1"/>
    <col min="2" max="2" width="25.5" style="5" customWidth="1"/>
    <col min="3" max="7" width="9.1640625" style="5" customWidth="1"/>
    <col min="8" max="16384" width="9.1640625" style="5"/>
  </cols>
  <sheetData>
    <row r="1" spans="1:9" s="2" customFormat="1" ht="20.25" customHeight="1" x14ac:dyDescent="0.25">
      <c r="A1" s="1" t="s">
        <v>58</v>
      </c>
      <c r="B1" s="1"/>
    </row>
    <row r="2" spans="1:9" x14ac:dyDescent="0.2">
      <c r="A2" s="44"/>
    </row>
    <row r="3" spans="1:9" ht="15" customHeight="1" x14ac:dyDescent="0.2">
      <c r="B3" s="6" t="s">
        <v>47</v>
      </c>
      <c r="C3" s="28" t="s">
        <v>1</v>
      </c>
      <c r="D3" s="28"/>
      <c r="E3" s="28"/>
      <c r="F3" s="28"/>
      <c r="G3" s="28" t="s">
        <v>2</v>
      </c>
      <c r="H3" s="28" t="s">
        <v>3</v>
      </c>
    </row>
    <row r="4" spans="1:9" ht="15" customHeight="1" x14ac:dyDescent="0.2">
      <c r="A4" s="43"/>
      <c r="B4" s="5" t="s">
        <v>4</v>
      </c>
      <c r="C4" s="29">
        <v>2.95</v>
      </c>
      <c r="D4" s="29"/>
      <c r="E4" s="29"/>
      <c r="F4" s="29">
        <v>3.75</v>
      </c>
      <c r="G4" s="29">
        <v>4.1500000000000004</v>
      </c>
    </row>
    <row r="5" spans="1:9" ht="15" customHeight="1" x14ac:dyDescent="0.2">
      <c r="A5" s="43"/>
      <c r="B5" s="5" t="s">
        <v>6</v>
      </c>
      <c r="C5" s="29">
        <v>2.95</v>
      </c>
      <c r="D5" s="29"/>
      <c r="E5" s="29"/>
      <c r="F5" s="29">
        <v>3.65</v>
      </c>
      <c r="G5" s="29">
        <v>4.1500000000000004</v>
      </c>
    </row>
    <row r="6" spans="1:9" ht="15" customHeight="1" x14ac:dyDescent="0.2">
      <c r="A6" s="43"/>
      <c r="B6" s="5" t="s">
        <v>7</v>
      </c>
      <c r="C6" s="29">
        <v>3.75</v>
      </c>
      <c r="D6" s="29"/>
      <c r="E6" s="29"/>
      <c r="F6" s="29">
        <v>3.95</v>
      </c>
      <c r="G6" s="29">
        <v>4.25</v>
      </c>
    </row>
    <row r="7" spans="1:9" ht="15" customHeight="1" x14ac:dyDescent="0.2">
      <c r="A7" s="43"/>
      <c r="B7" s="5" t="s">
        <v>5</v>
      </c>
      <c r="C7" s="29">
        <v>3.25</v>
      </c>
      <c r="D7" s="29"/>
      <c r="E7" s="29"/>
      <c r="F7" s="29">
        <v>3.95</v>
      </c>
      <c r="G7" s="29">
        <v>4.4000000000000004</v>
      </c>
    </row>
    <row r="8" spans="1:9" ht="15" customHeight="1" x14ac:dyDescent="0.2">
      <c r="A8" s="43"/>
      <c r="B8" s="5" t="s">
        <v>8</v>
      </c>
      <c r="C8" s="29">
        <v>3.45</v>
      </c>
      <c r="D8" s="29"/>
      <c r="E8" s="29"/>
      <c r="F8" s="29">
        <v>4.1500000000000004</v>
      </c>
      <c r="G8" s="29">
        <v>4.55</v>
      </c>
    </row>
    <row r="9" spans="1:9" ht="15" customHeight="1" x14ac:dyDescent="0.2"/>
    <row r="10" spans="1:9" ht="15" customHeight="1" x14ac:dyDescent="0.2">
      <c r="B10" s="30" t="s">
        <v>57</v>
      </c>
      <c r="C10" s="31"/>
      <c r="D10" s="31"/>
      <c r="E10" s="31"/>
      <c r="F10" s="31"/>
      <c r="G10" s="31"/>
      <c r="H10" s="31"/>
      <c r="I10" s="31"/>
    </row>
    <row r="11" spans="1:9" s="32" customFormat="1" ht="7.5" customHeight="1" x14ac:dyDescent="0.2"/>
    <row r="12" spans="1:9" x14ac:dyDescent="0.2">
      <c r="B12" s="5" t="s">
        <v>5</v>
      </c>
      <c r="C12" s="5">
        <f>INDEX($F$4:$F$8,MATCH(B12,$B$4:$B$8,0))</f>
        <v>3.95</v>
      </c>
    </row>
    <row r="22" spans="2:3" x14ac:dyDescent="0.2">
      <c r="C22" s="5" t="s">
        <v>248</v>
      </c>
    </row>
    <row r="23" spans="2:3" x14ac:dyDescent="0.2">
      <c r="B23" s="5" t="s">
        <v>8</v>
      </c>
      <c r="C23" s="5">
        <f>MATCH(B23,$B$4:$B$8,)</f>
        <v>5</v>
      </c>
    </row>
    <row r="25" spans="2:3" x14ac:dyDescent="0.2">
      <c r="B25" s="5" t="s">
        <v>8</v>
      </c>
      <c r="C25" s="5">
        <f>INDEX($F$4:$F$8,MATCH(B25,$B$4:$B$8,0))</f>
        <v>4.1500000000000004</v>
      </c>
    </row>
    <row r="27" spans="2:3" x14ac:dyDescent="0.2">
      <c r="B27" s="5" t="s">
        <v>44</v>
      </c>
      <c r="C27" s="5" t="s">
        <v>249</v>
      </c>
    </row>
    <row r="28" spans="2:3" x14ac:dyDescent="0.2">
      <c r="B28" s="5" t="s">
        <v>8</v>
      </c>
      <c r="C28" s="5">
        <f>VLOOKUP(B28,$B$4:$G$8,4,FALSE)</f>
        <v>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3"/>
  <sheetViews>
    <sheetView zoomScaleNormal="100" workbookViewId="0">
      <selection activeCell="C12" sqref="C12"/>
    </sheetView>
  </sheetViews>
  <sheetFormatPr baseColWidth="10" defaultColWidth="9.1640625" defaultRowHeight="15" x14ac:dyDescent="0.2"/>
  <cols>
    <col min="1" max="1" width="3.5" style="5" customWidth="1"/>
    <col min="2" max="2" width="25.5" style="5" customWidth="1"/>
    <col min="3" max="6" width="9.1640625" style="5" customWidth="1"/>
    <col min="7" max="16384" width="9.1640625" style="5"/>
  </cols>
  <sheetData>
    <row r="1" spans="1:8" s="2" customFormat="1" ht="20.25" customHeight="1" x14ac:dyDescent="0.25">
      <c r="A1" s="1" t="s">
        <v>68</v>
      </c>
      <c r="B1" s="1"/>
    </row>
    <row r="2" spans="1:8" x14ac:dyDescent="0.2">
      <c r="A2" s="44"/>
    </row>
    <row r="3" spans="1:8" ht="15" customHeight="1" x14ac:dyDescent="0.2">
      <c r="B3" s="6" t="s">
        <v>47</v>
      </c>
      <c r="C3" s="28" t="s">
        <v>1</v>
      </c>
      <c r="D3" s="28"/>
      <c r="E3" s="28" t="s">
        <v>2</v>
      </c>
      <c r="F3" s="28" t="s">
        <v>3</v>
      </c>
    </row>
    <row r="4" spans="1:8" ht="15" customHeight="1" x14ac:dyDescent="0.2">
      <c r="A4" s="43"/>
      <c r="B4" s="5" t="s">
        <v>4</v>
      </c>
      <c r="C4" s="29">
        <v>2.95</v>
      </c>
      <c r="D4" s="29"/>
      <c r="E4" s="29">
        <v>3.75</v>
      </c>
      <c r="F4" s="29">
        <v>4.1500000000000004</v>
      </c>
    </row>
    <row r="5" spans="1:8" ht="15" customHeight="1" x14ac:dyDescent="0.2">
      <c r="A5" s="43"/>
      <c r="B5" s="5" t="s">
        <v>6</v>
      </c>
      <c r="C5" s="29">
        <v>2.95</v>
      </c>
      <c r="D5" s="29"/>
      <c r="E5" s="29">
        <v>3.65</v>
      </c>
      <c r="F5" s="29">
        <v>4.1500000000000004</v>
      </c>
    </row>
    <row r="6" spans="1:8" ht="15" customHeight="1" x14ac:dyDescent="0.2">
      <c r="A6" s="43"/>
      <c r="B6" s="5" t="s">
        <v>7</v>
      </c>
      <c r="C6" s="29">
        <v>3.75</v>
      </c>
      <c r="D6" s="29"/>
      <c r="E6" s="29">
        <v>3.95</v>
      </c>
      <c r="F6" s="29">
        <v>4.25</v>
      </c>
    </row>
    <row r="7" spans="1:8" ht="15" customHeight="1" x14ac:dyDescent="0.2">
      <c r="A7" s="43"/>
      <c r="B7" s="5" t="s">
        <v>5</v>
      </c>
      <c r="C7" s="29">
        <v>3.25</v>
      </c>
      <c r="D7" s="29"/>
      <c r="E7" s="29">
        <v>3.95</v>
      </c>
      <c r="F7" s="29">
        <v>4.4000000000000004</v>
      </c>
    </row>
    <row r="8" spans="1:8" ht="15" customHeight="1" x14ac:dyDescent="0.2">
      <c r="A8" s="43"/>
      <c r="B8" s="5" t="s">
        <v>8</v>
      </c>
      <c r="C8" s="29">
        <v>3.45</v>
      </c>
      <c r="D8" s="29"/>
      <c r="E8" s="29">
        <v>4.1500000000000004</v>
      </c>
      <c r="F8" s="29">
        <v>4.55</v>
      </c>
    </row>
    <row r="9" spans="1:8" ht="15" customHeight="1" x14ac:dyDescent="0.2"/>
    <row r="10" spans="1:8" ht="15" customHeight="1" x14ac:dyDescent="0.2">
      <c r="B10" s="30" t="s">
        <v>57</v>
      </c>
      <c r="C10" s="31"/>
      <c r="D10" s="31"/>
      <c r="E10" s="31"/>
      <c r="F10" s="31"/>
      <c r="G10" s="31"/>
      <c r="H10" s="31"/>
    </row>
    <row r="11" spans="1:8" s="32" customFormat="1" ht="7.5" customHeight="1" x14ac:dyDescent="0.2"/>
    <row r="12" spans="1:8" x14ac:dyDescent="0.2">
      <c r="B12" s="5" t="s">
        <v>5</v>
      </c>
      <c r="C12" s="5">
        <f>INDEX($E$4:$E$8,MATCH(B12,$B$4:$B$8,0))</f>
        <v>3.95</v>
      </c>
      <c r="E12" s="5" t="s">
        <v>59</v>
      </c>
    </row>
    <row r="13" spans="1:8" x14ac:dyDescent="0.2">
      <c r="B13" s="5" t="s">
        <v>5</v>
      </c>
      <c r="C13" s="5">
        <f>VLOOKUP(B13,$B$4:$F$8,3,FALSE)</f>
        <v>0</v>
      </c>
      <c r="E13" s="5" t="s">
        <v>61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3"/>
  <sheetViews>
    <sheetView workbookViewId="0">
      <selection activeCell="B22" sqref="B22"/>
    </sheetView>
  </sheetViews>
  <sheetFormatPr baseColWidth="10" defaultColWidth="9.1640625" defaultRowHeight="15" x14ac:dyDescent="0.2"/>
  <cols>
    <col min="1" max="1" width="17" style="9" customWidth="1"/>
    <col min="2" max="2" width="7.1640625" style="9" customWidth="1"/>
    <col min="3" max="3" width="20.1640625" style="9" customWidth="1"/>
    <col min="4" max="4" width="27.33203125" style="9" customWidth="1"/>
    <col min="5" max="5" width="6.83203125" style="9" customWidth="1"/>
    <col min="6" max="6" width="5" style="9" customWidth="1"/>
    <col min="7" max="7" width="9" style="9" customWidth="1"/>
    <col min="8" max="8" width="9.5" style="9" customWidth="1"/>
    <col min="9" max="16384" width="9.1640625" style="9"/>
  </cols>
  <sheetData>
    <row r="1" spans="1:8" s="2" customFormat="1" ht="20.25" customHeight="1" x14ac:dyDescent="0.25">
      <c r="A1" s="1" t="s">
        <v>45</v>
      </c>
    </row>
    <row r="2" spans="1:8" x14ac:dyDescent="0.2">
      <c r="A2" s="44"/>
    </row>
    <row r="3" spans="1:8" x14ac:dyDescent="0.2">
      <c r="A3" s="8" t="s">
        <v>13</v>
      </c>
      <c r="B3" s="8" t="s">
        <v>15</v>
      </c>
      <c r="C3" s="8" t="s">
        <v>14</v>
      </c>
      <c r="D3" s="8" t="s">
        <v>16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x14ac:dyDescent="0.2">
      <c r="A4" s="10">
        <v>10001</v>
      </c>
      <c r="B4" s="11" t="s">
        <v>22</v>
      </c>
      <c r="C4" s="11" t="s">
        <v>21</v>
      </c>
      <c r="D4" s="11" t="s">
        <v>23</v>
      </c>
      <c r="E4" s="12" t="s">
        <v>24</v>
      </c>
      <c r="F4" s="12" t="s">
        <v>25</v>
      </c>
      <c r="G4" s="13">
        <v>100000</v>
      </c>
      <c r="H4" s="13">
        <v>25000</v>
      </c>
    </row>
    <row r="5" spans="1:8" x14ac:dyDescent="0.2">
      <c r="A5" s="14">
        <v>10002</v>
      </c>
      <c r="B5" s="15" t="s">
        <v>22</v>
      </c>
      <c r="C5" s="15" t="s">
        <v>26</v>
      </c>
      <c r="D5" s="15" t="s">
        <v>27</v>
      </c>
      <c r="E5" s="16" t="s">
        <v>24</v>
      </c>
      <c r="F5" s="16" t="s">
        <v>25</v>
      </c>
      <c r="G5" s="17">
        <v>150000</v>
      </c>
      <c r="H5" s="17">
        <v>30000</v>
      </c>
    </row>
    <row r="6" spans="1:8" x14ac:dyDescent="0.2">
      <c r="A6" s="18">
        <v>10003</v>
      </c>
      <c r="B6" s="19" t="s">
        <v>22</v>
      </c>
      <c r="C6" s="19" t="s">
        <v>28</v>
      </c>
      <c r="D6" s="19" t="s">
        <v>29</v>
      </c>
      <c r="E6" s="20" t="s">
        <v>24</v>
      </c>
      <c r="F6" s="20" t="s">
        <v>25</v>
      </c>
      <c r="G6" s="21">
        <v>200000</v>
      </c>
      <c r="H6" s="21">
        <v>35000</v>
      </c>
    </row>
    <row r="7" spans="1:8" x14ac:dyDescent="0.2">
      <c r="A7" s="18">
        <v>10004</v>
      </c>
      <c r="B7" s="19" t="s">
        <v>22</v>
      </c>
      <c r="C7" s="19" t="s">
        <v>30</v>
      </c>
      <c r="D7" s="19" t="s">
        <v>31</v>
      </c>
      <c r="E7" s="20" t="s">
        <v>24</v>
      </c>
      <c r="F7" s="20" t="s">
        <v>25</v>
      </c>
      <c r="G7" s="21">
        <v>250000</v>
      </c>
      <c r="H7" s="21">
        <v>40000</v>
      </c>
    </row>
    <row r="8" spans="1:8" x14ac:dyDescent="0.2">
      <c r="A8" s="18">
        <v>10005</v>
      </c>
      <c r="B8" s="19" t="s">
        <v>33</v>
      </c>
      <c r="C8" s="19" t="s">
        <v>32</v>
      </c>
      <c r="D8" s="19" t="s">
        <v>34</v>
      </c>
      <c r="E8" s="20" t="s">
        <v>24</v>
      </c>
      <c r="F8" s="20" t="s">
        <v>25</v>
      </c>
      <c r="G8" s="21">
        <v>300000</v>
      </c>
      <c r="H8" s="21">
        <v>45000</v>
      </c>
    </row>
    <row r="9" spans="1:8" x14ac:dyDescent="0.2">
      <c r="A9" s="18">
        <v>10006</v>
      </c>
      <c r="B9" s="19" t="s">
        <v>33</v>
      </c>
      <c r="C9" s="19" t="s">
        <v>35</v>
      </c>
      <c r="D9" s="19" t="s">
        <v>36</v>
      </c>
      <c r="E9" s="20" t="s">
        <v>24</v>
      </c>
      <c r="F9" s="20" t="s">
        <v>25</v>
      </c>
      <c r="G9" s="21">
        <v>350000</v>
      </c>
      <c r="H9" s="21">
        <v>50000</v>
      </c>
    </row>
    <row r="10" spans="1:8" x14ac:dyDescent="0.2">
      <c r="A10" s="18">
        <v>10007</v>
      </c>
      <c r="B10" s="19" t="s">
        <v>33</v>
      </c>
      <c r="C10" s="19" t="s">
        <v>37</v>
      </c>
      <c r="D10" s="19" t="s">
        <v>38</v>
      </c>
      <c r="E10" s="20" t="s">
        <v>24</v>
      </c>
      <c r="F10" s="20" t="s">
        <v>25</v>
      </c>
      <c r="G10" s="21">
        <v>400000</v>
      </c>
      <c r="H10" s="21">
        <v>55000</v>
      </c>
    </row>
    <row r="11" spans="1:8" x14ac:dyDescent="0.2">
      <c r="A11" s="18">
        <v>10008</v>
      </c>
      <c r="B11" s="19" t="s">
        <v>33</v>
      </c>
      <c r="C11" s="19" t="s">
        <v>39</v>
      </c>
      <c r="D11" s="19" t="s">
        <v>40</v>
      </c>
      <c r="E11" s="20" t="s">
        <v>24</v>
      </c>
      <c r="F11" s="20" t="s">
        <v>25</v>
      </c>
      <c r="G11" s="21">
        <v>450000</v>
      </c>
      <c r="H11" s="21">
        <v>60000</v>
      </c>
    </row>
    <row r="14" spans="1:8" x14ac:dyDescent="0.2">
      <c r="A14" s="25" t="s">
        <v>46</v>
      </c>
      <c r="B14" s="26"/>
      <c r="C14" s="26"/>
      <c r="D14" s="26"/>
    </row>
    <row r="15" spans="1:8" ht="16" thickBot="1" x14ac:dyDescent="0.25"/>
    <row r="16" spans="1:8" ht="16" thickBot="1" x14ac:dyDescent="0.25">
      <c r="A16" s="19" t="s">
        <v>32</v>
      </c>
      <c r="B16" s="22">
        <f>INDEX($A$4:$A$11,MATCH(A16,$C$4:$C$11,0))</f>
        <v>10005</v>
      </c>
    </row>
    <row r="18" spans="1:2" x14ac:dyDescent="0.2">
      <c r="A18" s="19" t="s">
        <v>37</v>
      </c>
      <c r="B18" s="9">
        <f>INDEX($A$4:$A$11,MATCH(A18,$C$4:$C$11,0))</f>
        <v>10007</v>
      </c>
    </row>
    <row r="20" spans="1:2" x14ac:dyDescent="0.2">
      <c r="A20" s="66" t="s">
        <v>44</v>
      </c>
    </row>
    <row r="21" spans="1:2" x14ac:dyDescent="0.2">
      <c r="A21" s="67" t="s">
        <v>37</v>
      </c>
      <c r="B21" s="9">
        <f>INDEX($A$4:$A$11,MATCH(A21,$C$4:$C$11,0))</f>
        <v>10007</v>
      </c>
    </row>
    <row r="22" spans="1:2" x14ac:dyDescent="0.2">
      <c r="B22" s="9" t="e">
        <f>VLOOKUP(A21,$A$4:$H$11,1,FALSE)</f>
        <v>#N/A</v>
      </c>
    </row>
    <row r="23" spans="1:2" x14ac:dyDescent="0.2">
      <c r="B23" s="6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96F7B-79D3-46E8-800E-C0C60EC792FA}">
  <sheetPr codeName="Sheet14"/>
  <dimension ref="A1:H13"/>
  <sheetViews>
    <sheetView tabSelected="1" zoomScaleNormal="100" workbookViewId="0">
      <selection activeCell="D14" sqref="D14"/>
    </sheetView>
  </sheetViews>
  <sheetFormatPr baseColWidth="10" defaultColWidth="9.1640625" defaultRowHeight="15" x14ac:dyDescent="0.2"/>
  <cols>
    <col min="1" max="1" width="3.5" style="5" customWidth="1"/>
    <col min="2" max="2" width="25.5" style="5" customWidth="1"/>
    <col min="3" max="6" width="9.1640625" style="5" customWidth="1"/>
    <col min="7" max="16384" width="9.1640625" style="5"/>
  </cols>
  <sheetData>
    <row r="1" spans="1:8" s="2" customFormat="1" ht="20.25" customHeight="1" x14ac:dyDescent="0.25">
      <c r="A1" s="1" t="s">
        <v>69</v>
      </c>
      <c r="B1" s="1"/>
    </row>
    <row r="2" spans="1:8" x14ac:dyDescent="0.2">
      <c r="A2" s="44"/>
    </row>
    <row r="3" spans="1:8" ht="15" customHeight="1" x14ac:dyDescent="0.2">
      <c r="B3" s="6" t="s">
        <v>47</v>
      </c>
      <c r="C3" s="28" t="s">
        <v>1</v>
      </c>
      <c r="D3" s="28" t="s">
        <v>2</v>
      </c>
      <c r="E3" s="28"/>
      <c r="F3" s="28" t="s">
        <v>3</v>
      </c>
    </row>
    <row r="4" spans="1:8" ht="15" customHeight="1" x14ac:dyDescent="0.2">
      <c r="A4" s="43"/>
      <c r="B4" s="5" t="s">
        <v>4</v>
      </c>
      <c r="C4" s="29">
        <v>2.95</v>
      </c>
      <c r="D4" s="29">
        <v>3.75</v>
      </c>
      <c r="E4" s="29"/>
      <c r="F4" s="29">
        <v>4.1500000000000004</v>
      </c>
    </row>
    <row r="5" spans="1:8" ht="15" customHeight="1" x14ac:dyDescent="0.2">
      <c r="A5" s="43"/>
      <c r="B5" s="5" t="s">
        <v>6</v>
      </c>
      <c r="C5" s="29">
        <v>2.95</v>
      </c>
      <c r="D5" s="29">
        <v>3.65</v>
      </c>
      <c r="E5" s="29"/>
      <c r="F5" s="29">
        <v>4.1500000000000004</v>
      </c>
    </row>
    <row r="6" spans="1:8" ht="15" customHeight="1" x14ac:dyDescent="0.2">
      <c r="A6" s="43"/>
      <c r="B6" s="5" t="s">
        <v>7</v>
      </c>
      <c r="C6" s="29">
        <v>3.75</v>
      </c>
      <c r="D6" s="29">
        <v>3.95</v>
      </c>
      <c r="E6" s="29"/>
      <c r="F6" s="29">
        <v>4.25</v>
      </c>
    </row>
    <row r="7" spans="1:8" ht="15" customHeight="1" x14ac:dyDescent="0.2">
      <c r="A7" s="43"/>
      <c r="B7" s="5" t="s">
        <v>5</v>
      </c>
      <c r="C7" s="29">
        <v>3.25</v>
      </c>
      <c r="D7" s="29">
        <v>3.95</v>
      </c>
      <c r="E7" s="29"/>
      <c r="F7" s="29">
        <v>4.4000000000000004</v>
      </c>
    </row>
    <row r="8" spans="1:8" ht="15" customHeight="1" x14ac:dyDescent="0.2">
      <c r="A8" s="43"/>
      <c r="B8" s="5" t="s">
        <v>8</v>
      </c>
      <c r="C8" s="29">
        <v>3.45</v>
      </c>
      <c r="D8" s="29">
        <v>4.1500000000000004</v>
      </c>
      <c r="E8" s="29"/>
      <c r="F8" s="29">
        <v>4.55</v>
      </c>
    </row>
    <row r="9" spans="1:8" ht="15" customHeight="1" x14ac:dyDescent="0.2"/>
    <row r="10" spans="1:8" ht="15" customHeight="1" x14ac:dyDescent="0.2">
      <c r="B10" s="30" t="s">
        <v>67</v>
      </c>
      <c r="C10" s="31"/>
      <c r="D10" s="31"/>
      <c r="E10" s="31"/>
      <c r="F10" s="31"/>
      <c r="G10" s="31"/>
      <c r="H10" s="31"/>
    </row>
    <row r="11" spans="1:8" s="32" customFormat="1" ht="7.5" customHeight="1" x14ac:dyDescent="0.2"/>
    <row r="12" spans="1:8" s="32" customFormat="1" x14ac:dyDescent="0.2">
      <c r="B12" s="6" t="s">
        <v>65</v>
      </c>
      <c r="C12" s="45" t="s">
        <v>66</v>
      </c>
      <c r="D12" s="45" t="s">
        <v>72</v>
      </c>
      <c r="E12" s="45"/>
    </row>
    <row r="13" spans="1:8" x14ac:dyDescent="0.2">
      <c r="B13" s="5" t="s">
        <v>6</v>
      </c>
      <c r="C13" s="5" t="s">
        <v>3</v>
      </c>
      <c r="D13" s="5">
        <f>INDEX($C$4:$F$8,MATCH(B13,$B$4:$B$8,0),MATCH(C13,$C$3:$F$3,0))</f>
        <v>4.1500000000000004</v>
      </c>
    </row>
  </sheetData>
  <dataValidations disablePrompts="1" count="2">
    <dataValidation type="list" allowBlank="1" showInputMessage="1" showErrorMessage="1" sqref="B13" xr:uid="{BF0F2179-00E0-46B4-B013-4919667E0AB4}">
      <formula1>$B$4:$B$8</formula1>
    </dataValidation>
    <dataValidation type="list" allowBlank="1" showInputMessage="1" showErrorMessage="1" sqref="C13" xr:uid="{4DA280CE-C181-4D15-8A0C-8A9DFB893DBA}">
      <formula1>$C$3:$F$3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67608-C7B8-4085-9E3E-234E8BA17120}">
  <sheetPr codeName="Sheet15"/>
  <dimension ref="A1:H12"/>
  <sheetViews>
    <sheetView zoomScaleNormal="100" workbookViewId="0">
      <selection activeCell="C12" sqref="C12"/>
    </sheetView>
  </sheetViews>
  <sheetFormatPr baseColWidth="10" defaultColWidth="9.1640625" defaultRowHeight="15" x14ac:dyDescent="0.2"/>
  <cols>
    <col min="1" max="1" width="3.5" style="5" customWidth="1"/>
    <col min="2" max="2" width="25.5" style="5" customWidth="1"/>
    <col min="3" max="5" width="9.1640625" style="5" customWidth="1"/>
    <col min="6" max="16384" width="9.1640625" style="5"/>
  </cols>
  <sheetData>
    <row r="1" spans="1:8" s="2" customFormat="1" ht="20.25" customHeight="1" x14ac:dyDescent="0.25">
      <c r="A1" s="1" t="s">
        <v>70</v>
      </c>
      <c r="B1" s="1"/>
    </row>
    <row r="2" spans="1:8" x14ac:dyDescent="0.2">
      <c r="A2" s="44"/>
    </row>
    <row r="3" spans="1:8" ht="15" customHeight="1" x14ac:dyDescent="0.2">
      <c r="B3" s="6" t="s">
        <v>47</v>
      </c>
      <c r="C3" s="28" t="s">
        <v>1</v>
      </c>
      <c r="D3" s="28" t="s">
        <v>2</v>
      </c>
      <c r="E3" s="28" t="s">
        <v>3</v>
      </c>
    </row>
    <row r="4" spans="1:8" ht="15" customHeight="1" x14ac:dyDescent="0.2">
      <c r="A4" s="43"/>
      <c r="B4" s="5" t="s">
        <v>4</v>
      </c>
      <c r="C4" s="29">
        <v>2.95</v>
      </c>
      <c r="D4" s="29">
        <v>3.75</v>
      </c>
      <c r="E4" s="29">
        <v>4.1500000000000004</v>
      </c>
    </row>
    <row r="5" spans="1:8" ht="15" customHeight="1" x14ac:dyDescent="0.2">
      <c r="A5" s="43"/>
      <c r="B5" s="5" t="s">
        <v>6</v>
      </c>
      <c r="C5" s="29">
        <v>2.95</v>
      </c>
      <c r="D5" s="29">
        <v>3.65</v>
      </c>
      <c r="E5" s="29">
        <v>4.1500000000000004</v>
      </c>
    </row>
    <row r="6" spans="1:8" ht="15" customHeight="1" x14ac:dyDescent="0.2">
      <c r="A6" s="43"/>
      <c r="B6" s="5" t="s">
        <v>7</v>
      </c>
      <c r="C6" s="29">
        <v>3.75</v>
      </c>
      <c r="D6" s="29">
        <v>3.95</v>
      </c>
      <c r="E6" s="29">
        <v>4.25</v>
      </c>
    </row>
    <row r="7" spans="1:8" ht="15" customHeight="1" x14ac:dyDescent="0.2">
      <c r="A7" s="43"/>
      <c r="B7" s="5" t="s">
        <v>5</v>
      </c>
      <c r="C7" s="29">
        <v>3.25</v>
      </c>
      <c r="D7" s="29">
        <v>3.95</v>
      </c>
      <c r="E7" s="29">
        <v>4.4000000000000004</v>
      </c>
    </row>
    <row r="8" spans="1:8" ht="15" customHeight="1" x14ac:dyDescent="0.2">
      <c r="A8" s="43"/>
      <c r="B8" s="5" t="s">
        <v>8</v>
      </c>
      <c r="C8" s="29">
        <v>3.45</v>
      </c>
      <c r="D8" s="29">
        <v>4.1500000000000004</v>
      </c>
      <c r="E8" s="29">
        <v>4.55</v>
      </c>
    </row>
    <row r="9" spans="1:8" ht="15" customHeight="1" x14ac:dyDescent="0.2"/>
    <row r="10" spans="1:8" ht="15" customHeight="1" x14ac:dyDescent="0.2">
      <c r="B10" s="30" t="s">
        <v>71</v>
      </c>
      <c r="C10" s="31"/>
      <c r="D10" s="31"/>
      <c r="E10" s="31"/>
      <c r="F10" s="31"/>
      <c r="G10" s="31"/>
      <c r="H10" s="31"/>
    </row>
    <row r="11" spans="1:8" s="32" customFormat="1" ht="7.5" customHeight="1" x14ac:dyDescent="0.2"/>
    <row r="12" spans="1:8" x14ac:dyDescent="0.2">
      <c r="B12" s="5" t="s">
        <v>8</v>
      </c>
      <c r="C12" s="5" t="e">
        <f>INDEX($D$4:$D$7,MATCH(B12,$B$4:$B$8,0))</f>
        <v>#REF!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6360-86FE-4A0D-A5F5-8E9C6D0CAD02}">
  <sheetPr codeName="Sheet16"/>
  <dimension ref="A1:Z338"/>
  <sheetViews>
    <sheetView workbookViewId="0">
      <selection activeCell="Y4" sqref="Y4"/>
    </sheetView>
  </sheetViews>
  <sheetFormatPr baseColWidth="10" defaultColWidth="9.1640625" defaultRowHeight="15" outlineLevelCol="1" x14ac:dyDescent="0.2"/>
  <cols>
    <col min="1" max="1" width="10.6640625" style="50" bestFit="1" customWidth="1"/>
    <col min="2" max="2" width="13" style="50" hidden="1" customWidth="1" outlineLevel="1"/>
    <col min="3" max="3" width="14.1640625" style="50" bestFit="1" customWidth="1" collapsed="1"/>
    <col min="4" max="4" width="17.6640625" style="50" hidden="1" customWidth="1" outlineLevel="1"/>
    <col min="5" max="5" width="14.33203125" style="50" hidden="1" customWidth="1" outlineLevel="1"/>
    <col min="6" max="6" width="12.5" style="50" customWidth="1" collapsed="1"/>
    <col min="7" max="7" width="7.83203125" style="50" customWidth="1"/>
    <col min="8" max="9" width="17.5" style="50" hidden="1" customWidth="1" outlineLevel="1"/>
    <col min="10" max="10" width="16.5" style="50" hidden="1" customWidth="1" outlineLevel="1"/>
    <col min="11" max="11" width="15.1640625" style="50" hidden="1" customWidth="1" outlineLevel="1"/>
    <col min="12" max="12" width="19.5" style="50" hidden="1" customWidth="1" outlineLevel="1"/>
    <col min="13" max="13" width="21.5" style="50" hidden="1" customWidth="1" outlineLevel="1"/>
    <col min="14" max="14" width="14.6640625" style="50" hidden="1" customWidth="1" outlineLevel="1"/>
    <col min="15" max="15" width="12.5" style="50" hidden="1" customWidth="1" outlineLevel="1"/>
    <col min="16" max="16" width="12.1640625" style="50" hidden="1" customWidth="1" outlineLevel="1"/>
    <col min="17" max="18" width="21.83203125" style="50" hidden="1" customWidth="1" outlineLevel="1"/>
    <col min="19" max="19" width="16" style="50" hidden="1" customWidth="1" outlineLevel="1" collapsed="1"/>
    <col min="20" max="20" width="21" style="50" hidden="1" customWidth="1" outlineLevel="1"/>
    <col min="21" max="21" width="12" style="50" hidden="1" customWidth="1" outlineLevel="1"/>
    <col min="22" max="22" width="11" style="50" hidden="1" customWidth="1" outlineLevel="1"/>
    <col min="23" max="23" width="11.1640625" style="50" bestFit="1" customWidth="1" collapsed="1"/>
    <col min="24" max="24" width="14.6640625" style="50" hidden="1" customWidth="1" outlineLevel="1"/>
    <col min="25" max="25" width="14.83203125" style="50" customWidth="1" collapsed="1"/>
    <col min="26" max="26" width="12.5" style="50" customWidth="1" outlineLevel="1"/>
    <col min="27" max="16384" width="9.1640625" style="50"/>
  </cols>
  <sheetData>
    <row r="1" spans="1:26" s="47" customFormat="1" ht="20.25" customHeight="1" x14ac:dyDescent="0.25">
      <c r="A1" s="46" t="s">
        <v>94</v>
      </c>
    </row>
    <row r="3" spans="1:26" x14ac:dyDescent="0.2">
      <c r="A3" s="48" t="s">
        <v>95</v>
      </c>
      <c r="B3" s="48" t="s">
        <v>96</v>
      </c>
      <c r="C3" s="48" t="s">
        <v>97</v>
      </c>
      <c r="D3" s="48" t="s">
        <v>98</v>
      </c>
      <c r="E3" s="48" t="s">
        <v>99</v>
      </c>
      <c r="F3" s="48" t="s">
        <v>100</v>
      </c>
      <c r="G3" s="48" t="s">
        <v>101</v>
      </c>
      <c r="H3" s="48" t="s">
        <v>102</v>
      </c>
      <c r="I3" s="48" t="s">
        <v>103</v>
      </c>
      <c r="J3" s="48" t="s">
        <v>104</v>
      </c>
      <c r="K3" s="48" t="s">
        <v>105</v>
      </c>
      <c r="L3" s="48" t="s">
        <v>106</v>
      </c>
      <c r="M3" s="48" t="s">
        <v>107</v>
      </c>
      <c r="N3" s="48" t="s">
        <v>108</v>
      </c>
      <c r="O3" s="48" t="s">
        <v>109</v>
      </c>
      <c r="P3" s="48" t="s">
        <v>110</v>
      </c>
      <c r="Q3" s="48" t="s">
        <v>111</v>
      </c>
      <c r="R3" s="48" t="s">
        <v>112</v>
      </c>
      <c r="S3" s="48" t="s">
        <v>113</v>
      </c>
      <c r="T3" s="48" t="s">
        <v>73</v>
      </c>
      <c r="U3" s="48" t="s">
        <v>114</v>
      </c>
      <c r="V3" s="48" t="s">
        <v>115</v>
      </c>
      <c r="W3" s="48" t="s">
        <v>116</v>
      </c>
      <c r="X3" s="48" t="s">
        <v>117</v>
      </c>
      <c r="Y3" s="49" t="s">
        <v>15</v>
      </c>
      <c r="Z3" s="49" t="s">
        <v>245</v>
      </c>
    </row>
    <row r="4" spans="1:26" x14ac:dyDescent="0.2">
      <c r="A4" s="51">
        <v>1001</v>
      </c>
      <c r="B4" s="52">
        <v>41666</v>
      </c>
      <c r="C4" s="51">
        <v>27</v>
      </c>
      <c r="D4" s="51" t="s">
        <v>118</v>
      </c>
      <c r="E4" s="51" t="s">
        <v>119</v>
      </c>
      <c r="F4" s="51" t="s">
        <v>120</v>
      </c>
      <c r="G4" s="51" t="s">
        <v>121</v>
      </c>
      <c r="H4" s="51">
        <v>99999</v>
      </c>
      <c r="I4" s="51" t="s">
        <v>122</v>
      </c>
      <c r="J4" s="51" t="s">
        <v>123</v>
      </c>
      <c r="K4" s="52">
        <v>41668</v>
      </c>
      <c r="L4" s="51" t="s">
        <v>124</v>
      </c>
      <c r="M4" s="51" t="s">
        <v>125</v>
      </c>
      <c r="N4" s="51" t="s">
        <v>119</v>
      </c>
      <c r="O4" s="51" t="s">
        <v>120</v>
      </c>
      <c r="P4" s="51" t="s">
        <v>121</v>
      </c>
      <c r="Q4" s="51">
        <v>99999</v>
      </c>
      <c r="R4" s="51" t="s">
        <v>122</v>
      </c>
      <c r="S4" s="51" t="s">
        <v>126</v>
      </c>
      <c r="T4" s="51" t="s">
        <v>74</v>
      </c>
      <c r="U4" s="53">
        <v>14</v>
      </c>
      <c r="V4" s="51">
        <v>49</v>
      </c>
      <c r="W4" s="54">
        <v>686</v>
      </c>
      <c r="X4" s="55">
        <v>66.542000000000002</v>
      </c>
      <c r="Y4" s="50" t="e">
        <f>INDEX(Region!$B$2:$B$26,MATCH('Sales Data'!G4,Region!$A$2:$A$52,0))</f>
        <v>#REF!</v>
      </c>
      <c r="Z4" s="50" t="str">
        <f>INDEX(Table2[Region],MATCH('Sales Data'!G4,Table2[State Code],0))</f>
        <v>West</v>
      </c>
    </row>
    <row r="5" spans="1:26" x14ac:dyDescent="0.2">
      <c r="A5" s="51">
        <v>1002</v>
      </c>
      <c r="B5" s="52">
        <v>41666</v>
      </c>
      <c r="C5" s="51">
        <v>27</v>
      </c>
      <c r="D5" s="51" t="s">
        <v>118</v>
      </c>
      <c r="E5" s="51" t="s">
        <v>119</v>
      </c>
      <c r="F5" s="51" t="s">
        <v>120</v>
      </c>
      <c r="G5" s="51" t="s">
        <v>121</v>
      </c>
      <c r="H5" s="51">
        <v>99999</v>
      </c>
      <c r="I5" s="51" t="s">
        <v>122</v>
      </c>
      <c r="J5" s="51" t="s">
        <v>123</v>
      </c>
      <c r="K5" s="52">
        <v>41668</v>
      </c>
      <c r="L5" s="51" t="s">
        <v>124</v>
      </c>
      <c r="M5" s="51" t="s">
        <v>125</v>
      </c>
      <c r="N5" s="51" t="s">
        <v>119</v>
      </c>
      <c r="O5" s="51" t="s">
        <v>120</v>
      </c>
      <c r="P5" s="51" t="s">
        <v>121</v>
      </c>
      <c r="Q5" s="51">
        <v>99999</v>
      </c>
      <c r="R5" s="51" t="s">
        <v>122</v>
      </c>
      <c r="S5" s="51" t="s">
        <v>126</v>
      </c>
      <c r="T5" s="51" t="s">
        <v>75</v>
      </c>
      <c r="U5" s="53">
        <v>3.5</v>
      </c>
      <c r="V5" s="51">
        <v>47</v>
      </c>
      <c r="W5" s="54">
        <v>164.5</v>
      </c>
      <c r="X5" s="56">
        <v>16.6145</v>
      </c>
      <c r="Y5" s="50" t="e">
        <f>INDEX(Region!$B$2:$B$26,MATCH('Sales Data'!G5,Region!$A$2:$A$52,0))</f>
        <v>#REF!</v>
      </c>
      <c r="Z5" s="50" t="str">
        <f>INDEX(Table2[Region],MATCH('Sales Data'!G5,Table2[State Code],0))</f>
        <v>West</v>
      </c>
    </row>
    <row r="6" spans="1:26" x14ac:dyDescent="0.2">
      <c r="A6" s="51">
        <v>1003</v>
      </c>
      <c r="B6" s="52">
        <v>41643</v>
      </c>
      <c r="C6" s="51">
        <v>4</v>
      </c>
      <c r="D6" s="51" t="s">
        <v>127</v>
      </c>
      <c r="E6" s="51" t="s">
        <v>128</v>
      </c>
      <c r="F6" s="51" t="s">
        <v>129</v>
      </c>
      <c r="G6" s="51" t="s">
        <v>130</v>
      </c>
      <c r="H6" s="51">
        <v>99999</v>
      </c>
      <c r="I6" s="51" t="s">
        <v>122</v>
      </c>
      <c r="J6" s="51" t="s">
        <v>131</v>
      </c>
      <c r="K6" s="52">
        <v>41645</v>
      </c>
      <c r="L6" s="51" t="s">
        <v>132</v>
      </c>
      <c r="M6" s="51" t="s">
        <v>133</v>
      </c>
      <c r="N6" s="51" t="s">
        <v>128</v>
      </c>
      <c r="O6" s="51" t="s">
        <v>129</v>
      </c>
      <c r="P6" s="51" t="s">
        <v>130</v>
      </c>
      <c r="Q6" s="51">
        <v>99999</v>
      </c>
      <c r="R6" s="51" t="s">
        <v>122</v>
      </c>
      <c r="S6" s="51" t="s">
        <v>134</v>
      </c>
      <c r="T6" s="51" t="s">
        <v>76</v>
      </c>
      <c r="U6" s="53">
        <v>30</v>
      </c>
      <c r="V6" s="51">
        <v>69</v>
      </c>
      <c r="W6" s="54">
        <v>2070</v>
      </c>
      <c r="X6" s="56">
        <v>198.72</v>
      </c>
      <c r="Y6" s="50" t="e">
        <f>INDEX(Region!$B$2:$B$26,MATCH('Sales Data'!G6,Region!$A$2:$A$52,0))</f>
        <v>#REF!</v>
      </c>
      <c r="Z6" s="50" t="str">
        <f>INDEX(Table2[Region],MATCH('Sales Data'!G6,Table2[State Code],0))</f>
        <v>Northeast</v>
      </c>
    </row>
    <row r="7" spans="1:26" x14ac:dyDescent="0.2">
      <c r="A7" s="51">
        <v>1004</v>
      </c>
      <c r="B7" s="52">
        <v>41643</v>
      </c>
      <c r="C7" s="51">
        <v>4</v>
      </c>
      <c r="D7" s="51" t="s">
        <v>127</v>
      </c>
      <c r="E7" s="51" t="s">
        <v>128</v>
      </c>
      <c r="F7" s="51" t="s">
        <v>129</v>
      </c>
      <c r="G7" s="51" t="s">
        <v>130</v>
      </c>
      <c r="H7" s="51">
        <v>99999</v>
      </c>
      <c r="I7" s="51" t="s">
        <v>122</v>
      </c>
      <c r="J7" s="51" t="s">
        <v>131</v>
      </c>
      <c r="K7" s="52">
        <v>41645</v>
      </c>
      <c r="L7" s="51" t="s">
        <v>132</v>
      </c>
      <c r="M7" s="51" t="s">
        <v>133</v>
      </c>
      <c r="N7" s="51" t="s">
        <v>128</v>
      </c>
      <c r="O7" s="51" t="s">
        <v>129</v>
      </c>
      <c r="P7" s="51" t="s">
        <v>130</v>
      </c>
      <c r="Q7" s="51">
        <v>99999</v>
      </c>
      <c r="R7" s="51" t="s">
        <v>122</v>
      </c>
      <c r="S7" s="51" t="s">
        <v>134</v>
      </c>
      <c r="T7" s="51" t="s">
        <v>77</v>
      </c>
      <c r="U7" s="53">
        <v>53</v>
      </c>
      <c r="V7" s="51">
        <v>89</v>
      </c>
      <c r="W7" s="54">
        <v>4717</v>
      </c>
      <c r="X7" s="56">
        <v>448.11500000000001</v>
      </c>
      <c r="Y7" s="50" t="e">
        <f>INDEX(Region!$B$2:$B$26,MATCH('Sales Data'!G7,Region!$A$2:$A$52,0))</f>
        <v>#REF!</v>
      </c>
      <c r="Z7" s="50" t="str">
        <f>INDEX(Table2[Region],MATCH('Sales Data'!G7,Table2[State Code],0))</f>
        <v>Northeast</v>
      </c>
    </row>
    <row r="8" spans="1:26" x14ac:dyDescent="0.2">
      <c r="A8" s="51">
        <v>1005</v>
      </c>
      <c r="B8" s="52">
        <v>41643</v>
      </c>
      <c r="C8" s="51">
        <v>4</v>
      </c>
      <c r="D8" s="51" t="s">
        <v>127</v>
      </c>
      <c r="E8" s="51" t="s">
        <v>128</v>
      </c>
      <c r="F8" s="51" t="s">
        <v>129</v>
      </c>
      <c r="G8" s="51" t="s">
        <v>130</v>
      </c>
      <c r="H8" s="51">
        <v>99999</v>
      </c>
      <c r="I8" s="51" t="s">
        <v>122</v>
      </c>
      <c r="J8" s="51" t="s">
        <v>131</v>
      </c>
      <c r="K8" s="52">
        <v>41645</v>
      </c>
      <c r="L8" s="51" t="s">
        <v>132</v>
      </c>
      <c r="M8" s="51" t="s">
        <v>133</v>
      </c>
      <c r="N8" s="51" t="s">
        <v>128</v>
      </c>
      <c r="O8" s="51" t="s">
        <v>129</v>
      </c>
      <c r="P8" s="51" t="s">
        <v>130</v>
      </c>
      <c r="Q8" s="51">
        <v>99999</v>
      </c>
      <c r="R8" s="51" t="s">
        <v>122</v>
      </c>
      <c r="S8" s="51" t="s">
        <v>134</v>
      </c>
      <c r="T8" s="51" t="s">
        <v>75</v>
      </c>
      <c r="U8" s="53">
        <v>3.5</v>
      </c>
      <c r="V8" s="51">
        <v>11</v>
      </c>
      <c r="W8" s="54">
        <v>38.5</v>
      </c>
      <c r="X8" s="56">
        <v>3.7345000000000002</v>
      </c>
      <c r="Y8" s="50" t="e">
        <f>INDEX(Region!$B$2:$B$26,MATCH('Sales Data'!G8,Region!$A$2:$A$52,0))</f>
        <v>#REF!</v>
      </c>
      <c r="Z8" s="50" t="str">
        <f>INDEX(Table2[Region],MATCH('Sales Data'!G8,Table2[State Code],0))</f>
        <v>Northeast</v>
      </c>
    </row>
    <row r="9" spans="1:26" x14ac:dyDescent="0.2">
      <c r="A9" s="51">
        <v>1006</v>
      </c>
      <c r="B9" s="52">
        <v>41651</v>
      </c>
      <c r="C9" s="51">
        <v>12</v>
      </c>
      <c r="D9" s="51" t="s">
        <v>135</v>
      </c>
      <c r="E9" s="51" t="s">
        <v>136</v>
      </c>
      <c r="F9" s="51" t="s">
        <v>120</v>
      </c>
      <c r="G9" s="51" t="s">
        <v>121</v>
      </c>
      <c r="H9" s="51">
        <v>99999</v>
      </c>
      <c r="I9" s="51" t="s">
        <v>122</v>
      </c>
      <c r="J9" s="51" t="s">
        <v>123</v>
      </c>
      <c r="K9" s="52">
        <v>41653</v>
      </c>
      <c r="L9" s="51" t="s">
        <v>124</v>
      </c>
      <c r="M9" s="51" t="s">
        <v>137</v>
      </c>
      <c r="N9" s="51" t="s">
        <v>136</v>
      </c>
      <c r="O9" s="51" t="s">
        <v>120</v>
      </c>
      <c r="P9" s="51" t="s">
        <v>121</v>
      </c>
      <c r="Q9" s="51">
        <v>99999</v>
      </c>
      <c r="R9" s="51" t="s">
        <v>122</v>
      </c>
      <c r="S9" s="51" t="s">
        <v>134</v>
      </c>
      <c r="T9" s="51" t="s">
        <v>78</v>
      </c>
      <c r="U9" s="53">
        <v>18</v>
      </c>
      <c r="V9" s="51">
        <v>81</v>
      </c>
      <c r="W9" s="54">
        <v>1458</v>
      </c>
      <c r="X9" s="56">
        <v>141.42600000000002</v>
      </c>
      <c r="Y9" s="50" t="e">
        <f>INDEX(Region!$B$2:$B$26,MATCH('Sales Data'!G9,Region!$A$2:$A$52,0))</f>
        <v>#REF!</v>
      </c>
      <c r="Z9" s="50" t="str">
        <f>INDEX(Table2[Region],MATCH('Sales Data'!G9,Table2[State Code],0))</f>
        <v>West</v>
      </c>
    </row>
    <row r="10" spans="1:26" x14ac:dyDescent="0.2">
      <c r="A10" s="51">
        <v>1007</v>
      </c>
      <c r="B10" s="52">
        <v>41651</v>
      </c>
      <c r="C10" s="51">
        <v>12</v>
      </c>
      <c r="D10" s="51" t="s">
        <v>135</v>
      </c>
      <c r="E10" s="51" t="s">
        <v>136</v>
      </c>
      <c r="F10" s="51" t="s">
        <v>120</v>
      </c>
      <c r="G10" s="51" t="s">
        <v>121</v>
      </c>
      <c r="H10" s="51">
        <v>99999</v>
      </c>
      <c r="I10" s="51" t="s">
        <v>122</v>
      </c>
      <c r="J10" s="51" t="s">
        <v>123</v>
      </c>
      <c r="K10" s="52">
        <v>41653</v>
      </c>
      <c r="L10" s="51" t="s">
        <v>124</v>
      </c>
      <c r="M10" s="51" t="s">
        <v>137</v>
      </c>
      <c r="N10" s="51" t="s">
        <v>136</v>
      </c>
      <c r="O10" s="51" t="s">
        <v>120</v>
      </c>
      <c r="P10" s="51" t="s">
        <v>121</v>
      </c>
      <c r="Q10" s="51">
        <v>99999</v>
      </c>
      <c r="R10" s="51" t="s">
        <v>122</v>
      </c>
      <c r="S10" s="51" t="s">
        <v>134</v>
      </c>
      <c r="T10" s="51" t="s">
        <v>79</v>
      </c>
      <c r="U10" s="53">
        <v>46</v>
      </c>
      <c r="V10" s="51">
        <v>44</v>
      </c>
      <c r="W10" s="54">
        <v>2024</v>
      </c>
      <c r="X10" s="56">
        <v>198.352</v>
      </c>
      <c r="Y10" s="50" t="e">
        <f>INDEX(Region!$B$2:$B$26,MATCH('Sales Data'!G10,Region!$A$2:$A$52,0))</f>
        <v>#REF!</v>
      </c>
      <c r="Z10" s="50" t="str">
        <f>INDEX(Table2[Region],MATCH('Sales Data'!G10,Table2[State Code],0))</f>
        <v>West</v>
      </c>
    </row>
    <row r="11" spans="1:26" x14ac:dyDescent="0.2">
      <c r="A11" s="51">
        <v>1008</v>
      </c>
      <c r="B11" s="52">
        <v>41647</v>
      </c>
      <c r="C11" s="51">
        <v>8</v>
      </c>
      <c r="D11" s="51" t="s">
        <v>138</v>
      </c>
      <c r="E11" s="51" t="s">
        <v>139</v>
      </c>
      <c r="F11" s="51" t="s">
        <v>140</v>
      </c>
      <c r="G11" s="51" t="s">
        <v>141</v>
      </c>
      <c r="H11" s="51">
        <v>99999</v>
      </c>
      <c r="I11" s="51" t="s">
        <v>122</v>
      </c>
      <c r="J11" s="51" t="s">
        <v>142</v>
      </c>
      <c r="K11" s="52">
        <v>41649</v>
      </c>
      <c r="L11" s="51" t="s">
        <v>143</v>
      </c>
      <c r="M11" s="51" t="s">
        <v>144</v>
      </c>
      <c r="N11" s="51" t="s">
        <v>139</v>
      </c>
      <c r="O11" s="51" t="s">
        <v>140</v>
      </c>
      <c r="P11" s="51" t="s">
        <v>141</v>
      </c>
      <c r="Q11" s="51">
        <v>99999</v>
      </c>
      <c r="R11" s="51" t="s">
        <v>122</v>
      </c>
      <c r="S11" s="51" t="s">
        <v>134</v>
      </c>
      <c r="T11" s="51" t="s">
        <v>90</v>
      </c>
      <c r="U11" s="53">
        <v>9.1999999999999993</v>
      </c>
      <c r="V11" s="51">
        <v>38</v>
      </c>
      <c r="W11" s="54">
        <v>349.59999999999997</v>
      </c>
      <c r="X11" s="56">
        <v>36.008800000000001</v>
      </c>
      <c r="Y11" s="50" t="e">
        <f>INDEX(Region!$B$2:$B$26,MATCH('Sales Data'!G11,Region!$A$2:$A$52,0))</f>
        <v>#REF!</v>
      </c>
      <c r="Z11" s="50" t="str">
        <f>INDEX(Table2[Region],MATCH('Sales Data'!G11,Table2[State Code],0))</f>
        <v>West</v>
      </c>
    </row>
    <row r="12" spans="1:26" x14ac:dyDescent="0.2">
      <c r="A12" s="51">
        <v>1009</v>
      </c>
      <c r="B12" s="52">
        <v>41643</v>
      </c>
      <c r="C12" s="51">
        <v>4</v>
      </c>
      <c r="D12" s="51" t="s">
        <v>127</v>
      </c>
      <c r="E12" s="51" t="s">
        <v>128</v>
      </c>
      <c r="F12" s="51" t="s">
        <v>129</v>
      </c>
      <c r="G12" s="51" t="s">
        <v>130</v>
      </c>
      <c r="H12" s="51">
        <v>99999</v>
      </c>
      <c r="I12" s="51" t="s">
        <v>122</v>
      </c>
      <c r="J12" s="51" t="s">
        <v>131</v>
      </c>
      <c r="K12" s="52">
        <v>41645</v>
      </c>
      <c r="L12" s="51" t="s">
        <v>143</v>
      </c>
      <c r="M12" s="51" t="s">
        <v>133</v>
      </c>
      <c r="N12" s="51" t="s">
        <v>128</v>
      </c>
      <c r="O12" s="51" t="s">
        <v>129</v>
      </c>
      <c r="P12" s="51" t="s">
        <v>130</v>
      </c>
      <c r="Q12" s="51">
        <v>99999</v>
      </c>
      <c r="R12" s="51" t="s">
        <v>122</v>
      </c>
      <c r="S12" s="51" t="s">
        <v>126</v>
      </c>
      <c r="T12" s="51" t="s">
        <v>80</v>
      </c>
      <c r="U12" s="53">
        <v>9.1999999999999993</v>
      </c>
      <c r="V12" s="51">
        <v>88</v>
      </c>
      <c r="W12" s="54">
        <v>809.59999999999991</v>
      </c>
      <c r="X12" s="56">
        <v>79.340799999999987</v>
      </c>
      <c r="Y12" s="50" t="e">
        <f>INDEX(Region!$B$2:$B$26,MATCH('Sales Data'!G12,Region!$A$2:$A$52,0))</f>
        <v>#REF!</v>
      </c>
      <c r="Z12" s="50" t="str">
        <f>INDEX(Table2[Region],MATCH('Sales Data'!G12,Table2[State Code],0))</f>
        <v>Northeast</v>
      </c>
    </row>
    <row r="13" spans="1:26" x14ac:dyDescent="0.2">
      <c r="A13" s="51">
        <v>1010</v>
      </c>
      <c r="B13" s="52">
        <v>41668</v>
      </c>
      <c r="C13" s="51">
        <v>29</v>
      </c>
      <c r="D13" s="51" t="s">
        <v>145</v>
      </c>
      <c r="E13" s="51" t="s">
        <v>146</v>
      </c>
      <c r="F13" s="51" t="s">
        <v>147</v>
      </c>
      <c r="G13" s="51" t="s">
        <v>148</v>
      </c>
      <c r="H13" s="51">
        <v>99999</v>
      </c>
      <c r="I13" s="51" t="s">
        <v>122</v>
      </c>
      <c r="J13" s="51" t="s">
        <v>149</v>
      </c>
      <c r="K13" s="52">
        <v>41670</v>
      </c>
      <c r="L13" s="51" t="s">
        <v>124</v>
      </c>
      <c r="M13" s="51" t="s">
        <v>150</v>
      </c>
      <c r="N13" s="51" t="s">
        <v>146</v>
      </c>
      <c r="O13" s="51" t="s">
        <v>147</v>
      </c>
      <c r="P13" s="51" t="s">
        <v>148</v>
      </c>
      <c r="Q13" s="51">
        <v>99999</v>
      </c>
      <c r="R13" s="51" t="s">
        <v>122</v>
      </c>
      <c r="S13" s="51" t="s">
        <v>126</v>
      </c>
      <c r="T13" s="51" t="s">
        <v>81</v>
      </c>
      <c r="U13" s="53">
        <v>12.75</v>
      </c>
      <c r="V13" s="51">
        <v>94</v>
      </c>
      <c r="W13" s="54">
        <v>1198.5</v>
      </c>
      <c r="X13" s="56">
        <v>122.24700000000001</v>
      </c>
      <c r="Y13" s="50" t="str">
        <f>INDEX(Region!$B$2:$B$26,MATCH('Sales Data'!G13,Region!$A$2:$A$52,0))</f>
        <v>West</v>
      </c>
      <c r="Z13" s="50" t="str">
        <f>INDEX(Table2[Region],MATCH('Sales Data'!G13,Table2[State Code],0))</f>
        <v>West</v>
      </c>
    </row>
    <row r="14" spans="1:26" x14ac:dyDescent="0.2">
      <c r="A14" s="51">
        <v>1011</v>
      </c>
      <c r="B14" s="52">
        <v>41642</v>
      </c>
      <c r="C14" s="51">
        <v>3</v>
      </c>
      <c r="D14" s="51" t="s">
        <v>151</v>
      </c>
      <c r="E14" s="51" t="s">
        <v>152</v>
      </c>
      <c r="F14" s="51" t="s">
        <v>153</v>
      </c>
      <c r="G14" s="51" t="s">
        <v>154</v>
      </c>
      <c r="H14" s="51">
        <v>99999</v>
      </c>
      <c r="I14" s="51" t="s">
        <v>122</v>
      </c>
      <c r="J14" s="51" t="s">
        <v>123</v>
      </c>
      <c r="K14" s="52">
        <v>41644</v>
      </c>
      <c r="L14" s="51" t="s">
        <v>124</v>
      </c>
      <c r="M14" s="51" t="s">
        <v>155</v>
      </c>
      <c r="N14" s="51" t="s">
        <v>152</v>
      </c>
      <c r="O14" s="51" t="s">
        <v>153</v>
      </c>
      <c r="P14" s="51" t="s">
        <v>154</v>
      </c>
      <c r="Q14" s="51">
        <v>99999</v>
      </c>
      <c r="R14" s="51" t="s">
        <v>122</v>
      </c>
      <c r="S14" s="51" t="s">
        <v>156</v>
      </c>
      <c r="T14" s="51" t="s">
        <v>82</v>
      </c>
      <c r="U14" s="53">
        <v>9.65</v>
      </c>
      <c r="V14" s="51">
        <v>91</v>
      </c>
      <c r="W14" s="54">
        <v>878.15</v>
      </c>
      <c r="X14" s="56">
        <v>92.205749999999995</v>
      </c>
      <c r="Y14" s="50" t="str">
        <f>INDEX(Region!$B$2:$B$26,MATCH('Sales Data'!G14,Region!$A$2:$A$52,0))</f>
        <v>West</v>
      </c>
      <c r="Z14" s="50" t="str">
        <f>INDEX(Table2[Region],MATCH('Sales Data'!G14,Table2[State Code],0))</f>
        <v>West</v>
      </c>
    </row>
    <row r="15" spans="1:26" x14ac:dyDescent="0.2">
      <c r="A15" s="51">
        <v>1012</v>
      </c>
      <c r="B15" s="52">
        <v>41645</v>
      </c>
      <c r="C15" s="51">
        <v>6</v>
      </c>
      <c r="D15" s="51" t="s">
        <v>157</v>
      </c>
      <c r="E15" s="51" t="s">
        <v>158</v>
      </c>
      <c r="F15" s="51" t="s">
        <v>159</v>
      </c>
      <c r="G15" s="51" t="s">
        <v>160</v>
      </c>
      <c r="H15" s="51">
        <v>99999</v>
      </c>
      <c r="I15" s="51" t="s">
        <v>122</v>
      </c>
      <c r="J15" s="51" t="s">
        <v>161</v>
      </c>
      <c r="K15" s="52">
        <v>41647</v>
      </c>
      <c r="L15" s="51" t="s">
        <v>124</v>
      </c>
      <c r="M15" s="51" t="s">
        <v>162</v>
      </c>
      <c r="N15" s="51" t="s">
        <v>158</v>
      </c>
      <c r="O15" s="51" t="s">
        <v>159</v>
      </c>
      <c r="P15" s="51" t="s">
        <v>160</v>
      </c>
      <c r="Q15" s="51">
        <v>99999</v>
      </c>
      <c r="R15" s="51" t="s">
        <v>122</v>
      </c>
      <c r="S15" s="51" t="s">
        <v>134</v>
      </c>
      <c r="T15" s="51" t="s">
        <v>83</v>
      </c>
      <c r="U15" s="53">
        <v>40</v>
      </c>
      <c r="V15" s="51">
        <v>32</v>
      </c>
      <c r="W15" s="54">
        <v>1280</v>
      </c>
      <c r="X15" s="56">
        <v>133.12</v>
      </c>
      <c r="Y15" s="50" t="e">
        <f>INDEX(Region!$B$2:$B$26,MATCH('Sales Data'!G15,Region!$A$2:$A$52,0))</f>
        <v>#REF!</v>
      </c>
      <c r="Z15" s="50" t="str">
        <f>INDEX(Table2[Region],MATCH('Sales Data'!G15,Table2[State Code],0))</f>
        <v>Midwest</v>
      </c>
    </row>
    <row r="16" spans="1:26" x14ac:dyDescent="0.2">
      <c r="A16" s="51">
        <v>1013</v>
      </c>
      <c r="B16" s="52">
        <v>41667</v>
      </c>
      <c r="C16" s="51">
        <v>28</v>
      </c>
      <c r="D16" s="51" t="s">
        <v>163</v>
      </c>
      <c r="E16" s="51" t="s">
        <v>164</v>
      </c>
      <c r="F16" s="51" t="s">
        <v>165</v>
      </c>
      <c r="G16" s="51" t="s">
        <v>166</v>
      </c>
      <c r="H16" s="51">
        <v>99999</v>
      </c>
      <c r="I16" s="51" t="s">
        <v>122</v>
      </c>
      <c r="J16" s="51" t="s">
        <v>167</v>
      </c>
      <c r="K16" s="52">
        <v>41669</v>
      </c>
      <c r="L16" s="51" t="s">
        <v>143</v>
      </c>
      <c r="M16" s="51" t="s">
        <v>169</v>
      </c>
      <c r="N16" s="51" t="s">
        <v>164</v>
      </c>
      <c r="O16" s="51" t="s">
        <v>165</v>
      </c>
      <c r="P16" s="51" t="s">
        <v>166</v>
      </c>
      <c r="Q16" s="51">
        <v>99999</v>
      </c>
      <c r="R16" s="51" t="s">
        <v>122</v>
      </c>
      <c r="S16" s="51" t="s">
        <v>126</v>
      </c>
      <c r="T16" s="51" t="s">
        <v>79</v>
      </c>
      <c r="U16" s="53">
        <v>46</v>
      </c>
      <c r="V16" s="51">
        <v>55</v>
      </c>
      <c r="W16" s="54">
        <v>2530</v>
      </c>
      <c r="X16" s="56">
        <v>253</v>
      </c>
      <c r="Y16" s="50" t="e">
        <f>INDEX(Region!$B$2:$B$26,MATCH('Sales Data'!G16,Region!$A$2:$A$52,0))</f>
        <v>#REF!</v>
      </c>
      <c r="Z16" s="50" t="str">
        <f>INDEX(Table2[Region],MATCH('Sales Data'!G16,Table2[State Code],0))</f>
        <v>South</v>
      </c>
    </row>
    <row r="17" spans="1:26" x14ac:dyDescent="0.2">
      <c r="A17" s="51">
        <v>1014</v>
      </c>
      <c r="B17" s="52">
        <v>41647</v>
      </c>
      <c r="C17" s="51">
        <v>8</v>
      </c>
      <c r="D17" s="51" t="s">
        <v>138</v>
      </c>
      <c r="E17" s="51" t="s">
        <v>139</v>
      </c>
      <c r="F17" s="51" t="s">
        <v>140</v>
      </c>
      <c r="G17" s="51" t="s">
        <v>141</v>
      </c>
      <c r="H17" s="51">
        <v>99999</v>
      </c>
      <c r="I17" s="51" t="s">
        <v>122</v>
      </c>
      <c r="J17" s="51" t="s">
        <v>142</v>
      </c>
      <c r="K17" s="52">
        <v>41649</v>
      </c>
      <c r="L17" s="51" t="s">
        <v>143</v>
      </c>
      <c r="M17" s="51" t="s">
        <v>144</v>
      </c>
      <c r="N17" s="51" t="s">
        <v>139</v>
      </c>
      <c r="O17" s="51" t="s">
        <v>140</v>
      </c>
      <c r="P17" s="51" t="s">
        <v>141</v>
      </c>
      <c r="Q17" s="51">
        <v>99999</v>
      </c>
      <c r="R17" s="51" t="s">
        <v>122</v>
      </c>
      <c r="S17" s="51" t="s">
        <v>126</v>
      </c>
      <c r="T17" s="51" t="s">
        <v>81</v>
      </c>
      <c r="U17" s="53">
        <v>12.75</v>
      </c>
      <c r="V17" s="51">
        <v>47</v>
      </c>
      <c r="W17" s="54">
        <v>599.25</v>
      </c>
      <c r="X17" s="56">
        <v>61.722750000000005</v>
      </c>
      <c r="Y17" s="50" t="e">
        <f>INDEX(Region!$B$2:$B$26,MATCH('Sales Data'!G17,Region!$A$2:$A$52,0))</f>
        <v>#REF!</v>
      </c>
      <c r="Z17" s="50" t="str">
        <f>INDEX(Table2[Region],MATCH('Sales Data'!G17,Table2[State Code],0))</f>
        <v>West</v>
      </c>
    </row>
    <row r="18" spans="1:26" x14ac:dyDescent="0.2">
      <c r="A18" s="51">
        <v>1015</v>
      </c>
      <c r="B18" s="52">
        <v>41649</v>
      </c>
      <c r="C18" s="51">
        <v>10</v>
      </c>
      <c r="D18" s="51" t="s">
        <v>170</v>
      </c>
      <c r="E18" s="51" t="s">
        <v>171</v>
      </c>
      <c r="F18" s="51" t="s">
        <v>172</v>
      </c>
      <c r="G18" s="51" t="s">
        <v>173</v>
      </c>
      <c r="H18" s="51">
        <v>99999</v>
      </c>
      <c r="I18" s="51" t="s">
        <v>122</v>
      </c>
      <c r="J18" s="51" t="s">
        <v>174</v>
      </c>
      <c r="K18" s="52">
        <v>41651</v>
      </c>
      <c r="L18" s="51" t="s">
        <v>124</v>
      </c>
      <c r="M18" s="51" t="s">
        <v>175</v>
      </c>
      <c r="N18" s="51" t="s">
        <v>171</v>
      </c>
      <c r="O18" s="51" t="s">
        <v>172</v>
      </c>
      <c r="P18" s="51" t="s">
        <v>173</v>
      </c>
      <c r="Q18" s="51">
        <v>99999</v>
      </c>
      <c r="R18" s="51" t="s">
        <v>122</v>
      </c>
      <c r="S18" s="51" t="s">
        <v>134</v>
      </c>
      <c r="T18" s="51" t="s">
        <v>84</v>
      </c>
      <c r="U18" s="53">
        <v>2.99</v>
      </c>
      <c r="V18" s="51">
        <v>90</v>
      </c>
      <c r="W18" s="54">
        <v>269.10000000000002</v>
      </c>
      <c r="X18" s="56">
        <v>27.717300000000005</v>
      </c>
      <c r="Y18" s="50" t="str">
        <f>INDEX(Region!$B$2:$B$26,MATCH('Sales Data'!G18,Region!$A$2:$A$52,0))</f>
        <v>Midwest</v>
      </c>
      <c r="Z18" s="50" t="str">
        <f>INDEX(Table2[Region],MATCH('Sales Data'!G18,Table2[State Code],0))</f>
        <v>Midwest</v>
      </c>
    </row>
    <row r="19" spans="1:26" x14ac:dyDescent="0.2">
      <c r="A19" s="51">
        <v>1016</v>
      </c>
      <c r="B19" s="52">
        <v>41646</v>
      </c>
      <c r="C19" s="51">
        <v>7</v>
      </c>
      <c r="D19" s="51" t="s">
        <v>176</v>
      </c>
      <c r="E19" s="51" t="s">
        <v>177</v>
      </c>
      <c r="F19" s="51" t="s">
        <v>178</v>
      </c>
      <c r="G19" s="51" t="s">
        <v>179</v>
      </c>
      <c r="H19" s="51">
        <v>99999</v>
      </c>
      <c r="I19" s="51" t="s">
        <v>122</v>
      </c>
      <c r="J19" s="51" t="s">
        <v>142</v>
      </c>
      <c r="K19" s="51"/>
      <c r="L19" s="51"/>
      <c r="M19" s="51" t="s">
        <v>180</v>
      </c>
      <c r="N19" s="51" t="s">
        <v>177</v>
      </c>
      <c r="O19" s="51" t="s">
        <v>178</v>
      </c>
      <c r="P19" s="51" t="s">
        <v>179</v>
      </c>
      <c r="Q19" s="51">
        <v>99999</v>
      </c>
      <c r="R19" s="51" t="s">
        <v>122</v>
      </c>
      <c r="S19" s="51"/>
      <c r="T19" s="51" t="s">
        <v>79</v>
      </c>
      <c r="U19" s="53">
        <v>46</v>
      </c>
      <c r="V19" s="51">
        <v>24</v>
      </c>
      <c r="W19" s="54">
        <v>1104</v>
      </c>
      <c r="X19" s="56">
        <v>110.4</v>
      </c>
      <c r="Y19" s="50" t="str">
        <f>INDEX(Region!$B$2:$B$26,MATCH('Sales Data'!G19,Region!$A$2:$A$52,0))</f>
        <v>West</v>
      </c>
      <c r="Z19" s="50" t="str">
        <f>INDEX(Table2[Region],MATCH('Sales Data'!G19,Table2[State Code],0))</f>
        <v>West</v>
      </c>
    </row>
    <row r="20" spans="1:26" x14ac:dyDescent="0.2">
      <c r="A20" s="51">
        <v>1017</v>
      </c>
      <c r="B20" s="52">
        <v>41649</v>
      </c>
      <c r="C20" s="51">
        <v>10</v>
      </c>
      <c r="D20" s="51" t="s">
        <v>170</v>
      </c>
      <c r="E20" s="51" t="s">
        <v>171</v>
      </c>
      <c r="F20" s="51" t="s">
        <v>172</v>
      </c>
      <c r="G20" s="51" t="s">
        <v>173</v>
      </c>
      <c r="H20" s="51">
        <v>99999</v>
      </c>
      <c r="I20" s="51" t="s">
        <v>122</v>
      </c>
      <c r="J20" s="51" t="s">
        <v>174</v>
      </c>
      <c r="K20" s="52">
        <v>41651</v>
      </c>
      <c r="L20" s="51" t="s">
        <v>132</v>
      </c>
      <c r="M20" s="51" t="s">
        <v>175</v>
      </c>
      <c r="N20" s="51" t="s">
        <v>171</v>
      </c>
      <c r="O20" s="51" t="s">
        <v>172</v>
      </c>
      <c r="P20" s="51" t="s">
        <v>173</v>
      </c>
      <c r="Q20" s="51">
        <v>99999</v>
      </c>
      <c r="R20" s="51" t="s">
        <v>122</v>
      </c>
      <c r="S20" s="51"/>
      <c r="T20" s="51" t="s">
        <v>85</v>
      </c>
      <c r="U20" s="53">
        <v>25</v>
      </c>
      <c r="V20" s="51">
        <v>34</v>
      </c>
      <c r="W20" s="54">
        <v>850</v>
      </c>
      <c r="X20" s="56">
        <v>80.75</v>
      </c>
      <c r="Y20" s="50" t="str">
        <f>INDEX(Region!$B$2:$B$26,MATCH('Sales Data'!G20,Region!$A$2:$A$52,0))</f>
        <v>Midwest</v>
      </c>
      <c r="Z20" s="50" t="str">
        <f>INDEX(Table2[Region],MATCH('Sales Data'!G20,Table2[State Code],0))</f>
        <v>Midwest</v>
      </c>
    </row>
    <row r="21" spans="1:26" x14ac:dyDescent="0.2">
      <c r="A21" s="51">
        <v>1018</v>
      </c>
      <c r="B21" s="52">
        <v>41649</v>
      </c>
      <c r="C21" s="51">
        <v>10</v>
      </c>
      <c r="D21" s="51" t="s">
        <v>170</v>
      </c>
      <c r="E21" s="51" t="s">
        <v>171</v>
      </c>
      <c r="F21" s="51" t="s">
        <v>172</v>
      </c>
      <c r="G21" s="51" t="s">
        <v>173</v>
      </c>
      <c r="H21" s="51">
        <v>99999</v>
      </c>
      <c r="I21" s="51" t="s">
        <v>122</v>
      </c>
      <c r="J21" s="51" t="s">
        <v>174</v>
      </c>
      <c r="K21" s="52">
        <v>41651</v>
      </c>
      <c r="L21" s="51" t="s">
        <v>132</v>
      </c>
      <c r="M21" s="51" t="s">
        <v>175</v>
      </c>
      <c r="N21" s="51" t="s">
        <v>171</v>
      </c>
      <c r="O21" s="51" t="s">
        <v>172</v>
      </c>
      <c r="P21" s="51" t="s">
        <v>173</v>
      </c>
      <c r="Q21" s="51">
        <v>99999</v>
      </c>
      <c r="R21" s="51" t="s">
        <v>122</v>
      </c>
      <c r="S21" s="51"/>
      <c r="T21" s="51" t="s">
        <v>86</v>
      </c>
      <c r="U21" s="53">
        <v>22</v>
      </c>
      <c r="V21" s="51">
        <v>17</v>
      </c>
      <c r="W21" s="54">
        <v>374</v>
      </c>
      <c r="X21" s="56">
        <v>35.903999999999996</v>
      </c>
      <c r="Y21" s="50" t="str">
        <f>INDEX(Region!$B$2:$B$26,MATCH('Sales Data'!G21,Region!$A$2:$A$52,0))</f>
        <v>Midwest</v>
      </c>
      <c r="Z21" s="50" t="str">
        <f>INDEX(Table2[Region],MATCH('Sales Data'!G21,Table2[State Code],0))</f>
        <v>Midwest</v>
      </c>
    </row>
    <row r="22" spans="1:26" x14ac:dyDescent="0.2">
      <c r="A22" s="51">
        <v>1019</v>
      </c>
      <c r="B22" s="52">
        <v>41649</v>
      </c>
      <c r="C22" s="51">
        <v>10</v>
      </c>
      <c r="D22" s="51" t="s">
        <v>170</v>
      </c>
      <c r="E22" s="51" t="s">
        <v>171</v>
      </c>
      <c r="F22" s="51" t="s">
        <v>172</v>
      </c>
      <c r="G22" s="51" t="s">
        <v>173</v>
      </c>
      <c r="H22" s="51">
        <v>99999</v>
      </c>
      <c r="I22" s="51" t="s">
        <v>122</v>
      </c>
      <c r="J22" s="51" t="s">
        <v>174</v>
      </c>
      <c r="K22" s="52">
        <v>41651</v>
      </c>
      <c r="L22" s="51" t="s">
        <v>132</v>
      </c>
      <c r="M22" s="51" t="s">
        <v>175</v>
      </c>
      <c r="N22" s="51" t="s">
        <v>171</v>
      </c>
      <c r="O22" s="51" t="s">
        <v>172</v>
      </c>
      <c r="P22" s="51" t="s">
        <v>173</v>
      </c>
      <c r="Q22" s="51">
        <v>99999</v>
      </c>
      <c r="R22" s="51" t="s">
        <v>122</v>
      </c>
      <c r="S22" s="51"/>
      <c r="T22" s="51" t="s">
        <v>80</v>
      </c>
      <c r="U22" s="53">
        <v>9.1999999999999993</v>
      </c>
      <c r="V22" s="51">
        <v>44</v>
      </c>
      <c r="W22" s="54">
        <v>404.79999999999995</v>
      </c>
      <c r="X22" s="56">
        <v>42.099199999999996</v>
      </c>
      <c r="Y22" s="50" t="str">
        <f>INDEX(Region!$B$2:$B$26,MATCH('Sales Data'!G22,Region!$A$2:$A$52,0))</f>
        <v>Midwest</v>
      </c>
      <c r="Z22" s="50" t="str">
        <f>INDEX(Table2[Region],MATCH('Sales Data'!G22,Table2[State Code],0))</f>
        <v>Midwest</v>
      </c>
    </row>
    <row r="23" spans="1:26" x14ac:dyDescent="0.2">
      <c r="A23" s="51">
        <v>1020</v>
      </c>
      <c r="B23" s="52">
        <v>41650</v>
      </c>
      <c r="C23" s="51">
        <v>11</v>
      </c>
      <c r="D23" s="51" t="s">
        <v>181</v>
      </c>
      <c r="E23" s="51" t="s">
        <v>182</v>
      </c>
      <c r="F23" s="51" t="s">
        <v>183</v>
      </c>
      <c r="G23" s="51" t="s">
        <v>184</v>
      </c>
      <c r="H23" s="51">
        <v>99999</v>
      </c>
      <c r="I23" s="51" t="s">
        <v>122</v>
      </c>
      <c r="J23" s="51" t="s">
        <v>167</v>
      </c>
      <c r="K23" s="51"/>
      <c r="L23" s="51" t="s">
        <v>143</v>
      </c>
      <c r="M23" s="51" t="s">
        <v>185</v>
      </c>
      <c r="N23" s="51" t="s">
        <v>182</v>
      </c>
      <c r="O23" s="51" t="s">
        <v>183</v>
      </c>
      <c r="P23" s="51" t="s">
        <v>184</v>
      </c>
      <c r="Q23" s="51">
        <v>99999</v>
      </c>
      <c r="R23" s="51" t="s">
        <v>122</v>
      </c>
      <c r="S23" s="51"/>
      <c r="T23" s="51" t="s">
        <v>75</v>
      </c>
      <c r="U23" s="53">
        <v>3.5</v>
      </c>
      <c r="V23" s="51">
        <v>81</v>
      </c>
      <c r="W23" s="54">
        <v>283.5</v>
      </c>
      <c r="X23" s="56">
        <v>27.499500000000001</v>
      </c>
      <c r="Y23" s="50" t="str">
        <f>INDEX(Region!$B$2:$B$26,MATCH('Sales Data'!G23,Region!$A$2:$A$52,0))</f>
        <v>South</v>
      </c>
      <c r="Z23" s="50" t="str">
        <f>INDEX(Table2[Region],MATCH('Sales Data'!G23,Table2[State Code],0))</f>
        <v>South</v>
      </c>
    </row>
    <row r="24" spans="1:26" x14ac:dyDescent="0.2">
      <c r="A24" s="51">
        <v>1021</v>
      </c>
      <c r="B24" s="52">
        <v>41650</v>
      </c>
      <c r="C24" s="51">
        <v>11</v>
      </c>
      <c r="D24" s="51" t="s">
        <v>181</v>
      </c>
      <c r="E24" s="51" t="s">
        <v>182</v>
      </c>
      <c r="F24" s="51" t="s">
        <v>183</v>
      </c>
      <c r="G24" s="51" t="s">
        <v>184</v>
      </c>
      <c r="H24" s="51">
        <v>99999</v>
      </c>
      <c r="I24" s="51" t="s">
        <v>122</v>
      </c>
      <c r="J24" s="51" t="s">
        <v>167</v>
      </c>
      <c r="K24" s="51"/>
      <c r="L24" s="51" t="s">
        <v>143</v>
      </c>
      <c r="M24" s="51" t="s">
        <v>185</v>
      </c>
      <c r="N24" s="51" t="s">
        <v>182</v>
      </c>
      <c r="O24" s="51" t="s">
        <v>183</v>
      </c>
      <c r="P24" s="51" t="s">
        <v>184</v>
      </c>
      <c r="Q24" s="51">
        <v>99999</v>
      </c>
      <c r="R24" s="51" t="s">
        <v>122</v>
      </c>
      <c r="S24" s="51"/>
      <c r="T24" s="51" t="s">
        <v>84</v>
      </c>
      <c r="U24" s="53">
        <v>2.99</v>
      </c>
      <c r="V24" s="51">
        <v>49</v>
      </c>
      <c r="W24" s="54">
        <v>146.51000000000002</v>
      </c>
      <c r="X24" s="56">
        <v>15.090530000000005</v>
      </c>
      <c r="Y24" s="50" t="str">
        <f>INDEX(Region!$B$2:$B$26,MATCH('Sales Data'!G24,Region!$A$2:$A$52,0))</f>
        <v>South</v>
      </c>
      <c r="Z24" s="50" t="str">
        <f>INDEX(Table2[Region],MATCH('Sales Data'!G24,Table2[State Code],0))</f>
        <v>South</v>
      </c>
    </row>
    <row r="25" spans="1:26" x14ac:dyDescent="0.2">
      <c r="A25" s="51">
        <v>1022</v>
      </c>
      <c r="B25" s="52">
        <v>41640</v>
      </c>
      <c r="C25" s="51">
        <v>1</v>
      </c>
      <c r="D25" s="51" t="s">
        <v>186</v>
      </c>
      <c r="E25" s="51" t="s">
        <v>187</v>
      </c>
      <c r="F25" s="51" t="s">
        <v>188</v>
      </c>
      <c r="G25" s="51" t="s">
        <v>189</v>
      </c>
      <c r="H25" s="51">
        <v>99999</v>
      </c>
      <c r="I25" s="51" t="s">
        <v>122</v>
      </c>
      <c r="J25" s="51" t="s">
        <v>142</v>
      </c>
      <c r="K25" s="51"/>
      <c r="L25" s="51"/>
      <c r="M25" s="51" t="s">
        <v>190</v>
      </c>
      <c r="N25" s="51" t="s">
        <v>187</v>
      </c>
      <c r="O25" s="51" t="s">
        <v>188</v>
      </c>
      <c r="P25" s="51" t="s">
        <v>189</v>
      </c>
      <c r="Q25" s="51">
        <v>99999</v>
      </c>
      <c r="R25" s="51" t="s">
        <v>122</v>
      </c>
      <c r="S25" s="51"/>
      <c r="T25" s="51" t="s">
        <v>78</v>
      </c>
      <c r="U25" s="53">
        <v>18</v>
      </c>
      <c r="V25" s="51">
        <v>42</v>
      </c>
      <c r="W25" s="54">
        <v>756</v>
      </c>
      <c r="X25" s="56">
        <v>75.600000000000009</v>
      </c>
      <c r="Y25" s="50" t="e">
        <f>INDEX(Region!$B$2:$B$26,MATCH('Sales Data'!G25,Region!$A$2:$A$52,0))</f>
        <v>#REF!</v>
      </c>
      <c r="Z25" s="50" t="str">
        <f>INDEX(Table2[Region],MATCH('Sales Data'!G25,Table2[State Code],0))</f>
        <v>West</v>
      </c>
    </row>
    <row r="26" spans="1:26" x14ac:dyDescent="0.2">
      <c r="A26" s="51">
        <v>1023</v>
      </c>
      <c r="B26" s="52">
        <v>41640</v>
      </c>
      <c r="C26" s="51">
        <v>1</v>
      </c>
      <c r="D26" s="51" t="s">
        <v>186</v>
      </c>
      <c r="E26" s="51" t="s">
        <v>187</v>
      </c>
      <c r="F26" s="51" t="s">
        <v>188</v>
      </c>
      <c r="G26" s="51" t="s">
        <v>189</v>
      </c>
      <c r="H26" s="51">
        <v>99999</v>
      </c>
      <c r="I26" s="51" t="s">
        <v>122</v>
      </c>
      <c r="J26" s="51" t="s">
        <v>142</v>
      </c>
      <c r="K26" s="51"/>
      <c r="L26" s="51"/>
      <c r="M26" s="51" t="s">
        <v>190</v>
      </c>
      <c r="N26" s="51" t="s">
        <v>187</v>
      </c>
      <c r="O26" s="51" t="s">
        <v>188</v>
      </c>
      <c r="P26" s="51" t="s">
        <v>189</v>
      </c>
      <c r="Q26" s="51">
        <v>99999</v>
      </c>
      <c r="R26" s="51" t="s">
        <v>122</v>
      </c>
      <c r="S26" s="51"/>
      <c r="T26" s="51" t="s">
        <v>79</v>
      </c>
      <c r="U26" s="53">
        <v>46</v>
      </c>
      <c r="V26" s="51">
        <v>58</v>
      </c>
      <c r="W26" s="54">
        <v>2668</v>
      </c>
      <c r="X26" s="56">
        <v>269.46800000000002</v>
      </c>
      <c r="Y26" s="50" t="e">
        <f>INDEX(Region!$B$2:$B$26,MATCH('Sales Data'!G26,Region!$A$2:$A$52,0))</f>
        <v>#REF!</v>
      </c>
      <c r="Z26" s="50" t="str">
        <f>INDEX(Table2[Region],MATCH('Sales Data'!G26,Table2[State Code],0))</f>
        <v>West</v>
      </c>
    </row>
    <row r="27" spans="1:26" x14ac:dyDescent="0.2">
      <c r="A27" s="51">
        <v>1024</v>
      </c>
      <c r="B27" s="52">
        <v>41640</v>
      </c>
      <c r="C27" s="51">
        <v>1</v>
      </c>
      <c r="D27" s="51" t="s">
        <v>186</v>
      </c>
      <c r="E27" s="51" t="s">
        <v>187</v>
      </c>
      <c r="F27" s="51" t="s">
        <v>188</v>
      </c>
      <c r="G27" s="51" t="s">
        <v>189</v>
      </c>
      <c r="H27" s="51">
        <v>99999</v>
      </c>
      <c r="I27" s="51" t="s">
        <v>122</v>
      </c>
      <c r="J27" s="51" t="s">
        <v>142</v>
      </c>
      <c r="K27" s="51"/>
      <c r="L27" s="51"/>
      <c r="M27" s="51" t="s">
        <v>190</v>
      </c>
      <c r="N27" s="51" t="s">
        <v>187</v>
      </c>
      <c r="O27" s="51" t="s">
        <v>188</v>
      </c>
      <c r="P27" s="51" t="s">
        <v>189</v>
      </c>
      <c r="Q27" s="51">
        <v>99999</v>
      </c>
      <c r="R27" s="51" t="s">
        <v>122</v>
      </c>
      <c r="S27" s="51"/>
      <c r="T27" s="51" t="s">
        <v>84</v>
      </c>
      <c r="U27" s="53">
        <v>2.99</v>
      </c>
      <c r="V27" s="51">
        <v>67</v>
      </c>
      <c r="W27" s="54">
        <v>200.33</v>
      </c>
      <c r="X27" s="56">
        <v>20.033000000000001</v>
      </c>
      <c r="Y27" s="50" t="e">
        <f>INDEX(Region!$B$2:$B$26,MATCH('Sales Data'!G27,Region!$A$2:$A$52,0))</f>
        <v>#REF!</v>
      </c>
      <c r="Z27" s="50" t="str">
        <f>INDEX(Table2[Region],MATCH('Sales Data'!G27,Table2[State Code],0))</f>
        <v>West</v>
      </c>
    </row>
    <row r="28" spans="1:26" x14ac:dyDescent="0.2">
      <c r="A28" s="51">
        <v>1025</v>
      </c>
      <c r="B28" s="52">
        <v>41667</v>
      </c>
      <c r="C28" s="51">
        <v>28</v>
      </c>
      <c r="D28" s="51" t="s">
        <v>163</v>
      </c>
      <c r="E28" s="51" t="s">
        <v>164</v>
      </c>
      <c r="F28" s="51" t="s">
        <v>165</v>
      </c>
      <c r="G28" s="51" t="s">
        <v>166</v>
      </c>
      <c r="H28" s="51">
        <v>99999</v>
      </c>
      <c r="I28" s="51" t="s">
        <v>122</v>
      </c>
      <c r="J28" s="51" t="s">
        <v>167</v>
      </c>
      <c r="K28" s="52">
        <v>41669</v>
      </c>
      <c r="L28" s="51" t="s">
        <v>143</v>
      </c>
      <c r="M28" s="51" t="s">
        <v>169</v>
      </c>
      <c r="N28" s="51" t="s">
        <v>164</v>
      </c>
      <c r="O28" s="51" t="s">
        <v>165</v>
      </c>
      <c r="P28" s="51" t="s">
        <v>166</v>
      </c>
      <c r="Q28" s="51">
        <v>99999</v>
      </c>
      <c r="R28" s="51" t="s">
        <v>122</v>
      </c>
      <c r="S28" s="51" t="s">
        <v>134</v>
      </c>
      <c r="T28" s="51" t="s">
        <v>82</v>
      </c>
      <c r="U28" s="53">
        <v>9.65</v>
      </c>
      <c r="V28" s="51">
        <v>100</v>
      </c>
      <c r="W28" s="54">
        <v>965</v>
      </c>
      <c r="X28" s="56">
        <v>93.605000000000004</v>
      </c>
      <c r="Y28" s="50" t="e">
        <f>INDEX(Region!$B$2:$B$26,MATCH('Sales Data'!G28,Region!$A$2:$A$52,0))</f>
        <v>#REF!</v>
      </c>
      <c r="Z28" s="50" t="str">
        <f>INDEX(Table2[Region],MATCH('Sales Data'!G28,Table2[State Code],0))</f>
        <v>South</v>
      </c>
    </row>
    <row r="29" spans="1:26" x14ac:dyDescent="0.2">
      <c r="A29" s="51">
        <v>1026</v>
      </c>
      <c r="B29" s="52">
        <v>41667</v>
      </c>
      <c r="C29" s="51">
        <v>28</v>
      </c>
      <c r="D29" s="51" t="s">
        <v>163</v>
      </c>
      <c r="E29" s="51" t="s">
        <v>164</v>
      </c>
      <c r="F29" s="51" t="s">
        <v>165</v>
      </c>
      <c r="G29" s="51" t="s">
        <v>166</v>
      </c>
      <c r="H29" s="51">
        <v>99999</v>
      </c>
      <c r="I29" s="51" t="s">
        <v>122</v>
      </c>
      <c r="J29" s="51" t="s">
        <v>167</v>
      </c>
      <c r="K29" s="52">
        <v>41669</v>
      </c>
      <c r="L29" s="51" t="s">
        <v>143</v>
      </c>
      <c r="M29" s="51" t="s">
        <v>169</v>
      </c>
      <c r="N29" s="51" t="s">
        <v>164</v>
      </c>
      <c r="O29" s="51" t="s">
        <v>165</v>
      </c>
      <c r="P29" s="51" t="s">
        <v>166</v>
      </c>
      <c r="Q29" s="51">
        <v>99999</v>
      </c>
      <c r="R29" s="51" t="s">
        <v>122</v>
      </c>
      <c r="S29" s="51" t="s">
        <v>134</v>
      </c>
      <c r="T29" s="51" t="s">
        <v>87</v>
      </c>
      <c r="U29" s="53">
        <v>18.399999999999999</v>
      </c>
      <c r="V29" s="51">
        <v>63</v>
      </c>
      <c r="W29" s="54">
        <v>1159.1999999999998</v>
      </c>
      <c r="X29" s="56">
        <v>114.76079999999999</v>
      </c>
      <c r="Y29" s="50" t="e">
        <f>INDEX(Region!$B$2:$B$26,MATCH('Sales Data'!G29,Region!$A$2:$A$52,0))</f>
        <v>#REF!</v>
      </c>
      <c r="Z29" s="50" t="str">
        <f>INDEX(Table2[Region],MATCH('Sales Data'!G29,Table2[State Code],0))</f>
        <v>South</v>
      </c>
    </row>
    <row r="30" spans="1:26" x14ac:dyDescent="0.2">
      <c r="A30" s="51">
        <v>1028</v>
      </c>
      <c r="B30" s="52">
        <v>41648</v>
      </c>
      <c r="C30" s="51">
        <v>9</v>
      </c>
      <c r="D30" s="51" t="s">
        <v>191</v>
      </c>
      <c r="E30" s="51" t="s">
        <v>192</v>
      </c>
      <c r="F30" s="51" t="s">
        <v>193</v>
      </c>
      <c r="G30" s="51" t="s">
        <v>194</v>
      </c>
      <c r="H30" s="51">
        <v>99999</v>
      </c>
      <c r="I30" s="51" t="s">
        <v>122</v>
      </c>
      <c r="J30" s="51" t="s">
        <v>195</v>
      </c>
      <c r="K30" s="52">
        <v>41650</v>
      </c>
      <c r="L30" s="51" t="s">
        <v>132</v>
      </c>
      <c r="M30" s="51" t="s">
        <v>196</v>
      </c>
      <c r="N30" s="51" t="s">
        <v>192</v>
      </c>
      <c r="O30" s="51" t="s">
        <v>193</v>
      </c>
      <c r="P30" s="51" t="s">
        <v>194</v>
      </c>
      <c r="Q30" s="51">
        <v>99999</v>
      </c>
      <c r="R30" s="51" t="s">
        <v>122</v>
      </c>
      <c r="S30" s="51" t="s">
        <v>126</v>
      </c>
      <c r="T30" s="51" t="s">
        <v>88</v>
      </c>
      <c r="U30" s="53">
        <v>34.799999999999997</v>
      </c>
      <c r="V30" s="51">
        <v>81</v>
      </c>
      <c r="W30" s="54">
        <v>2818.7999999999997</v>
      </c>
      <c r="X30" s="56">
        <v>295.97399999999999</v>
      </c>
      <c r="Y30" s="50" t="e">
        <f>INDEX(Region!$B$2:$B$26,MATCH('Sales Data'!G30,Region!$A$2:$A$52,0))</f>
        <v>#REF!</v>
      </c>
      <c r="Z30" s="50" t="str">
        <f>INDEX(Table2[Region],MATCH('Sales Data'!G30,Table2[State Code],0))</f>
        <v>West</v>
      </c>
    </row>
    <row r="31" spans="1:26" x14ac:dyDescent="0.2">
      <c r="A31" s="51">
        <v>1029</v>
      </c>
      <c r="B31" s="52">
        <v>41645</v>
      </c>
      <c r="C31" s="51">
        <v>6</v>
      </c>
      <c r="D31" s="51" t="s">
        <v>157</v>
      </c>
      <c r="E31" s="51" t="s">
        <v>158</v>
      </c>
      <c r="F31" s="51" t="s">
        <v>159</v>
      </c>
      <c r="G31" s="51" t="s">
        <v>160</v>
      </c>
      <c r="H31" s="51">
        <v>99999</v>
      </c>
      <c r="I31" s="51" t="s">
        <v>122</v>
      </c>
      <c r="J31" s="51" t="s">
        <v>161</v>
      </c>
      <c r="K31" s="52">
        <v>41647</v>
      </c>
      <c r="L31" s="51" t="s">
        <v>124</v>
      </c>
      <c r="M31" s="51" t="s">
        <v>162</v>
      </c>
      <c r="N31" s="51" t="s">
        <v>158</v>
      </c>
      <c r="O31" s="51" t="s">
        <v>159</v>
      </c>
      <c r="P31" s="51" t="s">
        <v>160</v>
      </c>
      <c r="Q31" s="51">
        <v>99999</v>
      </c>
      <c r="R31" s="51" t="s">
        <v>122</v>
      </c>
      <c r="S31" s="51" t="s">
        <v>134</v>
      </c>
      <c r="T31" s="51" t="s">
        <v>74</v>
      </c>
      <c r="U31" s="53">
        <v>14</v>
      </c>
      <c r="V31" s="51">
        <v>71</v>
      </c>
      <c r="W31" s="54">
        <v>994</v>
      </c>
      <c r="X31" s="56">
        <v>95.424000000000007</v>
      </c>
      <c r="Y31" s="50" t="e">
        <f>INDEX(Region!$B$2:$B$26,MATCH('Sales Data'!G31,Region!$A$2:$A$52,0))</f>
        <v>#REF!</v>
      </c>
      <c r="Z31" s="50" t="str">
        <f>INDEX(Table2[Region],MATCH('Sales Data'!G31,Table2[State Code],0))</f>
        <v>Midwest</v>
      </c>
    </row>
    <row r="32" spans="1:26" x14ac:dyDescent="0.2">
      <c r="A32" s="51">
        <v>1030</v>
      </c>
      <c r="B32" s="52">
        <v>41678</v>
      </c>
      <c r="C32" s="51">
        <v>8</v>
      </c>
      <c r="D32" s="51" t="s">
        <v>138</v>
      </c>
      <c r="E32" s="51" t="s">
        <v>139</v>
      </c>
      <c r="F32" s="51" t="s">
        <v>140</v>
      </c>
      <c r="G32" s="51" t="s">
        <v>141</v>
      </c>
      <c r="H32" s="51">
        <v>99999</v>
      </c>
      <c r="I32" s="51" t="s">
        <v>122</v>
      </c>
      <c r="J32" s="51" t="s">
        <v>142</v>
      </c>
      <c r="K32" s="52">
        <v>41680</v>
      </c>
      <c r="L32" s="51" t="s">
        <v>124</v>
      </c>
      <c r="M32" s="51" t="s">
        <v>144</v>
      </c>
      <c r="N32" s="51" t="s">
        <v>139</v>
      </c>
      <c r="O32" s="51" t="s">
        <v>140</v>
      </c>
      <c r="P32" s="51" t="s">
        <v>141</v>
      </c>
      <c r="Q32" s="51">
        <v>99999</v>
      </c>
      <c r="R32" s="51" t="s">
        <v>122</v>
      </c>
      <c r="S32" s="51" t="s">
        <v>126</v>
      </c>
      <c r="T32" s="51" t="s">
        <v>83</v>
      </c>
      <c r="U32" s="53">
        <v>40</v>
      </c>
      <c r="V32" s="51">
        <v>32</v>
      </c>
      <c r="W32" s="54">
        <v>1280</v>
      </c>
      <c r="X32" s="56">
        <v>129.28</v>
      </c>
      <c r="Y32" s="50" t="e">
        <f>INDEX(Region!$B$2:$B$26,MATCH('Sales Data'!G32,Region!$A$2:$A$52,0))</f>
        <v>#REF!</v>
      </c>
      <c r="Z32" s="50" t="str">
        <f>INDEX(Table2[Region],MATCH('Sales Data'!G32,Table2[State Code],0))</f>
        <v>West</v>
      </c>
    </row>
    <row r="33" spans="1:26" x14ac:dyDescent="0.2">
      <c r="A33" s="51">
        <v>1031</v>
      </c>
      <c r="B33" s="52">
        <v>41673</v>
      </c>
      <c r="C33" s="51">
        <v>3</v>
      </c>
      <c r="D33" s="51" t="s">
        <v>151</v>
      </c>
      <c r="E33" s="51" t="s">
        <v>152</v>
      </c>
      <c r="F33" s="51" t="s">
        <v>153</v>
      </c>
      <c r="G33" s="51" t="s">
        <v>154</v>
      </c>
      <c r="H33" s="51">
        <v>99999</v>
      </c>
      <c r="I33" s="51" t="s">
        <v>122</v>
      </c>
      <c r="J33" s="51" t="s">
        <v>123</v>
      </c>
      <c r="K33" s="52">
        <v>41675</v>
      </c>
      <c r="L33" s="51" t="s">
        <v>124</v>
      </c>
      <c r="M33" s="51" t="s">
        <v>155</v>
      </c>
      <c r="N33" s="51" t="s">
        <v>152</v>
      </c>
      <c r="O33" s="51" t="s">
        <v>153</v>
      </c>
      <c r="P33" s="51" t="s">
        <v>154</v>
      </c>
      <c r="Q33" s="51">
        <v>99999</v>
      </c>
      <c r="R33" s="51" t="s">
        <v>122</v>
      </c>
      <c r="S33" s="51" t="s">
        <v>156</v>
      </c>
      <c r="T33" s="51" t="s">
        <v>89</v>
      </c>
      <c r="U33" s="51">
        <v>10</v>
      </c>
      <c r="V33" s="51">
        <v>63</v>
      </c>
      <c r="W33" s="54">
        <v>630</v>
      </c>
      <c r="X33" s="56">
        <v>65.52</v>
      </c>
      <c r="Y33" s="50" t="str">
        <f>INDEX(Region!$B$2:$B$26,MATCH('Sales Data'!G33,Region!$A$2:$A$52,0))</f>
        <v>West</v>
      </c>
      <c r="Z33" s="50" t="str">
        <f>INDEX(Table2[Region],MATCH('Sales Data'!G33,Table2[State Code],0))</f>
        <v>West</v>
      </c>
    </row>
    <row r="34" spans="1:26" x14ac:dyDescent="0.2">
      <c r="A34" s="51">
        <v>1032</v>
      </c>
      <c r="B34" s="52">
        <v>41673</v>
      </c>
      <c r="C34" s="51">
        <v>3</v>
      </c>
      <c r="D34" s="51" t="s">
        <v>151</v>
      </c>
      <c r="E34" s="51" t="s">
        <v>152</v>
      </c>
      <c r="F34" s="51" t="s">
        <v>153</v>
      </c>
      <c r="G34" s="51" t="s">
        <v>154</v>
      </c>
      <c r="H34" s="51">
        <v>99999</v>
      </c>
      <c r="I34" s="51" t="s">
        <v>122</v>
      </c>
      <c r="J34" s="51" t="s">
        <v>123</v>
      </c>
      <c r="K34" s="52">
        <v>41675</v>
      </c>
      <c r="L34" s="51" t="s">
        <v>124</v>
      </c>
      <c r="M34" s="51" t="s">
        <v>155</v>
      </c>
      <c r="N34" s="51" t="s">
        <v>152</v>
      </c>
      <c r="O34" s="51" t="s">
        <v>153</v>
      </c>
      <c r="P34" s="51" t="s">
        <v>154</v>
      </c>
      <c r="Q34" s="51">
        <v>99999</v>
      </c>
      <c r="R34" s="51" t="s">
        <v>122</v>
      </c>
      <c r="S34" s="51" t="s">
        <v>156</v>
      </c>
      <c r="T34" s="51" t="s">
        <v>83</v>
      </c>
      <c r="U34" s="51">
        <v>40</v>
      </c>
      <c r="V34" s="51">
        <v>30</v>
      </c>
      <c r="W34" s="54">
        <v>1200</v>
      </c>
      <c r="X34" s="56">
        <v>120</v>
      </c>
      <c r="Y34" s="50" t="str">
        <f>INDEX(Region!$B$2:$B$26,MATCH('Sales Data'!G34,Region!$A$2:$A$52,0))</f>
        <v>West</v>
      </c>
      <c r="Z34" s="50" t="str">
        <f>INDEX(Table2[Region],MATCH('Sales Data'!G34,Table2[State Code],0))</f>
        <v>West</v>
      </c>
    </row>
    <row r="35" spans="1:26" x14ac:dyDescent="0.2">
      <c r="A35" s="51">
        <v>1036</v>
      </c>
      <c r="B35" s="52">
        <v>41680</v>
      </c>
      <c r="C35" s="51">
        <v>10</v>
      </c>
      <c r="D35" s="51" t="s">
        <v>170</v>
      </c>
      <c r="E35" s="51" t="s">
        <v>171</v>
      </c>
      <c r="F35" s="51" t="s">
        <v>172</v>
      </c>
      <c r="G35" s="51" t="s">
        <v>173</v>
      </c>
      <c r="H35" s="51">
        <v>99999</v>
      </c>
      <c r="I35" s="51" t="s">
        <v>122</v>
      </c>
      <c r="J35" s="51" t="s">
        <v>174</v>
      </c>
      <c r="K35" s="52">
        <v>41682</v>
      </c>
      <c r="L35" s="51" t="s">
        <v>124</v>
      </c>
      <c r="M35" s="51" t="s">
        <v>175</v>
      </c>
      <c r="N35" s="51" t="s">
        <v>171</v>
      </c>
      <c r="O35" s="51" t="s">
        <v>172</v>
      </c>
      <c r="P35" s="51" t="s">
        <v>173</v>
      </c>
      <c r="Q35" s="51">
        <v>99999</v>
      </c>
      <c r="R35" s="51" t="s">
        <v>122</v>
      </c>
      <c r="S35" s="51" t="s">
        <v>134</v>
      </c>
      <c r="T35" s="51" t="s">
        <v>90</v>
      </c>
      <c r="U35" s="51">
        <v>10</v>
      </c>
      <c r="V35" s="51">
        <v>47</v>
      </c>
      <c r="W35" s="54">
        <v>470</v>
      </c>
      <c r="X35" s="56">
        <v>48.88</v>
      </c>
      <c r="Y35" s="50" t="str">
        <f>INDEX(Region!$B$2:$B$26,MATCH('Sales Data'!G35,Region!$A$2:$A$52,0))</f>
        <v>Midwest</v>
      </c>
      <c r="Z35" s="50" t="str">
        <f>INDEX(Table2[Region],MATCH('Sales Data'!G35,Table2[State Code],0))</f>
        <v>Midwest</v>
      </c>
    </row>
    <row r="36" spans="1:26" x14ac:dyDescent="0.2">
      <c r="A36" s="51">
        <v>1038</v>
      </c>
      <c r="B36" s="52">
        <v>41680</v>
      </c>
      <c r="C36" s="51">
        <v>10</v>
      </c>
      <c r="D36" s="51" t="s">
        <v>170</v>
      </c>
      <c r="E36" s="51" t="s">
        <v>171</v>
      </c>
      <c r="F36" s="51" t="s">
        <v>172</v>
      </c>
      <c r="G36" s="51" t="s">
        <v>173</v>
      </c>
      <c r="H36" s="51">
        <v>99999</v>
      </c>
      <c r="I36" s="51" t="s">
        <v>122</v>
      </c>
      <c r="J36" s="51" t="s">
        <v>174</v>
      </c>
      <c r="K36" s="51"/>
      <c r="L36" s="51" t="s">
        <v>132</v>
      </c>
      <c r="M36" s="51" t="s">
        <v>175</v>
      </c>
      <c r="N36" s="51" t="s">
        <v>171</v>
      </c>
      <c r="O36" s="51" t="s">
        <v>172</v>
      </c>
      <c r="P36" s="51" t="s">
        <v>173</v>
      </c>
      <c r="Q36" s="51">
        <v>99999</v>
      </c>
      <c r="R36" s="51" t="s">
        <v>122</v>
      </c>
      <c r="S36" s="51"/>
      <c r="T36" s="51" t="s">
        <v>75</v>
      </c>
      <c r="U36" s="51">
        <v>3.5</v>
      </c>
      <c r="V36" s="51">
        <v>49</v>
      </c>
      <c r="W36" s="54">
        <v>171.5</v>
      </c>
      <c r="X36" s="56">
        <v>16.464000000000002</v>
      </c>
      <c r="Y36" s="50" t="str">
        <f>INDEX(Region!$B$2:$B$26,MATCH('Sales Data'!G36,Region!$A$2:$A$52,0))</f>
        <v>Midwest</v>
      </c>
      <c r="Z36" s="50" t="str">
        <f>INDEX(Table2[Region],MATCH('Sales Data'!G36,Table2[State Code],0))</f>
        <v>Midwest</v>
      </c>
    </row>
    <row r="37" spans="1:26" x14ac:dyDescent="0.2">
      <c r="A37" s="51">
        <v>1039</v>
      </c>
      <c r="B37" s="52">
        <v>41681</v>
      </c>
      <c r="C37" s="51">
        <v>11</v>
      </c>
      <c r="D37" s="51" t="s">
        <v>181</v>
      </c>
      <c r="E37" s="51" t="s">
        <v>182</v>
      </c>
      <c r="F37" s="51" t="s">
        <v>183</v>
      </c>
      <c r="G37" s="51" t="s">
        <v>184</v>
      </c>
      <c r="H37" s="51">
        <v>99999</v>
      </c>
      <c r="I37" s="51" t="s">
        <v>122</v>
      </c>
      <c r="J37" s="51" t="s">
        <v>167</v>
      </c>
      <c r="K37" s="51"/>
      <c r="L37" s="51" t="s">
        <v>143</v>
      </c>
      <c r="M37" s="51" t="s">
        <v>185</v>
      </c>
      <c r="N37" s="51" t="s">
        <v>182</v>
      </c>
      <c r="O37" s="51" t="s">
        <v>183</v>
      </c>
      <c r="P37" s="51" t="s">
        <v>184</v>
      </c>
      <c r="Q37" s="51">
        <v>99999</v>
      </c>
      <c r="R37" s="51" t="s">
        <v>122</v>
      </c>
      <c r="S37" s="51"/>
      <c r="T37" s="51" t="s">
        <v>83</v>
      </c>
      <c r="U37" s="51">
        <v>40</v>
      </c>
      <c r="V37" s="51">
        <v>72</v>
      </c>
      <c r="W37" s="54">
        <v>2880</v>
      </c>
      <c r="X37" s="56">
        <v>285.12</v>
      </c>
      <c r="Y37" s="50" t="str">
        <f>INDEX(Region!$B$2:$B$26,MATCH('Sales Data'!G37,Region!$A$2:$A$52,0))</f>
        <v>South</v>
      </c>
      <c r="Z37" s="50" t="str">
        <f>INDEX(Table2[Region],MATCH('Sales Data'!G37,Table2[State Code],0))</f>
        <v>South</v>
      </c>
    </row>
    <row r="38" spans="1:26" x14ac:dyDescent="0.2">
      <c r="A38" s="51">
        <v>1040</v>
      </c>
      <c r="B38" s="52">
        <v>41671</v>
      </c>
      <c r="C38" s="51">
        <v>1</v>
      </c>
      <c r="D38" s="51" t="s">
        <v>186</v>
      </c>
      <c r="E38" s="51" t="s">
        <v>187</v>
      </c>
      <c r="F38" s="51" t="s">
        <v>188</v>
      </c>
      <c r="G38" s="51" t="s">
        <v>189</v>
      </c>
      <c r="H38" s="51">
        <v>99999</v>
      </c>
      <c r="I38" s="51" t="s">
        <v>122</v>
      </c>
      <c r="J38" s="51" t="s">
        <v>142</v>
      </c>
      <c r="K38" s="51"/>
      <c r="L38" s="51" t="s">
        <v>143</v>
      </c>
      <c r="M38" s="51" t="s">
        <v>190</v>
      </c>
      <c r="N38" s="51" t="s">
        <v>187</v>
      </c>
      <c r="O38" s="51" t="s">
        <v>188</v>
      </c>
      <c r="P38" s="51" t="s">
        <v>189</v>
      </c>
      <c r="Q38" s="51">
        <v>99999</v>
      </c>
      <c r="R38" s="51" t="s">
        <v>122</v>
      </c>
      <c r="S38" s="51"/>
      <c r="T38" s="51" t="s">
        <v>87</v>
      </c>
      <c r="U38" s="51">
        <v>18.399999999999999</v>
      </c>
      <c r="V38" s="51">
        <v>13</v>
      </c>
      <c r="W38" s="54">
        <v>239.2</v>
      </c>
      <c r="X38" s="56">
        <v>23.680800000000001</v>
      </c>
      <c r="Y38" s="50" t="e">
        <f>INDEX(Region!$B$2:$B$26,MATCH('Sales Data'!G38,Region!$A$2:$A$52,0))</f>
        <v>#REF!</v>
      </c>
      <c r="Z38" s="50" t="str">
        <f>INDEX(Table2[Region],MATCH('Sales Data'!G38,Table2[State Code],0))</f>
        <v>West</v>
      </c>
    </row>
    <row r="39" spans="1:26" x14ac:dyDescent="0.2">
      <c r="A39" s="51">
        <v>1041</v>
      </c>
      <c r="B39" s="52">
        <v>41698</v>
      </c>
      <c r="C39" s="51">
        <v>28</v>
      </c>
      <c r="D39" s="51" t="s">
        <v>163</v>
      </c>
      <c r="E39" s="51" t="s">
        <v>164</v>
      </c>
      <c r="F39" s="51" t="s">
        <v>165</v>
      </c>
      <c r="G39" s="51" t="s">
        <v>166</v>
      </c>
      <c r="H39" s="51">
        <v>99999</v>
      </c>
      <c r="I39" s="51" t="s">
        <v>122</v>
      </c>
      <c r="J39" s="51" t="s">
        <v>167</v>
      </c>
      <c r="K39" s="51">
        <v>41700</v>
      </c>
      <c r="L39" s="51" t="s">
        <v>143</v>
      </c>
      <c r="M39" s="51" t="s">
        <v>169</v>
      </c>
      <c r="N39" s="51" t="s">
        <v>164</v>
      </c>
      <c r="O39" s="51" t="s">
        <v>165</v>
      </c>
      <c r="P39" s="51" t="s">
        <v>166</v>
      </c>
      <c r="Q39" s="51">
        <v>99999</v>
      </c>
      <c r="R39" s="51" t="s">
        <v>122</v>
      </c>
      <c r="S39" s="51" t="s">
        <v>134</v>
      </c>
      <c r="T39" s="51" t="s">
        <v>79</v>
      </c>
      <c r="U39" s="51">
        <v>46</v>
      </c>
      <c r="V39" s="51">
        <v>32</v>
      </c>
      <c r="W39" s="54">
        <v>1472</v>
      </c>
      <c r="X39" s="56">
        <v>148.67200000000003</v>
      </c>
      <c r="Y39" s="50" t="e">
        <f>INDEX(Region!$B$2:$B$26,MATCH('Sales Data'!G39,Region!$A$2:$A$52,0))</f>
        <v>#REF!</v>
      </c>
      <c r="Z39" s="50" t="str">
        <f>INDEX(Table2[Region],MATCH('Sales Data'!G39,Table2[State Code],0))</f>
        <v>South</v>
      </c>
    </row>
    <row r="40" spans="1:26" x14ac:dyDescent="0.2">
      <c r="A40" s="51">
        <v>1042</v>
      </c>
      <c r="B40" s="52">
        <v>41679</v>
      </c>
      <c r="C40" s="51">
        <v>9</v>
      </c>
      <c r="D40" s="51" t="s">
        <v>191</v>
      </c>
      <c r="E40" s="51" t="s">
        <v>192</v>
      </c>
      <c r="F40" s="51" t="s">
        <v>193</v>
      </c>
      <c r="G40" s="51" t="s">
        <v>194</v>
      </c>
      <c r="H40" s="51">
        <v>99999</v>
      </c>
      <c r="I40" s="51" t="s">
        <v>122</v>
      </c>
      <c r="J40" s="51" t="s">
        <v>195</v>
      </c>
      <c r="K40" s="52">
        <v>41681</v>
      </c>
      <c r="L40" s="51" t="s">
        <v>132</v>
      </c>
      <c r="M40" s="51" t="s">
        <v>196</v>
      </c>
      <c r="N40" s="51" t="s">
        <v>192</v>
      </c>
      <c r="O40" s="51" t="s">
        <v>193</v>
      </c>
      <c r="P40" s="51" t="s">
        <v>194</v>
      </c>
      <c r="Q40" s="51">
        <v>99999</v>
      </c>
      <c r="R40" s="51" t="s">
        <v>122</v>
      </c>
      <c r="S40" s="51" t="s">
        <v>126</v>
      </c>
      <c r="T40" s="51" t="s">
        <v>82</v>
      </c>
      <c r="U40" s="51">
        <v>9.65</v>
      </c>
      <c r="V40" s="51">
        <v>27</v>
      </c>
      <c r="W40" s="54">
        <v>260.55</v>
      </c>
      <c r="X40" s="56">
        <v>24.752250000000004</v>
      </c>
      <c r="Y40" s="50" t="e">
        <f>INDEX(Region!$B$2:$B$26,MATCH('Sales Data'!G40,Region!$A$2:$A$52,0))</f>
        <v>#REF!</v>
      </c>
      <c r="Z40" s="50" t="str">
        <f>INDEX(Table2[Region],MATCH('Sales Data'!G40,Table2[State Code],0))</f>
        <v>West</v>
      </c>
    </row>
    <row r="41" spans="1:26" x14ac:dyDescent="0.2">
      <c r="A41" s="51">
        <v>1043</v>
      </c>
      <c r="B41" s="52">
        <v>41676</v>
      </c>
      <c r="C41" s="51">
        <v>6</v>
      </c>
      <c r="D41" s="51" t="s">
        <v>157</v>
      </c>
      <c r="E41" s="51" t="s">
        <v>158</v>
      </c>
      <c r="F41" s="51" t="s">
        <v>159</v>
      </c>
      <c r="G41" s="51" t="s">
        <v>160</v>
      </c>
      <c r="H41" s="51">
        <v>99999</v>
      </c>
      <c r="I41" s="51" t="s">
        <v>122</v>
      </c>
      <c r="J41" s="51" t="s">
        <v>161</v>
      </c>
      <c r="K41" s="52">
        <v>41678</v>
      </c>
      <c r="L41" s="51" t="s">
        <v>124</v>
      </c>
      <c r="M41" s="51" t="s">
        <v>162</v>
      </c>
      <c r="N41" s="51" t="s">
        <v>158</v>
      </c>
      <c r="O41" s="51" t="s">
        <v>159</v>
      </c>
      <c r="P41" s="51" t="s">
        <v>160</v>
      </c>
      <c r="Q41" s="51">
        <v>99999</v>
      </c>
      <c r="R41" s="51" t="s">
        <v>122</v>
      </c>
      <c r="S41" s="51" t="s">
        <v>134</v>
      </c>
      <c r="T41" s="51" t="s">
        <v>81</v>
      </c>
      <c r="U41" s="51">
        <v>12.75</v>
      </c>
      <c r="V41" s="51">
        <v>71</v>
      </c>
      <c r="W41" s="54">
        <v>905.25</v>
      </c>
      <c r="X41" s="56">
        <v>91.430250000000001</v>
      </c>
      <c r="Y41" s="50" t="e">
        <f>INDEX(Region!$B$2:$B$26,MATCH('Sales Data'!G41,Region!$A$2:$A$52,0))</f>
        <v>#REF!</v>
      </c>
      <c r="Z41" s="50" t="str">
        <f>INDEX(Table2[Region],MATCH('Sales Data'!G41,Table2[State Code],0))</f>
        <v>Midwest</v>
      </c>
    </row>
    <row r="42" spans="1:26" x14ac:dyDescent="0.2">
      <c r="A42" s="51">
        <v>1044</v>
      </c>
      <c r="B42" s="52">
        <v>41678</v>
      </c>
      <c r="C42" s="51">
        <v>8</v>
      </c>
      <c r="D42" s="51" t="s">
        <v>138</v>
      </c>
      <c r="E42" s="51" t="s">
        <v>139</v>
      </c>
      <c r="F42" s="51" t="s">
        <v>140</v>
      </c>
      <c r="G42" s="51" t="s">
        <v>141</v>
      </c>
      <c r="H42" s="51">
        <v>99999</v>
      </c>
      <c r="I42" s="51" t="s">
        <v>122</v>
      </c>
      <c r="J42" s="51" t="s">
        <v>142</v>
      </c>
      <c r="K42" s="52">
        <v>41680</v>
      </c>
      <c r="L42" s="51" t="s">
        <v>124</v>
      </c>
      <c r="M42" s="51" t="s">
        <v>144</v>
      </c>
      <c r="N42" s="51" t="s">
        <v>139</v>
      </c>
      <c r="O42" s="51" t="s">
        <v>140</v>
      </c>
      <c r="P42" s="51" t="s">
        <v>141</v>
      </c>
      <c r="Q42" s="51">
        <v>99999</v>
      </c>
      <c r="R42" s="51" t="s">
        <v>122</v>
      </c>
      <c r="S42" s="51" t="s">
        <v>126</v>
      </c>
      <c r="T42" s="51" t="s">
        <v>81</v>
      </c>
      <c r="U42" s="51">
        <v>12.75</v>
      </c>
      <c r="V42" s="51">
        <v>13</v>
      </c>
      <c r="W42" s="54">
        <v>165.75</v>
      </c>
      <c r="X42" s="56">
        <v>15.746249999999998</v>
      </c>
      <c r="Y42" s="50" t="e">
        <f>INDEX(Region!$B$2:$B$26,MATCH('Sales Data'!G42,Region!$A$2:$A$52,0))</f>
        <v>#REF!</v>
      </c>
      <c r="Z42" s="50" t="str">
        <f>INDEX(Table2[Region],MATCH('Sales Data'!G42,Table2[State Code],0))</f>
        <v>West</v>
      </c>
    </row>
    <row r="43" spans="1:26" x14ac:dyDescent="0.2">
      <c r="A43" s="51">
        <v>1045</v>
      </c>
      <c r="B43" s="52">
        <v>41695</v>
      </c>
      <c r="C43" s="51">
        <v>25</v>
      </c>
      <c r="D43" s="51" t="s">
        <v>197</v>
      </c>
      <c r="E43" s="51" t="s">
        <v>198</v>
      </c>
      <c r="F43" s="51" t="s">
        <v>172</v>
      </c>
      <c r="G43" s="51" t="s">
        <v>173</v>
      </c>
      <c r="H43" s="51">
        <v>99999</v>
      </c>
      <c r="I43" s="51" t="s">
        <v>122</v>
      </c>
      <c r="J43" s="51" t="s">
        <v>174</v>
      </c>
      <c r="K43" s="52">
        <v>41697</v>
      </c>
      <c r="L43" s="51" t="s">
        <v>132</v>
      </c>
      <c r="M43" s="51" t="s">
        <v>199</v>
      </c>
      <c r="N43" s="51" t="s">
        <v>198</v>
      </c>
      <c r="O43" s="51" t="s">
        <v>172</v>
      </c>
      <c r="P43" s="51" t="s">
        <v>173</v>
      </c>
      <c r="Q43" s="51">
        <v>99999</v>
      </c>
      <c r="R43" s="51" t="s">
        <v>122</v>
      </c>
      <c r="S43" s="51" t="s">
        <v>156</v>
      </c>
      <c r="T43" s="51" t="s">
        <v>86</v>
      </c>
      <c r="U43" s="51">
        <v>22</v>
      </c>
      <c r="V43" s="51">
        <v>98</v>
      </c>
      <c r="W43" s="54">
        <v>2156</v>
      </c>
      <c r="X43" s="56">
        <v>204.82000000000002</v>
      </c>
      <c r="Y43" s="50" t="str">
        <f>INDEX(Region!$B$2:$B$26,MATCH('Sales Data'!G43,Region!$A$2:$A$52,0))</f>
        <v>Midwest</v>
      </c>
      <c r="Z43" s="50" t="str">
        <f>INDEX(Table2[Region],MATCH('Sales Data'!G43,Table2[State Code],0))</f>
        <v>Midwest</v>
      </c>
    </row>
    <row r="44" spans="1:26" x14ac:dyDescent="0.2">
      <c r="A44" s="51">
        <v>1046</v>
      </c>
      <c r="B44" s="52">
        <v>41696</v>
      </c>
      <c r="C44" s="51">
        <v>26</v>
      </c>
      <c r="D44" s="51" t="s">
        <v>200</v>
      </c>
      <c r="E44" s="51" t="s">
        <v>201</v>
      </c>
      <c r="F44" s="51" t="s">
        <v>183</v>
      </c>
      <c r="G44" s="51" t="s">
        <v>184</v>
      </c>
      <c r="H44" s="51">
        <v>99999</v>
      </c>
      <c r="I44" s="51" t="s">
        <v>122</v>
      </c>
      <c r="J44" s="51" t="s">
        <v>167</v>
      </c>
      <c r="K44" s="52">
        <v>41698</v>
      </c>
      <c r="L44" s="51" t="s">
        <v>143</v>
      </c>
      <c r="M44" s="51" t="s">
        <v>202</v>
      </c>
      <c r="N44" s="51" t="s">
        <v>201</v>
      </c>
      <c r="O44" s="51" t="s">
        <v>183</v>
      </c>
      <c r="P44" s="51" t="s">
        <v>184</v>
      </c>
      <c r="Q44" s="51">
        <v>99999</v>
      </c>
      <c r="R44" s="51" t="s">
        <v>122</v>
      </c>
      <c r="S44" s="51" t="s">
        <v>134</v>
      </c>
      <c r="T44" s="51" t="s">
        <v>85</v>
      </c>
      <c r="U44" s="51">
        <v>25</v>
      </c>
      <c r="V44" s="51">
        <v>21</v>
      </c>
      <c r="W44" s="54">
        <v>525</v>
      </c>
      <c r="X44" s="56">
        <v>53.550000000000004</v>
      </c>
      <c r="Y44" s="50" t="str">
        <f>INDEX(Region!$B$2:$B$26,MATCH('Sales Data'!G44,Region!$A$2:$A$52,0))</f>
        <v>South</v>
      </c>
      <c r="Z44" s="50" t="str">
        <f>INDEX(Table2[Region],MATCH('Sales Data'!G44,Table2[State Code],0))</f>
        <v>South</v>
      </c>
    </row>
    <row r="45" spans="1:26" x14ac:dyDescent="0.2">
      <c r="A45" s="51">
        <v>1047</v>
      </c>
      <c r="B45" s="52">
        <v>41699</v>
      </c>
      <c r="C45" s="51">
        <v>29</v>
      </c>
      <c r="D45" s="51" t="s">
        <v>145</v>
      </c>
      <c r="E45" s="51" t="s">
        <v>146</v>
      </c>
      <c r="F45" s="51" t="s">
        <v>147</v>
      </c>
      <c r="G45" s="51" t="s">
        <v>148</v>
      </c>
      <c r="H45" s="51">
        <v>99999</v>
      </c>
      <c r="I45" s="51" t="s">
        <v>122</v>
      </c>
      <c r="J45" s="51" t="s">
        <v>149</v>
      </c>
      <c r="K45" s="52">
        <v>41701</v>
      </c>
      <c r="L45" s="51" t="s">
        <v>124</v>
      </c>
      <c r="M45" s="51" t="s">
        <v>150</v>
      </c>
      <c r="N45" s="51" t="s">
        <v>146</v>
      </c>
      <c r="O45" s="51" t="s">
        <v>147</v>
      </c>
      <c r="P45" s="51" t="s">
        <v>148</v>
      </c>
      <c r="Q45" s="51">
        <v>99999</v>
      </c>
      <c r="R45" s="51" t="s">
        <v>122</v>
      </c>
      <c r="S45" s="51" t="s">
        <v>126</v>
      </c>
      <c r="T45" s="51" t="s">
        <v>91</v>
      </c>
      <c r="U45" s="51">
        <v>39</v>
      </c>
      <c r="V45" s="51">
        <v>26</v>
      </c>
      <c r="W45" s="54">
        <v>1014</v>
      </c>
      <c r="X45" s="56">
        <v>106.47000000000001</v>
      </c>
      <c r="Y45" s="50" t="str">
        <f>INDEX(Region!$B$2:$B$26,MATCH('Sales Data'!G45,Region!$A$2:$A$52,0))</f>
        <v>West</v>
      </c>
      <c r="Z45" s="50" t="str">
        <f>INDEX(Table2[Region],MATCH('Sales Data'!G45,Table2[State Code],0))</f>
        <v>West</v>
      </c>
    </row>
    <row r="46" spans="1:26" x14ac:dyDescent="0.2">
      <c r="A46" s="51">
        <v>1048</v>
      </c>
      <c r="B46" s="52">
        <v>41676</v>
      </c>
      <c r="C46" s="51">
        <v>6</v>
      </c>
      <c r="D46" s="51" t="s">
        <v>157</v>
      </c>
      <c r="E46" s="51" t="s">
        <v>158</v>
      </c>
      <c r="F46" s="51" t="s">
        <v>159</v>
      </c>
      <c r="G46" s="51" t="s">
        <v>160</v>
      </c>
      <c r="H46" s="51">
        <v>99999</v>
      </c>
      <c r="I46" s="51" t="s">
        <v>122</v>
      </c>
      <c r="J46" s="51" t="s">
        <v>161</v>
      </c>
      <c r="K46" s="52">
        <v>41678</v>
      </c>
      <c r="L46" s="51" t="s">
        <v>143</v>
      </c>
      <c r="M46" s="51" t="s">
        <v>162</v>
      </c>
      <c r="N46" s="51" t="s">
        <v>158</v>
      </c>
      <c r="O46" s="51" t="s">
        <v>159</v>
      </c>
      <c r="P46" s="51" t="s">
        <v>160</v>
      </c>
      <c r="Q46" s="51">
        <v>99999</v>
      </c>
      <c r="R46" s="51" t="s">
        <v>122</v>
      </c>
      <c r="S46" s="51" t="s">
        <v>126</v>
      </c>
      <c r="T46" s="51" t="s">
        <v>76</v>
      </c>
      <c r="U46" s="51">
        <v>30</v>
      </c>
      <c r="V46" s="51">
        <v>96</v>
      </c>
      <c r="W46" s="54">
        <v>2880</v>
      </c>
      <c r="X46" s="56">
        <v>296.64</v>
      </c>
      <c r="Y46" s="50" t="e">
        <f>INDEX(Region!$B$2:$B$26,MATCH('Sales Data'!G46,Region!$A$2:$A$52,0))</f>
        <v>#REF!</v>
      </c>
      <c r="Z46" s="50" t="str">
        <f>INDEX(Table2[Region],MATCH('Sales Data'!G46,Table2[State Code],0))</f>
        <v>Midwest</v>
      </c>
    </row>
    <row r="47" spans="1:26" x14ac:dyDescent="0.2">
      <c r="A47" s="51">
        <v>1049</v>
      </c>
      <c r="B47" s="52">
        <v>41676</v>
      </c>
      <c r="C47" s="51">
        <v>6</v>
      </c>
      <c r="D47" s="51" t="s">
        <v>157</v>
      </c>
      <c r="E47" s="51" t="s">
        <v>158</v>
      </c>
      <c r="F47" s="51" t="s">
        <v>159</v>
      </c>
      <c r="G47" s="51" t="s">
        <v>160</v>
      </c>
      <c r="H47" s="51">
        <v>99999</v>
      </c>
      <c r="I47" s="51" t="s">
        <v>122</v>
      </c>
      <c r="J47" s="51" t="s">
        <v>161</v>
      </c>
      <c r="K47" s="52">
        <v>41678</v>
      </c>
      <c r="L47" s="51" t="s">
        <v>143</v>
      </c>
      <c r="M47" s="51" t="s">
        <v>162</v>
      </c>
      <c r="N47" s="51" t="s">
        <v>158</v>
      </c>
      <c r="O47" s="51" t="s">
        <v>159</v>
      </c>
      <c r="P47" s="51" t="s">
        <v>160</v>
      </c>
      <c r="Q47" s="51">
        <v>99999</v>
      </c>
      <c r="R47" s="51" t="s">
        <v>122</v>
      </c>
      <c r="S47" s="51" t="s">
        <v>126</v>
      </c>
      <c r="T47" s="51" t="s">
        <v>77</v>
      </c>
      <c r="U47" s="51">
        <v>53</v>
      </c>
      <c r="V47" s="51">
        <v>16</v>
      </c>
      <c r="W47" s="54">
        <v>848</v>
      </c>
      <c r="X47" s="56">
        <v>88.192000000000021</v>
      </c>
      <c r="Y47" s="50" t="e">
        <f>INDEX(Region!$B$2:$B$26,MATCH('Sales Data'!G47,Region!$A$2:$A$52,0))</f>
        <v>#REF!</v>
      </c>
      <c r="Z47" s="50" t="str">
        <f>INDEX(Table2[Region],MATCH('Sales Data'!G47,Table2[State Code],0))</f>
        <v>Midwest</v>
      </c>
    </row>
    <row r="48" spans="1:26" x14ac:dyDescent="0.2">
      <c r="A48" s="51">
        <v>1051</v>
      </c>
      <c r="B48" s="52">
        <v>41673</v>
      </c>
      <c r="C48" s="51">
        <v>3</v>
      </c>
      <c r="D48" s="51" t="s">
        <v>151</v>
      </c>
      <c r="E48" s="51" t="s">
        <v>152</v>
      </c>
      <c r="F48" s="51" t="s">
        <v>153</v>
      </c>
      <c r="G48" s="51" t="s">
        <v>154</v>
      </c>
      <c r="H48" s="51">
        <v>99999</v>
      </c>
      <c r="I48" s="51" t="s">
        <v>122</v>
      </c>
      <c r="J48" s="51" t="s">
        <v>123</v>
      </c>
      <c r="K48" s="51"/>
      <c r="L48" s="51"/>
      <c r="M48" s="51" t="s">
        <v>155</v>
      </c>
      <c r="N48" s="51" t="s">
        <v>152</v>
      </c>
      <c r="O48" s="51" t="s">
        <v>153</v>
      </c>
      <c r="P48" s="51" t="s">
        <v>154</v>
      </c>
      <c r="Q48" s="51">
        <v>99999</v>
      </c>
      <c r="R48" s="51" t="s">
        <v>122</v>
      </c>
      <c r="S48" s="51"/>
      <c r="T48" s="51" t="s">
        <v>84</v>
      </c>
      <c r="U48" s="51">
        <v>2.99</v>
      </c>
      <c r="V48" s="51">
        <v>75</v>
      </c>
      <c r="W48" s="54">
        <v>224.25000000000003</v>
      </c>
      <c r="X48" s="56">
        <v>23.097750000000005</v>
      </c>
      <c r="Y48" s="50" t="str">
        <f>INDEX(Region!$B$2:$B$26,MATCH('Sales Data'!G48,Region!$A$2:$A$52,0))</f>
        <v>West</v>
      </c>
      <c r="Z48" s="50" t="str">
        <f>INDEX(Table2[Region],MATCH('Sales Data'!G48,Table2[State Code],0))</f>
        <v>West</v>
      </c>
    </row>
    <row r="49" spans="1:26" x14ac:dyDescent="0.2">
      <c r="A49" s="51">
        <v>1053</v>
      </c>
      <c r="B49" s="52">
        <v>41707</v>
      </c>
      <c r="C49" s="51">
        <v>9</v>
      </c>
      <c r="D49" s="51" t="s">
        <v>191</v>
      </c>
      <c r="E49" s="51" t="s">
        <v>192</v>
      </c>
      <c r="F49" s="51" t="s">
        <v>193</v>
      </c>
      <c r="G49" s="51" t="s">
        <v>194</v>
      </c>
      <c r="H49" s="51">
        <v>99999</v>
      </c>
      <c r="I49" s="51" t="s">
        <v>122</v>
      </c>
      <c r="J49" s="51" t="s">
        <v>195</v>
      </c>
      <c r="K49" s="52">
        <v>41709</v>
      </c>
      <c r="L49" s="51" t="s">
        <v>132</v>
      </c>
      <c r="M49" s="51" t="s">
        <v>196</v>
      </c>
      <c r="N49" s="51" t="s">
        <v>192</v>
      </c>
      <c r="O49" s="51" t="s">
        <v>193</v>
      </c>
      <c r="P49" s="51" t="s">
        <v>194</v>
      </c>
      <c r="Q49" s="51">
        <v>99999</v>
      </c>
      <c r="R49" s="51" t="s">
        <v>122</v>
      </c>
      <c r="S49" s="51" t="s">
        <v>126</v>
      </c>
      <c r="T49" s="51" t="s">
        <v>88</v>
      </c>
      <c r="U49" s="53">
        <v>34.799999999999997</v>
      </c>
      <c r="V49" s="51">
        <v>11</v>
      </c>
      <c r="W49" s="54">
        <v>382.79999999999995</v>
      </c>
      <c r="X49" s="56">
        <v>36.748799999999996</v>
      </c>
      <c r="Y49" s="50" t="e">
        <f>INDEX(Region!$B$2:$B$26,MATCH('Sales Data'!G49,Region!$A$2:$A$52,0))</f>
        <v>#REF!</v>
      </c>
      <c r="Z49" s="50" t="str">
        <f>INDEX(Table2[Region],MATCH('Sales Data'!G49,Table2[State Code],0))</f>
        <v>West</v>
      </c>
    </row>
    <row r="50" spans="1:26" x14ac:dyDescent="0.2">
      <c r="A50" s="51">
        <v>1054</v>
      </c>
      <c r="B50" s="52">
        <v>41704</v>
      </c>
      <c r="C50" s="51">
        <v>6</v>
      </c>
      <c r="D50" s="51" t="s">
        <v>157</v>
      </c>
      <c r="E50" s="51" t="s">
        <v>158</v>
      </c>
      <c r="F50" s="51" t="s">
        <v>159</v>
      </c>
      <c r="G50" s="51" t="s">
        <v>160</v>
      </c>
      <c r="H50" s="51">
        <v>99999</v>
      </c>
      <c r="I50" s="51" t="s">
        <v>122</v>
      </c>
      <c r="J50" s="51" t="s">
        <v>161</v>
      </c>
      <c r="K50" s="52">
        <v>41706</v>
      </c>
      <c r="L50" s="51" t="s">
        <v>124</v>
      </c>
      <c r="M50" s="51" t="s">
        <v>162</v>
      </c>
      <c r="N50" s="51" t="s">
        <v>158</v>
      </c>
      <c r="O50" s="51" t="s">
        <v>159</v>
      </c>
      <c r="P50" s="51" t="s">
        <v>160</v>
      </c>
      <c r="Q50" s="51">
        <v>99999</v>
      </c>
      <c r="R50" s="51" t="s">
        <v>122</v>
      </c>
      <c r="S50" s="51" t="s">
        <v>134</v>
      </c>
      <c r="T50" s="51" t="s">
        <v>74</v>
      </c>
      <c r="U50" s="53">
        <v>14</v>
      </c>
      <c r="V50" s="51">
        <v>53</v>
      </c>
      <c r="W50" s="54">
        <v>742</v>
      </c>
      <c r="X50" s="56">
        <v>71.974000000000004</v>
      </c>
      <c r="Y50" s="50" t="e">
        <f>INDEX(Region!$B$2:$B$26,MATCH('Sales Data'!G50,Region!$A$2:$A$52,0))</f>
        <v>#REF!</v>
      </c>
      <c r="Z50" s="50" t="str">
        <f>INDEX(Table2[Region],MATCH('Sales Data'!G50,Table2[State Code],0))</f>
        <v>Midwest</v>
      </c>
    </row>
    <row r="51" spans="1:26" x14ac:dyDescent="0.2">
      <c r="A51" s="51">
        <v>1055</v>
      </c>
      <c r="B51" s="52">
        <v>41706</v>
      </c>
      <c r="C51" s="51">
        <v>8</v>
      </c>
      <c r="D51" s="51" t="s">
        <v>138</v>
      </c>
      <c r="E51" s="51" t="s">
        <v>139</v>
      </c>
      <c r="F51" s="51" t="s">
        <v>140</v>
      </c>
      <c r="G51" s="51" t="s">
        <v>141</v>
      </c>
      <c r="H51" s="51">
        <v>99999</v>
      </c>
      <c r="I51" s="51" t="s">
        <v>122</v>
      </c>
      <c r="J51" s="51" t="s">
        <v>142</v>
      </c>
      <c r="K51" s="52">
        <v>41708</v>
      </c>
      <c r="L51" s="51" t="s">
        <v>124</v>
      </c>
      <c r="M51" s="51" t="s">
        <v>144</v>
      </c>
      <c r="N51" s="51" t="s">
        <v>139</v>
      </c>
      <c r="O51" s="51" t="s">
        <v>140</v>
      </c>
      <c r="P51" s="51" t="s">
        <v>141</v>
      </c>
      <c r="Q51" s="51">
        <v>99999</v>
      </c>
      <c r="R51" s="51" t="s">
        <v>122</v>
      </c>
      <c r="S51" s="51" t="s">
        <v>126</v>
      </c>
      <c r="T51" s="51" t="s">
        <v>83</v>
      </c>
      <c r="U51" s="53">
        <v>40</v>
      </c>
      <c r="V51" s="51">
        <v>85</v>
      </c>
      <c r="W51" s="54">
        <v>3400</v>
      </c>
      <c r="X51" s="56">
        <v>357</v>
      </c>
      <c r="Y51" s="50" t="e">
        <f>INDEX(Region!$B$2:$B$26,MATCH('Sales Data'!G51,Region!$A$2:$A$52,0))</f>
        <v>#REF!</v>
      </c>
      <c r="Z51" s="50" t="str">
        <f>INDEX(Table2[Region],MATCH('Sales Data'!G51,Table2[State Code],0))</f>
        <v>West</v>
      </c>
    </row>
    <row r="52" spans="1:26" x14ac:dyDescent="0.2">
      <c r="A52" s="51">
        <v>1056</v>
      </c>
      <c r="B52" s="52">
        <v>41706</v>
      </c>
      <c r="C52" s="51">
        <v>8</v>
      </c>
      <c r="D52" s="51" t="s">
        <v>138</v>
      </c>
      <c r="E52" s="51" t="s">
        <v>139</v>
      </c>
      <c r="F52" s="51" t="s">
        <v>140</v>
      </c>
      <c r="G52" s="51" t="s">
        <v>141</v>
      </c>
      <c r="H52" s="51">
        <v>99999</v>
      </c>
      <c r="I52" s="51" t="s">
        <v>122</v>
      </c>
      <c r="J52" s="51" t="s">
        <v>142</v>
      </c>
      <c r="K52" s="52">
        <v>41708</v>
      </c>
      <c r="L52" s="51" t="s">
        <v>124</v>
      </c>
      <c r="M52" s="51" t="s">
        <v>144</v>
      </c>
      <c r="N52" s="51" t="s">
        <v>139</v>
      </c>
      <c r="O52" s="51" t="s">
        <v>140</v>
      </c>
      <c r="P52" s="51" t="s">
        <v>141</v>
      </c>
      <c r="Q52" s="51">
        <v>99999</v>
      </c>
      <c r="R52" s="51" t="s">
        <v>122</v>
      </c>
      <c r="S52" s="51" t="s">
        <v>126</v>
      </c>
      <c r="T52" s="51" t="s">
        <v>80</v>
      </c>
      <c r="U52" s="53">
        <v>9.1999999999999993</v>
      </c>
      <c r="V52" s="51">
        <v>97</v>
      </c>
      <c r="W52" s="54">
        <v>892.4</v>
      </c>
      <c r="X52" s="56">
        <v>91.024800000000013</v>
      </c>
      <c r="Y52" s="50" t="e">
        <f>INDEX(Region!$B$2:$B$26,MATCH('Sales Data'!G52,Region!$A$2:$A$52,0))</f>
        <v>#REF!</v>
      </c>
      <c r="Z52" s="50" t="str">
        <f>INDEX(Table2[Region],MATCH('Sales Data'!G52,Table2[State Code],0))</f>
        <v>West</v>
      </c>
    </row>
    <row r="53" spans="1:26" x14ac:dyDescent="0.2">
      <c r="A53" s="51">
        <v>1057</v>
      </c>
      <c r="B53" s="52">
        <v>41723</v>
      </c>
      <c r="C53" s="51">
        <v>25</v>
      </c>
      <c r="D53" s="51" t="s">
        <v>197</v>
      </c>
      <c r="E53" s="51" t="s">
        <v>198</v>
      </c>
      <c r="F53" s="51" t="s">
        <v>172</v>
      </c>
      <c r="G53" s="51" t="s">
        <v>173</v>
      </c>
      <c r="H53" s="51">
        <v>99999</v>
      </c>
      <c r="I53" s="51" t="s">
        <v>122</v>
      </c>
      <c r="J53" s="51" t="s">
        <v>174</v>
      </c>
      <c r="K53" s="52">
        <v>41725</v>
      </c>
      <c r="L53" s="51" t="s">
        <v>132</v>
      </c>
      <c r="M53" s="51" t="s">
        <v>199</v>
      </c>
      <c r="N53" s="51" t="s">
        <v>198</v>
      </c>
      <c r="O53" s="51" t="s">
        <v>172</v>
      </c>
      <c r="P53" s="51" t="s">
        <v>173</v>
      </c>
      <c r="Q53" s="51">
        <v>99999</v>
      </c>
      <c r="R53" s="51" t="s">
        <v>122</v>
      </c>
      <c r="S53" s="51" t="s">
        <v>156</v>
      </c>
      <c r="T53" s="51" t="s">
        <v>92</v>
      </c>
      <c r="U53" s="53">
        <v>10</v>
      </c>
      <c r="V53" s="51">
        <v>46</v>
      </c>
      <c r="W53" s="54">
        <v>460</v>
      </c>
      <c r="X53" s="56">
        <v>46.46</v>
      </c>
      <c r="Y53" s="50" t="str">
        <f>INDEX(Region!$B$2:$B$26,MATCH('Sales Data'!G53,Region!$A$2:$A$52,0))</f>
        <v>Midwest</v>
      </c>
      <c r="Z53" s="50" t="str">
        <f>INDEX(Table2[Region],MATCH('Sales Data'!G53,Table2[State Code],0))</f>
        <v>Midwest</v>
      </c>
    </row>
    <row r="54" spans="1:26" x14ac:dyDescent="0.2">
      <c r="A54" s="51">
        <v>1059</v>
      </c>
      <c r="B54" s="52">
        <v>41724</v>
      </c>
      <c r="C54" s="51">
        <v>26</v>
      </c>
      <c r="D54" s="51" t="s">
        <v>200</v>
      </c>
      <c r="E54" s="51" t="s">
        <v>201</v>
      </c>
      <c r="F54" s="51" t="s">
        <v>183</v>
      </c>
      <c r="G54" s="51" t="s">
        <v>184</v>
      </c>
      <c r="H54" s="51">
        <v>99999</v>
      </c>
      <c r="I54" s="51" t="s">
        <v>122</v>
      </c>
      <c r="J54" s="51" t="s">
        <v>167</v>
      </c>
      <c r="K54" s="52">
        <v>41726</v>
      </c>
      <c r="L54" s="51" t="s">
        <v>143</v>
      </c>
      <c r="M54" s="51" t="s">
        <v>202</v>
      </c>
      <c r="N54" s="51" t="s">
        <v>201</v>
      </c>
      <c r="O54" s="51" t="s">
        <v>183</v>
      </c>
      <c r="P54" s="51" t="s">
        <v>184</v>
      </c>
      <c r="Q54" s="51">
        <v>99999</v>
      </c>
      <c r="R54" s="51" t="s">
        <v>122</v>
      </c>
      <c r="S54" s="51" t="s">
        <v>134</v>
      </c>
      <c r="T54" s="51" t="s">
        <v>82</v>
      </c>
      <c r="U54" s="53">
        <v>9.65</v>
      </c>
      <c r="V54" s="51">
        <v>97</v>
      </c>
      <c r="W54" s="54">
        <v>936.05000000000007</v>
      </c>
      <c r="X54" s="56">
        <v>95.477100000000021</v>
      </c>
      <c r="Y54" s="50" t="str">
        <f>INDEX(Region!$B$2:$B$26,MATCH('Sales Data'!G54,Region!$A$2:$A$52,0))</f>
        <v>South</v>
      </c>
      <c r="Z54" s="50" t="str">
        <f>INDEX(Table2[Region],MATCH('Sales Data'!G54,Table2[State Code],0))</f>
        <v>South</v>
      </c>
    </row>
    <row r="55" spans="1:26" x14ac:dyDescent="0.2">
      <c r="A55" s="51">
        <v>1060</v>
      </c>
      <c r="B55" s="52">
        <v>41724</v>
      </c>
      <c r="C55" s="51">
        <v>26</v>
      </c>
      <c r="D55" s="51" t="s">
        <v>200</v>
      </c>
      <c r="E55" s="51" t="s">
        <v>201</v>
      </c>
      <c r="F55" s="51" t="s">
        <v>183</v>
      </c>
      <c r="G55" s="51" t="s">
        <v>184</v>
      </c>
      <c r="H55" s="51">
        <v>99999</v>
      </c>
      <c r="I55" s="51" t="s">
        <v>122</v>
      </c>
      <c r="J55" s="51" t="s">
        <v>167</v>
      </c>
      <c r="K55" s="52">
        <v>41726</v>
      </c>
      <c r="L55" s="51" t="s">
        <v>143</v>
      </c>
      <c r="M55" s="51" t="s">
        <v>202</v>
      </c>
      <c r="N55" s="51" t="s">
        <v>201</v>
      </c>
      <c r="O55" s="51" t="s">
        <v>183</v>
      </c>
      <c r="P55" s="51" t="s">
        <v>184</v>
      </c>
      <c r="Q55" s="51">
        <v>99999</v>
      </c>
      <c r="R55" s="51" t="s">
        <v>122</v>
      </c>
      <c r="S55" s="51" t="s">
        <v>134</v>
      </c>
      <c r="T55" s="51" t="s">
        <v>87</v>
      </c>
      <c r="U55" s="53">
        <v>18.399999999999999</v>
      </c>
      <c r="V55" s="51">
        <v>65</v>
      </c>
      <c r="W55" s="54">
        <v>1196</v>
      </c>
      <c r="X55" s="56">
        <v>123.18800000000002</v>
      </c>
      <c r="Y55" s="50" t="str">
        <f>INDEX(Region!$B$2:$B$26,MATCH('Sales Data'!G55,Region!$A$2:$A$52,0))</f>
        <v>South</v>
      </c>
      <c r="Z55" s="50" t="str">
        <f>INDEX(Table2[Region],MATCH('Sales Data'!G55,Table2[State Code],0))</f>
        <v>South</v>
      </c>
    </row>
    <row r="56" spans="1:26" x14ac:dyDescent="0.2">
      <c r="A56" s="51">
        <v>1061</v>
      </c>
      <c r="B56" s="52">
        <v>41727</v>
      </c>
      <c r="C56" s="51">
        <v>29</v>
      </c>
      <c r="D56" s="51" t="s">
        <v>145</v>
      </c>
      <c r="E56" s="51" t="s">
        <v>146</v>
      </c>
      <c r="F56" s="51" t="s">
        <v>147</v>
      </c>
      <c r="G56" s="51" t="s">
        <v>148</v>
      </c>
      <c r="H56" s="51">
        <v>99999</v>
      </c>
      <c r="I56" s="51" t="s">
        <v>122</v>
      </c>
      <c r="J56" s="51" t="s">
        <v>149</v>
      </c>
      <c r="K56" s="52">
        <v>41729</v>
      </c>
      <c r="L56" s="51" t="s">
        <v>124</v>
      </c>
      <c r="M56" s="51" t="s">
        <v>150</v>
      </c>
      <c r="N56" s="51" t="s">
        <v>146</v>
      </c>
      <c r="O56" s="51" t="s">
        <v>147</v>
      </c>
      <c r="P56" s="51" t="s">
        <v>148</v>
      </c>
      <c r="Q56" s="51">
        <v>99999</v>
      </c>
      <c r="R56" s="51" t="s">
        <v>122</v>
      </c>
      <c r="S56" s="51" t="s">
        <v>126</v>
      </c>
      <c r="T56" s="51" t="s">
        <v>74</v>
      </c>
      <c r="U56" s="53">
        <v>14</v>
      </c>
      <c r="V56" s="51">
        <v>72</v>
      </c>
      <c r="W56" s="54">
        <v>1008</v>
      </c>
      <c r="X56" s="56">
        <v>100.80000000000001</v>
      </c>
      <c r="Y56" s="50" t="str">
        <f>INDEX(Region!$B$2:$B$26,MATCH('Sales Data'!G56,Region!$A$2:$A$52,0))</f>
        <v>West</v>
      </c>
      <c r="Z56" s="50" t="str">
        <f>INDEX(Table2[Region],MATCH('Sales Data'!G56,Table2[State Code],0))</f>
        <v>West</v>
      </c>
    </row>
    <row r="57" spans="1:26" x14ac:dyDescent="0.2">
      <c r="A57" s="51">
        <v>1062</v>
      </c>
      <c r="B57" s="52">
        <v>41704</v>
      </c>
      <c r="C57" s="51">
        <v>6</v>
      </c>
      <c r="D57" s="51" t="s">
        <v>157</v>
      </c>
      <c r="E57" s="51" t="s">
        <v>158</v>
      </c>
      <c r="F57" s="51" t="s">
        <v>159</v>
      </c>
      <c r="G57" s="51" t="s">
        <v>160</v>
      </c>
      <c r="H57" s="51">
        <v>99999</v>
      </c>
      <c r="I57" s="51" t="s">
        <v>122</v>
      </c>
      <c r="J57" s="51" t="s">
        <v>161</v>
      </c>
      <c r="K57" s="52">
        <v>41706</v>
      </c>
      <c r="L57" s="51" t="s">
        <v>143</v>
      </c>
      <c r="M57" s="51" t="s">
        <v>162</v>
      </c>
      <c r="N57" s="51" t="s">
        <v>158</v>
      </c>
      <c r="O57" s="51" t="s">
        <v>159</v>
      </c>
      <c r="P57" s="51" t="s">
        <v>160</v>
      </c>
      <c r="Q57" s="51">
        <v>99999</v>
      </c>
      <c r="R57" s="51" t="s">
        <v>122</v>
      </c>
      <c r="S57" s="51" t="s">
        <v>126</v>
      </c>
      <c r="T57" s="51" t="s">
        <v>81</v>
      </c>
      <c r="U57" s="53">
        <v>12.75</v>
      </c>
      <c r="V57" s="51">
        <v>16</v>
      </c>
      <c r="W57" s="54">
        <v>204</v>
      </c>
      <c r="X57" s="56">
        <v>20.196000000000002</v>
      </c>
      <c r="Y57" s="50" t="e">
        <f>INDEX(Region!$B$2:$B$26,MATCH('Sales Data'!G57,Region!$A$2:$A$52,0))</f>
        <v>#REF!</v>
      </c>
      <c r="Z57" s="50" t="str">
        <f>INDEX(Table2[Region],MATCH('Sales Data'!G57,Table2[State Code],0))</f>
        <v>Midwest</v>
      </c>
    </row>
    <row r="58" spans="1:26" x14ac:dyDescent="0.2">
      <c r="A58" s="51">
        <v>1064</v>
      </c>
      <c r="B58" s="52">
        <v>41702</v>
      </c>
      <c r="C58" s="51">
        <v>4</v>
      </c>
      <c r="D58" s="51" t="s">
        <v>127</v>
      </c>
      <c r="E58" s="51" t="s">
        <v>128</v>
      </c>
      <c r="F58" s="51" t="s">
        <v>129</v>
      </c>
      <c r="G58" s="51" t="s">
        <v>130</v>
      </c>
      <c r="H58" s="51">
        <v>99999</v>
      </c>
      <c r="I58" s="51" t="s">
        <v>122</v>
      </c>
      <c r="J58" s="51" t="s">
        <v>131</v>
      </c>
      <c r="K58" s="52">
        <v>41704</v>
      </c>
      <c r="L58" s="51" t="s">
        <v>132</v>
      </c>
      <c r="M58" s="51" t="s">
        <v>133</v>
      </c>
      <c r="N58" s="51" t="s">
        <v>128</v>
      </c>
      <c r="O58" s="51" t="s">
        <v>129</v>
      </c>
      <c r="P58" s="51" t="s">
        <v>130</v>
      </c>
      <c r="Q58" s="51">
        <v>99999</v>
      </c>
      <c r="R58" s="51" t="s">
        <v>122</v>
      </c>
      <c r="S58" s="51" t="s">
        <v>134</v>
      </c>
      <c r="T58" s="51" t="s">
        <v>93</v>
      </c>
      <c r="U58" s="53">
        <v>81</v>
      </c>
      <c r="V58" s="51">
        <v>77</v>
      </c>
      <c r="W58" s="54">
        <v>6237</v>
      </c>
      <c r="X58" s="56">
        <v>642.41100000000006</v>
      </c>
      <c r="Y58" s="50" t="e">
        <f>INDEX(Region!$B$2:$B$26,MATCH('Sales Data'!G58,Region!$A$2:$A$52,0))</f>
        <v>#REF!</v>
      </c>
      <c r="Z58" s="50" t="str">
        <f>INDEX(Table2[Region],MATCH('Sales Data'!G58,Table2[State Code],0))</f>
        <v>Northeast</v>
      </c>
    </row>
    <row r="59" spans="1:26" x14ac:dyDescent="0.2">
      <c r="A59" s="51">
        <v>1067</v>
      </c>
      <c r="B59" s="52">
        <v>41706</v>
      </c>
      <c r="C59" s="51">
        <v>8</v>
      </c>
      <c r="D59" s="51" t="s">
        <v>138</v>
      </c>
      <c r="E59" s="51" t="s">
        <v>139</v>
      </c>
      <c r="F59" s="51" t="s">
        <v>140</v>
      </c>
      <c r="G59" s="51" t="s">
        <v>141</v>
      </c>
      <c r="H59" s="51">
        <v>99999</v>
      </c>
      <c r="I59" s="51" t="s">
        <v>122</v>
      </c>
      <c r="J59" s="51" t="s">
        <v>142</v>
      </c>
      <c r="K59" s="52">
        <v>41708</v>
      </c>
      <c r="L59" s="51" t="s">
        <v>143</v>
      </c>
      <c r="M59" s="51" t="s">
        <v>144</v>
      </c>
      <c r="N59" s="51" t="s">
        <v>139</v>
      </c>
      <c r="O59" s="51" t="s">
        <v>140</v>
      </c>
      <c r="P59" s="51" t="s">
        <v>141</v>
      </c>
      <c r="Q59" s="51">
        <v>99999</v>
      </c>
      <c r="R59" s="51" t="s">
        <v>122</v>
      </c>
      <c r="S59" s="51" t="s">
        <v>134</v>
      </c>
      <c r="T59" s="51" t="s">
        <v>88</v>
      </c>
      <c r="U59" s="51">
        <v>34.799999999999997</v>
      </c>
      <c r="V59" s="51">
        <v>63</v>
      </c>
      <c r="W59" s="54">
        <v>2192.3999999999996</v>
      </c>
      <c r="X59" s="56">
        <v>217.04759999999999</v>
      </c>
      <c r="Y59" s="50" t="e">
        <f>INDEX(Region!$B$2:$B$26,MATCH('Sales Data'!G59,Region!$A$2:$A$52,0))</f>
        <v>#REF!</v>
      </c>
      <c r="Z59" s="50" t="str">
        <f>INDEX(Table2[Region],MATCH('Sales Data'!G59,Table2[State Code],0))</f>
        <v>West</v>
      </c>
    </row>
    <row r="60" spans="1:26" x14ac:dyDescent="0.2">
      <c r="A60" s="51">
        <v>1070</v>
      </c>
      <c r="B60" s="52">
        <v>41701</v>
      </c>
      <c r="C60" s="51">
        <v>3</v>
      </c>
      <c r="D60" s="51" t="s">
        <v>151</v>
      </c>
      <c r="E60" s="51" t="s">
        <v>152</v>
      </c>
      <c r="F60" s="51" t="s">
        <v>153</v>
      </c>
      <c r="G60" s="51" t="s">
        <v>154</v>
      </c>
      <c r="H60" s="51">
        <v>99999</v>
      </c>
      <c r="I60" s="51" t="s">
        <v>122</v>
      </c>
      <c r="J60" s="51" t="s">
        <v>123</v>
      </c>
      <c r="K60" s="52">
        <v>41703</v>
      </c>
      <c r="L60" s="51" t="s">
        <v>124</v>
      </c>
      <c r="M60" s="51" t="s">
        <v>155</v>
      </c>
      <c r="N60" s="51" t="s">
        <v>152</v>
      </c>
      <c r="O60" s="51" t="s">
        <v>153</v>
      </c>
      <c r="P60" s="51" t="s">
        <v>154</v>
      </c>
      <c r="Q60" s="51">
        <v>99999</v>
      </c>
      <c r="R60" s="51" t="s">
        <v>122</v>
      </c>
      <c r="S60" s="51" t="s">
        <v>156</v>
      </c>
      <c r="T60" s="51" t="s">
        <v>89</v>
      </c>
      <c r="U60" s="51">
        <v>10</v>
      </c>
      <c r="V60" s="51">
        <v>48</v>
      </c>
      <c r="W60" s="54">
        <v>480</v>
      </c>
      <c r="X60" s="56">
        <v>48</v>
      </c>
      <c r="Y60" s="50" t="str">
        <f>INDEX(Region!$B$2:$B$26,MATCH('Sales Data'!G60,Region!$A$2:$A$52,0))</f>
        <v>West</v>
      </c>
      <c r="Z60" s="50" t="str">
        <f>INDEX(Table2[Region],MATCH('Sales Data'!G60,Table2[State Code],0))</f>
        <v>West</v>
      </c>
    </row>
    <row r="61" spans="1:26" x14ac:dyDescent="0.2">
      <c r="A61" s="51">
        <v>1071</v>
      </c>
      <c r="B61" s="52">
        <v>41701</v>
      </c>
      <c r="C61" s="51">
        <v>3</v>
      </c>
      <c r="D61" s="51" t="s">
        <v>151</v>
      </c>
      <c r="E61" s="51" t="s">
        <v>152</v>
      </c>
      <c r="F61" s="51" t="s">
        <v>153</v>
      </c>
      <c r="G61" s="51" t="s">
        <v>154</v>
      </c>
      <c r="H61" s="51">
        <v>99999</v>
      </c>
      <c r="I61" s="51" t="s">
        <v>122</v>
      </c>
      <c r="J61" s="51" t="s">
        <v>123</v>
      </c>
      <c r="K61" s="52">
        <v>41703</v>
      </c>
      <c r="L61" s="51" t="s">
        <v>124</v>
      </c>
      <c r="M61" s="51" t="s">
        <v>155</v>
      </c>
      <c r="N61" s="51" t="s">
        <v>152</v>
      </c>
      <c r="O61" s="51" t="s">
        <v>153</v>
      </c>
      <c r="P61" s="51" t="s">
        <v>154</v>
      </c>
      <c r="Q61" s="51">
        <v>99999</v>
      </c>
      <c r="R61" s="51" t="s">
        <v>122</v>
      </c>
      <c r="S61" s="51" t="s">
        <v>156</v>
      </c>
      <c r="T61" s="51" t="s">
        <v>83</v>
      </c>
      <c r="U61" s="51">
        <v>40</v>
      </c>
      <c r="V61" s="51">
        <v>71</v>
      </c>
      <c r="W61" s="54">
        <v>2840</v>
      </c>
      <c r="X61" s="56">
        <v>295.36</v>
      </c>
      <c r="Y61" s="50" t="str">
        <f>INDEX(Region!$B$2:$B$26,MATCH('Sales Data'!G61,Region!$A$2:$A$52,0))</f>
        <v>West</v>
      </c>
      <c r="Z61" s="50" t="str">
        <f>INDEX(Table2[Region],MATCH('Sales Data'!G61,Table2[State Code],0))</f>
        <v>West</v>
      </c>
    </row>
    <row r="62" spans="1:26" x14ac:dyDescent="0.2">
      <c r="A62" s="51">
        <v>1075</v>
      </c>
      <c r="B62" s="52">
        <v>41708</v>
      </c>
      <c r="C62" s="51">
        <v>10</v>
      </c>
      <c r="D62" s="51" t="s">
        <v>170</v>
      </c>
      <c r="E62" s="51" t="s">
        <v>171</v>
      </c>
      <c r="F62" s="51" t="s">
        <v>172</v>
      </c>
      <c r="G62" s="51" t="s">
        <v>173</v>
      </c>
      <c r="H62" s="51">
        <v>99999</v>
      </c>
      <c r="I62" s="51" t="s">
        <v>122</v>
      </c>
      <c r="J62" s="51" t="s">
        <v>174</v>
      </c>
      <c r="K62" s="52">
        <v>41710</v>
      </c>
      <c r="L62" s="51" t="s">
        <v>124</v>
      </c>
      <c r="M62" s="51" t="s">
        <v>175</v>
      </c>
      <c r="N62" s="51" t="s">
        <v>171</v>
      </c>
      <c r="O62" s="51" t="s">
        <v>172</v>
      </c>
      <c r="P62" s="51" t="s">
        <v>173</v>
      </c>
      <c r="Q62" s="51">
        <v>99999</v>
      </c>
      <c r="R62" s="51" t="s">
        <v>122</v>
      </c>
      <c r="S62" s="51" t="s">
        <v>134</v>
      </c>
      <c r="T62" s="51" t="s">
        <v>90</v>
      </c>
      <c r="U62" s="51">
        <v>10</v>
      </c>
      <c r="V62" s="51">
        <v>55</v>
      </c>
      <c r="W62" s="54">
        <v>550</v>
      </c>
      <c r="X62" s="56">
        <v>55</v>
      </c>
      <c r="Y62" s="50" t="str">
        <f>INDEX(Region!$B$2:$B$26,MATCH('Sales Data'!G62,Region!$A$2:$A$52,0))</f>
        <v>Midwest</v>
      </c>
      <c r="Z62" s="50" t="str">
        <f>INDEX(Table2[Region],MATCH('Sales Data'!G62,Table2[State Code],0))</f>
        <v>Midwest</v>
      </c>
    </row>
    <row r="63" spans="1:26" x14ac:dyDescent="0.2">
      <c r="A63" s="51">
        <v>1077</v>
      </c>
      <c r="B63" s="52">
        <v>41708</v>
      </c>
      <c r="C63" s="51">
        <v>10</v>
      </c>
      <c r="D63" s="51" t="s">
        <v>170</v>
      </c>
      <c r="E63" s="51" t="s">
        <v>171</v>
      </c>
      <c r="F63" s="51" t="s">
        <v>172</v>
      </c>
      <c r="G63" s="51" t="s">
        <v>173</v>
      </c>
      <c r="H63" s="51">
        <v>99999</v>
      </c>
      <c r="I63" s="51" t="s">
        <v>122</v>
      </c>
      <c r="J63" s="51" t="s">
        <v>174</v>
      </c>
      <c r="K63" s="52"/>
      <c r="L63" s="51" t="s">
        <v>132</v>
      </c>
      <c r="M63" s="51" t="s">
        <v>175</v>
      </c>
      <c r="N63" s="51" t="s">
        <v>171</v>
      </c>
      <c r="O63" s="51" t="s">
        <v>172</v>
      </c>
      <c r="P63" s="51" t="s">
        <v>173</v>
      </c>
      <c r="Q63" s="51">
        <v>99999</v>
      </c>
      <c r="R63" s="51" t="s">
        <v>122</v>
      </c>
      <c r="S63" s="51"/>
      <c r="T63" s="51" t="s">
        <v>75</v>
      </c>
      <c r="U63" s="51">
        <v>3.5</v>
      </c>
      <c r="V63" s="51">
        <v>21</v>
      </c>
      <c r="W63" s="54">
        <v>73.5</v>
      </c>
      <c r="X63" s="56">
        <v>7.3500000000000005</v>
      </c>
      <c r="Y63" s="50" t="str">
        <f>INDEX(Region!$B$2:$B$26,MATCH('Sales Data'!G63,Region!$A$2:$A$52,0))</f>
        <v>Midwest</v>
      </c>
      <c r="Z63" s="50" t="str">
        <f>INDEX(Table2[Region],MATCH('Sales Data'!G63,Table2[State Code],0))</f>
        <v>Midwest</v>
      </c>
    </row>
    <row r="64" spans="1:26" x14ac:dyDescent="0.2">
      <c r="A64" s="51">
        <v>1078</v>
      </c>
      <c r="B64" s="52">
        <v>41709</v>
      </c>
      <c r="C64" s="51">
        <v>11</v>
      </c>
      <c r="D64" s="51" t="s">
        <v>181</v>
      </c>
      <c r="E64" s="51" t="s">
        <v>182</v>
      </c>
      <c r="F64" s="51" t="s">
        <v>183</v>
      </c>
      <c r="G64" s="51" t="s">
        <v>184</v>
      </c>
      <c r="H64" s="51">
        <v>99999</v>
      </c>
      <c r="I64" s="51" t="s">
        <v>122</v>
      </c>
      <c r="J64" s="51" t="s">
        <v>167</v>
      </c>
      <c r="K64" s="52"/>
      <c r="L64" s="51" t="s">
        <v>143</v>
      </c>
      <c r="M64" s="51" t="s">
        <v>185</v>
      </c>
      <c r="N64" s="51" t="s">
        <v>182</v>
      </c>
      <c r="O64" s="51" t="s">
        <v>183</v>
      </c>
      <c r="P64" s="51" t="s">
        <v>184</v>
      </c>
      <c r="Q64" s="51">
        <v>99999</v>
      </c>
      <c r="R64" s="51" t="s">
        <v>122</v>
      </c>
      <c r="S64" s="51"/>
      <c r="T64" s="51" t="s">
        <v>83</v>
      </c>
      <c r="U64" s="51">
        <v>40</v>
      </c>
      <c r="V64" s="51">
        <v>67</v>
      </c>
      <c r="W64" s="54">
        <v>2680</v>
      </c>
      <c r="X64" s="56">
        <v>270.68</v>
      </c>
      <c r="Y64" s="50" t="str">
        <f>INDEX(Region!$B$2:$B$26,MATCH('Sales Data'!G64,Region!$A$2:$A$52,0))</f>
        <v>South</v>
      </c>
      <c r="Z64" s="50" t="str">
        <f>INDEX(Table2[Region],MATCH('Sales Data'!G64,Table2[State Code],0))</f>
        <v>South</v>
      </c>
    </row>
    <row r="65" spans="1:26" x14ac:dyDescent="0.2">
      <c r="A65" s="51">
        <v>1079</v>
      </c>
      <c r="B65" s="52">
        <v>41699</v>
      </c>
      <c r="C65" s="51">
        <v>1</v>
      </c>
      <c r="D65" s="51" t="s">
        <v>186</v>
      </c>
      <c r="E65" s="51" t="s">
        <v>187</v>
      </c>
      <c r="F65" s="51" t="s">
        <v>188</v>
      </c>
      <c r="G65" s="51" t="s">
        <v>189</v>
      </c>
      <c r="H65" s="51">
        <v>99999</v>
      </c>
      <c r="I65" s="51" t="s">
        <v>122</v>
      </c>
      <c r="J65" s="51" t="s">
        <v>142</v>
      </c>
      <c r="K65" s="52"/>
      <c r="L65" s="51" t="s">
        <v>143</v>
      </c>
      <c r="M65" s="51" t="s">
        <v>190</v>
      </c>
      <c r="N65" s="51" t="s">
        <v>187</v>
      </c>
      <c r="O65" s="51" t="s">
        <v>188</v>
      </c>
      <c r="P65" s="51" t="s">
        <v>189</v>
      </c>
      <c r="Q65" s="51">
        <v>99999</v>
      </c>
      <c r="R65" s="51" t="s">
        <v>122</v>
      </c>
      <c r="S65" s="51"/>
      <c r="T65" s="51" t="s">
        <v>87</v>
      </c>
      <c r="U65" s="51">
        <v>18.399999999999999</v>
      </c>
      <c r="V65" s="51">
        <v>75</v>
      </c>
      <c r="W65" s="54">
        <v>1380</v>
      </c>
      <c r="X65" s="56">
        <v>138</v>
      </c>
      <c r="Y65" s="50" t="e">
        <f>INDEX(Region!$B$2:$B$26,MATCH('Sales Data'!G65,Region!$A$2:$A$52,0))</f>
        <v>#REF!</v>
      </c>
      <c r="Z65" s="50" t="str">
        <f>INDEX(Table2[Region],MATCH('Sales Data'!G65,Table2[State Code],0))</f>
        <v>West</v>
      </c>
    </row>
    <row r="66" spans="1:26" x14ac:dyDescent="0.2">
      <c r="A66" s="51">
        <v>1080</v>
      </c>
      <c r="B66" s="52">
        <v>41726</v>
      </c>
      <c r="C66" s="51">
        <v>28</v>
      </c>
      <c r="D66" s="51" t="s">
        <v>163</v>
      </c>
      <c r="E66" s="51" t="s">
        <v>164</v>
      </c>
      <c r="F66" s="51" t="s">
        <v>165</v>
      </c>
      <c r="G66" s="51" t="s">
        <v>166</v>
      </c>
      <c r="H66" s="51">
        <v>99999</v>
      </c>
      <c r="I66" s="51" t="s">
        <v>122</v>
      </c>
      <c r="J66" s="51" t="s">
        <v>167</v>
      </c>
      <c r="K66" s="52">
        <v>41728</v>
      </c>
      <c r="L66" s="51" t="s">
        <v>143</v>
      </c>
      <c r="M66" s="51" t="s">
        <v>169</v>
      </c>
      <c r="N66" s="51" t="s">
        <v>164</v>
      </c>
      <c r="O66" s="51" t="s">
        <v>165</v>
      </c>
      <c r="P66" s="51" t="s">
        <v>166</v>
      </c>
      <c r="Q66" s="51">
        <v>99999</v>
      </c>
      <c r="R66" s="51" t="s">
        <v>122</v>
      </c>
      <c r="S66" s="51" t="s">
        <v>134</v>
      </c>
      <c r="T66" s="51" t="s">
        <v>79</v>
      </c>
      <c r="U66" s="51">
        <v>46</v>
      </c>
      <c r="V66" s="51">
        <v>17</v>
      </c>
      <c r="W66" s="54">
        <v>782</v>
      </c>
      <c r="X66" s="56">
        <v>80.546000000000006</v>
      </c>
      <c r="Y66" s="50" t="e">
        <f>INDEX(Region!$B$2:$B$26,MATCH('Sales Data'!G66,Region!$A$2:$A$52,0))</f>
        <v>#REF!</v>
      </c>
      <c r="Z66" s="50" t="str">
        <f>INDEX(Table2[Region],MATCH('Sales Data'!G66,Table2[State Code],0))</f>
        <v>South</v>
      </c>
    </row>
    <row r="67" spans="1:26" x14ac:dyDescent="0.2">
      <c r="A67" s="51">
        <v>1081</v>
      </c>
      <c r="B67" s="52">
        <v>41733</v>
      </c>
      <c r="C67" s="51">
        <v>4</v>
      </c>
      <c r="D67" s="51" t="s">
        <v>127</v>
      </c>
      <c r="E67" s="51" t="s">
        <v>128</v>
      </c>
      <c r="F67" s="51" t="s">
        <v>129</v>
      </c>
      <c r="G67" s="51" t="s">
        <v>130</v>
      </c>
      <c r="H67" s="51">
        <v>99999</v>
      </c>
      <c r="I67" s="51" t="s">
        <v>122</v>
      </c>
      <c r="J67" s="51" t="s">
        <v>131</v>
      </c>
      <c r="K67" s="52">
        <v>41735</v>
      </c>
      <c r="L67" s="51" t="s">
        <v>132</v>
      </c>
      <c r="M67" s="51" t="s">
        <v>133</v>
      </c>
      <c r="N67" s="51" t="s">
        <v>128</v>
      </c>
      <c r="O67" s="51" t="s">
        <v>129</v>
      </c>
      <c r="P67" s="51" t="s">
        <v>130</v>
      </c>
      <c r="Q67" s="51">
        <v>99999</v>
      </c>
      <c r="R67" s="51" t="s">
        <v>122</v>
      </c>
      <c r="S67" s="51" t="s">
        <v>134</v>
      </c>
      <c r="T67" s="51" t="s">
        <v>75</v>
      </c>
      <c r="U67" s="51">
        <v>3.5</v>
      </c>
      <c r="V67" s="51">
        <v>48</v>
      </c>
      <c r="W67" s="54">
        <v>168</v>
      </c>
      <c r="X67" s="56">
        <v>16.295999999999999</v>
      </c>
      <c r="Y67" s="50" t="e">
        <f>INDEX(Region!$B$2:$B$26,MATCH('Sales Data'!G67,Region!$A$2:$A$52,0))</f>
        <v>#REF!</v>
      </c>
      <c r="Z67" s="50" t="str">
        <f>INDEX(Table2[Region],MATCH('Sales Data'!G67,Table2[State Code],0))</f>
        <v>Northeast</v>
      </c>
    </row>
    <row r="68" spans="1:26" x14ac:dyDescent="0.2">
      <c r="A68" s="51">
        <v>1082</v>
      </c>
      <c r="B68" s="52">
        <v>41741</v>
      </c>
      <c r="C68" s="51">
        <v>12</v>
      </c>
      <c r="D68" s="51" t="s">
        <v>135</v>
      </c>
      <c r="E68" s="51" t="s">
        <v>136</v>
      </c>
      <c r="F68" s="51" t="s">
        <v>120</v>
      </c>
      <c r="G68" s="51" t="s">
        <v>121</v>
      </c>
      <c r="H68" s="51">
        <v>99999</v>
      </c>
      <c r="I68" s="51" t="s">
        <v>122</v>
      </c>
      <c r="J68" s="51" t="s">
        <v>123</v>
      </c>
      <c r="K68" s="52">
        <v>41743</v>
      </c>
      <c r="L68" s="51" t="s">
        <v>124</v>
      </c>
      <c r="M68" s="51" t="s">
        <v>137</v>
      </c>
      <c r="N68" s="51" t="s">
        <v>136</v>
      </c>
      <c r="O68" s="51" t="s">
        <v>120</v>
      </c>
      <c r="P68" s="51" t="s">
        <v>121</v>
      </c>
      <c r="Q68" s="51">
        <v>99999</v>
      </c>
      <c r="R68" s="51" t="s">
        <v>122</v>
      </c>
      <c r="S68" s="51" t="s">
        <v>134</v>
      </c>
      <c r="T68" s="51" t="s">
        <v>78</v>
      </c>
      <c r="U68" s="51">
        <v>18</v>
      </c>
      <c r="V68" s="51">
        <v>74</v>
      </c>
      <c r="W68" s="54">
        <v>1332</v>
      </c>
      <c r="X68" s="56">
        <v>137.19600000000003</v>
      </c>
      <c r="Y68" s="50" t="e">
        <f>INDEX(Region!$B$2:$B$26,MATCH('Sales Data'!G68,Region!$A$2:$A$52,0))</f>
        <v>#REF!</v>
      </c>
      <c r="Z68" s="50" t="str">
        <f>INDEX(Table2[Region],MATCH('Sales Data'!G68,Table2[State Code],0))</f>
        <v>West</v>
      </c>
    </row>
    <row r="69" spans="1:26" x14ac:dyDescent="0.2">
      <c r="A69" s="51">
        <v>1083</v>
      </c>
      <c r="B69" s="52">
        <v>41741</v>
      </c>
      <c r="C69" s="51">
        <v>12</v>
      </c>
      <c r="D69" s="51" t="s">
        <v>135</v>
      </c>
      <c r="E69" s="51" t="s">
        <v>136</v>
      </c>
      <c r="F69" s="51" t="s">
        <v>120</v>
      </c>
      <c r="G69" s="51" t="s">
        <v>121</v>
      </c>
      <c r="H69" s="51">
        <v>99999</v>
      </c>
      <c r="I69" s="51" t="s">
        <v>122</v>
      </c>
      <c r="J69" s="51" t="s">
        <v>123</v>
      </c>
      <c r="K69" s="52">
        <v>41743</v>
      </c>
      <c r="L69" s="51" t="s">
        <v>124</v>
      </c>
      <c r="M69" s="51" t="s">
        <v>137</v>
      </c>
      <c r="N69" s="51" t="s">
        <v>136</v>
      </c>
      <c r="O69" s="51" t="s">
        <v>120</v>
      </c>
      <c r="P69" s="51" t="s">
        <v>121</v>
      </c>
      <c r="Q69" s="51">
        <v>99999</v>
      </c>
      <c r="R69" s="51" t="s">
        <v>122</v>
      </c>
      <c r="S69" s="51" t="s">
        <v>134</v>
      </c>
      <c r="T69" s="51" t="s">
        <v>79</v>
      </c>
      <c r="U69" s="51">
        <v>46</v>
      </c>
      <c r="V69" s="51">
        <v>96</v>
      </c>
      <c r="W69" s="54">
        <v>4416</v>
      </c>
      <c r="X69" s="56">
        <v>428.35200000000003</v>
      </c>
      <c r="Y69" s="50" t="e">
        <f>INDEX(Region!$B$2:$B$26,MATCH('Sales Data'!G69,Region!$A$2:$A$52,0))</f>
        <v>#REF!</v>
      </c>
      <c r="Z69" s="50" t="str">
        <f>INDEX(Table2[Region],MATCH('Sales Data'!G69,Table2[State Code],0))</f>
        <v>West</v>
      </c>
    </row>
    <row r="70" spans="1:26" x14ac:dyDescent="0.2">
      <c r="A70" s="51">
        <v>1084</v>
      </c>
      <c r="B70" s="52">
        <v>41737</v>
      </c>
      <c r="C70" s="51">
        <v>8</v>
      </c>
      <c r="D70" s="51" t="s">
        <v>138</v>
      </c>
      <c r="E70" s="51" t="s">
        <v>139</v>
      </c>
      <c r="F70" s="51" t="s">
        <v>140</v>
      </c>
      <c r="G70" s="51" t="s">
        <v>141</v>
      </c>
      <c r="H70" s="51">
        <v>99999</v>
      </c>
      <c r="I70" s="51" t="s">
        <v>122</v>
      </c>
      <c r="J70" s="51" t="s">
        <v>142</v>
      </c>
      <c r="K70" s="52">
        <v>41739</v>
      </c>
      <c r="L70" s="51" t="s">
        <v>143</v>
      </c>
      <c r="M70" s="51" t="s">
        <v>144</v>
      </c>
      <c r="N70" s="51" t="s">
        <v>139</v>
      </c>
      <c r="O70" s="51" t="s">
        <v>140</v>
      </c>
      <c r="P70" s="51" t="s">
        <v>141</v>
      </c>
      <c r="Q70" s="51">
        <v>99999</v>
      </c>
      <c r="R70" s="51" t="s">
        <v>122</v>
      </c>
      <c r="S70" s="51" t="s">
        <v>134</v>
      </c>
      <c r="T70" s="51" t="s">
        <v>80</v>
      </c>
      <c r="U70" s="51">
        <v>9.1999999999999993</v>
      </c>
      <c r="V70" s="51">
        <v>12</v>
      </c>
      <c r="W70" s="54">
        <v>110.39999999999999</v>
      </c>
      <c r="X70" s="56">
        <v>11.3712</v>
      </c>
      <c r="Y70" s="50" t="e">
        <f>INDEX(Region!$B$2:$B$26,MATCH('Sales Data'!G70,Region!$A$2:$A$52,0))</f>
        <v>#REF!</v>
      </c>
      <c r="Z70" s="50" t="str">
        <f>INDEX(Table2[Region],MATCH('Sales Data'!G70,Table2[State Code],0))</f>
        <v>West</v>
      </c>
    </row>
    <row r="71" spans="1:26" x14ac:dyDescent="0.2">
      <c r="A71" s="51">
        <v>1085</v>
      </c>
      <c r="B71" s="52">
        <v>41733</v>
      </c>
      <c r="C71" s="51">
        <v>4</v>
      </c>
      <c r="D71" s="51" t="s">
        <v>127</v>
      </c>
      <c r="E71" s="51" t="s">
        <v>128</v>
      </c>
      <c r="F71" s="51" t="s">
        <v>129</v>
      </c>
      <c r="G71" s="51" t="s">
        <v>130</v>
      </c>
      <c r="H71" s="51">
        <v>99999</v>
      </c>
      <c r="I71" s="51" t="s">
        <v>122</v>
      </c>
      <c r="J71" s="51" t="s">
        <v>131</v>
      </c>
      <c r="K71" s="51">
        <v>41735</v>
      </c>
      <c r="L71" s="51" t="s">
        <v>143</v>
      </c>
      <c r="M71" s="51" t="s">
        <v>133</v>
      </c>
      <c r="N71" s="51" t="s">
        <v>128</v>
      </c>
      <c r="O71" s="51" t="s">
        <v>129</v>
      </c>
      <c r="P71" s="51" t="s">
        <v>130</v>
      </c>
      <c r="Q71" s="51">
        <v>99999</v>
      </c>
      <c r="R71" s="51" t="s">
        <v>122</v>
      </c>
      <c r="S71" s="51" t="s">
        <v>126</v>
      </c>
      <c r="T71" s="51" t="s">
        <v>80</v>
      </c>
      <c r="U71" s="51">
        <v>9.1999999999999993</v>
      </c>
      <c r="V71" s="51">
        <v>62</v>
      </c>
      <c r="W71" s="54">
        <v>570.4</v>
      </c>
      <c r="X71" s="56">
        <v>58.751199999999997</v>
      </c>
      <c r="Y71" s="50" t="e">
        <f>INDEX(Region!$B$2:$B$26,MATCH('Sales Data'!G71,Region!$A$2:$A$52,0))</f>
        <v>#REF!</v>
      </c>
      <c r="Z71" s="50" t="str">
        <f>INDEX(Table2[Region],MATCH('Sales Data'!G71,Table2[State Code],0))</f>
        <v>Northeast</v>
      </c>
    </row>
    <row r="72" spans="1:26" x14ac:dyDescent="0.2">
      <c r="A72" s="51">
        <v>1086</v>
      </c>
      <c r="B72" s="52">
        <v>41758</v>
      </c>
      <c r="C72" s="51">
        <v>29</v>
      </c>
      <c r="D72" s="51" t="s">
        <v>145</v>
      </c>
      <c r="E72" s="51" t="s">
        <v>146</v>
      </c>
      <c r="F72" s="51" t="s">
        <v>147</v>
      </c>
      <c r="G72" s="51" t="s">
        <v>148</v>
      </c>
      <c r="H72" s="51">
        <v>99999</v>
      </c>
      <c r="I72" s="51" t="s">
        <v>122</v>
      </c>
      <c r="J72" s="51" t="s">
        <v>149</v>
      </c>
      <c r="K72" s="51">
        <v>41760</v>
      </c>
      <c r="L72" s="51" t="s">
        <v>124</v>
      </c>
      <c r="M72" s="51" t="s">
        <v>150</v>
      </c>
      <c r="N72" s="51" t="s">
        <v>146</v>
      </c>
      <c r="O72" s="51" t="s">
        <v>147</v>
      </c>
      <c r="P72" s="51" t="s">
        <v>148</v>
      </c>
      <c r="Q72" s="51">
        <v>99999</v>
      </c>
      <c r="R72" s="51" t="s">
        <v>122</v>
      </c>
      <c r="S72" s="51" t="s">
        <v>126</v>
      </c>
      <c r="T72" s="51" t="s">
        <v>81</v>
      </c>
      <c r="U72" s="51">
        <v>12.75</v>
      </c>
      <c r="V72" s="51">
        <v>35</v>
      </c>
      <c r="W72" s="54">
        <v>446.25</v>
      </c>
      <c r="X72" s="56">
        <v>45.963750000000005</v>
      </c>
      <c r="Y72" s="50" t="str">
        <f>INDEX(Region!$B$2:$B$26,MATCH('Sales Data'!G72,Region!$A$2:$A$52,0))</f>
        <v>West</v>
      </c>
      <c r="Z72" s="50" t="str">
        <f>INDEX(Table2[Region],MATCH('Sales Data'!G72,Table2[State Code],0))</f>
        <v>West</v>
      </c>
    </row>
    <row r="73" spans="1:26" x14ac:dyDescent="0.2">
      <c r="A73" s="51">
        <v>1087</v>
      </c>
      <c r="B73" s="52">
        <v>41732</v>
      </c>
      <c r="C73" s="51">
        <v>3</v>
      </c>
      <c r="D73" s="51" t="s">
        <v>151</v>
      </c>
      <c r="E73" s="51" t="s">
        <v>152</v>
      </c>
      <c r="F73" s="51" t="s">
        <v>153</v>
      </c>
      <c r="G73" s="51" t="s">
        <v>154</v>
      </c>
      <c r="H73" s="51">
        <v>99999</v>
      </c>
      <c r="I73" s="51" t="s">
        <v>122</v>
      </c>
      <c r="J73" s="51" t="s">
        <v>123</v>
      </c>
      <c r="K73" s="51">
        <v>41734</v>
      </c>
      <c r="L73" s="51" t="s">
        <v>124</v>
      </c>
      <c r="M73" s="51" t="s">
        <v>155</v>
      </c>
      <c r="N73" s="51" t="s">
        <v>152</v>
      </c>
      <c r="O73" s="51" t="s">
        <v>153</v>
      </c>
      <c r="P73" s="51" t="s">
        <v>154</v>
      </c>
      <c r="Q73" s="51">
        <v>99999</v>
      </c>
      <c r="R73" s="51" t="s">
        <v>122</v>
      </c>
      <c r="S73" s="51" t="s">
        <v>156</v>
      </c>
      <c r="T73" s="51" t="s">
        <v>82</v>
      </c>
      <c r="U73" s="51">
        <v>9.65</v>
      </c>
      <c r="V73" s="51">
        <v>95</v>
      </c>
      <c r="W73" s="54">
        <v>916.75</v>
      </c>
      <c r="X73" s="56">
        <v>91.675000000000011</v>
      </c>
      <c r="Y73" s="50" t="str">
        <f>INDEX(Region!$B$2:$B$26,MATCH('Sales Data'!G73,Region!$A$2:$A$52,0))</f>
        <v>West</v>
      </c>
      <c r="Z73" s="50" t="str">
        <f>INDEX(Table2[Region],MATCH('Sales Data'!G73,Table2[State Code],0))</f>
        <v>West</v>
      </c>
    </row>
    <row r="74" spans="1:26" x14ac:dyDescent="0.2">
      <c r="A74" s="51">
        <v>1088</v>
      </c>
      <c r="B74" s="52">
        <v>41735</v>
      </c>
      <c r="C74" s="51">
        <v>6</v>
      </c>
      <c r="D74" s="51" t="s">
        <v>157</v>
      </c>
      <c r="E74" s="51" t="s">
        <v>158</v>
      </c>
      <c r="F74" s="51" t="s">
        <v>159</v>
      </c>
      <c r="G74" s="51" t="s">
        <v>160</v>
      </c>
      <c r="H74" s="51">
        <v>99999</v>
      </c>
      <c r="I74" s="51" t="s">
        <v>122</v>
      </c>
      <c r="J74" s="51" t="s">
        <v>161</v>
      </c>
      <c r="K74" s="51">
        <v>41737</v>
      </c>
      <c r="L74" s="51" t="s">
        <v>124</v>
      </c>
      <c r="M74" s="51" t="s">
        <v>162</v>
      </c>
      <c r="N74" s="51" t="s">
        <v>158</v>
      </c>
      <c r="O74" s="51" t="s">
        <v>159</v>
      </c>
      <c r="P74" s="51" t="s">
        <v>160</v>
      </c>
      <c r="Q74" s="51">
        <v>99999</v>
      </c>
      <c r="R74" s="51" t="s">
        <v>122</v>
      </c>
      <c r="S74" s="51" t="s">
        <v>134</v>
      </c>
      <c r="T74" s="51" t="s">
        <v>83</v>
      </c>
      <c r="U74" s="51">
        <v>40</v>
      </c>
      <c r="V74" s="51">
        <v>17</v>
      </c>
      <c r="W74" s="54">
        <v>680</v>
      </c>
      <c r="X74" s="56">
        <v>68.680000000000007</v>
      </c>
      <c r="Y74" s="50" t="e">
        <f>INDEX(Region!$B$2:$B$26,MATCH('Sales Data'!G74,Region!$A$2:$A$52,0))</f>
        <v>#REF!</v>
      </c>
      <c r="Z74" s="50" t="str">
        <f>INDEX(Table2[Region],MATCH('Sales Data'!G74,Table2[State Code],0))</f>
        <v>Midwest</v>
      </c>
    </row>
    <row r="75" spans="1:26" x14ac:dyDescent="0.2">
      <c r="A75" s="51">
        <v>1089</v>
      </c>
      <c r="B75" s="52">
        <v>41757</v>
      </c>
      <c r="C75" s="51">
        <v>28</v>
      </c>
      <c r="D75" s="51" t="s">
        <v>163</v>
      </c>
      <c r="E75" s="51" t="s">
        <v>164</v>
      </c>
      <c r="F75" s="51" t="s">
        <v>165</v>
      </c>
      <c r="G75" s="51" t="s">
        <v>166</v>
      </c>
      <c r="H75" s="51">
        <v>99999</v>
      </c>
      <c r="I75" s="51" t="s">
        <v>122</v>
      </c>
      <c r="J75" s="51" t="s">
        <v>167</v>
      </c>
      <c r="K75" s="52">
        <v>41759</v>
      </c>
      <c r="L75" s="51" t="s">
        <v>143</v>
      </c>
      <c r="M75" s="51" t="s">
        <v>169</v>
      </c>
      <c r="N75" s="51" t="s">
        <v>164</v>
      </c>
      <c r="O75" s="51" t="s">
        <v>165</v>
      </c>
      <c r="P75" s="51" t="s">
        <v>166</v>
      </c>
      <c r="Q75" s="51">
        <v>99999</v>
      </c>
      <c r="R75" s="51" t="s">
        <v>122</v>
      </c>
      <c r="S75" s="51" t="s">
        <v>126</v>
      </c>
      <c r="T75" s="51" t="s">
        <v>79</v>
      </c>
      <c r="U75" s="51">
        <v>46</v>
      </c>
      <c r="V75" s="51">
        <v>96</v>
      </c>
      <c r="W75" s="54">
        <v>4416</v>
      </c>
      <c r="X75" s="56">
        <v>463.68000000000006</v>
      </c>
      <c r="Y75" s="50" t="e">
        <f>INDEX(Region!$B$2:$B$26,MATCH('Sales Data'!G75,Region!$A$2:$A$52,0))</f>
        <v>#REF!</v>
      </c>
      <c r="Z75" s="50" t="str">
        <f>INDEX(Table2[Region],MATCH('Sales Data'!G75,Table2[State Code],0))</f>
        <v>South</v>
      </c>
    </row>
    <row r="76" spans="1:26" x14ac:dyDescent="0.2">
      <c r="A76" s="51">
        <v>1090</v>
      </c>
      <c r="B76" s="52">
        <v>41737</v>
      </c>
      <c r="C76" s="51">
        <v>8</v>
      </c>
      <c r="D76" s="51" t="s">
        <v>138</v>
      </c>
      <c r="E76" s="51" t="s">
        <v>139</v>
      </c>
      <c r="F76" s="51" t="s">
        <v>140</v>
      </c>
      <c r="G76" s="51" t="s">
        <v>141</v>
      </c>
      <c r="H76" s="51">
        <v>99999</v>
      </c>
      <c r="I76" s="51" t="s">
        <v>122</v>
      </c>
      <c r="J76" s="51" t="s">
        <v>142</v>
      </c>
      <c r="K76" s="52">
        <v>41739</v>
      </c>
      <c r="L76" s="51" t="s">
        <v>143</v>
      </c>
      <c r="M76" s="51" t="s">
        <v>144</v>
      </c>
      <c r="N76" s="51" t="s">
        <v>139</v>
      </c>
      <c r="O76" s="51" t="s">
        <v>140</v>
      </c>
      <c r="P76" s="51" t="s">
        <v>141</v>
      </c>
      <c r="Q76" s="51">
        <v>99999</v>
      </c>
      <c r="R76" s="51" t="s">
        <v>122</v>
      </c>
      <c r="S76" s="51" t="s">
        <v>126</v>
      </c>
      <c r="T76" s="51" t="s">
        <v>81</v>
      </c>
      <c r="U76" s="53">
        <v>12.75</v>
      </c>
      <c r="V76" s="51">
        <v>83</v>
      </c>
      <c r="W76" s="54">
        <v>1058.25</v>
      </c>
      <c r="X76" s="56">
        <v>102.65025</v>
      </c>
      <c r="Y76" s="50" t="e">
        <f>INDEX(Region!$B$2:$B$26,MATCH('Sales Data'!G76,Region!$A$2:$A$52,0))</f>
        <v>#REF!</v>
      </c>
      <c r="Z76" s="50" t="str">
        <f>INDEX(Table2[Region],MATCH('Sales Data'!G76,Table2[State Code],0))</f>
        <v>West</v>
      </c>
    </row>
    <row r="77" spans="1:26" x14ac:dyDescent="0.2">
      <c r="A77" s="51">
        <v>1091</v>
      </c>
      <c r="B77" s="52">
        <v>41739</v>
      </c>
      <c r="C77" s="51">
        <v>10</v>
      </c>
      <c r="D77" s="51" t="s">
        <v>170</v>
      </c>
      <c r="E77" s="51" t="s">
        <v>171</v>
      </c>
      <c r="F77" s="51" t="s">
        <v>172</v>
      </c>
      <c r="G77" s="51" t="s">
        <v>173</v>
      </c>
      <c r="H77" s="51">
        <v>99999</v>
      </c>
      <c r="I77" s="51" t="s">
        <v>122</v>
      </c>
      <c r="J77" s="51" t="s">
        <v>174</v>
      </c>
      <c r="K77" s="52">
        <v>41741</v>
      </c>
      <c r="L77" s="51" t="s">
        <v>124</v>
      </c>
      <c r="M77" s="51" t="s">
        <v>175</v>
      </c>
      <c r="N77" s="51" t="s">
        <v>171</v>
      </c>
      <c r="O77" s="51" t="s">
        <v>172</v>
      </c>
      <c r="P77" s="51" t="s">
        <v>173</v>
      </c>
      <c r="Q77" s="51">
        <v>99999</v>
      </c>
      <c r="R77" s="51" t="s">
        <v>122</v>
      </c>
      <c r="S77" s="51" t="s">
        <v>134</v>
      </c>
      <c r="T77" s="51" t="s">
        <v>84</v>
      </c>
      <c r="U77" s="53">
        <v>2.99</v>
      </c>
      <c r="V77" s="51">
        <v>88</v>
      </c>
      <c r="W77" s="54">
        <v>263.12</v>
      </c>
      <c r="X77" s="56">
        <v>26.04888</v>
      </c>
      <c r="Y77" s="50" t="str">
        <f>INDEX(Region!$B$2:$B$26,MATCH('Sales Data'!G77,Region!$A$2:$A$52,0))</f>
        <v>Midwest</v>
      </c>
      <c r="Z77" s="50" t="str">
        <f>INDEX(Table2[Region],MATCH('Sales Data'!G77,Table2[State Code],0))</f>
        <v>Midwest</v>
      </c>
    </row>
    <row r="78" spans="1:26" x14ac:dyDescent="0.2">
      <c r="A78" s="51">
        <v>1092</v>
      </c>
      <c r="B78" s="52">
        <v>41736</v>
      </c>
      <c r="C78" s="51">
        <v>7</v>
      </c>
      <c r="D78" s="51" t="s">
        <v>176</v>
      </c>
      <c r="E78" s="51" t="s">
        <v>177</v>
      </c>
      <c r="F78" s="51" t="s">
        <v>178</v>
      </c>
      <c r="G78" s="51" t="s">
        <v>179</v>
      </c>
      <c r="H78" s="51">
        <v>99999</v>
      </c>
      <c r="I78" s="51" t="s">
        <v>122</v>
      </c>
      <c r="J78" s="51" t="s">
        <v>142</v>
      </c>
      <c r="K78" s="52"/>
      <c r="L78" s="51"/>
      <c r="M78" s="51" t="s">
        <v>180</v>
      </c>
      <c r="N78" s="51" t="s">
        <v>177</v>
      </c>
      <c r="O78" s="51" t="s">
        <v>178</v>
      </c>
      <c r="P78" s="51" t="s">
        <v>179</v>
      </c>
      <c r="Q78" s="51">
        <v>99999</v>
      </c>
      <c r="R78" s="51" t="s">
        <v>122</v>
      </c>
      <c r="S78" s="51"/>
      <c r="T78" s="51" t="s">
        <v>79</v>
      </c>
      <c r="U78" s="53">
        <v>46</v>
      </c>
      <c r="V78" s="51">
        <v>59</v>
      </c>
      <c r="W78" s="54">
        <v>2714</v>
      </c>
      <c r="X78" s="56">
        <v>284.97000000000003</v>
      </c>
      <c r="Y78" s="50" t="str">
        <f>INDEX(Region!$B$2:$B$26,MATCH('Sales Data'!G78,Region!$A$2:$A$52,0))</f>
        <v>West</v>
      </c>
      <c r="Z78" s="50" t="str">
        <f>INDEX(Table2[Region],MATCH('Sales Data'!G78,Table2[State Code],0))</f>
        <v>West</v>
      </c>
    </row>
    <row r="79" spans="1:26" x14ac:dyDescent="0.2">
      <c r="A79" s="51">
        <v>1093</v>
      </c>
      <c r="B79" s="52">
        <v>41739</v>
      </c>
      <c r="C79" s="51">
        <v>10</v>
      </c>
      <c r="D79" s="51" t="s">
        <v>170</v>
      </c>
      <c r="E79" s="51" t="s">
        <v>171</v>
      </c>
      <c r="F79" s="51" t="s">
        <v>172</v>
      </c>
      <c r="G79" s="51" t="s">
        <v>173</v>
      </c>
      <c r="H79" s="51">
        <v>99999</v>
      </c>
      <c r="I79" s="51" t="s">
        <v>122</v>
      </c>
      <c r="J79" s="51" t="s">
        <v>174</v>
      </c>
      <c r="K79" s="52">
        <v>41741</v>
      </c>
      <c r="L79" s="51" t="s">
        <v>132</v>
      </c>
      <c r="M79" s="51" t="s">
        <v>175</v>
      </c>
      <c r="N79" s="51" t="s">
        <v>171</v>
      </c>
      <c r="O79" s="51" t="s">
        <v>172</v>
      </c>
      <c r="P79" s="51" t="s">
        <v>173</v>
      </c>
      <c r="Q79" s="51">
        <v>99999</v>
      </c>
      <c r="R79" s="51" t="s">
        <v>122</v>
      </c>
      <c r="S79" s="51"/>
      <c r="T79" s="51" t="s">
        <v>85</v>
      </c>
      <c r="U79" s="53">
        <v>25</v>
      </c>
      <c r="V79" s="51">
        <v>27</v>
      </c>
      <c r="W79" s="54">
        <v>675</v>
      </c>
      <c r="X79" s="56">
        <v>68.849999999999994</v>
      </c>
      <c r="Y79" s="50" t="str">
        <f>INDEX(Region!$B$2:$B$26,MATCH('Sales Data'!G79,Region!$A$2:$A$52,0))</f>
        <v>Midwest</v>
      </c>
      <c r="Z79" s="50" t="str">
        <f>INDEX(Table2[Region],MATCH('Sales Data'!G79,Table2[State Code],0))</f>
        <v>Midwest</v>
      </c>
    </row>
    <row r="80" spans="1:26" x14ac:dyDescent="0.2">
      <c r="A80" s="51">
        <v>1094</v>
      </c>
      <c r="B80" s="52">
        <v>41739</v>
      </c>
      <c r="C80" s="51">
        <v>10</v>
      </c>
      <c r="D80" s="51" t="s">
        <v>170</v>
      </c>
      <c r="E80" s="51" t="s">
        <v>171</v>
      </c>
      <c r="F80" s="51" t="s">
        <v>172</v>
      </c>
      <c r="G80" s="51" t="s">
        <v>173</v>
      </c>
      <c r="H80" s="51">
        <v>99999</v>
      </c>
      <c r="I80" s="51" t="s">
        <v>122</v>
      </c>
      <c r="J80" s="51" t="s">
        <v>174</v>
      </c>
      <c r="K80" s="52">
        <v>41741</v>
      </c>
      <c r="L80" s="51" t="s">
        <v>132</v>
      </c>
      <c r="M80" s="51" t="s">
        <v>175</v>
      </c>
      <c r="N80" s="51" t="s">
        <v>171</v>
      </c>
      <c r="O80" s="51" t="s">
        <v>172</v>
      </c>
      <c r="P80" s="51" t="s">
        <v>173</v>
      </c>
      <c r="Q80" s="51">
        <v>99999</v>
      </c>
      <c r="R80" s="51" t="s">
        <v>122</v>
      </c>
      <c r="S80" s="51"/>
      <c r="T80" s="51" t="s">
        <v>86</v>
      </c>
      <c r="U80" s="53">
        <v>22</v>
      </c>
      <c r="V80" s="51">
        <v>37</v>
      </c>
      <c r="W80" s="54">
        <v>814</v>
      </c>
      <c r="X80" s="56">
        <v>85.470000000000013</v>
      </c>
      <c r="Y80" s="50" t="str">
        <f>INDEX(Region!$B$2:$B$26,MATCH('Sales Data'!G80,Region!$A$2:$A$52,0))</f>
        <v>Midwest</v>
      </c>
      <c r="Z80" s="50" t="str">
        <f>INDEX(Table2[Region],MATCH('Sales Data'!G80,Table2[State Code],0))</f>
        <v>Midwest</v>
      </c>
    </row>
    <row r="81" spans="1:26" x14ac:dyDescent="0.2">
      <c r="A81" s="51">
        <v>1095</v>
      </c>
      <c r="B81" s="52">
        <v>41739</v>
      </c>
      <c r="C81" s="51">
        <v>10</v>
      </c>
      <c r="D81" s="51" t="s">
        <v>170</v>
      </c>
      <c r="E81" s="51" t="s">
        <v>171</v>
      </c>
      <c r="F81" s="51" t="s">
        <v>172</v>
      </c>
      <c r="G81" s="51" t="s">
        <v>173</v>
      </c>
      <c r="H81" s="51">
        <v>99999</v>
      </c>
      <c r="I81" s="51" t="s">
        <v>122</v>
      </c>
      <c r="J81" s="51" t="s">
        <v>174</v>
      </c>
      <c r="K81" s="52">
        <v>41741</v>
      </c>
      <c r="L81" s="51" t="s">
        <v>132</v>
      </c>
      <c r="M81" s="51" t="s">
        <v>175</v>
      </c>
      <c r="N81" s="51" t="s">
        <v>171</v>
      </c>
      <c r="O81" s="51" t="s">
        <v>172</v>
      </c>
      <c r="P81" s="51" t="s">
        <v>173</v>
      </c>
      <c r="Q81" s="51">
        <v>99999</v>
      </c>
      <c r="R81" s="51" t="s">
        <v>122</v>
      </c>
      <c r="S81" s="51"/>
      <c r="T81" s="51" t="s">
        <v>80</v>
      </c>
      <c r="U81" s="53">
        <v>9.1999999999999993</v>
      </c>
      <c r="V81" s="51">
        <v>75</v>
      </c>
      <c r="W81" s="54">
        <v>690</v>
      </c>
      <c r="X81" s="56">
        <v>69</v>
      </c>
      <c r="Y81" s="50" t="str">
        <f>INDEX(Region!$B$2:$B$26,MATCH('Sales Data'!G81,Region!$A$2:$A$52,0))</f>
        <v>Midwest</v>
      </c>
      <c r="Z81" s="50" t="str">
        <f>INDEX(Table2[Region],MATCH('Sales Data'!G81,Table2[State Code],0))</f>
        <v>Midwest</v>
      </c>
    </row>
    <row r="82" spans="1:26" x14ac:dyDescent="0.2">
      <c r="A82" s="51">
        <v>1096</v>
      </c>
      <c r="B82" s="52">
        <v>41740</v>
      </c>
      <c r="C82" s="51">
        <v>11</v>
      </c>
      <c r="D82" s="51" t="s">
        <v>181</v>
      </c>
      <c r="E82" s="51" t="s">
        <v>182</v>
      </c>
      <c r="F82" s="51" t="s">
        <v>183</v>
      </c>
      <c r="G82" s="51" t="s">
        <v>184</v>
      </c>
      <c r="H82" s="51">
        <v>99999</v>
      </c>
      <c r="I82" s="51" t="s">
        <v>122</v>
      </c>
      <c r="J82" s="51" t="s">
        <v>167</v>
      </c>
      <c r="K82" s="52"/>
      <c r="L82" s="51" t="s">
        <v>143</v>
      </c>
      <c r="M82" s="51" t="s">
        <v>185</v>
      </c>
      <c r="N82" s="51" t="s">
        <v>182</v>
      </c>
      <c r="O82" s="51" t="s">
        <v>183</v>
      </c>
      <c r="P82" s="51" t="s">
        <v>184</v>
      </c>
      <c r="Q82" s="51">
        <v>99999</v>
      </c>
      <c r="R82" s="51" t="s">
        <v>122</v>
      </c>
      <c r="S82" s="51"/>
      <c r="T82" s="51" t="s">
        <v>75</v>
      </c>
      <c r="U82" s="53">
        <v>3.5</v>
      </c>
      <c r="V82" s="51">
        <v>71</v>
      </c>
      <c r="W82" s="54">
        <v>248.5</v>
      </c>
      <c r="X82" s="56">
        <v>24.104500000000002</v>
      </c>
      <c r="Y82" s="50" t="str">
        <f>INDEX(Region!$B$2:$B$26,MATCH('Sales Data'!G82,Region!$A$2:$A$52,0))</f>
        <v>South</v>
      </c>
      <c r="Z82" s="50" t="str">
        <f>INDEX(Table2[Region],MATCH('Sales Data'!G82,Table2[State Code],0))</f>
        <v>South</v>
      </c>
    </row>
    <row r="83" spans="1:26" x14ac:dyDescent="0.2">
      <c r="A83" s="51">
        <v>1097</v>
      </c>
      <c r="B83" s="52">
        <v>41740</v>
      </c>
      <c r="C83" s="51">
        <v>11</v>
      </c>
      <c r="D83" s="51" t="s">
        <v>181</v>
      </c>
      <c r="E83" s="51" t="s">
        <v>182</v>
      </c>
      <c r="F83" s="51" t="s">
        <v>183</v>
      </c>
      <c r="G83" s="51" t="s">
        <v>184</v>
      </c>
      <c r="H83" s="51">
        <v>99999</v>
      </c>
      <c r="I83" s="51" t="s">
        <v>122</v>
      </c>
      <c r="J83" s="51" t="s">
        <v>167</v>
      </c>
      <c r="K83" s="52"/>
      <c r="L83" s="51" t="s">
        <v>143</v>
      </c>
      <c r="M83" s="51" t="s">
        <v>185</v>
      </c>
      <c r="N83" s="51" t="s">
        <v>182</v>
      </c>
      <c r="O83" s="51" t="s">
        <v>183</v>
      </c>
      <c r="P83" s="51" t="s">
        <v>184</v>
      </c>
      <c r="Q83" s="51">
        <v>99999</v>
      </c>
      <c r="R83" s="51" t="s">
        <v>122</v>
      </c>
      <c r="S83" s="51"/>
      <c r="T83" s="51" t="s">
        <v>84</v>
      </c>
      <c r="U83" s="53">
        <v>2.99</v>
      </c>
      <c r="V83" s="51">
        <v>88</v>
      </c>
      <c r="W83" s="54">
        <v>263.12</v>
      </c>
      <c r="X83" s="56">
        <v>26.04888</v>
      </c>
      <c r="Y83" s="50" t="str">
        <f>INDEX(Region!$B$2:$B$26,MATCH('Sales Data'!G83,Region!$A$2:$A$52,0))</f>
        <v>South</v>
      </c>
      <c r="Z83" s="50" t="str">
        <f>INDEX(Table2[Region],MATCH('Sales Data'!G83,Table2[State Code],0))</f>
        <v>South</v>
      </c>
    </row>
    <row r="84" spans="1:26" x14ac:dyDescent="0.2">
      <c r="A84" s="51">
        <v>1098</v>
      </c>
      <c r="B84" s="52">
        <v>41730</v>
      </c>
      <c r="C84" s="51">
        <v>1</v>
      </c>
      <c r="D84" s="51" t="s">
        <v>186</v>
      </c>
      <c r="E84" s="51" t="s">
        <v>187</v>
      </c>
      <c r="F84" s="51" t="s">
        <v>188</v>
      </c>
      <c r="G84" s="51" t="s">
        <v>189</v>
      </c>
      <c r="H84" s="51">
        <v>99999</v>
      </c>
      <c r="I84" s="51" t="s">
        <v>122</v>
      </c>
      <c r="J84" s="51" t="s">
        <v>142</v>
      </c>
      <c r="K84" s="52"/>
      <c r="L84" s="51"/>
      <c r="M84" s="51" t="s">
        <v>190</v>
      </c>
      <c r="N84" s="51" t="s">
        <v>187</v>
      </c>
      <c r="O84" s="51" t="s">
        <v>188</v>
      </c>
      <c r="P84" s="51" t="s">
        <v>189</v>
      </c>
      <c r="Q84" s="51">
        <v>99999</v>
      </c>
      <c r="R84" s="51" t="s">
        <v>122</v>
      </c>
      <c r="S84" s="51"/>
      <c r="T84" s="51" t="s">
        <v>78</v>
      </c>
      <c r="U84" s="53">
        <v>18</v>
      </c>
      <c r="V84" s="51">
        <v>55</v>
      </c>
      <c r="W84" s="54">
        <v>990</v>
      </c>
      <c r="X84" s="56">
        <v>97.02</v>
      </c>
      <c r="Y84" s="50" t="e">
        <f>INDEX(Region!$B$2:$B$26,MATCH('Sales Data'!G84,Region!$A$2:$A$52,0))</f>
        <v>#REF!</v>
      </c>
      <c r="Z84" s="50" t="str">
        <f>INDEX(Table2[Region],MATCH('Sales Data'!G84,Table2[State Code],0))</f>
        <v>West</v>
      </c>
    </row>
    <row r="85" spans="1:26" x14ac:dyDescent="0.2">
      <c r="A85" s="51">
        <v>1099</v>
      </c>
      <c r="B85" s="52">
        <v>41788</v>
      </c>
      <c r="C85" s="51">
        <v>29</v>
      </c>
      <c r="D85" s="51" t="s">
        <v>145</v>
      </c>
      <c r="E85" s="51" t="s">
        <v>146</v>
      </c>
      <c r="F85" s="51" t="s">
        <v>147</v>
      </c>
      <c r="G85" s="51" t="s">
        <v>148</v>
      </c>
      <c r="H85" s="51">
        <v>99999</v>
      </c>
      <c r="I85" s="51" t="s">
        <v>122</v>
      </c>
      <c r="J85" s="51" t="s">
        <v>149</v>
      </c>
      <c r="K85" s="52">
        <v>41790</v>
      </c>
      <c r="L85" s="51" t="s">
        <v>124</v>
      </c>
      <c r="M85" s="51" t="s">
        <v>150</v>
      </c>
      <c r="N85" s="51" t="s">
        <v>146</v>
      </c>
      <c r="O85" s="51" t="s">
        <v>147</v>
      </c>
      <c r="P85" s="51" t="s">
        <v>148</v>
      </c>
      <c r="Q85" s="51">
        <v>99999</v>
      </c>
      <c r="R85" s="51" t="s">
        <v>122</v>
      </c>
      <c r="S85" s="51" t="s">
        <v>126</v>
      </c>
      <c r="T85" s="51" t="s">
        <v>81</v>
      </c>
      <c r="U85" s="53">
        <v>12.75</v>
      </c>
      <c r="V85" s="51">
        <v>14</v>
      </c>
      <c r="W85" s="54">
        <v>178.5</v>
      </c>
      <c r="X85" s="56">
        <v>16.9575</v>
      </c>
      <c r="Y85" s="50" t="str">
        <f>INDEX(Region!$B$2:$B$26,MATCH('Sales Data'!G85,Region!$A$2:$A$52,0))</f>
        <v>West</v>
      </c>
      <c r="Z85" s="50" t="str">
        <f>INDEX(Table2[Region],MATCH('Sales Data'!G85,Table2[State Code],0))</f>
        <v>West</v>
      </c>
    </row>
    <row r="86" spans="1:26" x14ac:dyDescent="0.2">
      <c r="A86" s="51">
        <v>1100</v>
      </c>
      <c r="B86" s="52">
        <v>41762</v>
      </c>
      <c r="C86" s="51">
        <v>3</v>
      </c>
      <c r="D86" s="51" t="s">
        <v>151</v>
      </c>
      <c r="E86" s="51" t="s">
        <v>152</v>
      </c>
      <c r="F86" s="51" t="s">
        <v>153</v>
      </c>
      <c r="G86" s="51" t="s">
        <v>154</v>
      </c>
      <c r="H86" s="51">
        <v>99999</v>
      </c>
      <c r="I86" s="51" t="s">
        <v>122</v>
      </c>
      <c r="J86" s="51" t="s">
        <v>123</v>
      </c>
      <c r="K86" s="52">
        <v>41764</v>
      </c>
      <c r="L86" s="51" t="s">
        <v>124</v>
      </c>
      <c r="M86" s="51" t="s">
        <v>155</v>
      </c>
      <c r="N86" s="51" t="s">
        <v>152</v>
      </c>
      <c r="O86" s="51" t="s">
        <v>153</v>
      </c>
      <c r="P86" s="51" t="s">
        <v>154</v>
      </c>
      <c r="Q86" s="51">
        <v>99999</v>
      </c>
      <c r="R86" s="51" t="s">
        <v>122</v>
      </c>
      <c r="S86" s="51" t="s">
        <v>156</v>
      </c>
      <c r="T86" s="51" t="s">
        <v>82</v>
      </c>
      <c r="U86" s="53">
        <v>9.65</v>
      </c>
      <c r="V86" s="51">
        <v>43</v>
      </c>
      <c r="W86" s="54">
        <v>414.95</v>
      </c>
      <c r="X86" s="56">
        <v>42.324900000000007</v>
      </c>
      <c r="Y86" s="50" t="str">
        <f>INDEX(Region!$B$2:$B$26,MATCH('Sales Data'!G86,Region!$A$2:$A$52,0))</f>
        <v>West</v>
      </c>
      <c r="Z86" s="50" t="str">
        <f>INDEX(Table2[Region],MATCH('Sales Data'!G86,Table2[State Code],0))</f>
        <v>West</v>
      </c>
    </row>
    <row r="87" spans="1:26" x14ac:dyDescent="0.2">
      <c r="A87" s="51">
        <v>1101</v>
      </c>
      <c r="B87" s="52">
        <v>41765</v>
      </c>
      <c r="C87" s="51">
        <v>6</v>
      </c>
      <c r="D87" s="51" t="s">
        <v>157</v>
      </c>
      <c r="E87" s="51" t="s">
        <v>158</v>
      </c>
      <c r="F87" s="51" t="s">
        <v>159</v>
      </c>
      <c r="G87" s="51" t="s">
        <v>160</v>
      </c>
      <c r="H87" s="51">
        <v>99999</v>
      </c>
      <c r="I87" s="51" t="s">
        <v>122</v>
      </c>
      <c r="J87" s="51" t="s">
        <v>161</v>
      </c>
      <c r="K87" s="51">
        <v>41767</v>
      </c>
      <c r="L87" s="51" t="s">
        <v>124</v>
      </c>
      <c r="M87" s="51" t="s">
        <v>162</v>
      </c>
      <c r="N87" s="51" t="s">
        <v>158</v>
      </c>
      <c r="O87" s="51" t="s">
        <v>159</v>
      </c>
      <c r="P87" s="51" t="s">
        <v>160</v>
      </c>
      <c r="Q87" s="51">
        <v>99999</v>
      </c>
      <c r="R87" s="51" t="s">
        <v>122</v>
      </c>
      <c r="S87" s="51" t="s">
        <v>134</v>
      </c>
      <c r="T87" s="51" t="s">
        <v>83</v>
      </c>
      <c r="U87" s="53">
        <v>40</v>
      </c>
      <c r="V87" s="51">
        <v>63</v>
      </c>
      <c r="W87" s="54">
        <v>2520</v>
      </c>
      <c r="X87" s="56">
        <v>254.52</v>
      </c>
      <c r="Y87" s="50" t="e">
        <f>INDEX(Region!$B$2:$B$26,MATCH('Sales Data'!G87,Region!$A$2:$A$52,0))</f>
        <v>#REF!</v>
      </c>
      <c r="Z87" s="50" t="str">
        <f>INDEX(Table2[Region],MATCH('Sales Data'!G87,Table2[State Code],0))</f>
        <v>Midwest</v>
      </c>
    </row>
    <row r="88" spans="1:26" x14ac:dyDescent="0.2">
      <c r="A88" s="51">
        <v>1102</v>
      </c>
      <c r="B88" s="52">
        <v>41787</v>
      </c>
      <c r="C88" s="51">
        <v>28</v>
      </c>
      <c r="D88" s="51" t="s">
        <v>163</v>
      </c>
      <c r="E88" s="51" t="s">
        <v>164</v>
      </c>
      <c r="F88" s="51" t="s">
        <v>165</v>
      </c>
      <c r="G88" s="51" t="s">
        <v>166</v>
      </c>
      <c r="H88" s="51">
        <v>99999</v>
      </c>
      <c r="I88" s="51" t="s">
        <v>122</v>
      </c>
      <c r="J88" s="51" t="s">
        <v>167</v>
      </c>
      <c r="K88" s="52">
        <v>41789</v>
      </c>
      <c r="L88" s="51" t="s">
        <v>143</v>
      </c>
      <c r="M88" s="51" t="s">
        <v>169</v>
      </c>
      <c r="N88" s="51" t="s">
        <v>164</v>
      </c>
      <c r="O88" s="51" t="s">
        <v>165</v>
      </c>
      <c r="P88" s="51" t="s">
        <v>166</v>
      </c>
      <c r="Q88" s="51">
        <v>99999</v>
      </c>
      <c r="R88" s="51" t="s">
        <v>122</v>
      </c>
      <c r="S88" s="51" t="s">
        <v>126</v>
      </c>
      <c r="T88" s="51" t="s">
        <v>79</v>
      </c>
      <c r="U88" s="53">
        <v>46</v>
      </c>
      <c r="V88" s="51">
        <v>36</v>
      </c>
      <c r="W88" s="54">
        <v>1656</v>
      </c>
      <c r="X88" s="56">
        <v>165.60000000000002</v>
      </c>
      <c r="Y88" s="50" t="e">
        <f>INDEX(Region!$B$2:$B$26,MATCH('Sales Data'!G88,Region!$A$2:$A$52,0))</f>
        <v>#REF!</v>
      </c>
      <c r="Z88" s="50" t="str">
        <f>INDEX(Table2[Region],MATCH('Sales Data'!G88,Table2[State Code],0))</f>
        <v>South</v>
      </c>
    </row>
    <row r="89" spans="1:26" x14ac:dyDescent="0.2">
      <c r="A89" s="51">
        <v>1103</v>
      </c>
      <c r="B89" s="52">
        <v>41767</v>
      </c>
      <c r="C89" s="51">
        <v>8</v>
      </c>
      <c r="D89" s="51" t="s">
        <v>138</v>
      </c>
      <c r="E89" s="51" t="s">
        <v>139</v>
      </c>
      <c r="F89" s="51" t="s">
        <v>140</v>
      </c>
      <c r="G89" s="51" t="s">
        <v>141</v>
      </c>
      <c r="H89" s="51">
        <v>99999</v>
      </c>
      <c r="I89" s="51" t="s">
        <v>122</v>
      </c>
      <c r="J89" s="51" t="s">
        <v>142</v>
      </c>
      <c r="K89" s="52">
        <v>41769</v>
      </c>
      <c r="L89" s="51" t="s">
        <v>143</v>
      </c>
      <c r="M89" s="51" t="s">
        <v>144</v>
      </c>
      <c r="N89" s="51" t="s">
        <v>139</v>
      </c>
      <c r="O89" s="51" t="s">
        <v>140</v>
      </c>
      <c r="P89" s="51" t="s">
        <v>141</v>
      </c>
      <c r="Q89" s="51">
        <v>99999</v>
      </c>
      <c r="R89" s="51" t="s">
        <v>122</v>
      </c>
      <c r="S89" s="51" t="s">
        <v>126</v>
      </c>
      <c r="T89" s="51" t="s">
        <v>81</v>
      </c>
      <c r="U89" s="53">
        <v>12.75</v>
      </c>
      <c r="V89" s="51">
        <v>41</v>
      </c>
      <c r="W89" s="54">
        <v>522.75</v>
      </c>
      <c r="X89" s="56">
        <v>54.366000000000007</v>
      </c>
      <c r="Y89" s="50" t="e">
        <f>INDEX(Region!$B$2:$B$26,MATCH('Sales Data'!G89,Region!$A$2:$A$52,0))</f>
        <v>#REF!</v>
      </c>
      <c r="Z89" s="50" t="str">
        <f>INDEX(Table2[Region],MATCH('Sales Data'!G89,Table2[State Code],0))</f>
        <v>West</v>
      </c>
    </row>
    <row r="90" spans="1:26" x14ac:dyDescent="0.2">
      <c r="A90" s="51">
        <v>1104</v>
      </c>
      <c r="B90" s="52">
        <v>41769</v>
      </c>
      <c r="C90" s="51">
        <v>10</v>
      </c>
      <c r="D90" s="51" t="s">
        <v>170</v>
      </c>
      <c r="E90" s="51" t="s">
        <v>171</v>
      </c>
      <c r="F90" s="51" t="s">
        <v>172</v>
      </c>
      <c r="G90" s="51" t="s">
        <v>173</v>
      </c>
      <c r="H90" s="51">
        <v>99999</v>
      </c>
      <c r="I90" s="51" t="s">
        <v>122</v>
      </c>
      <c r="J90" s="51" t="s">
        <v>174</v>
      </c>
      <c r="K90" s="52">
        <v>41771</v>
      </c>
      <c r="L90" s="51" t="s">
        <v>124</v>
      </c>
      <c r="M90" s="51" t="s">
        <v>175</v>
      </c>
      <c r="N90" s="51" t="s">
        <v>171</v>
      </c>
      <c r="O90" s="51" t="s">
        <v>172</v>
      </c>
      <c r="P90" s="51" t="s">
        <v>173</v>
      </c>
      <c r="Q90" s="51">
        <v>99999</v>
      </c>
      <c r="R90" s="51" t="s">
        <v>122</v>
      </c>
      <c r="S90" s="51" t="s">
        <v>134</v>
      </c>
      <c r="T90" s="51" t="s">
        <v>84</v>
      </c>
      <c r="U90" s="53">
        <v>2.99</v>
      </c>
      <c r="V90" s="51">
        <v>35</v>
      </c>
      <c r="W90" s="54">
        <v>104.65</v>
      </c>
      <c r="X90" s="56">
        <v>10.255700000000001</v>
      </c>
      <c r="Y90" s="50" t="str">
        <f>INDEX(Region!$B$2:$B$26,MATCH('Sales Data'!G90,Region!$A$2:$A$52,0))</f>
        <v>Midwest</v>
      </c>
      <c r="Z90" s="50" t="str">
        <f>INDEX(Table2[Region],MATCH('Sales Data'!G90,Table2[State Code],0))</f>
        <v>Midwest</v>
      </c>
    </row>
    <row r="91" spans="1:26" x14ac:dyDescent="0.2">
      <c r="A91" s="51">
        <v>1105</v>
      </c>
      <c r="B91" s="52">
        <v>41766</v>
      </c>
      <c r="C91" s="51">
        <v>7</v>
      </c>
      <c r="D91" s="51" t="s">
        <v>176</v>
      </c>
      <c r="E91" s="51" t="s">
        <v>177</v>
      </c>
      <c r="F91" s="51" t="s">
        <v>178</v>
      </c>
      <c r="G91" s="51" t="s">
        <v>179</v>
      </c>
      <c r="H91" s="51">
        <v>99999</v>
      </c>
      <c r="I91" s="51" t="s">
        <v>122</v>
      </c>
      <c r="J91" s="51" t="s">
        <v>142</v>
      </c>
      <c r="K91" s="51"/>
      <c r="L91" s="51"/>
      <c r="M91" s="51" t="s">
        <v>180</v>
      </c>
      <c r="N91" s="51" t="s">
        <v>177</v>
      </c>
      <c r="O91" s="51" t="s">
        <v>178</v>
      </c>
      <c r="P91" s="51" t="s">
        <v>179</v>
      </c>
      <c r="Q91" s="51">
        <v>99999</v>
      </c>
      <c r="R91" s="51" t="s">
        <v>122</v>
      </c>
      <c r="S91" s="51"/>
      <c r="T91" s="51" t="s">
        <v>79</v>
      </c>
      <c r="U91" s="53">
        <v>46</v>
      </c>
      <c r="V91" s="51">
        <v>31</v>
      </c>
      <c r="W91" s="54">
        <v>1426</v>
      </c>
      <c r="X91" s="56">
        <v>136.89599999999999</v>
      </c>
      <c r="Y91" s="50" t="str">
        <f>INDEX(Region!$B$2:$B$26,MATCH('Sales Data'!G91,Region!$A$2:$A$52,0))</f>
        <v>West</v>
      </c>
      <c r="Z91" s="50" t="str">
        <f>INDEX(Table2[Region],MATCH('Sales Data'!G91,Table2[State Code],0))</f>
        <v>West</v>
      </c>
    </row>
    <row r="92" spans="1:26" x14ac:dyDescent="0.2">
      <c r="A92" s="51">
        <v>1106</v>
      </c>
      <c r="B92" s="52">
        <v>41769</v>
      </c>
      <c r="C92" s="51">
        <v>10</v>
      </c>
      <c r="D92" s="51" t="s">
        <v>170</v>
      </c>
      <c r="E92" s="51" t="s">
        <v>171</v>
      </c>
      <c r="F92" s="51" t="s">
        <v>172</v>
      </c>
      <c r="G92" s="51" t="s">
        <v>173</v>
      </c>
      <c r="H92" s="51">
        <v>99999</v>
      </c>
      <c r="I92" s="51" t="s">
        <v>122</v>
      </c>
      <c r="J92" s="51" t="s">
        <v>174</v>
      </c>
      <c r="K92" s="51">
        <v>41771</v>
      </c>
      <c r="L92" s="51" t="s">
        <v>132</v>
      </c>
      <c r="M92" s="51" t="s">
        <v>175</v>
      </c>
      <c r="N92" s="51" t="s">
        <v>171</v>
      </c>
      <c r="O92" s="51" t="s">
        <v>172</v>
      </c>
      <c r="P92" s="51" t="s">
        <v>173</v>
      </c>
      <c r="Q92" s="51">
        <v>99999</v>
      </c>
      <c r="R92" s="51" t="s">
        <v>122</v>
      </c>
      <c r="S92" s="51"/>
      <c r="T92" s="51" t="s">
        <v>85</v>
      </c>
      <c r="U92" s="53">
        <v>25</v>
      </c>
      <c r="V92" s="51">
        <v>52</v>
      </c>
      <c r="W92" s="54">
        <v>1300</v>
      </c>
      <c r="X92" s="56">
        <v>123.5</v>
      </c>
      <c r="Y92" s="50" t="str">
        <f>INDEX(Region!$B$2:$B$26,MATCH('Sales Data'!G92,Region!$A$2:$A$52,0))</f>
        <v>Midwest</v>
      </c>
      <c r="Z92" s="50" t="str">
        <f>INDEX(Table2[Region],MATCH('Sales Data'!G92,Table2[State Code],0))</f>
        <v>Midwest</v>
      </c>
    </row>
    <row r="93" spans="1:26" x14ac:dyDescent="0.2">
      <c r="A93" s="51">
        <v>1107</v>
      </c>
      <c r="B93" s="52">
        <v>41769</v>
      </c>
      <c r="C93" s="51">
        <v>10</v>
      </c>
      <c r="D93" s="51" t="s">
        <v>170</v>
      </c>
      <c r="E93" s="51" t="s">
        <v>171</v>
      </c>
      <c r="F93" s="51" t="s">
        <v>172</v>
      </c>
      <c r="G93" s="51" t="s">
        <v>173</v>
      </c>
      <c r="H93" s="51">
        <v>99999</v>
      </c>
      <c r="I93" s="51" t="s">
        <v>122</v>
      </c>
      <c r="J93" s="51" t="s">
        <v>174</v>
      </c>
      <c r="K93" s="51">
        <v>41771</v>
      </c>
      <c r="L93" s="51" t="s">
        <v>132</v>
      </c>
      <c r="M93" s="51" t="s">
        <v>175</v>
      </c>
      <c r="N93" s="51" t="s">
        <v>171</v>
      </c>
      <c r="O93" s="51" t="s">
        <v>172</v>
      </c>
      <c r="P93" s="51" t="s">
        <v>173</v>
      </c>
      <c r="Q93" s="51">
        <v>99999</v>
      </c>
      <c r="R93" s="51" t="s">
        <v>122</v>
      </c>
      <c r="S93" s="51"/>
      <c r="T93" s="51" t="s">
        <v>86</v>
      </c>
      <c r="U93" s="53">
        <v>22</v>
      </c>
      <c r="V93" s="51">
        <v>30</v>
      </c>
      <c r="W93" s="54">
        <v>660</v>
      </c>
      <c r="X93" s="56">
        <v>67.320000000000007</v>
      </c>
      <c r="Y93" s="50" t="str">
        <f>INDEX(Region!$B$2:$B$26,MATCH('Sales Data'!G93,Region!$A$2:$A$52,0))</f>
        <v>Midwest</v>
      </c>
      <c r="Z93" s="50" t="str">
        <f>INDEX(Table2[Region],MATCH('Sales Data'!G93,Table2[State Code],0))</f>
        <v>Midwest</v>
      </c>
    </row>
    <row r="94" spans="1:26" x14ac:dyDescent="0.2">
      <c r="A94" s="51">
        <v>1108</v>
      </c>
      <c r="B94" s="52">
        <v>41769</v>
      </c>
      <c r="C94" s="51">
        <v>10</v>
      </c>
      <c r="D94" s="51" t="s">
        <v>170</v>
      </c>
      <c r="E94" s="51" t="s">
        <v>171</v>
      </c>
      <c r="F94" s="51" t="s">
        <v>172</v>
      </c>
      <c r="G94" s="51" t="s">
        <v>173</v>
      </c>
      <c r="H94" s="51">
        <v>99999</v>
      </c>
      <c r="I94" s="51" t="s">
        <v>122</v>
      </c>
      <c r="J94" s="51" t="s">
        <v>174</v>
      </c>
      <c r="K94" s="52">
        <v>41771</v>
      </c>
      <c r="L94" s="51" t="s">
        <v>132</v>
      </c>
      <c r="M94" s="51" t="s">
        <v>175</v>
      </c>
      <c r="N94" s="51" t="s">
        <v>171</v>
      </c>
      <c r="O94" s="51" t="s">
        <v>172</v>
      </c>
      <c r="P94" s="51" t="s">
        <v>173</v>
      </c>
      <c r="Q94" s="51">
        <v>99999</v>
      </c>
      <c r="R94" s="51" t="s">
        <v>122</v>
      </c>
      <c r="S94" s="51"/>
      <c r="T94" s="51" t="s">
        <v>80</v>
      </c>
      <c r="U94" s="53">
        <v>9.1999999999999993</v>
      </c>
      <c r="V94" s="51">
        <v>41</v>
      </c>
      <c r="W94" s="54">
        <v>377.2</v>
      </c>
      <c r="X94" s="56">
        <v>38.474400000000003</v>
      </c>
      <c r="Y94" s="50" t="str">
        <f>INDEX(Region!$B$2:$B$26,MATCH('Sales Data'!G94,Region!$A$2:$A$52,0))</f>
        <v>Midwest</v>
      </c>
      <c r="Z94" s="50" t="str">
        <f>INDEX(Table2[Region],MATCH('Sales Data'!G94,Table2[State Code],0))</f>
        <v>Midwest</v>
      </c>
    </row>
    <row r="95" spans="1:26" x14ac:dyDescent="0.2">
      <c r="A95" s="51">
        <v>1109</v>
      </c>
      <c r="B95" s="52">
        <v>41770</v>
      </c>
      <c r="C95" s="51">
        <v>11</v>
      </c>
      <c r="D95" s="51" t="s">
        <v>181</v>
      </c>
      <c r="E95" s="51" t="s">
        <v>182</v>
      </c>
      <c r="F95" s="51" t="s">
        <v>183</v>
      </c>
      <c r="G95" s="51" t="s">
        <v>184</v>
      </c>
      <c r="H95" s="51">
        <v>99999</v>
      </c>
      <c r="I95" s="51" t="s">
        <v>122</v>
      </c>
      <c r="J95" s="51" t="s">
        <v>167</v>
      </c>
      <c r="K95" s="52"/>
      <c r="L95" s="51" t="s">
        <v>143</v>
      </c>
      <c r="M95" s="51" t="s">
        <v>185</v>
      </c>
      <c r="N95" s="51" t="s">
        <v>182</v>
      </c>
      <c r="O95" s="51" t="s">
        <v>183</v>
      </c>
      <c r="P95" s="51" t="s">
        <v>184</v>
      </c>
      <c r="Q95" s="51">
        <v>99999</v>
      </c>
      <c r="R95" s="51" t="s">
        <v>122</v>
      </c>
      <c r="S95" s="51"/>
      <c r="T95" s="51" t="s">
        <v>75</v>
      </c>
      <c r="U95" s="53">
        <v>3.5</v>
      </c>
      <c r="V95" s="51">
        <v>44</v>
      </c>
      <c r="W95" s="54">
        <v>154</v>
      </c>
      <c r="X95" s="56">
        <v>15.246</v>
      </c>
      <c r="Y95" s="50" t="str">
        <f>INDEX(Region!$B$2:$B$26,MATCH('Sales Data'!G95,Region!$A$2:$A$52,0))</f>
        <v>South</v>
      </c>
      <c r="Z95" s="50" t="str">
        <f>INDEX(Table2[Region],MATCH('Sales Data'!G95,Table2[State Code],0))</f>
        <v>South</v>
      </c>
    </row>
    <row r="96" spans="1:26" x14ac:dyDescent="0.2">
      <c r="A96" s="51">
        <v>1110</v>
      </c>
      <c r="B96" s="52">
        <v>41770</v>
      </c>
      <c r="C96" s="51">
        <v>11</v>
      </c>
      <c r="D96" s="51" t="s">
        <v>181</v>
      </c>
      <c r="E96" s="51" t="s">
        <v>182</v>
      </c>
      <c r="F96" s="51" t="s">
        <v>183</v>
      </c>
      <c r="G96" s="51" t="s">
        <v>184</v>
      </c>
      <c r="H96" s="51">
        <v>99999</v>
      </c>
      <c r="I96" s="51" t="s">
        <v>122</v>
      </c>
      <c r="J96" s="51" t="s">
        <v>167</v>
      </c>
      <c r="K96" s="52"/>
      <c r="L96" s="51" t="s">
        <v>143</v>
      </c>
      <c r="M96" s="51" t="s">
        <v>185</v>
      </c>
      <c r="N96" s="51" t="s">
        <v>182</v>
      </c>
      <c r="O96" s="51" t="s">
        <v>183</v>
      </c>
      <c r="P96" s="51" t="s">
        <v>184</v>
      </c>
      <c r="Q96" s="51">
        <v>99999</v>
      </c>
      <c r="R96" s="51" t="s">
        <v>122</v>
      </c>
      <c r="S96" s="51"/>
      <c r="T96" s="51" t="s">
        <v>84</v>
      </c>
      <c r="U96" s="53">
        <v>2.99</v>
      </c>
      <c r="V96" s="51">
        <v>77</v>
      </c>
      <c r="W96" s="54">
        <v>230.23000000000002</v>
      </c>
      <c r="X96" s="56">
        <v>23.023000000000003</v>
      </c>
      <c r="Y96" s="50" t="str">
        <f>INDEX(Region!$B$2:$B$26,MATCH('Sales Data'!G96,Region!$A$2:$A$52,0))</f>
        <v>South</v>
      </c>
      <c r="Z96" s="50" t="str">
        <f>INDEX(Table2[Region],MATCH('Sales Data'!G96,Table2[State Code],0))</f>
        <v>South</v>
      </c>
    </row>
    <row r="97" spans="1:26" x14ac:dyDescent="0.2">
      <c r="A97" s="51">
        <v>1111</v>
      </c>
      <c r="B97" s="52">
        <v>41760</v>
      </c>
      <c r="C97" s="51">
        <v>1</v>
      </c>
      <c r="D97" s="51" t="s">
        <v>186</v>
      </c>
      <c r="E97" s="51" t="s">
        <v>187</v>
      </c>
      <c r="F97" s="51" t="s">
        <v>188</v>
      </c>
      <c r="G97" s="51" t="s">
        <v>189</v>
      </c>
      <c r="H97" s="51">
        <v>99999</v>
      </c>
      <c r="I97" s="51" t="s">
        <v>122</v>
      </c>
      <c r="J97" s="51" t="s">
        <v>142</v>
      </c>
      <c r="K97" s="52"/>
      <c r="L97" s="51"/>
      <c r="M97" s="51" t="s">
        <v>190</v>
      </c>
      <c r="N97" s="51" t="s">
        <v>187</v>
      </c>
      <c r="O97" s="51" t="s">
        <v>188</v>
      </c>
      <c r="P97" s="51" t="s">
        <v>189</v>
      </c>
      <c r="Q97" s="51">
        <v>99999</v>
      </c>
      <c r="R97" s="51" t="s">
        <v>122</v>
      </c>
      <c r="S97" s="51"/>
      <c r="T97" s="51" t="s">
        <v>78</v>
      </c>
      <c r="U97" s="53">
        <v>18</v>
      </c>
      <c r="V97" s="51">
        <v>29</v>
      </c>
      <c r="W97" s="54">
        <v>522</v>
      </c>
      <c r="X97" s="56">
        <v>52.722000000000001</v>
      </c>
      <c r="Y97" s="50" t="e">
        <f>INDEX(Region!$B$2:$B$26,MATCH('Sales Data'!G97,Region!$A$2:$A$52,0))</f>
        <v>#REF!</v>
      </c>
      <c r="Z97" s="50" t="str">
        <f>INDEX(Table2[Region],MATCH('Sales Data'!G97,Table2[State Code],0))</f>
        <v>West</v>
      </c>
    </row>
    <row r="98" spans="1:26" x14ac:dyDescent="0.2">
      <c r="A98" s="51">
        <v>1112</v>
      </c>
      <c r="B98" s="52">
        <v>41760</v>
      </c>
      <c r="C98" s="51">
        <v>1</v>
      </c>
      <c r="D98" s="51" t="s">
        <v>186</v>
      </c>
      <c r="E98" s="51" t="s">
        <v>187</v>
      </c>
      <c r="F98" s="51" t="s">
        <v>188</v>
      </c>
      <c r="G98" s="51" t="s">
        <v>189</v>
      </c>
      <c r="H98" s="51">
        <v>99999</v>
      </c>
      <c r="I98" s="51" t="s">
        <v>122</v>
      </c>
      <c r="J98" s="51" t="s">
        <v>142</v>
      </c>
      <c r="K98" s="52"/>
      <c r="L98" s="51"/>
      <c r="M98" s="51" t="s">
        <v>190</v>
      </c>
      <c r="N98" s="51" t="s">
        <v>187</v>
      </c>
      <c r="O98" s="51" t="s">
        <v>188</v>
      </c>
      <c r="P98" s="51" t="s">
        <v>189</v>
      </c>
      <c r="Q98" s="51">
        <v>99999</v>
      </c>
      <c r="R98" s="51" t="s">
        <v>122</v>
      </c>
      <c r="S98" s="51"/>
      <c r="T98" s="51" t="s">
        <v>79</v>
      </c>
      <c r="U98" s="53">
        <v>46</v>
      </c>
      <c r="V98" s="51">
        <v>77</v>
      </c>
      <c r="W98" s="54">
        <v>3542</v>
      </c>
      <c r="X98" s="56">
        <v>368.36800000000005</v>
      </c>
      <c r="Y98" s="50" t="e">
        <f>INDEX(Region!$B$2:$B$26,MATCH('Sales Data'!G98,Region!$A$2:$A$52,0))</f>
        <v>#REF!</v>
      </c>
      <c r="Z98" s="50" t="str">
        <f>INDEX(Table2[Region],MATCH('Sales Data'!G98,Table2[State Code],0))</f>
        <v>West</v>
      </c>
    </row>
    <row r="99" spans="1:26" x14ac:dyDescent="0.2">
      <c r="A99" s="51">
        <v>1113</v>
      </c>
      <c r="B99" s="52">
        <v>41760</v>
      </c>
      <c r="C99" s="51">
        <v>1</v>
      </c>
      <c r="D99" s="51" t="s">
        <v>186</v>
      </c>
      <c r="E99" s="51" t="s">
        <v>187</v>
      </c>
      <c r="F99" s="51" t="s">
        <v>188</v>
      </c>
      <c r="G99" s="51" t="s">
        <v>189</v>
      </c>
      <c r="H99" s="51">
        <v>99999</v>
      </c>
      <c r="I99" s="51" t="s">
        <v>122</v>
      </c>
      <c r="J99" s="51" t="s">
        <v>142</v>
      </c>
      <c r="K99" s="52"/>
      <c r="L99" s="51"/>
      <c r="M99" s="51" t="s">
        <v>190</v>
      </c>
      <c r="N99" s="51" t="s">
        <v>187</v>
      </c>
      <c r="O99" s="51" t="s">
        <v>188</v>
      </c>
      <c r="P99" s="51" t="s">
        <v>189</v>
      </c>
      <c r="Q99" s="51">
        <v>99999</v>
      </c>
      <c r="R99" s="51" t="s">
        <v>122</v>
      </c>
      <c r="S99" s="51"/>
      <c r="T99" s="51" t="s">
        <v>84</v>
      </c>
      <c r="U99" s="53">
        <v>2.99</v>
      </c>
      <c r="V99" s="51">
        <v>73</v>
      </c>
      <c r="W99" s="54">
        <v>218.27</v>
      </c>
      <c r="X99" s="56">
        <v>21.827000000000002</v>
      </c>
      <c r="Y99" s="50" t="e">
        <f>INDEX(Region!$B$2:$B$26,MATCH('Sales Data'!G99,Region!$A$2:$A$52,0))</f>
        <v>#REF!</v>
      </c>
      <c r="Z99" s="50" t="str">
        <f>INDEX(Table2[Region],MATCH('Sales Data'!G99,Table2[State Code],0))</f>
        <v>West</v>
      </c>
    </row>
    <row r="100" spans="1:26" x14ac:dyDescent="0.2">
      <c r="A100" s="51">
        <v>1114</v>
      </c>
      <c r="B100" s="52">
        <v>41787</v>
      </c>
      <c r="C100" s="51">
        <v>28</v>
      </c>
      <c r="D100" s="51" t="s">
        <v>163</v>
      </c>
      <c r="E100" s="51" t="s">
        <v>164</v>
      </c>
      <c r="F100" s="51" t="s">
        <v>165</v>
      </c>
      <c r="G100" s="51" t="s">
        <v>166</v>
      </c>
      <c r="H100" s="51">
        <v>99999</v>
      </c>
      <c r="I100" s="51" t="s">
        <v>122</v>
      </c>
      <c r="J100" s="51" t="s">
        <v>167</v>
      </c>
      <c r="K100" s="51">
        <v>41789</v>
      </c>
      <c r="L100" s="51" t="s">
        <v>143</v>
      </c>
      <c r="M100" s="51" t="s">
        <v>169</v>
      </c>
      <c r="N100" s="51" t="s">
        <v>164</v>
      </c>
      <c r="O100" s="51" t="s">
        <v>165</v>
      </c>
      <c r="P100" s="51" t="s">
        <v>166</v>
      </c>
      <c r="Q100" s="51">
        <v>99999</v>
      </c>
      <c r="R100" s="51" t="s">
        <v>122</v>
      </c>
      <c r="S100" s="51" t="s">
        <v>134</v>
      </c>
      <c r="T100" s="51" t="s">
        <v>82</v>
      </c>
      <c r="U100" s="53">
        <v>9.65</v>
      </c>
      <c r="V100" s="51">
        <v>74</v>
      </c>
      <c r="W100" s="54">
        <v>714.1</v>
      </c>
      <c r="X100" s="56">
        <v>67.839500000000001</v>
      </c>
      <c r="Y100" s="50" t="e">
        <f>INDEX(Region!$B$2:$B$26,MATCH('Sales Data'!G100,Region!$A$2:$A$52,0))</f>
        <v>#REF!</v>
      </c>
      <c r="Z100" s="50" t="str">
        <f>INDEX(Table2[Region],MATCH('Sales Data'!G100,Table2[State Code],0))</f>
        <v>South</v>
      </c>
    </row>
    <row r="101" spans="1:26" x14ac:dyDescent="0.2">
      <c r="A101" s="51">
        <v>1115</v>
      </c>
      <c r="B101" s="52">
        <v>41787</v>
      </c>
      <c r="C101" s="51">
        <v>28</v>
      </c>
      <c r="D101" s="51" t="s">
        <v>163</v>
      </c>
      <c r="E101" s="51" t="s">
        <v>164</v>
      </c>
      <c r="F101" s="51" t="s">
        <v>165</v>
      </c>
      <c r="G101" s="51" t="s">
        <v>166</v>
      </c>
      <c r="H101" s="51">
        <v>99999</v>
      </c>
      <c r="I101" s="51" t="s">
        <v>122</v>
      </c>
      <c r="J101" s="51" t="s">
        <v>167</v>
      </c>
      <c r="K101" s="52">
        <v>41789</v>
      </c>
      <c r="L101" s="51" t="s">
        <v>143</v>
      </c>
      <c r="M101" s="51" t="s">
        <v>169</v>
      </c>
      <c r="N101" s="51" t="s">
        <v>164</v>
      </c>
      <c r="O101" s="51" t="s">
        <v>165</v>
      </c>
      <c r="P101" s="51" t="s">
        <v>166</v>
      </c>
      <c r="Q101" s="51">
        <v>99999</v>
      </c>
      <c r="R101" s="51" t="s">
        <v>122</v>
      </c>
      <c r="S101" s="51" t="s">
        <v>134</v>
      </c>
      <c r="T101" s="51" t="s">
        <v>87</v>
      </c>
      <c r="U101" s="53">
        <v>18.399999999999999</v>
      </c>
      <c r="V101" s="51">
        <v>25</v>
      </c>
      <c r="W101" s="54">
        <v>459.99999999999994</v>
      </c>
      <c r="X101" s="56">
        <v>46.46</v>
      </c>
      <c r="Y101" s="50" t="e">
        <f>INDEX(Region!$B$2:$B$26,MATCH('Sales Data'!G101,Region!$A$2:$A$52,0))</f>
        <v>#REF!</v>
      </c>
      <c r="Z101" s="50" t="str">
        <f>INDEX(Table2[Region],MATCH('Sales Data'!G101,Table2[State Code],0))</f>
        <v>South</v>
      </c>
    </row>
    <row r="102" spans="1:26" x14ac:dyDescent="0.2">
      <c r="A102" s="51">
        <v>1117</v>
      </c>
      <c r="B102" s="52">
        <v>41768</v>
      </c>
      <c r="C102" s="51">
        <v>9</v>
      </c>
      <c r="D102" s="51" t="s">
        <v>191</v>
      </c>
      <c r="E102" s="51" t="s">
        <v>192</v>
      </c>
      <c r="F102" s="51" t="s">
        <v>193</v>
      </c>
      <c r="G102" s="51" t="s">
        <v>194</v>
      </c>
      <c r="H102" s="51">
        <v>99999</v>
      </c>
      <c r="I102" s="51" t="s">
        <v>122</v>
      </c>
      <c r="J102" s="51" t="s">
        <v>195</v>
      </c>
      <c r="K102" s="52">
        <v>41770</v>
      </c>
      <c r="L102" s="51" t="s">
        <v>132</v>
      </c>
      <c r="M102" s="51" t="s">
        <v>196</v>
      </c>
      <c r="N102" s="51" t="s">
        <v>192</v>
      </c>
      <c r="O102" s="51" t="s">
        <v>193</v>
      </c>
      <c r="P102" s="51" t="s">
        <v>194</v>
      </c>
      <c r="Q102" s="51">
        <v>99999</v>
      </c>
      <c r="R102" s="51" t="s">
        <v>122</v>
      </c>
      <c r="S102" s="51" t="s">
        <v>126</v>
      </c>
      <c r="T102" s="51" t="s">
        <v>88</v>
      </c>
      <c r="U102" s="53">
        <v>34.799999999999997</v>
      </c>
      <c r="V102" s="51">
        <v>37</v>
      </c>
      <c r="W102" s="54">
        <v>1287.5999999999999</v>
      </c>
      <c r="X102" s="56">
        <v>132.62279999999998</v>
      </c>
      <c r="Y102" s="50" t="e">
        <f>INDEX(Region!$B$2:$B$26,MATCH('Sales Data'!G102,Region!$A$2:$A$52,0))</f>
        <v>#REF!</v>
      </c>
      <c r="Z102" s="50" t="str">
        <f>INDEX(Table2[Region],MATCH('Sales Data'!G102,Table2[State Code],0))</f>
        <v>West</v>
      </c>
    </row>
    <row r="103" spans="1:26" x14ac:dyDescent="0.2">
      <c r="A103" s="51">
        <v>1118</v>
      </c>
      <c r="B103" s="52">
        <v>41765</v>
      </c>
      <c r="C103" s="51">
        <v>6</v>
      </c>
      <c r="D103" s="51" t="s">
        <v>157</v>
      </c>
      <c r="E103" s="51" t="s">
        <v>158</v>
      </c>
      <c r="F103" s="51" t="s">
        <v>159</v>
      </c>
      <c r="G103" s="51" t="s">
        <v>160</v>
      </c>
      <c r="H103" s="51">
        <v>99999</v>
      </c>
      <c r="I103" s="51" t="s">
        <v>122</v>
      </c>
      <c r="J103" s="51" t="s">
        <v>161</v>
      </c>
      <c r="K103" s="51">
        <v>41767</v>
      </c>
      <c r="L103" s="51" t="s">
        <v>124</v>
      </c>
      <c r="M103" s="51" t="s">
        <v>162</v>
      </c>
      <c r="N103" s="51" t="s">
        <v>158</v>
      </c>
      <c r="O103" s="51" t="s">
        <v>159</v>
      </c>
      <c r="P103" s="51" t="s">
        <v>160</v>
      </c>
      <c r="Q103" s="51">
        <v>99999</v>
      </c>
      <c r="R103" s="51" t="s">
        <v>122</v>
      </c>
      <c r="S103" s="51" t="s">
        <v>134</v>
      </c>
      <c r="T103" s="51" t="s">
        <v>74</v>
      </c>
      <c r="U103" s="53">
        <v>14</v>
      </c>
      <c r="V103" s="51">
        <v>84</v>
      </c>
      <c r="W103" s="54">
        <v>1176</v>
      </c>
      <c r="X103" s="56">
        <v>112.896</v>
      </c>
      <c r="Y103" s="50" t="e">
        <f>INDEX(Region!$B$2:$B$26,MATCH('Sales Data'!G103,Region!$A$2:$A$52,0))</f>
        <v>#REF!</v>
      </c>
      <c r="Z103" s="50" t="str">
        <f>INDEX(Table2[Region],MATCH('Sales Data'!G103,Table2[State Code],0))</f>
        <v>Midwest</v>
      </c>
    </row>
    <row r="104" spans="1:26" x14ac:dyDescent="0.2">
      <c r="A104" s="51">
        <v>1119</v>
      </c>
      <c r="B104" s="52">
        <v>41767</v>
      </c>
      <c r="C104" s="51">
        <v>8</v>
      </c>
      <c r="D104" s="51" t="s">
        <v>138</v>
      </c>
      <c r="E104" s="51" t="s">
        <v>139</v>
      </c>
      <c r="F104" s="51" t="s">
        <v>140</v>
      </c>
      <c r="G104" s="51" t="s">
        <v>141</v>
      </c>
      <c r="H104" s="51">
        <v>99999</v>
      </c>
      <c r="I104" s="51" t="s">
        <v>122</v>
      </c>
      <c r="J104" s="51" t="s">
        <v>142</v>
      </c>
      <c r="K104" s="51">
        <v>41769</v>
      </c>
      <c r="L104" s="51" t="s">
        <v>124</v>
      </c>
      <c r="M104" s="51" t="s">
        <v>144</v>
      </c>
      <c r="N104" s="51" t="s">
        <v>139</v>
      </c>
      <c r="O104" s="51" t="s">
        <v>140</v>
      </c>
      <c r="P104" s="51" t="s">
        <v>141</v>
      </c>
      <c r="Q104" s="51">
        <v>99999</v>
      </c>
      <c r="R104" s="51" t="s">
        <v>122</v>
      </c>
      <c r="S104" s="51" t="s">
        <v>126</v>
      </c>
      <c r="T104" s="51" t="s">
        <v>83</v>
      </c>
      <c r="U104" s="53">
        <v>40</v>
      </c>
      <c r="V104" s="51">
        <v>73</v>
      </c>
      <c r="W104" s="54">
        <v>2920</v>
      </c>
      <c r="X104" s="56">
        <v>283.24</v>
      </c>
      <c r="Y104" s="50" t="e">
        <f>INDEX(Region!$B$2:$B$26,MATCH('Sales Data'!G104,Region!$A$2:$A$52,0))</f>
        <v>#REF!</v>
      </c>
      <c r="Z104" s="50" t="str">
        <f>INDEX(Table2[Region],MATCH('Sales Data'!G104,Table2[State Code],0))</f>
        <v>West</v>
      </c>
    </row>
    <row r="105" spans="1:26" x14ac:dyDescent="0.2">
      <c r="A105" s="51">
        <v>1120</v>
      </c>
      <c r="B105" s="52">
        <v>41767</v>
      </c>
      <c r="C105" s="51">
        <v>8</v>
      </c>
      <c r="D105" s="51" t="s">
        <v>138</v>
      </c>
      <c r="E105" s="51" t="s">
        <v>139</v>
      </c>
      <c r="F105" s="51" t="s">
        <v>140</v>
      </c>
      <c r="G105" s="51" t="s">
        <v>141</v>
      </c>
      <c r="H105" s="51">
        <v>99999</v>
      </c>
      <c r="I105" s="51" t="s">
        <v>122</v>
      </c>
      <c r="J105" s="51" t="s">
        <v>142</v>
      </c>
      <c r="K105" s="51">
        <v>41769</v>
      </c>
      <c r="L105" s="51" t="s">
        <v>124</v>
      </c>
      <c r="M105" s="51" t="s">
        <v>144</v>
      </c>
      <c r="N105" s="51" t="s">
        <v>139</v>
      </c>
      <c r="O105" s="51" t="s">
        <v>140</v>
      </c>
      <c r="P105" s="51" t="s">
        <v>141</v>
      </c>
      <c r="Q105" s="51">
        <v>99999</v>
      </c>
      <c r="R105" s="51" t="s">
        <v>122</v>
      </c>
      <c r="S105" s="51" t="s">
        <v>126</v>
      </c>
      <c r="T105" s="51" t="s">
        <v>80</v>
      </c>
      <c r="U105" s="53">
        <v>9.1999999999999993</v>
      </c>
      <c r="V105" s="51">
        <v>51</v>
      </c>
      <c r="W105" s="54">
        <v>469.2</v>
      </c>
      <c r="X105" s="56">
        <v>44.573999999999998</v>
      </c>
      <c r="Y105" s="50" t="e">
        <f>INDEX(Region!$B$2:$B$26,MATCH('Sales Data'!G105,Region!$A$2:$A$52,0))</f>
        <v>#REF!</v>
      </c>
      <c r="Z105" s="50" t="str">
        <f>INDEX(Table2[Region],MATCH('Sales Data'!G105,Table2[State Code],0))</f>
        <v>West</v>
      </c>
    </row>
    <row r="106" spans="1:26" x14ac:dyDescent="0.2">
      <c r="A106" s="51">
        <v>1121</v>
      </c>
      <c r="B106" s="52">
        <v>41784</v>
      </c>
      <c r="C106" s="51">
        <v>25</v>
      </c>
      <c r="D106" s="51" t="s">
        <v>197</v>
      </c>
      <c r="E106" s="51" t="s">
        <v>198</v>
      </c>
      <c r="F106" s="51" t="s">
        <v>172</v>
      </c>
      <c r="G106" s="51" t="s">
        <v>173</v>
      </c>
      <c r="H106" s="51">
        <v>99999</v>
      </c>
      <c r="I106" s="51" t="s">
        <v>122</v>
      </c>
      <c r="J106" s="51" t="s">
        <v>174</v>
      </c>
      <c r="K106" s="51">
        <v>41786</v>
      </c>
      <c r="L106" s="51" t="s">
        <v>132</v>
      </c>
      <c r="M106" s="51" t="s">
        <v>199</v>
      </c>
      <c r="N106" s="51" t="s">
        <v>198</v>
      </c>
      <c r="O106" s="51" t="s">
        <v>172</v>
      </c>
      <c r="P106" s="51" t="s">
        <v>173</v>
      </c>
      <c r="Q106" s="51">
        <v>99999</v>
      </c>
      <c r="R106" s="51" t="s">
        <v>122</v>
      </c>
      <c r="S106" s="51" t="s">
        <v>156</v>
      </c>
      <c r="T106" s="51" t="s">
        <v>92</v>
      </c>
      <c r="U106" s="53">
        <v>10</v>
      </c>
      <c r="V106" s="51">
        <v>66</v>
      </c>
      <c r="W106" s="54">
        <v>660</v>
      </c>
      <c r="X106" s="56">
        <v>68.64</v>
      </c>
      <c r="Y106" s="50" t="str">
        <f>INDEX(Region!$B$2:$B$26,MATCH('Sales Data'!G106,Region!$A$2:$A$52,0))</f>
        <v>Midwest</v>
      </c>
      <c r="Z106" s="50" t="str">
        <f>INDEX(Table2[Region],MATCH('Sales Data'!G106,Table2[State Code],0))</f>
        <v>Midwest</v>
      </c>
    </row>
    <row r="107" spans="1:26" x14ac:dyDescent="0.2">
      <c r="A107" s="51">
        <v>1123</v>
      </c>
      <c r="B107" s="52">
        <v>41785</v>
      </c>
      <c r="C107" s="51">
        <v>26</v>
      </c>
      <c r="D107" s="51" t="s">
        <v>200</v>
      </c>
      <c r="E107" s="51" t="s">
        <v>201</v>
      </c>
      <c r="F107" s="51" t="s">
        <v>183</v>
      </c>
      <c r="G107" s="51" t="s">
        <v>184</v>
      </c>
      <c r="H107" s="51">
        <v>99999</v>
      </c>
      <c r="I107" s="51" t="s">
        <v>122</v>
      </c>
      <c r="J107" s="51" t="s">
        <v>167</v>
      </c>
      <c r="K107" s="52">
        <v>41787</v>
      </c>
      <c r="L107" s="51" t="s">
        <v>143</v>
      </c>
      <c r="M107" s="51" t="s">
        <v>202</v>
      </c>
      <c r="N107" s="51" t="s">
        <v>201</v>
      </c>
      <c r="O107" s="51" t="s">
        <v>183</v>
      </c>
      <c r="P107" s="51" t="s">
        <v>184</v>
      </c>
      <c r="Q107" s="51">
        <v>99999</v>
      </c>
      <c r="R107" s="51" t="s">
        <v>122</v>
      </c>
      <c r="S107" s="51" t="s">
        <v>134</v>
      </c>
      <c r="T107" s="51" t="s">
        <v>82</v>
      </c>
      <c r="U107" s="53">
        <v>9.65</v>
      </c>
      <c r="V107" s="51">
        <v>87</v>
      </c>
      <c r="W107" s="54">
        <v>839.55000000000007</v>
      </c>
      <c r="X107" s="56">
        <v>87.313200000000009</v>
      </c>
      <c r="Y107" s="50" t="str">
        <f>INDEX(Region!$B$2:$B$26,MATCH('Sales Data'!G107,Region!$A$2:$A$52,0))</f>
        <v>South</v>
      </c>
      <c r="Z107" s="50" t="str">
        <f>INDEX(Table2[Region],MATCH('Sales Data'!G107,Table2[State Code],0))</f>
        <v>South</v>
      </c>
    </row>
    <row r="108" spans="1:26" x14ac:dyDescent="0.2">
      <c r="A108" s="51">
        <v>1124</v>
      </c>
      <c r="B108" s="52">
        <v>41785</v>
      </c>
      <c r="C108" s="51">
        <v>26</v>
      </c>
      <c r="D108" s="51" t="s">
        <v>200</v>
      </c>
      <c r="E108" s="51" t="s">
        <v>201</v>
      </c>
      <c r="F108" s="51" t="s">
        <v>183</v>
      </c>
      <c r="G108" s="51" t="s">
        <v>184</v>
      </c>
      <c r="H108" s="51">
        <v>99999</v>
      </c>
      <c r="I108" s="51" t="s">
        <v>122</v>
      </c>
      <c r="J108" s="51" t="s">
        <v>167</v>
      </c>
      <c r="K108" s="52">
        <v>41787</v>
      </c>
      <c r="L108" s="51" t="s">
        <v>143</v>
      </c>
      <c r="M108" s="51" t="s">
        <v>202</v>
      </c>
      <c r="N108" s="51" t="s">
        <v>201</v>
      </c>
      <c r="O108" s="51" t="s">
        <v>183</v>
      </c>
      <c r="P108" s="51" t="s">
        <v>184</v>
      </c>
      <c r="Q108" s="51">
        <v>99999</v>
      </c>
      <c r="R108" s="51" t="s">
        <v>122</v>
      </c>
      <c r="S108" s="51" t="s">
        <v>134</v>
      </c>
      <c r="T108" s="51" t="s">
        <v>87</v>
      </c>
      <c r="U108" s="53">
        <v>18.399999999999999</v>
      </c>
      <c r="V108" s="51">
        <v>64</v>
      </c>
      <c r="W108" s="54">
        <v>1177.5999999999999</v>
      </c>
      <c r="X108" s="56">
        <v>115.40479999999999</v>
      </c>
      <c r="Y108" s="50" t="str">
        <f>INDEX(Region!$B$2:$B$26,MATCH('Sales Data'!G108,Region!$A$2:$A$52,0))</f>
        <v>South</v>
      </c>
      <c r="Z108" s="50" t="str">
        <f>INDEX(Table2[Region],MATCH('Sales Data'!G108,Table2[State Code],0))</f>
        <v>South</v>
      </c>
    </row>
    <row r="109" spans="1:26" x14ac:dyDescent="0.2">
      <c r="A109" s="51">
        <v>1125</v>
      </c>
      <c r="B109" s="52">
        <v>41788</v>
      </c>
      <c r="C109" s="51">
        <v>29</v>
      </c>
      <c r="D109" s="51" t="s">
        <v>145</v>
      </c>
      <c r="E109" s="51" t="s">
        <v>146</v>
      </c>
      <c r="F109" s="51" t="s">
        <v>147</v>
      </c>
      <c r="G109" s="51" t="s">
        <v>148</v>
      </c>
      <c r="H109" s="51">
        <v>99999</v>
      </c>
      <c r="I109" s="51" t="s">
        <v>122</v>
      </c>
      <c r="J109" s="51" t="s">
        <v>149</v>
      </c>
      <c r="K109" s="52">
        <v>41790</v>
      </c>
      <c r="L109" s="51" t="s">
        <v>124</v>
      </c>
      <c r="M109" s="51" t="s">
        <v>150</v>
      </c>
      <c r="N109" s="51" t="s">
        <v>146</v>
      </c>
      <c r="O109" s="51" t="s">
        <v>147</v>
      </c>
      <c r="P109" s="51" t="s">
        <v>148</v>
      </c>
      <c r="Q109" s="51">
        <v>99999</v>
      </c>
      <c r="R109" s="51" t="s">
        <v>122</v>
      </c>
      <c r="S109" s="51" t="s">
        <v>126</v>
      </c>
      <c r="T109" s="51" t="s">
        <v>74</v>
      </c>
      <c r="U109" s="53">
        <v>14</v>
      </c>
      <c r="V109" s="51">
        <v>21</v>
      </c>
      <c r="W109" s="54">
        <v>294</v>
      </c>
      <c r="X109" s="56">
        <v>30.870000000000005</v>
      </c>
      <c r="Y109" s="50" t="str">
        <f>INDEX(Region!$B$2:$B$26,MATCH('Sales Data'!G109,Region!$A$2:$A$52,0))</f>
        <v>West</v>
      </c>
      <c r="Z109" s="50" t="str">
        <f>INDEX(Table2[Region],MATCH('Sales Data'!G109,Table2[State Code],0))</f>
        <v>West</v>
      </c>
    </row>
    <row r="110" spans="1:26" x14ac:dyDescent="0.2">
      <c r="A110" s="51">
        <v>1126</v>
      </c>
      <c r="B110" s="52">
        <v>41765</v>
      </c>
      <c r="C110" s="51">
        <v>6</v>
      </c>
      <c r="D110" s="51" t="s">
        <v>157</v>
      </c>
      <c r="E110" s="51" t="s">
        <v>158</v>
      </c>
      <c r="F110" s="51" t="s">
        <v>159</v>
      </c>
      <c r="G110" s="51" t="s">
        <v>160</v>
      </c>
      <c r="H110" s="51">
        <v>99999</v>
      </c>
      <c r="I110" s="51" t="s">
        <v>122</v>
      </c>
      <c r="J110" s="51" t="s">
        <v>161</v>
      </c>
      <c r="K110" s="52">
        <v>41767</v>
      </c>
      <c r="L110" s="51" t="s">
        <v>143</v>
      </c>
      <c r="M110" s="51" t="s">
        <v>162</v>
      </c>
      <c r="N110" s="51" t="s">
        <v>158</v>
      </c>
      <c r="O110" s="51" t="s">
        <v>159</v>
      </c>
      <c r="P110" s="51" t="s">
        <v>160</v>
      </c>
      <c r="Q110" s="51">
        <v>99999</v>
      </c>
      <c r="R110" s="51" t="s">
        <v>122</v>
      </c>
      <c r="S110" s="51" t="s">
        <v>126</v>
      </c>
      <c r="T110" s="51" t="s">
        <v>81</v>
      </c>
      <c r="U110" s="53">
        <v>12.75</v>
      </c>
      <c r="V110" s="51">
        <v>19</v>
      </c>
      <c r="W110" s="54">
        <v>242.25</v>
      </c>
      <c r="X110" s="56">
        <v>24.46725</v>
      </c>
      <c r="Y110" s="50" t="e">
        <f>INDEX(Region!$B$2:$B$26,MATCH('Sales Data'!G110,Region!$A$2:$A$52,0))</f>
        <v>#REF!</v>
      </c>
      <c r="Z110" s="50" t="str">
        <f>INDEX(Table2[Region],MATCH('Sales Data'!G110,Table2[State Code],0))</f>
        <v>Midwest</v>
      </c>
    </row>
    <row r="111" spans="1:26" x14ac:dyDescent="0.2">
      <c r="A111" s="51">
        <v>1128</v>
      </c>
      <c r="B111" s="52">
        <v>41763</v>
      </c>
      <c r="C111" s="51">
        <v>4</v>
      </c>
      <c r="D111" s="51" t="s">
        <v>127</v>
      </c>
      <c r="E111" s="51" t="s">
        <v>128</v>
      </c>
      <c r="F111" s="51" t="s">
        <v>129</v>
      </c>
      <c r="G111" s="51" t="s">
        <v>130</v>
      </c>
      <c r="H111" s="51">
        <v>99999</v>
      </c>
      <c r="I111" s="51" t="s">
        <v>122</v>
      </c>
      <c r="J111" s="51" t="s">
        <v>131</v>
      </c>
      <c r="K111" s="52">
        <v>41765</v>
      </c>
      <c r="L111" s="51" t="s">
        <v>132</v>
      </c>
      <c r="M111" s="51" t="s">
        <v>133</v>
      </c>
      <c r="N111" s="51" t="s">
        <v>128</v>
      </c>
      <c r="O111" s="51" t="s">
        <v>129</v>
      </c>
      <c r="P111" s="51" t="s">
        <v>130</v>
      </c>
      <c r="Q111" s="51">
        <v>99999</v>
      </c>
      <c r="R111" s="51" t="s">
        <v>122</v>
      </c>
      <c r="S111" s="51" t="s">
        <v>134</v>
      </c>
      <c r="T111" s="51" t="s">
        <v>93</v>
      </c>
      <c r="U111" s="53">
        <v>81</v>
      </c>
      <c r="V111" s="51">
        <v>23</v>
      </c>
      <c r="W111" s="54">
        <v>1863</v>
      </c>
      <c r="X111" s="56">
        <v>195.61500000000001</v>
      </c>
      <c r="Y111" s="50" t="e">
        <f>INDEX(Region!$B$2:$B$26,MATCH('Sales Data'!G111,Region!$A$2:$A$52,0))</f>
        <v>#REF!</v>
      </c>
      <c r="Z111" s="50" t="str">
        <f>INDEX(Table2[Region],MATCH('Sales Data'!G111,Table2[State Code],0))</f>
        <v>Northeast</v>
      </c>
    </row>
    <row r="112" spans="1:26" x14ac:dyDescent="0.2">
      <c r="A112" s="51">
        <v>1131</v>
      </c>
      <c r="B112" s="52">
        <v>41767</v>
      </c>
      <c r="C112" s="51">
        <v>8</v>
      </c>
      <c r="D112" s="51" t="s">
        <v>138</v>
      </c>
      <c r="E112" s="51" t="s">
        <v>139</v>
      </c>
      <c r="F112" s="51" t="s">
        <v>140</v>
      </c>
      <c r="G112" s="51" t="s">
        <v>141</v>
      </c>
      <c r="H112" s="51">
        <v>99999</v>
      </c>
      <c r="I112" s="51" t="s">
        <v>122</v>
      </c>
      <c r="J112" s="51" t="s">
        <v>142</v>
      </c>
      <c r="K112" s="52">
        <v>41769</v>
      </c>
      <c r="L112" s="51" t="s">
        <v>143</v>
      </c>
      <c r="M112" s="51" t="s">
        <v>144</v>
      </c>
      <c r="N112" s="51" t="s">
        <v>139</v>
      </c>
      <c r="O112" s="51" t="s">
        <v>140</v>
      </c>
      <c r="P112" s="51" t="s">
        <v>141</v>
      </c>
      <c r="Q112" s="51">
        <v>99999</v>
      </c>
      <c r="R112" s="51" t="s">
        <v>122</v>
      </c>
      <c r="S112" s="51" t="s">
        <v>134</v>
      </c>
      <c r="T112" s="51" t="s">
        <v>88</v>
      </c>
      <c r="U112" s="53">
        <v>34.799999999999997</v>
      </c>
      <c r="V112" s="51">
        <v>22</v>
      </c>
      <c r="W112" s="54">
        <v>765.59999999999991</v>
      </c>
      <c r="X112" s="56">
        <v>75.02879999999999</v>
      </c>
      <c r="Y112" s="50" t="e">
        <f>INDEX(Region!$B$2:$B$26,MATCH('Sales Data'!G112,Region!$A$2:$A$52,0))</f>
        <v>#REF!</v>
      </c>
      <c r="Z112" s="50" t="str">
        <f>INDEX(Table2[Region],MATCH('Sales Data'!G112,Table2[State Code],0))</f>
        <v>West</v>
      </c>
    </row>
    <row r="113" spans="1:26" x14ac:dyDescent="0.2">
      <c r="A113" s="51">
        <v>1134</v>
      </c>
      <c r="B113" s="52">
        <v>41762</v>
      </c>
      <c r="C113" s="51">
        <v>3</v>
      </c>
      <c r="D113" s="51" t="s">
        <v>151</v>
      </c>
      <c r="E113" s="51" t="s">
        <v>152</v>
      </c>
      <c r="F113" s="51" t="s">
        <v>153</v>
      </c>
      <c r="G113" s="51" t="s">
        <v>154</v>
      </c>
      <c r="H113" s="51">
        <v>99999</v>
      </c>
      <c r="I113" s="51" t="s">
        <v>122</v>
      </c>
      <c r="J113" s="51" t="s">
        <v>123</v>
      </c>
      <c r="K113" s="52">
        <v>41764</v>
      </c>
      <c r="L113" s="51" t="s">
        <v>124</v>
      </c>
      <c r="M113" s="51" t="s">
        <v>155</v>
      </c>
      <c r="N113" s="51" t="s">
        <v>152</v>
      </c>
      <c r="O113" s="51" t="s">
        <v>153</v>
      </c>
      <c r="P113" s="51" t="s">
        <v>154</v>
      </c>
      <c r="Q113" s="51">
        <v>99999</v>
      </c>
      <c r="R113" s="51" t="s">
        <v>122</v>
      </c>
      <c r="S113" s="51" t="s">
        <v>156</v>
      </c>
      <c r="T113" s="51" t="s">
        <v>89</v>
      </c>
      <c r="U113" s="53">
        <v>10</v>
      </c>
      <c r="V113" s="51">
        <v>82</v>
      </c>
      <c r="W113" s="54">
        <v>820</v>
      </c>
      <c r="X113" s="56">
        <v>85.28</v>
      </c>
      <c r="Y113" s="50" t="str">
        <f>INDEX(Region!$B$2:$B$26,MATCH('Sales Data'!G113,Region!$A$2:$A$52,0))</f>
        <v>West</v>
      </c>
      <c r="Z113" s="50" t="str">
        <f>INDEX(Table2[Region],MATCH('Sales Data'!G113,Table2[State Code],0))</f>
        <v>West</v>
      </c>
    </row>
    <row r="114" spans="1:26" x14ac:dyDescent="0.2">
      <c r="A114" s="51">
        <v>1135</v>
      </c>
      <c r="B114" s="52">
        <v>41762</v>
      </c>
      <c r="C114" s="51">
        <v>3</v>
      </c>
      <c r="D114" s="51" t="s">
        <v>151</v>
      </c>
      <c r="E114" s="51" t="s">
        <v>152</v>
      </c>
      <c r="F114" s="51" t="s">
        <v>153</v>
      </c>
      <c r="G114" s="51" t="s">
        <v>154</v>
      </c>
      <c r="H114" s="51">
        <v>99999</v>
      </c>
      <c r="I114" s="51" t="s">
        <v>122</v>
      </c>
      <c r="J114" s="51" t="s">
        <v>123</v>
      </c>
      <c r="K114" s="52">
        <v>41764</v>
      </c>
      <c r="L114" s="51" t="s">
        <v>124</v>
      </c>
      <c r="M114" s="51" t="s">
        <v>155</v>
      </c>
      <c r="N114" s="51" t="s">
        <v>152</v>
      </c>
      <c r="O114" s="51" t="s">
        <v>153</v>
      </c>
      <c r="P114" s="51" t="s">
        <v>154</v>
      </c>
      <c r="Q114" s="51">
        <v>99999</v>
      </c>
      <c r="R114" s="51" t="s">
        <v>122</v>
      </c>
      <c r="S114" s="51" t="s">
        <v>156</v>
      </c>
      <c r="T114" s="51" t="s">
        <v>83</v>
      </c>
      <c r="U114" s="53">
        <v>40</v>
      </c>
      <c r="V114" s="51">
        <v>98</v>
      </c>
      <c r="W114" s="54">
        <v>3920</v>
      </c>
      <c r="X114" s="56">
        <v>411.6</v>
      </c>
      <c r="Y114" s="50" t="str">
        <f>INDEX(Region!$B$2:$B$26,MATCH('Sales Data'!G114,Region!$A$2:$A$52,0))</f>
        <v>West</v>
      </c>
      <c r="Z114" s="50" t="str">
        <f>INDEX(Table2[Region],MATCH('Sales Data'!G114,Table2[State Code],0))</f>
        <v>West</v>
      </c>
    </row>
    <row r="115" spans="1:26" x14ac:dyDescent="0.2">
      <c r="A115" s="51">
        <v>1138</v>
      </c>
      <c r="B115" s="52">
        <v>41797</v>
      </c>
      <c r="C115" s="51">
        <v>7</v>
      </c>
      <c r="D115" s="51" t="s">
        <v>176</v>
      </c>
      <c r="E115" s="51" t="s">
        <v>177</v>
      </c>
      <c r="F115" s="51" t="s">
        <v>178</v>
      </c>
      <c r="G115" s="51" t="s">
        <v>179</v>
      </c>
      <c r="H115" s="51">
        <v>99999</v>
      </c>
      <c r="I115" s="51" t="s">
        <v>122</v>
      </c>
      <c r="J115" s="51" t="s">
        <v>142</v>
      </c>
      <c r="K115" s="52"/>
      <c r="L115" s="51"/>
      <c r="M115" s="51" t="s">
        <v>180</v>
      </c>
      <c r="N115" s="51" t="s">
        <v>177</v>
      </c>
      <c r="O115" s="51" t="s">
        <v>178</v>
      </c>
      <c r="P115" s="51" t="s">
        <v>179</v>
      </c>
      <c r="Q115" s="51">
        <v>99999</v>
      </c>
      <c r="R115" s="51" t="s">
        <v>122</v>
      </c>
      <c r="S115" s="51"/>
      <c r="T115" s="51" t="s">
        <v>79</v>
      </c>
      <c r="U115" s="53">
        <v>46</v>
      </c>
      <c r="V115" s="51">
        <v>71</v>
      </c>
      <c r="W115" s="54">
        <v>3266</v>
      </c>
      <c r="X115" s="56">
        <v>310.27</v>
      </c>
      <c r="Y115" s="50" t="str">
        <f>INDEX(Region!$B$2:$B$26,MATCH('Sales Data'!G115,Region!$A$2:$A$52,0))</f>
        <v>West</v>
      </c>
      <c r="Z115" s="50" t="str">
        <f>INDEX(Table2[Region],MATCH('Sales Data'!G115,Table2[State Code],0))</f>
        <v>West</v>
      </c>
    </row>
    <row r="116" spans="1:26" x14ac:dyDescent="0.2">
      <c r="A116" s="51">
        <v>1139</v>
      </c>
      <c r="B116" s="52">
        <v>41800</v>
      </c>
      <c r="C116" s="51">
        <v>10</v>
      </c>
      <c r="D116" s="51" t="s">
        <v>170</v>
      </c>
      <c r="E116" s="51" t="s">
        <v>171</v>
      </c>
      <c r="F116" s="51" t="s">
        <v>172</v>
      </c>
      <c r="G116" s="51" t="s">
        <v>173</v>
      </c>
      <c r="H116" s="51">
        <v>99999</v>
      </c>
      <c r="I116" s="51" t="s">
        <v>122</v>
      </c>
      <c r="J116" s="51" t="s">
        <v>174</v>
      </c>
      <c r="K116" s="52">
        <v>41802</v>
      </c>
      <c r="L116" s="51" t="s">
        <v>132</v>
      </c>
      <c r="M116" s="51" t="s">
        <v>175</v>
      </c>
      <c r="N116" s="51" t="s">
        <v>171</v>
      </c>
      <c r="O116" s="51" t="s">
        <v>172</v>
      </c>
      <c r="P116" s="51" t="s">
        <v>173</v>
      </c>
      <c r="Q116" s="51">
        <v>99999</v>
      </c>
      <c r="R116" s="51" t="s">
        <v>122</v>
      </c>
      <c r="S116" s="51"/>
      <c r="T116" s="51" t="s">
        <v>85</v>
      </c>
      <c r="U116" s="53">
        <v>25</v>
      </c>
      <c r="V116" s="51">
        <v>40</v>
      </c>
      <c r="W116" s="54">
        <v>1000</v>
      </c>
      <c r="X116" s="56">
        <v>105</v>
      </c>
      <c r="Y116" s="50" t="str">
        <f>INDEX(Region!$B$2:$B$26,MATCH('Sales Data'!G116,Region!$A$2:$A$52,0))</f>
        <v>Midwest</v>
      </c>
      <c r="Z116" s="50" t="str">
        <f>INDEX(Table2[Region],MATCH('Sales Data'!G116,Table2[State Code],0))</f>
        <v>Midwest</v>
      </c>
    </row>
    <row r="117" spans="1:26" x14ac:dyDescent="0.2">
      <c r="A117" s="51">
        <v>1140</v>
      </c>
      <c r="B117" s="52">
        <v>41800</v>
      </c>
      <c r="C117" s="51">
        <v>10</v>
      </c>
      <c r="D117" s="51" t="s">
        <v>170</v>
      </c>
      <c r="E117" s="51" t="s">
        <v>171</v>
      </c>
      <c r="F117" s="51" t="s">
        <v>172</v>
      </c>
      <c r="G117" s="51" t="s">
        <v>173</v>
      </c>
      <c r="H117" s="51">
        <v>99999</v>
      </c>
      <c r="I117" s="51" t="s">
        <v>122</v>
      </c>
      <c r="J117" s="51" t="s">
        <v>174</v>
      </c>
      <c r="K117" s="52">
        <v>41802</v>
      </c>
      <c r="L117" s="51" t="s">
        <v>132</v>
      </c>
      <c r="M117" s="51" t="s">
        <v>175</v>
      </c>
      <c r="N117" s="51" t="s">
        <v>171</v>
      </c>
      <c r="O117" s="51" t="s">
        <v>172</v>
      </c>
      <c r="P117" s="51" t="s">
        <v>173</v>
      </c>
      <c r="Q117" s="51">
        <v>99999</v>
      </c>
      <c r="R117" s="51" t="s">
        <v>122</v>
      </c>
      <c r="S117" s="51"/>
      <c r="T117" s="51" t="s">
        <v>86</v>
      </c>
      <c r="U117" s="53">
        <v>22</v>
      </c>
      <c r="V117" s="51">
        <v>80</v>
      </c>
      <c r="W117" s="54">
        <v>1760</v>
      </c>
      <c r="X117" s="56">
        <v>172.48</v>
      </c>
      <c r="Y117" s="50" t="str">
        <f>INDEX(Region!$B$2:$B$26,MATCH('Sales Data'!G117,Region!$A$2:$A$52,0))</f>
        <v>Midwest</v>
      </c>
      <c r="Z117" s="50" t="str">
        <f>INDEX(Table2[Region],MATCH('Sales Data'!G117,Table2[State Code],0))</f>
        <v>Midwest</v>
      </c>
    </row>
    <row r="118" spans="1:26" x14ac:dyDescent="0.2">
      <c r="A118" s="51">
        <v>1141</v>
      </c>
      <c r="B118" s="52">
        <v>41800</v>
      </c>
      <c r="C118" s="51">
        <v>10</v>
      </c>
      <c r="D118" s="51" t="s">
        <v>170</v>
      </c>
      <c r="E118" s="51" t="s">
        <v>171</v>
      </c>
      <c r="F118" s="51" t="s">
        <v>172</v>
      </c>
      <c r="G118" s="51" t="s">
        <v>173</v>
      </c>
      <c r="H118" s="51">
        <v>99999</v>
      </c>
      <c r="I118" s="51" t="s">
        <v>122</v>
      </c>
      <c r="J118" s="51" t="s">
        <v>174</v>
      </c>
      <c r="K118" s="52">
        <v>41802</v>
      </c>
      <c r="L118" s="51" t="s">
        <v>132</v>
      </c>
      <c r="M118" s="51" t="s">
        <v>175</v>
      </c>
      <c r="N118" s="51" t="s">
        <v>171</v>
      </c>
      <c r="O118" s="51" t="s">
        <v>172</v>
      </c>
      <c r="P118" s="51" t="s">
        <v>173</v>
      </c>
      <c r="Q118" s="51">
        <v>99999</v>
      </c>
      <c r="R118" s="51" t="s">
        <v>122</v>
      </c>
      <c r="S118" s="51"/>
      <c r="T118" s="51" t="s">
        <v>80</v>
      </c>
      <c r="U118" s="53">
        <v>9.1999999999999993</v>
      </c>
      <c r="V118" s="51">
        <v>38</v>
      </c>
      <c r="W118" s="54">
        <v>349.59999999999997</v>
      </c>
      <c r="X118" s="56">
        <v>33.211999999999996</v>
      </c>
      <c r="Y118" s="50" t="str">
        <f>INDEX(Region!$B$2:$B$26,MATCH('Sales Data'!G118,Region!$A$2:$A$52,0))</f>
        <v>Midwest</v>
      </c>
      <c r="Z118" s="50" t="str">
        <f>INDEX(Table2[Region],MATCH('Sales Data'!G118,Table2[State Code],0))</f>
        <v>Midwest</v>
      </c>
    </row>
    <row r="119" spans="1:26" x14ac:dyDescent="0.2">
      <c r="A119" s="51">
        <v>1142</v>
      </c>
      <c r="B119" s="52">
        <v>41801</v>
      </c>
      <c r="C119" s="51">
        <v>11</v>
      </c>
      <c r="D119" s="51" t="s">
        <v>181</v>
      </c>
      <c r="E119" s="51" t="s">
        <v>182</v>
      </c>
      <c r="F119" s="51" t="s">
        <v>183</v>
      </c>
      <c r="G119" s="51" t="s">
        <v>184</v>
      </c>
      <c r="H119" s="51">
        <v>99999</v>
      </c>
      <c r="I119" s="51" t="s">
        <v>122</v>
      </c>
      <c r="J119" s="51" t="s">
        <v>167</v>
      </c>
      <c r="K119" s="52"/>
      <c r="L119" s="51" t="s">
        <v>143</v>
      </c>
      <c r="M119" s="51" t="s">
        <v>185</v>
      </c>
      <c r="N119" s="51" t="s">
        <v>182</v>
      </c>
      <c r="O119" s="51" t="s">
        <v>183</v>
      </c>
      <c r="P119" s="51" t="s">
        <v>184</v>
      </c>
      <c r="Q119" s="51">
        <v>99999</v>
      </c>
      <c r="R119" s="51" t="s">
        <v>122</v>
      </c>
      <c r="S119" s="51"/>
      <c r="T119" s="51" t="s">
        <v>75</v>
      </c>
      <c r="U119" s="51">
        <v>3.5</v>
      </c>
      <c r="V119" s="51">
        <v>28</v>
      </c>
      <c r="W119" s="54">
        <v>98</v>
      </c>
      <c r="X119" s="56">
        <v>10.290000000000001</v>
      </c>
      <c r="Y119" s="50" t="str">
        <f>INDEX(Region!$B$2:$B$26,MATCH('Sales Data'!G119,Region!$A$2:$A$52,0))</f>
        <v>South</v>
      </c>
      <c r="Z119" s="50" t="str">
        <f>INDEX(Table2[Region],MATCH('Sales Data'!G119,Table2[State Code],0))</f>
        <v>South</v>
      </c>
    </row>
    <row r="120" spans="1:26" x14ac:dyDescent="0.2">
      <c r="A120" s="51">
        <v>1143</v>
      </c>
      <c r="B120" s="52">
        <v>41801</v>
      </c>
      <c r="C120" s="51">
        <v>11</v>
      </c>
      <c r="D120" s="51" t="s">
        <v>181</v>
      </c>
      <c r="E120" s="51" t="s">
        <v>182</v>
      </c>
      <c r="F120" s="51" t="s">
        <v>183</v>
      </c>
      <c r="G120" s="51" t="s">
        <v>184</v>
      </c>
      <c r="H120" s="51">
        <v>99999</v>
      </c>
      <c r="I120" s="51" t="s">
        <v>122</v>
      </c>
      <c r="J120" s="51" t="s">
        <v>167</v>
      </c>
      <c r="K120" s="52"/>
      <c r="L120" s="51" t="s">
        <v>143</v>
      </c>
      <c r="M120" s="51" t="s">
        <v>185</v>
      </c>
      <c r="N120" s="51" t="s">
        <v>182</v>
      </c>
      <c r="O120" s="51" t="s">
        <v>183</v>
      </c>
      <c r="P120" s="51" t="s">
        <v>184</v>
      </c>
      <c r="Q120" s="51">
        <v>99999</v>
      </c>
      <c r="R120" s="51" t="s">
        <v>122</v>
      </c>
      <c r="S120" s="51"/>
      <c r="T120" s="51" t="s">
        <v>84</v>
      </c>
      <c r="U120" s="51">
        <v>2.99</v>
      </c>
      <c r="V120" s="51">
        <v>60</v>
      </c>
      <c r="W120" s="54">
        <v>179.4</v>
      </c>
      <c r="X120" s="56">
        <v>17.581200000000003</v>
      </c>
      <c r="Y120" s="50" t="str">
        <f>INDEX(Region!$B$2:$B$26,MATCH('Sales Data'!G120,Region!$A$2:$A$52,0))</f>
        <v>South</v>
      </c>
      <c r="Z120" s="50" t="str">
        <f>INDEX(Table2[Region],MATCH('Sales Data'!G120,Table2[State Code],0))</f>
        <v>South</v>
      </c>
    </row>
    <row r="121" spans="1:26" x14ac:dyDescent="0.2">
      <c r="A121" s="51">
        <v>1144</v>
      </c>
      <c r="B121" s="52">
        <v>41791</v>
      </c>
      <c r="C121" s="51">
        <v>1</v>
      </c>
      <c r="D121" s="51" t="s">
        <v>186</v>
      </c>
      <c r="E121" s="51" t="s">
        <v>187</v>
      </c>
      <c r="F121" s="51" t="s">
        <v>188</v>
      </c>
      <c r="G121" s="51" t="s">
        <v>189</v>
      </c>
      <c r="H121" s="51">
        <v>99999</v>
      </c>
      <c r="I121" s="51" t="s">
        <v>122</v>
      </c>
      <c r="J121" s="51" t="s">
        <v>142</v>
      </c>
      <c r="K121" s="52"/>
      <c r="L121" s="51"/>
      <c r="M121" s="51" t="s">
        <v>190</v>
      </c>
      <c r="N121" s="51" t="s">
        <v>187</v>
      </c>
      <c r="O121" s="51" t="s">
        <v>188</v>
      </c>
      <c r="P121" s="51" t="s">
        <v>189</v>
      </c>
      <c r="Q121" s="51">
        <v>99999</v>
      </c>
      <c r="R121" s="51" t="s">
        <v>122</v>
      </c>
      <c r="S121" s="51"/>
      <c r="T121" s="51" t="s">
        <v>78</v>
      </c>
      <c r="U121" s="51">
        <v>18</v>
      </c>
      <c r="V121" s="51">
        <v>33</v>
      </c>
      <c r="W121" s="54">
        <v>594</v>
      </c>
      <c r="X121" s="56">
        <v>58.212000000000003</v>
      </c>
      <c r="Y121" s="50" t="e">
        <f>INDEX(Region!$B$2:$B$26,MATCH('Sales Data'!G121,Region!$A$2:$A$52,0))</f>
        <v>#REF!</v>
      </c>
      <c r="Z121" s="50" t="str">
        <f>INDEX(Table2[Region],MATCH('Sales Data'!G121,Table2[State Code],0))</f>
        <v>West</v>
      </c>
    </row>
    <row r="122" spans="1:26" x14ac:dyDescent="0.2">
      <c r="A122" s="51">
        <v>1145</v>
      </c>
      <c r="B122" s="52">
        <v>41791</v>
      </c>
      <c r="C122" s="51">
        <v>1</v>
      </c>
      <c r="D122" s="51" t="s">
        <v>186</v>
      </c>
      <c r="E122" s="51" t="s">
        <v>187</v>
      </c>
      <c r="F122" s="51" t="s">
        <v>188</v>
      </c>
      <c r="G122" s="51" t="s">
        <v>189</v>
      </c>
      <c r="H122" s="51">
        <v>99999</v>
      </c>
      <c r="I122" s="51" t="s">
        <v>122</v>
      </c>
      <c r="J122" s="51" t="s">
        <v>142</v>
      </c>
      <c r="K122" s="52"/>
      <c r="L122" s="51"/>
      <c r="M122" s="51" t="s">
        <v>190</v>
      </c>
      <c r="N122" s="51" t="s">
        <v>187</v>
      </c>
      <c r="O122" s="51" t="s">
        <v>188</v>
      </c>
      <c r="P122" s="51" t="s">
        <v>189</v>
      </c>
      <c r="Q122" s="51">
        <v>99999</v>
      </c>
      <c r="R122" s="51" t="s">
        <v>122</v>
      </c>
      <c r="S122" s="51"/>
      <c r="T122" s="51" t="s">
        <v>79</v>
      </c>
      <c r="U122" s="51">
        <v>46</v>
      </c>
      <c r="V122" s="51">
        <v>22</v>
      </c>
      <c r="W122" s="54">
        <v>1012</v>
      </c>
      <c r="X122" s="56">
        <v>101.2</v>
      </c>
      <c r="Y122" s="50" t="e">
        <f>INDEX(Region!$B$2:$B$26,MATCH('Sales Data'!G122,Region!$A$2:$A$52,0))</f>
        <v>#REF!</v>
      </c>
      <c r="Z122" s="50" t="str">
        <f>INDEX(Table2[Region],MATCH('Sales Data'!G122,Table2[State Code],0))</f>
        <v>West</v>
      </c>
    </row>
    <row r="123" spans="1:26" x14ac:dyDescent="0.2">
      <c r="A123" s="51">
        <v>1146</v>
      </c>
      <c r="B123" s="52">
        <v>41791</v>
      </c>
      <c r="C123" s="51">
        <v>1</v>
      </c>
      <c r="D123" s="51" t="s">
        <v>186</v>
      </c>
      <c r="E123" s="51" t="s">
        <v>187</v>
      </c>
      <c r="F123" s="51" t="s">
        <v>188</v>
      </c>
      <c r="G123" s="51" t="s">
        <v>189</v>
      </c>
      <c r="H123" s="51">
        <v>99999</v>
      </c>
      <c r="I123" s="51" t="s">
        <v>122</v>
      </c>
      <c r="J123" s="51" t="s">
        <v>142</v>
      </c>
      <c r="K123" s="52"/>
      <c r="L123" s="51"/>
      <c r="M123" s="51" t="s">
        <v>190</v>
      </c>
      <c r="N123" s="51" t="s">
        <v>187</v>
      </c>
      <c r="O123" s="51" t="s">
        <v>188</v>
      </c>
      <c r="P123" s="51" t="s">
        <v>189</v>
      </c>
      <c r="Q123" s="51">
        <v>99999</v>
      </c>
      <c r="R123" s="51" t="s">
        <v>122</v>
      </c>
      <c r="S123" s="51"/>
      <c r="T123" s="51" t="s">
        <v>84</v>
      </c>
      <c r="U123" s="51">
        <v>2.99</v>
      </c>
      <c r="V123" s="51">
        <v>51</v>
      </c>
      <c r="W123" s="54">
        <v>152.49</v>
      </c>
      <c r="X123" s="56">
        <v>14.944020000000002</v>
      </c>
      <c r="Y123" s="50" t="e">
        <f>INDEX(Region!$B$2:$B$26,MATCH('Sales Data'!G123,Region!$A$2:$A$52,0))</f>
        <v>#REF!</v>
      </c>
      <c r="Z123" s="50" t="str">
        <f>INDEX(Table2[Region],MATCH('Sales Data'!G123,Table2[State Code],0))</f>
        <v>West</v>
      </c>
    </row>
    <row r="124" spans="1:26" x14ac:dyDescent="0.2">
      <c r="A124" s="51">
        <v>1147</v>
      </c>
      <c r="B124" s="52">
        <v>41818</v>
      </c>
      <c r="C124" s="51">
        <v>28</v>
      </c>
      <c r="D124" s="51" t="s">
        <v>163</v>
      </c>
      <c r="E124" s="51" t="s">
        <v>164</v>
      </c>
      <c r="F124" s="51" t="s">
        <v>165</v>
      </c>
      <c r="G124" s="51" t="s">
        <v>166</v>
      </c>
      <c r="H124" s="51">
        <v>99999</v>
      </c>
      <c r="I124" s="51" t="s">
        <v>122</v>
      </c>
      <c r="J124" s="51" t="s">
        <v>167</v>
      </c>
      <c r="K124" s="52">
        <v>41820</v>
      </c>
      <c r="L124" s="51" t="s">
        <v>143</v>
      </c>
      <c r="M124" s="51" t="s">
        <v>169</v>
      </c>
      <c r="N124" s="51" t="s">
        <v>164</v>
      </c>
      <c r="O124" s="51" t="s">
        <v>165</v>
      </c>
      <c r="P124" s="51" t="s">
        <v>166</v>
      </c>
      <c r="Q124" s="51">
        <v>99999</v>
      </c>
      <c r="R124" s="51" t="s">
        <v>122</v>
      </c>
      <c r="S124" s="51" t="s">
        <v>134</v>
      </c>
      <c r="T124" s="51" t="s">
        <v>82</v>
      </c>
      <c r="U124" s="51">
        <v>9.65</v>
      </c>
      <c r="V124" s="51">
        <v>60</v>
      </c>
      <c r="W124" s="54">
        <v>579</v>
      </c>
      <c r="X124" s="56">
        <v>57.321000000000005</v>
      </c>
      <c r="Y124" s="50" t="e">
        <f>INDEX(Region!$B$2:$B$26,MATCH('Sales Data'!G124,Region!$A$2:$A$52,0))</f>
        <v>#REF!</v>
      </c>
      <c r="Z124" s="50" t="str">
        <f>INDEX(Table2[Region],MATCH('Sales Data'!G124,Table2[State Code],0))</f>
        <v>South</v>
      </c>
    </row>
    <row r="125" spans="1:26" x14ac:dyDescent="0.2">
      <c r="A125" s="51">
        <v>1148</v>
      </c>
      <c r="B125" s="52">
        <v>41818</v>
      </c>
      <c r="C125" s="51">
        <v>28</v>
      </c>
      <c r="D125" s="51" t="s">
        <v>163</v>
      </c>
      <c r="E125" s="51" t="s">
        <v>164</v>
      </c>
      <c r="F125" s="51" t="s">
        <v>165</v>
      </c>
      <c r="G125" s="51" t="s">
        <v>166</v>
      </c>
      <c r="H125" s="51">
        <v>99999</v>
      </c>
      <c r="I125" s="51" t="s">
        <v>122</v>
      </c>
      <c r="J125" s="51" t="s">
        <v>167</v>
      </c>
      <c r="K125" s="52">
        <v>41820</v>
      </c>
      <c r="L125" s="51" t="s">
        <v>143</v>
      </c>
      <c r="M125" s="51" t="s">
        <v>169</v>
      </c>
      <c r="N125" s="51" t="s">
        <v>164</v>
      </c>
      <c r="O125" s="51" t="s">
        <v>165</v>
      </c>
      <c r="P125" s="51" t="s">
        <v>166</v>
      </c>
      <c r="Q125" s="51">
        <v>99999</v>
      </c>
      <c r="R125" s="51" t="s">
        <v>122</v>
      </c>
      <c r="S125" s="51" t="s">
        <v>134</v>
      </c>
      <c r="T125" s="51" t="s">
        <v>87</v>
      </c>
      <c r="U125" s="51">
        <v>18.399999999999999</v>
      </c>
      <c r="V125" s="51">
        <v>98</v>
      </c>
      <c r="W125" s="54">
        <v>1803.1999999999998</v>
      </c>
      <c r="X125" s="56">
        <v>183.9264</v>
      </c>
      <c r="Y125" s="50" t="e">
        <f>INDEX(Region!$B$2:$B$26,MATCH('Sales Data'!G125,Region!$A$2:$A$52,0))</f>
        <v>#REF!</v>
      </c>
      <c r="Z125" s="50" t="str">
        <f>INDEX(Table2[Region],MATCH('Sales Data'!G125,Table2[State Code],0))</f>
        <v>South</v>
      </c>
    </row>
    <row r="126" spans="1:26" x14ac:dyDescent="0.2">
      <c r="A126" s="51">
        <v>1150</v>
      </c>
      <c r="B126" s="52">
        <v>41799</v>
      </c>
      <c r="C126" s="51">
        <v>9</v>
      </c>
      <c r="D126" s="51" t="s">
        <v>191</v>
      </c>
      <c r="E126" s="51" t="s">
        <v>192</v>
      </c>
      <c r="F126" s="51" t="s">
        <v>193</v>
      </c>
      <c r="G126" s="51" t="s">
        <v>194</v>
      </c>
      <c r="H126" s="51">
        <v>99999</v>
      </c>
      <c r="I126" s="51" t="s">
        <v>122</v>
      </c>
      <c r="J126" s="51" t="s">
        <v>195</v>
      </c>
      <c r="K126" s="52">
        <v>41801</v>
      </c>
      <c r="L126" s="51" t="s">
        <v>132</v>
      </c>
      <c r="M126" s="51" t="s">
        <v>196</v>
      </c>
      <c r="N126" s="51" t="s">
        <v>192</v>
      </c>
      <c r="O126" s="51" t="s">
        <v>193</v>
      </c>
      <c r="P126" s="51" t="s">
        <v>194</v>
      </c>
      <c r="Q126" s="51">
        <v>99999</v>
      </c>
      <c r="R126" s="51" t="s">
        <v>122</v>
      </c>
      <c r="S126" s="51" t="s">
        <v>126</v>
      </c>
      <c r="T126" s="51" t="s">
        <v>88</v>
      </c>
      <c r="U126" s="51">
        <v>34.799999999999997</v>
      </c>
      <c r="V126" s="51">
        <v>88</v>
      </c>
      <c r="W126" s="54">
        <v>3062.3999999999996</v>
      </c>
      <c r="X126" s="56">
        <v>303.17759999999993</v>
      </c>
      <c r="Y126" s="50" t="e">
        <f>INDEX(Region!$B$2:$B$26,MATCH('Sales Data'!G126,Region!$A$2:$A$52,0))</f>
        <v>#REF!</v>
      </c>
      <c r="Z126" s="50" t="str">
        <f>INDEX(Table2[Region],MATCH('Sales Data'!G126,Table2[State Code],0))</f>
        <v>West</v>
      </c>
    </row>
    <row r="127" spans="1:26" x14ac:dyDescent="0.2">
      <c r="A127" s="51">
        <v>1151</v>
      </c>
      <c r="B127" s="52">
        <v>41796</v>
      </c>
      <c r="C127" s="51">
        <v>6</v>
      </c>
      <c r="D127" s="51" t="s">
        <v>157</v>
      </c>
      <c r="E127" s="51" t="s">
        <v>158</v>
      </c>
      <c r="F127" s="51" t="s">
        <v>159</v>
      </c>
      <c r="G127" s="51" t="s">
        <v>160</v>
      </c>
      <c r="H127" s="51">
        <v>99999</v>
      </c>
      <c r="I127" s="51" t="s">
        <v>122</v>
      </c>
      <c r="J127" s="51" t="s">
        <v>161</v>
      </c>
      <c r="K127" s="52">
        <v>41798</v>
      </c>
      <c r="L127" s="51" t="s">
        <v>124</v>
      </c>
      <c r="M127" s="51" t="s">
        <v>162</v>
      </c>
      <c r="N127" s="51" t="s">
        <v>158</v>
      </c>
      <c r="O127" s="51" t="s">
        <v>159</v>
      </c>
      <c r="P127" s="51" t="s">
        <v>160</v>
      </c>
      <c r="Q127" s="51">
        <v>99999</v>
      </c>
      <c r="R127" s="51" t="s">
        <v>122</v>
      </c>
      <c r="S127" s="51" t="s">
        <v>134</v>
      </c>
      <c r="T127" s="51" t="s">
        <v>74</v>
      </c>
      <c r="U127" s="51">
        <v>14</v>
      </c>
      <c r="V127" s="51">
        <v>65</v>
      </c>
      <c r="W127" s="54">
        <v>910</v>
      </c>
      <c r="X127" s="56">
        <v>95.55</v>
      </c>
      <c r="Y127" s="50" t="e">
        <f>INDEX(Region!$B$2:$B$26,MATCH('Sales Data'!G127,Region!$A$2:$A$52,0))</f>
        <v>#REF!</v>
      </c>
      <c r="Z127" s="50" t="str">
        <f>INDEX(Table2[Region],MATCH('Sales Data'!G127,Table2[State Code],0))</f>
        <v>Midwest</v>
      </c>
    </row>
    <row r="128" spans="1:26" x14ac:dyDescent="0.2">
      <c r="A128" s="51">
        <v>1152</v>
      </c>
      <c r="B128" s="52">
        <v>41798</v>
      </c>
      <c r="C128" s="51">
        <v>8</v>
      </c>
      <c r="D128" s="51" t="s">
        <v>138</v>
      </c>
      <c r="E128" s="51" t="s">
        <v>139</v>
      </c>
      <c r="F128" s="51" t="s">
        <v>140</v>
      </c>
      <c r="G128" s="51" t="s">
        <v>141</v>
      </c>
      <c r="H128" s="51">
        <v>99999</v>
      </c>
      <c r="I128" s="51" t="s">
        <v>122</v>
      </c>
      <c r="J128" s="51" t="s">
        <v>142</v>
      </c>
      <c r="K128" s="52">
        <v>41800</v>
      </c>
      <c r="L128" s="51" t="s">
        <v>124</v>
      </c>
      <c r="M128" s="51" t="s">
        <v>144</v>
      </c>
      <c r="N128" s="51" t="s">
        <v>139</v>
      </c>
      <c r="O128" s="51" t="s">
        <v>140</v>
      </c>
      <c r="P128" s="51" t="s">
        <v>141</v>
      </c>
      <c r="Q128" s="51">
        <v>99999</v>
      </c>
      <c r="R128" s="51" t="s">
        <v>122</v>
      </c>
      <c r="S128" s="51" t="s">
        <v>126</v>
      </c>
      <c r="T128" s="51" t="s">
        <v>83</v>
      </c>
      <c r="U128" s="51">
        <v>40</v>
      </c>
      <c r="V128" s="51">
        <v>38</v>
      </c>
      <c r="W128" s="54">
        <v>1520</v>
      </c>
      <c r="X128" s="56">
        <v>148.96</v>
      </c>
      <c r="Y128" s="50" t="e">
        <f>INDEX(Region!$B$2:$B$26,MATCH('Sales Data'!G128,Region!$A$2:$A$52,0))</f>
        <v>#REF!</v>
      </c>
      <c r="Z128" s="50" t="str">
        <f>INDEX(Table2[Region],MATCH('Sales Data'!G128,Table2[State Code],0))</f>
        <v>West</v>
      </c>
    </row>
    <row r="129" spans="1:26" x14ac:dyDescent="0.2">
      <c r="A129" s="51">
        <v>1153</v>
      </c>
      <c r="B129" s="52">
        <v>41798</v>
      </c>
      <c r="C129" s="51">
        <v>8</v>
      </c>
      <c r="D129" s="51" t="s">
        <v>138</v>
      </c>
      <c r="E129" s="51" t="s">
        <v>139</v>
      </c>
      <c r="F129" s="51" t="s">
        <v>140</v>
      </c>
      <c r="G129" s="51" t="s">
        <v>141</v>
      </c>
      <c r="H129" s="51">
        <v>99999</v>
      </c>
      <c r="I129" s="51" t="s">
        <v>122</v>
      </c>
      <c r="J129" s="51" t="s">
        <v>142</v>
      </c>
      <c r="K129" s="51">
        <v>41800</v>
      </c>
      <c r="L129" s="51" t="s">
        <v>124</v>
      </c>
      <c r="M129" s="51" t="s">
        <v>144</v>
      </c>
      <c r="N129" s="51" t="s">
        <v>139</v>
      </c>
      <c r="O129" s="51" t="s">
        <v>140</v>
      </c>
      <c r="P129" s="51" t="s">
        <v>141</v>
      </c>
      <c r="Q129" s="51">
        <v>99999</v>
      </c>
      <c r="R129" s="51" t="s">
        <v>122</v>
      </c>
      <c r="S129" s="51" t="s">
        <v>126</v>
      </c>
      <c r="T129" s="51" t="s">
        <v>80</v>
      </c>
      <c r="U129" s="53">
        <v>9.1999999999999993</v>
      </c>
      <c r="V129" s="51">
        <v>80</v>
      </c>
      <c r="W129" s="54">
        <v>736</v>
      </c>
      <c r="X129" s="56">
        <v>70.656000000000006</v>
      </c>
      <c r="Y129" s="50" t="e">
        <f>INDEX(Region!$B$2:$B$26,MATCH('Sales Data'!G129,Region!$A$2:$A$52,0))</f>
        <v>#REF!</v>
      </c>
      <c r="Z129" s="50" t="str">
        <f>INDEX(Table2[Region],MATCH('Sales Data'!G129,Table2[State Code],0))</f>
        <v>West</v>
      </c>
    </row>
    <row r="130" spans="1:26" x14ac:dyDescent="0.2">
      <c r="A130" s="51">
        <v>1154</v>
      </c>
      <c r="B130" s="52">
        <v>41815</v>
      </c>
      <c r="C130" s="51">
        <v>25</v>
      </c>
      <c r="D130" s="51" t="s">
        <v>197</v>
      </c>
      <c r="E130" s="51" t="s">
        <v>198</v>
      </c>
      <c r="F130" s="51" t="s">
        <v>172</v>
      </c>
      <c r="G130" s="51" t="s">
        <v>173</v>
      </c>
      <c r="H130" s="51">
        <v>99999</v>
      </c>
      <c r="I130" s="51" t="s">
        <v>122</v>
      </c>
      <c r="J130" s="51" t="s">
        <v>174</v>
      </c>
      <c r="K130" s="52">
        <v>41817</v>
      </c>
      <c r="L130" s="51" t="s">
        <v>132</v>
      </c>
      <c r="M130" s="51" t="s">
        <v>199</v>
      </c>
      <c r="N130" s="51" t="s">
        <v>198</v>
      </c>
      <c r="O130" s="51" t="s">
        <v>172</v>
      </c>
      <c r="P130" s="51" t="s">
        <v>173</v>
      </c>
      <c r="Q130" s="51">
        <v>99999</v>
      </c>
      <c r="R130" s="51" t="s">
        <v>122</v>
      </c>
      <c r="S130" s="51" t="s">
        <v>156</v>
      </c>
      <c r="T130" s="51" t="s">
        <v>92</v>
      </c>
      <c r="U130" s="53">
        <v>10</v>
      </c>
      <c r="V130" s="51">
        <v>49</v>
      </c>
      <c r="W130" s="54">
        <v>490</v>
      </c>
      <c r="X130" s="56">
        <v>47.04</v>
      </c>
      <c r="Y130" s="50" t="str">
        <f>INDEX(Region!$B$2:$B$26,MATCH('Sales Data'!G130,Region!$A$2:$A$52,0))</f>
        <v>Midwest</v>
      </c>
      <c r="Z130" s="50" t="str">
        <f>INDEX(Table2[Region],MATCH('Sales Data'!G130,Table2[State Code],0))</f>
        <v>Midwest</v>
      </c>
    </row>
    <row r="131" spans="1:26" x14ac:dyDescent="0.2">
      <c r="A131" s="51">
        <v>1156</v>
      </c>
      <c r="B131" s="52">
        <v>41816</v>
      </c>
      <c r="C131" s="51">
        <v>26</v>
      </c>
      <c r="D131" s="51" t="s">
        <v>200</v>
      </c>
      <c r="E131" s="51" t="s">
        <v>201</v>
      </c>
      <c r="F131" s="51" t="s">
        <v>183</v>
      </c>
      <c r="G131" s="51" t="s">
        <v>184</v>
      </c>
      <c r="H131" s="51">
        <v>99999</v>
      </c>
      <c r="I131" s="51" t="s">
        <v>122</v>
      </c>
      <c r="J131" s="51" t="s">
        <v>167</v>
      </c>
      <c r="K131" s="52">
        <v>41818</v>
      </c>
      <c r="L131" s="51" t="s">
        <v>143</v>
      </c>
      <c r="M131" s="51" t="s">
        <v>202</v>
      </c>
      <c r="N131" s="51" t="s">
        <v>201</v>
      </c>
      <c r="O131" s="51" t="s">
        <v>183</v>
      </c>
      <c r="P131" s="51" t="s">
        <v>184</v>
      </c>
      <c r="Q131" s="51">
        <v>99999</v>
      </c>
      <c r="R131" s="51" t="s">
        <v>122</v>
      </c>
      <c r="S131" s="51" t="s">
        <v>134</v>
      </c>
      <c r="T131" s="51" t="s">
        <v>82</v>
      </c>
      <c r="U131" s="53">
        <v>9.65</v>
      </c>
      <c r="V131" s="51">
        <v>60</v>
      </c>
      <c r="W131" s="54">
        <v>579</v>
      </c>
      <c r="X131" s="56">
        <v>59.637000000000008</v>
      </c>
      <c r="Y131" s="50" t="str">
        <f>INDEX(Region!$B$2:$B$26,MATCH('Sales Data'!G131,Region!$A$2:$A$52,0))</f>
        <v>South</v>
      </c>
      <c r="Z131" s="50" t="str">
        <f>INDEX(Table2[Region],MATCH('Sales Data'!G131,Table2[State Code],0))</f>
        <v>South</v>
      </c>
    </row>
    <row r="132" spans="1:26" x14ac:dyDescent="0.2">
      <c r="A132" s="51">
        <v>1157</v>
      </c>
      <c r="B132" s="52">
        <v>41816</v>
      </c>
      <c r="C132" s="51">
        <v>26</v>
      </c>
      <c r="D132" s="51" t="s">
        <v>200</v>
      </c>
      <c r="E132" s="51" t="s">
        <v>201</v>
      </c>
      <c r="F132" s="51" t="s">
        <v>183</v>
      </c>
      <c r="G132" s="51" t="s">
        <v>184</v>
      </c>
      <c r="H132" s="51">
        <v>99999</v>
      </c>
      <c r="I132" s="51" t="s">
        <v>122</v>
      </c>
      <c r="J132" s="51" t="s">
        <v>167</v>
      </c>
      <c r="K132" s="51">
        <v>41818</v>
      </c>
      <c r="L132" s="51" t="s">
        <v>143</v>
      </c>
      <c r="M132" s="51" t="s">
        <v>202</v>
      </c>
      <c r="N132" s="51" t="s">
        <v>201</v>
      </c>
      <c r="O132" s="51" t="s">
        <v>183</v>
      </c>
      <c r="P132" s="51" t="s">
        <v>184</v>
      </c>
      <c r="Q132" s="51">
        <v>99999</v>
      </c>
      <c r="R132" s="51" t="s">
        <v>122</v>
      </c>
      <c r="S132" s="51" t="s">
        <v>134</v>
      </c>
      <c r="T132" s="51" t="s">
        <v>87</v>
      </c>
      <c r="U132" s="53">
        <v>18.399999999999999</v>
      </c>
      <c r="V132" s="51">
        <v>39</v>
      </c>
      <c r="W132" s="54">
        <v>717.59999999999991</v>
      </c>
      <c r="X132" s="56">
        <v>71.759999999999991</v>
      </c>
      <c r="Y132" s="50" t="str">
        <f>INDEX(Region!$B$2:$B$26,MATCH('Sales Data'!G132,Region!$A$2:$A$52,0))</f>
        <v>South</v>
      </c>
      <c r="Z132" s="50" t="str">
        <f>INDEX(Table2[Region],MATCH('Sales Data'!G132,Table2[State Code],0))</f>
        <v>South</v>
      </c>
    </row>
    <row r="133" spans="1:26" x14ac:dyDescent="0.2">
      <c r="A133" s="51">
        <v>1158</v>
      </c>
      <c r="B133" s="52">
        <v>41819</v>
      </c>
      <c r="C133" s="51">
        <v>29</v>
      </c>
      <c r="D133" s="51" t="s">
        <v>145</v>
      </c>
      <c r="E133" s="51" t="s">
        <v>146</v>
      </c>
      <c r="F133" s="51" t="s">
        <v>147</v>
      </c>
      <c r="G133" s="51" t="s">
        <v>148</v>
      </c>
      <c r="H133" s="51">
        <v>99999</v>
      </c>
      <c r="I133" s="51" t="s">
        <v>122</v>
      </c>
      <c r="J133" s="51" t="s">
        <v>149</v>
      </c>
      <c r="K133" s="51">
        <v>41821</v>
      </c>
      <c r="L133" s="51" t="s">
        <v>124</v>
      </c>
      <c r="M133" s="51" t="s">
        <v>150</v>
      </c>
      <c r="N133" s="51" t="s">
        <v>146</v>
      </c>
      <c r="O133" s="51" t="s">
        <v>147</v>
      </c>
      <c r="P133" s="51" t="s">
        <v>148</v>
      </c>
      <c r="Q133" s="51">
        <v>99999</v>
      </c>
      <c r="R133" s="51" t="s">
        <v>122</v>
      </c>
      <c r="S133" s="51" t="s">
        <v>126</v>
      </c>
      <c r="T133" s="51" t="s">
        <v>74</v>
      </c>
      <c r="U133" s="53">
        <v>14</v>
      </c>
      <c r="V133" s="51">
        <v>79</v>
      </c>
      <c r="W133" s="54">
        <v>1106</v>
      </c>
      <c r="X133" s="56">
        <v>113.91800000000001</v>
      </c>
      <c r="Y133" s="50" t="str">
        <f>INDEX(Region!$B$2:$B$26,MATCH('Sales Data'!G133,Region!$A$2:$A$52,0))</f>
        <v>West</v>
      </c>
      <c r="Z133" s="50" t="str">
        <f>INDEX(Table2[Region],MATCH('Sales Data'!G133,Table2[State Code],0))</f>
        <v>West</v>
      </c>
    </row>
    <row r="134" spans="1:26" x14ac:dyDescent="0.2">
      <c r="A134" s="51">
        <v>1159</v>
      </c>
      <c r="B134" s="52">
        <v>41796</v>
      </c>
      <c r="C134" s="51">
        <v>6</v>
      </c>
      <c r="D134" s="51" t="s">
        <v>157</v>
      </c>
      <c r="E134" s="51" t="s">
        <v>158</v>
      </c>
      <c r="F134" s="51" t="s">
        <v>159</v>
      </c>
      <c r="G134" s="51" t="s">
        <v>160</v>
      </c>
      <c r="H134" s="51">
        <v>99999</v>
      </c>
      <c r="I134" s="51" t="s">
        <v>122</v>
      </c>
      <c r="J134" s="51" t="s">
        <v>161</v>
      </c>
      <c r="K134" s="51">
        <v>41798</v>
      </c>
      <c r="L134" s="51" t="s">
        <v>143</v>
      </c>
      <c r="M134" s="51" t="s">
        <v>162</v>
      </c>
      <c r="N134" s="51" t="s">
        <v>158</v>
      </c>
      <c r="O134" s="51" t="s">
        <v>159</v>
      </c>
      <c r="P134" s="51" t="s">
        <v>160</v>
      </c>
      <c r="Q134" s="51">
        <v>99999</v>
      </c>
      <c r="R134" s="51" t="s">
        <v>122</v>
      </c>
      <c r="S134" s="51" t="s">
        <v>126</v>
      </c>
      <c r="T134" s="51" t="s">
        <v>81</v>
      </c>
      <c r="U134" s="53">
        <v>12.75</v>
      </c>
      <c r="V134" s="51">
        <v>44</v>
      </c>
      <c r="W134" s="54">
        <v>561</v>
      </c>
      <c r="X134" s="56">
        <v>57.222000000000001</v>
      </c>
      <c r="Y134" s="50" t="e">
        <f>INDEX(Region!$B$2:$B$26,MATCH('Sales Data'!G134,Region!$A$2:$A$52,0))</f>
        <v>#REF!</v>
      </c>
      <c r="Z134" s="50" t="str">
        <f>INDEX(Table2[Region],MATCH('Sales Data'!G134,Table2[State Code],0))</f>
        <v>Midwest</v>
      </c>
    </row>
    <row r="135" spans="1:26" x14ac:dyDescent="0.2">
      <c r="A135" s="51">
        <v>1161</v>
      </c>
      <c r="B135" s="52">
        <v>41794</v>
      </c>
      <c r="C135" s="51">
        <v>4</v>
      </c>
      <c r="D135" s="51" t="s">
        <v>127</v>
      </c>
      <c r="E135" s="51" t="s">
        <v>128</v>
      </c>
      <c r="F135" s="51" t="s">
        <v>129</v>
      </c>
      <c r="G135" s="51" t="s">
        <v>130</v>
      </c>
      <c r="H135" s="51">
        <v>99999</v>
      </c>
      <c r="I135" s="51" t="s">
        <v>122</v>
      </c>
      <c r="J135" s="51" t="s">
        <v>131</v>
      </c>
      <c r="K135" s="51">
        <v>41796</v>
      </c>
      <c r="L135" s="51" t="s">
        <v>132</v>
      </c>
      <c r="M135" s="51" t="s">
        <v>133</v>
      </c>
      <c r="N135" s="51" t="s">
        <v>128</v>
      </c>
      <c r="O135" s="51" t="s">
        <v>129</v>
      </c>
      <c r="P135" s="51" t="s">
        <v>130</v>
      </c>
      <c r="Q135" s="51">
        <v>99999</v>
      </c>
      <c r="R135" s="51" t="s">
        <v>122</v>
      </c>
      <c r="S135" s="51" t="s">
        <v>134</v>
      </c>
      <c r="T135" s="51" t="s">
        <v>93</v>
      </c>
      <c r="U135" s="53">
        <v>81</v>
      </c>
      <c r="V135" s="51">
        <v>98</v>
      </c>
      <c r="W135" s="54">
        <v>7938</v>
      </c>
      <c r="X135" s="56">
        <v>769.98599999999999</v>
      </c>
      <c r="Y135" s="50" t="e">
        <f>INDEX(Region!$B$2:$B$26,MATCH('Sales Data'!G135,Region!$A$2:$A$52,0))</f>
        <v>#REF!</v>
      </c>
      <c r="Z135" s="50" t="str">
        <f>INDEX(Table2[Region],MATCH('Sales Data'!G135,Table2[State Code],0))</f>
        <v>Northeast</v>
      </c>
    </row>
    <row r="136" spans="1:26" x14ac:dyDescent="0.2">
      <c r="A136" s="51">
        <v>1164</v>
      </c>
      <c r="B136" s="52">
        <v>41798</v>
      </c>
      <c r="C136" s="51">
        <v>8</v>
      </c>
      <c r="D136" s="51" t="s">
        <v>138</v>
      </c>
      <c r="E136" s="51" t="s">
        <v>139</v>
      </c>
      <c r="F136" s="51" t="s">
        <v>140</v>
      </c>
      <c r="G136" s="51" t="s">
        <v>141</v>
      </c>
      <c r="H136" s="51">
        <v>99999</v>
      </c>
      <c r="I136" s="51" t="s">
        <v>122</v>
      </c>
      <c r="J136" s="51" t="s">
        <v>142</v>
      </c>
      <c r="K136" s="52">
        <v>41800</v>
      </c>
      <c r="L136" s="51" t="s">
        <v>143</v>
      </c>
      <c r="M136" s="51" t="s">
        <v>144</v>
      </c>
      <c r="N136" s="51" t="s">
        <v>139</v>
      </c>
      <c r="O136" s="51" t="s">
        <v>140</v>
      </c>
      <c r="P136" s="51" t="s">
        <v>141</v>
      </c>
      <c r="Q136" s="51">
        <v>99999</v>
      </c>
      <c r="R136" s="51" t="s">
        <v>122</v>
      </c>
      <c r="S136" s="51" t="s">
        <v>134</v>
      </c>
      <c r="T136" s="51" t="s">
        <v>88</v>
      </c>
      <c r="U136" s="53">
        <v>34.799999999999997</v>
      </c>
      <c r="V136" s="51">
        <v>30</v>
      </c>
      <c r="W136" s="54">
        <v>1044</v>
      </c>
      <c r="X136" s="56">
        <v>109.62</v>
      </c>
      <c r="Y136" s="50" t="e">
        <f>INDEX(Region!$B$2:$B$26,MATCH('Sales Data'!G136,Region!$A$2:$A$52,0))</f>
        <v>#REF!</v>
      </c>
      <c r="Z136" s="50" t="str">
        <f>INDEX(Table2[Region],MATCH('Sales Data'!G136,Table2[State Code],0))</f>
        <v>West</v>
      </c>
    </row>
    <row r="137" spans="1:26" x14ac:dyDescent="0.2">
      <c r="A137" s="51">
        <v>1167</v>
      </c>
      <c r="B137" s="52">
        <v>41793</v>
      </c>
      <c r="C137" s="51">
        <v>3</v>
      </c>
      <c r="D137" s="51" t="s">
        <v>151</v>
      </c>
      <c r="E137" s="51" t="s">
        <v>152</v>
      </c>
      <c r="F137" s="51" t="s">
        <v>153</v>
      </c>
      <c r="G137" s="51" t="s">
        <v>154</v>
      </c>
      <c r="H137" s="51">
        <v>99999</v>
      </c>
      <c r="I137" s="51" t="s">
        <v>122</v>
      </c>
      <c r="J137" s="51" t="s">
        <v>123</v>
      </c>
      <c r="K137" s="52">
        <v>41795</v>
      </c>
      <c r="L137" s="51" t="s">
        <v>124</v>
      </c>
      <c r="M137" s="51" t="s">
        <v>155</v>
      </c>
      <c r="N137" s="51" t="s">
        <v>152</v>
      </c>
      <c r="O137" s="51" t="s">
        <v>153</v>
      </c>
      <c r="P137" s="51" t="s">
        <v>154</v>
      </c>
      <c r="Q137" s="51">
        <v>99999</v>
      </c>
      <c r="R137" s="51" t="s">
        <v>122</v>
      </c>
      <c r="S137" s="51" t="s">
        <v>156</v>
      </c>
      <c r="T137" s="51" t="s">
        <v>89</v>
      </c>
      <c r="U137" s="53">
        <v>10</v>
      </c>
      <c r="V137" s="51">
        <v>24</v>
      </c>
      <c r="W137" s="54">
        <v>240</v>
      </c>
      <c r="X137" s="56">
        <v>25.200000000000003</v>
      </c>
      <c r="Y137" s="50" t="str">
        <f>INDEX(Region!$B$2:$B$26,MATCH('Sales Data'!G137,Region!$A$2:$A$52,0))</f>
        <v>West</v>
      </c>
      <c r="Z137" s="50" t="str">
        <f>INDEX(Table2[Region],MATCH('Sales Data'!G137,Table2[State Code],0))</f>
        <v>West</v>
      </c>
    </row>
    <row r="138" spans="1:26" x14ac:dyDescent="0.2">
      <c r="A138" s="51">
        <v>1168</v>
      </c>
      <c r="B138" s="52">
        <v>41793</v>
      </c>
      <c r="C138" s="51">
        <v>3</v>
      </c>
      <c r="D138" s="51" t="s">
        <v>151</v>
      </c>
      <c r="E138" s="51" t="s">
        <v>152</v>
      </c>
      <c r="F138" s="51" t="s">
        <v>153</v>
      </c>
      <c r="G138" s="51" t="s">
        <v>154</v>
      </c>
      <c r="H138" s="51">
        <v>99999</v>
      </c>
      <c r="I138" s="51" t="s">
        <v>122</v>
      </c>
      <c r="J138" s="51" t="s">
        <v>123</v>
      </c>
      <c r="K138" s="52">
        <v>41795</v>
      </c>
      <c r="L138" s="51" t="s">
        <v>124</v>
      </c>
      <c r="M138" s="51" t="s">
        <v>155</v>
      </c>
      <c r="N138" s="51" t="s">
        <v>152</v>
      </c>
      <c r="O138" s="51" t="s">
        <v>153</v>
      </c>
      <c r="P138" s="51" t="s">
        <v>154</v>
      </c>
      <c r="Q138" s="51">
        <v>99999</v>
      </c>
      <c r="R138" s="51" t="s">
        <v>122</v>
      </c>
      <c r="S138" s="51" t="s">
        <v>156</v>
      </c>
      <c r="T138" s="51" t="s">
        <v>83</v>
      </c>
      <c r="U138" s="53">
        <v>40</v>
      </c>
      <c r="V138" s="51">
        <v>28</v>
      </c>
      <c r="W138" s="54">
        <v>1120</v>
      </c>
      <c r="X138" s="56">
        <v>109.75999999999999</v>
      </c>
      <c r="Y138" s="50" t="str">
        <f>INDEX(Region!$B$2:$B$26,MATCH('Sales Data'!G138,Region!$A$2:$A$52,0))</f>
        <v>West</v>
      </c>
      <c r="Z138" s="50" t="str">
        <f>INDEX(Table2[Region],MATCH('Sales Data'!G138,Table2[State Code],0))</f>
        <v>West</v>
      </c>
    </row>
    <row r="139" spans="1:26" x14ac:dyDescent="0.2">
      <c r="A139" s="51">
        <v>1172</v>
      </c>
      <c r="B139" s="52">
        <v>41800</v>
      </c>
      <c r="C139" s="51">
        <v>10</v>
      </c>
      <c r="D139" s="51" t="s">
        <v>170</v>
      </c>
      <c r="E139" s="51" t="s">
        <v>171</v>
      </c>
      <c r="F139" s="51" t="s">
        <v>172</v>
      </c>
      <c r="G139" s="51" t="s">
        <v>173</v>
      </c>
      <c r="H139" s="51">
        <v>99999</v>
      </c>
      <c r="I139" s="51" t="s">
        <v>122</v>
      </c>
      <c r="J139" s="51" t="s">
        <v>174</v>
      </c>
      <c r="K139" s="52">
        <v>41802</v>
      </c>
      <c r="L139" s="51" t="s">
        <v>124</v>
      </c>
      <c r="M139" s="51" t="s">
        <v>175</v>
      </c>
      <c r="N139" s="51" t="s">
        <v>171</v>
      </c>
      <c r="O139" s="51" t="s">
        <v>172</v>
      </c>
      <c r="P139" s="51" t="s">
        <v>173</v>
      </c>
      <c r="Q139" s="51">
        <v>99999</v>
      </c>
      <c r="R139" s="51" t="s">
        <v>122</v>
      </c>
      <c r="S139" s="51" t="s">
        <v>134</v>
      </c>
      <c r="T139" s="51" t="s">
        <v>90</v>
      </c>
      <c r="U139" s="53">
        <v>10</v>
      </c>
      <c r="V139" s="51">
        <v>74</v>
      </c>
      <c r="W139" s="54">
        <v>740</v>
      </c>
      <c r="X139" s="56">
        <v>71.78</v>
      </c>
      <c r="Y139" s="50" t="str">
        <f>INDEX(Region!$B$2:$B$26,MATCH('Sales Data'!G139,Region!$A$2:$A$52,0))</f>
        <v>Midwest</v>
      </c>
      <c r="Z139" s="50" t="str">
        <f>INDEX(Table2[Region],MATCH('Sales Data'!G139,Table2[State Code],0))</f>
        <v>Midwest</v>
      </c>
    </row>
    <row r="140" spans="1:26" x14ac:dyDescent="0.2">
      <c r="A140" s="51">
        <v>1174</v>
      </c>
      <c r="B140" s="52">
        <v>41800</v>
      </c>
      <c r="C140" s="51">
        <v>10</v>
      </c>
      <c r="D140" s="51" t="s">
        <v>170</v>
      </c>
      <c r="E140" s="51" t="s">
        <v>171</v>
      </c>
      <c r="F140" s="51" t="s">
        <v>172</v>
      </c>
      <c r="G140" s="51" t="s">
        <v>173</v>
      </c>
      <c r="H140" s="51">
        <v>99999</v>
      </c>
      <c r="I140" s="51" t="s">
        <v>122</v>
      </c>
      <c r="J140" s="51" t="s">
        <v>174</v>
      </c>
      <c r="K140" s="52"/>
      <c r="L140" s="51" t="s">
        <v>132</v>
      </c>
      <c r="M140" s="51" t="s">
        <v>175</v>
      </c>
      <c r="N140" s="51" t="s">
        <v>171</v>
      </c>
      <c r="O140" s="51" t="s">
        <v>172</v>
      </c>
      <c r="P140" s="51" t="s">
        <v>173</v>
      </c>
      <c r="Q140" s="51">
        <v>99999</v>
      </c>
      <c r="R140" s="51" t="s">
        <v>122</v>
      </c>
      <c r="S140" s="51"/>
      <c r="T140" s="51" t="s">
        <v>75</v>
      </c>
      <c r="U140" s="53">
        <v>3.5</v>
      </c>
      <c r="V140" s="51">
        <v>90</v>
      </c>
      <c r="W140" s="54">
        <v>315</v>
      </c>
      <c r="X140" s="56">
        <v>30.24</v>
      </c>
      <c r="Y140" s="50" t="str">
        <f>INDEX(Region!$B$2:$B$26,MATCH('Sales Data'!G140,Region!$A$2:$A$52,0))</f>
        <v>Midwest</v>
      </c>
      <c r="Z140" s="50" t="str">
        <f>INDEX(Table2[Region],MATCH('Sales Data'!G140,Table2[State Code],0))</f>
        <v>Midwest</v>
      </c>
    </row>
    <row r="141" spans="1:26" x14ac:dyDescent="0.2">
      <c r="A141" s="51">
        <v>1175</v>
      </c>
      <c r="B141" s="52">
        <v>41801</v>
      </c>
      <c r="C141" s="51">
        <v>11</v>
      </c>
      <c r="D141" s="51" t="s">
        <v>181</v>
      </c>
      <c r="E141" s="51" t="s">
        <v>182</v>
      </c>
      <c r="F141" s="51" t="s">
        <v>183</v>
      </c>
      <c r="G141" s="51" t="s">
        <v>184</v>
      </c>
      <c r="H141" s="51">
        <v>99999</v>
      </c>
      <c r="I141" s="51" t="s">
        <v>122</v>
      </c>
      <c r="J141" s="51" t="s">
        <v>167</v>
      </c>
      <c r="K141" s="52"/>
      <c r="L141" s="51" t="s">
        <v>143</v>
      </c>
      <c r="M141" s="51" t="s">
        <v>185</v>
      </c>
      <c r="N141" s="51" t="s">
        <v>182</v>
      </c>
      <c r="O141" s="51" t="s">
        <v>183</v>
      </c>
      <c r="P141" s="51" t="s">
        <v>184</v>
      </c>
      <c r="Q141" s="51">
        <v>99999</v>
      </c>
      <c r="R141" s="51" t="s">
        <v>122</v>
      </c>
      <c r="S141" s="51"/>
      <c r="T141" s="51" t="s">
        <v>83</v>
      </c>
      <c r="U141" s="53">
        <v>40</v>
      </c>
      <c r="V141" s="51">
        <v>27</v>
      </c>
      <c r="W141" s="54">
        <v>1080</v>
      </c>
      <c r="X141" s="56">
        <v>111.24000000000001</v>
      </c>
      <c r="Y141" s="50" t="str">
        <f>INDEX(Region!$B$2:$B$26,MATCH('Sales Data'!G141,Region!$A$2:$A$52,0))</f>
        <v>South</v>
      </c>
      <c r="Z141" s="50" t="str">
        <f>INDEX(Table2[Region],MATCH('Sales Data'!G141,Table2[State Code],0))</f>
        <v>South</v>
      </c>
    </row>
    <row r="142" spans="1:26" x14ac:dyDescent="0.2">
      <c r="A142" s="51">
        <v>1176</v>
      </c>
      <c r="B142" s="52">
        <v>41791</v>
      </c>
      <c r="C142" s="51">
        <v>1</v>
      </c>
      <c r="D142" s="51" t="s">
        <v>186</v>
      </c>
      <c r="E142" s="51" t="s">
        <v>187</v>
      </c>
      <c r="F142" s="51" t="s">
        <v>188</v>
      </c>
      <c r="G142" s="51" t="s">
        <v>189</v>
      </c>
      <c r="H142" s="51">
        <v>99999</v>
      </c>
      <c r="I142" s="51" t="s">
        <v>122</v>
      </c>
      <c r="J142" s="51" t="s">
        <v>142</v>
      </c>
      <c r="K142" s="52"/>
      <c r="L142" s="51" t="s">
        <v>143</v>
      </c>
      <c r="M142" s="51" t="s">
        <v>190</v>
      </c>
      <c r="N142" s="51" t="s">
        <v>187</v>
      </c>
      <c r="O142" s="51" t="s">
        <v>188</v>
      </c>
      <c r="P142" s="51" t="s">
        <v>189</v>
      </c>
      <c r="Q142" s="51">
        <v>99999</v>
      </c>
      <c r="R142" s="51" t="s">
        <v>122</v>
      </c>
      <c r="S142" s="51"/>
      <c r="T142" s="51" t="s">
        <v>87</v>
      </c>
      <c r="U142" s="53">
        <v>18.399999999999999</v>
      </c>
      <c r="V142" s="51">
        <v>71</v>
      </c>
      <c r="W142" s="54">
        <v>1306.3999999999999</v>
      </c>
      <c r="X142" s="56">
        <v>137.172</v>
      </c>
      <c r="Y142" s="50" t="e">
        <f>INDEX(Region!$B$2:$B$26,MATCH('Sales Data'!G142,Region!$A$2:$A$52,0))</f>
        <v>#REF!</v>
      </c>
      <c r="Z142" s="50" t="str">
        <f>INDEX(Table2[Region],MATCH('Sales Data'!G142,Table2[State Code],0))</f>
        <v>West</v>
      </c>
    </row>
    <row r="143" spans="1:26" x14ac:dyDescent="0.2">
      <c r="A143" s="51">
        <v>1177</v>
      </c>
      <c r="B143" s="52">
        <v>41818</v>
      </c>
      <c r="C143" s="51">
        <v>28</v>
      </c>
      <c r="D143" s="51" t="s">
        <v>163</v>
      </c>
      <c r="E143" s="51" t="s">
        <v>164</v>
      </c>
      <c r="F143" s="51" t="s">
        <v>165</v>
      </c>
      <c r="G143" s="51" t="s">
        <v>166</v>
      </c>
      <c r="H143" s="51">
        <v>99999</v>
      </c>
      <c r="I143" s="51" t="s">
        <v>122</v>
      </c>
      <c r="J143" s="51" t="s">
        <v>167</v>
      </c>
      <c r="K143" s="52">
        <v>41820</v>
      </c>
      <c r="L143" s="51" t="s">
        <v>143</v>
      </c>
      <c r="M143" s="51" t="s">
        <v>169</v>
      </c>
      <c r="N143" s="51" t="s">
        <v>164</v>
      </c>
      <c r="O143" s="51" t="s">
        <v>165</v>
      </c>
      <c r="P143" s="51" t="s">
        <v>166</v>
      </c>
      <c r="Q143" s="51">
        <v>99999</v>
      </c>
      <c r="R143" s="51" t="s">
        <v>122</v>
      </c>
      <c r="S143" s="51" t="s">
        <v>134</v>
      </c>
      <c r="T143" s="51" t="s">
        <v>79</v>
      </c>
      <c r="U143" s="53">
        <v>46</v>
      </c>
      <c r="V143" s="51">
        <v>74</v>
      </c>
      <c r="W143" s="54">
        <v>3404</v>
      </c>
      <c r="X143" s="56">
        <v>340.40000000000003</v>
      </c>
      <c r="Y143" s="50" t="e">
        <f>INDEX(Region!$B$2:$B$26,MATCH('Sales Data'!G143,Region!$A$2:$A$52,0))</f>
        <v>#REF!</v>
      </c>
      <c r="Z143" s="50" t="str">
        <f>INDEX(Table2[Region],MATCH('Sales Data'!G143,Table2[State Code],0))</f>
        <v>South</v>
      </c>
    </row>
    <row r="144" spans="1:26" x14ac:dyDescent="0.2">
      <c r="A144" s="51">
        <v>1178</v>
      </c>
      <c r="B144" s="52">
        <v>41799</v>
      </c>
      <c r="C144" s="51">
        <v>9</v>
      </c>
      <c r="D144" s="51" t="s">
        <v>191</v>
      </c>
      <c r="E144" s="51" t="s">
        <v>192</v>
      </c>
      <c r="F144" s="51" t="s">
        <v>193</v>
      </c>
      <c r="G144" s="51" t="s">
        <v>194</v>
      </c>
      <c r="H144" s="51">
        <v>99999</v>
      </c>
      <c r="I144" s="51" t="s">
        <v>122</v>
      </c>
      <c r="J144" s="51" t="s">
        <v>195</v>
      </c>
      <c r="K144" s="52">
        <v>41801</v>
      </c>
      <c r="L144" s="51" t="s">
        <v>132</v>
      </c>
      <c r="M144" s="51" t="s">
        <v>196</v>
      </c>
      <c r="N144" s="51" t="s">
        <v>192</v>
      </c>
      <c r="O144" s="51" t="s">
        <v>193</v>
      </c>
      <c r="P144" s="51" t="s">
        <v>194</v>
      </c>
      <c r="Q144" s="51">
        <v>99999</v>
      </c>
      <c r="R144" s="51" t="s">
        <v>122</v>
      </c>
      <c r="S144" s="51" t="s">
        <v>126</v>
      </c>
      <c r="T144" s="51" t="s">
        <v>82</v>
      </c>
      <c r="U144" s="53">
        <v>9.65</v>
      </c>
      <c r="V144" s="51">
        <v>76</v>
      </c>
      <c r="W144" s="54">
        <v>733.4</v>
      </c>
      <c r="X144" s="56">
        <v>72.6066</v>
      </c>
      <c r="Y144" s="50" t="e">
        <f>INDEX(Region!$B$2:$B$26,MATCH('Sales Data'!G144,Region!$A$2:$A$52,0))</f>
        <v>#REF!</v>
      </c>
      <c r="Z144" s="50" t="str">
        <f>INDEX(Table2[Region],MATCH('Sales Data'!G144,Table2[State Code],0))</f>
        <v>West</v>
      </c>
    </row>
    <row r="145" spans="1:26" x14ac:dyDescent="0.2">
      <c r="A145" s="51">
        <v>1179</v>
      </c>
      <c r="B145" s="52">
        <v>41796</v>
      </c>
      <c r="C145" s="51">
        <v>6</v>
      </c>
      <c r="D145" s="51" t="s">
        <v>157</v>
      </c>
      <c r="E145" s="51" t="s">
        <v>158</v>
      </c>
      <c r="F145" s="51" t="s">
        <v>159</v>
      </c>
      <c r="G145" s="51" t="s">
        <v>160</v>
      </c>
      <c r="H145" s="51">
        <v>99999</v>
      </c>
      <c r="I145" s="51" t="s">
        <v>122</v>
      </c>
      <c r="J145" s="51" t="s">
        <v>161</v>
      </c>
      <c r="K145" s="52">
        <v>41798</v>
      </c>
      <c r="L145" s="51" t="s">
        <v>124</v>
      </c>
      <c r="M145" s="51" t="s">
        <v>162</v>
      </c>
      <c r="N145" s="51" t="s">
        <v>158</v>
      </c>
      <c r="O145" s="51" t="s">
        <v>159</v>
      </c>
      <c r="P145" s="51" t="s">
        <v>160</v>
      </c>
      <c r="Q145" s="51">
        <v>99999</v>
      </c>
      <c r="R145" s="51" t="s">
        <v>122</v>
      </c>
      <c r="S145" s="51" t="s">
        <v>134</v>
      </c>
      <c r="T145" s="51" t="s">
        <v>81</v>
      </c>
      <c r="U145" s="53">
        <v>12.75</v>
      </c>
      <c r="V145" s="51">
        <v>96</v>
      </c>
      <c r="W145" s="54">
        <v>1224</v>
      </c>
      <c r="X145" s="56">
        <v>123.62400000000001</v>
      </c>
      <c r="Y145" s="50" t="e">
        <f>INDEX(Region!$B$2:$B$26,MATCH('Sales Data'!G145,Region!$A$2:$A$52,0))</f>
        <v>#REF!</v>
      </c>
      <c r="Z145" s="50" t="str">
        <f>INDEX(Table2[Region],MATCH('Sales Data'!G145,Table2[State Code],0))</f>
        <v>Midwest</v>
      </c>
    </row>
    <row r="146" spans="1:26" x14ac:dyDescent="0.2">
      <c r="A146" s="51">
        <v>1180</v>
      </c>
      <c r="B146" s="52">
        <v>41798</v>
      </c>
      <c r="C146" s="51">
        <v>8</v>
      </c>
      <c r="D146" s="51" t="s">
        <v>138</v>
      </c>
      <c r="E146" s="51" t="s">
        <v>139</v>
      </c>
      <c r="F146" s="51" t="s">
        <v>140</v>
      </c>
      <c r="G146" s="51" t="s">
        <v>141</v>
      </c>
      <c r="H146" s="51">
        <v>99999</v>
      </c>
      <c r="I146" s="51" t="s">
        <v>122</v>
      </c>
      <c r="J146" s="51" t="s">
        <v>142</v>
      </c>
      <c r="K146" s="52">
        <v>41800</v>
      </c>
      <c r="L146" s="51" t="s">
        <v>124</v>
      </c>
      <c r="M146" s="51" t="s">
        <v>144</v>
      </c>
      <c r="N146" s="51" t="s">
        <v>139</v>
      </c>
      <c r="O146" s="51" t="s">
        <v>140</v>
      </c>
      <c r="P146" s="51" t="s">
        <v>141</v>
      </c>
      <c r="Q146" s="51">
        <v>99999</v>
      </c>
      <c r="R146" s="51" t="s">
        <v>122</v>
      </c>
      <c r="S146" s="51" t="s">
        <v>126</v>
      </c>
      <c r="T146" s="51" t="s">
        <v>81</v>
      </c>
      <c r="U146" s="53">
        <v>12.75</v>
      </c>
      <c r="V146" s="51">
        <v>92</v>
      </c>
      <c r="W146" s="54">
        <v>1173</v>
      </c>
      <c r="X146" s="56">
        <v>116.12700000000001</v>
      </c>
      <c r="Y146" s="50" t="e">
        <f>INDEX(Region!$B$2:$B$26,MATCH('Sales Data'!G146,Region!$A$2:$A$52,0))</f>
        <v>#REF!</v>
      </c>
      <c r="Z146" s="50" t="str">
        <f>INDEX(Table2[Region],MATCH('Sales Data'!G146,Table2[State Code],0))</f>
        <v>West</v>
      </c>
    </row>
    <row r="147" spans="1:26" x14ac:dyDescent="0.2">
      <c r="A147" s="51">
        <v>1181</v>
      </c>
      <c r="B147" s="52">
        <v>41815</v>
      </c>
      <c r="C147" s="51">
        <v>25</v>
      </c>
      <c r="D147" s="51" t="s">
        <v>197</v>
      </c>
      <c r="E147" s="51" t="s">
        <v>198</v>
      </c>
      <c r="F147" s="51" t="s">
        <v>172</v>
      </c>
      <c r="G147" s="51" t="s">
        <v>173</v>
      </c>
      <c r="H147" s="51">
        <v>99999</v>
      </c>
      <c r="I147" s="51" t="s">
        <v>122</v>
      </c>
      <c r="J147" s="51" t="s">
        <v>174</v>
      </c>
      <c r="K147" s="52">
        <v>41817</v>
      </c>
      <c r="L147" s="51" t="s">
        <v>132</v>
      </c>
      <c r="M147" s="51" t="s">
        <v>199</v>
      </c>
      <c r="N147" s="51" t="s">
        <v>198</v>
      </c>
      <c r="O147" s="51" t="s">
        <v>172</v>
      </c>
      <c r="P147" s="51" t="s">
        <v>173</v>
      </c>
      <c r="Q147" s="51">
        <v>99999</v>
      </c>
      <c r="R147" s="51" t="s">
        <v>122</v>
      </c>
      <c r="S147" s="51" t="s">
        <v>156</v>
      </c>
      <c r="T147" s="51" t="s">
        <v>86</v>
      </c>
      <c r="U147" s="53">
        <v>22</v>
      </c>
      <c r="V147" s="51">
        <v>93</v>
      </c>
      <c r="W147" s="54">
        <v>2046</v>
      </c>
      <c r="X147" s="56">
        <v>200.50800000000001</v>
      </c>
      <c r="Y147" s="50" t="str">
        <f>INDEX(Region!$B$2:$B$26,MATCH('Sales Data'!G147,Region!$A$2:$A$52,0))</f>
        <v>Midwest</v>
      </c>
      <c r="Z147" s="50" t="str">
        <f>INDEX(Table2[Region],MATCH('Sales Data'!G147,Table2[State Code],0))</f>
        <v>Midwest</v>
      </c>
    </row>
    <row r="148" spans="1:26" x14ac:dyDescent="0.2">
      <c r="A148" s="51">
        <v>1182</v>
      </c>
      <c r="B148" s="52">
        <v>41816</v>
      </c>
      <c r="C148" s="51">
        <v>26</v>
      </c>
      <c r="D148" s="51" t="s">
        <v>200</v>
      </c>
      <c r="E148" s="51" t="s">
        <v>201</v>
      </c>
      <c r="F148" s="51" t="s">
        <v>183</v>
      </c>
      <c r="G148" s="51" t="s">
        <v>184</v>
      </c>
      <c r="H148" s="51">
        <v>99999</v>
      </c>
      <c r="I148" s="51" t="s">
        <v>122</v>
      </c>
      <c r="J148" s="51" t="s">
        <v>167</v>
      </c>
      <c r="K148" s="52">
        <v>41818</v>
      </c>
      <c r="L148" s="51" t="s">
        <v>143</v>
      </c>
      <c r="M148" s="51" t="s">
        <v>202</v>
      </c>
      <c r="N148" s="51" t="s">
        <v>201</v>
      </c>
      <c r="O148" s="51" t="s">
        <v>183</v>
      </c>
      <c r="P148" s="51" t="s">
        <v>184</v>
      </c>
      <c r="Q148" s="51">
        <v>99999</v>
      </c>
      <c r="R148" s="51" t="s">
        <v>122</v>
      </c>
      <c r="S148" s="51" t="s">
        <v>134</v>
      </c>
      <c r="T148" s="51" t="s">
        <v>85</v>
      </c>
      <c r="U148" s="53">
        <v>25</v>
      </c>
      <c r="V148" s="51">
        <v>18</v>
      </c>
      <c r="W148" s="54">
        <v>450</v>
      </c>
      <c r="X148" s="56">
        <v>42.75</v>
      </c>
      <c r="Y148" s="50" t="str">
        <f>INDEX(Region!$B$2:$B$26,MATCH('Sales Data'!G148,Region!$A$2:$A$52,0))</f>
        <v>South</v>
      </c>
      <c r="Z148" s="50" t="str">
        <f>INDEX(Table2[Region],MATCH('Sales Data'!G148,Table2[State Code],0))</f>
        <v>South</v>
      </c>
    </row>
    <row r="149" spans="1:26" x14ac:dyDescent="0.2">
      <c r="A149" s="51">
        <v>1183</v>
      </c>
      <c r="B149" s="52">
        <v>41819</v>
      </c>
      <c r="C149" s="51">
        <v>29</v>
      </c>
      <c r="D149" s="51" t="s">
        <v>145</v>
      </c>
      <c r="E149" s="51" t="s">
        <v>146</v>
      </c>
      <c r="F149" s="51" t="s">
        <v>147</v>
      </c>
      <c r="G149" s="51" t="s">
        <v>148</v>
      </c>
      <c r="H149" s="51">
        <v>99999</v>
      </c>
      <c r="I149" s="51" t="s">
        <v>122</v>
      </c>
      <c r="J149" s="51" t="s">
        <v>149</v>
      </c>
      <c r="K149" s="52">
        <v>41821</v>
      </c>
      <c r="L149" s="51" t="s">
        <v>124</v>
      </c>
      <c r="M149" s="51" t="s">
        <v>150</v>
      </c>
      <c r="N149" s="51" t="s">
        <v>146</v>
      </c>
      <c r="O149" s="51" t="s">
        <v>147</v>
      </c>
      <c r="P149" s="51" t="s">
        <v>148</v>
      </c>
      <c r="Q149" s="51">
        <v>99999</v>
      </c>
      <c r="R149" s="51" t="s">
        <v>122</v>
      </c>
      <c r="S149" s="51" t="s">
        <v>126</v>
      </c>
      <c r="T149" s="51" t="s">
        <v>91</v>
      </c>
      <c r="U149" s="51">
        <v>39</v>
      </c>
      <c r="V149" s="51">
        <v>98</v>
      </c>
      <c r="W149" s="54">
        <v>3822</v>
      </c>
      <c r="X149" s="56">
        <v>397.48800000000006</v>
      </c>
      <c r="Y149" s="50" t="str">
        <f>INDEX(Region!$B$2:$B$26,MATCH('Sales Data'!G149,Region!$A$2:$A$52,0))</f>
        <v>West</v>
      </c>
      <c r="Z149" s="50" t="str">
        <f>INDEX(Table2[Region],MATCH('Sales Data'!G149,Table2[State Code],0))</f>
        <v>West</v>
      </c>
    </row>
    <row r="150" spans="1:26" x14ac:dyDescent="0.2">
      <c r="A150" s="51">
        <v>1184</v>
      </c>
      <c r="B150" s="52">
        <v>41796</v>
      </c>
      <c r="C150" s="51">
        <v>6</v>
      </c>
      <c r="D150" s="51" t="s">
        <v>157</v>
      </c>
      <c r="E150" s="51" t="s">
        <v>158</v>
      </c>
      <c r="F150" s="51" t="s">
        <v>159</v>
      </c>
      <c r="G150" s="51" t="s">
        <v>160</v>
      </c>
      <c r="H150" s="51">
        <v>99999</v>
      </c>
      <c r="I150" s="51" t="s">
        <v>122</v>
      </c>
      <c r="J150" s="51" t="s">
        <v>161</v>
      </c>
      <c r="K150" s="52">
        <v>41798</v>
      </c>
      <c r="L150" s="51" t="s">
        <v>143</v>
      </c>
      <c r="M150" s="51" t="s">
        <v>162</v>
      </c>
      <c r="N150" s="51" t="s">
        <v>158</v>
      </c>
      <c r="O150" s="51" t="s">
        <v>159</v>
      </c>
      <c r="P150" s="51" t="s">
        <v>160</v>
      </c>
      <c r="Q150" s="51">
        <v>99999</v>
      </c>
      <c r="R150" s="51" t="s">
        <v>122</v>
      </c>
      <c r="S150" s="51" t="s">
        <v>126</v>
      </c>
      <c r="T150" s="51" t="s">
        <v>76</v>
      </c>
      <c r="U150" s="51">
        <v>30</v>
      </c>
      <c r="V150" s="51">
        <v>46</v>
      </c>
      <c r="W150" s="54">
        <v>1380</v>
      </c>
      <c r="X150" s="56">
        <v>135.24</v>
      </c>
      <c r="Y150" s="50" t="e">
        <f>INDEX(Region!$B$2:$B$26,MATCH('Sales Data'!G150,Region!$A$2:$A$52,0))</f>
        <v>#REF!</v>
      </c>
      <c r="Z150" s="50" t="str">
        <f>INDEX(Table2[Region],MATCH('Sales Data'!G150,Table2[State Code],0))</f>
        <v>Midwest</v>
      </c>
    </row>
    <row r="151" spans="1:26" x14ac:dyDescent="0.2">
      <c r="A151" s="51">
        <v>1185</v>
      </c>
      <c r="B151" s="52">
        <v>41796</v>
      </c>
      <c r="C151" s="51">
        <v>6</v>
      </c>
      <c r="D151" s="51" t="s">
        <v>157</v>
      </c>
      <c r="E151" s="51" t="s">
        <v>158</v>
      </c>
      <c r="F151" s="51" t="s">
        <v>159</v>
      </c>
      <c r="G151" s="51" t="s">
        <v>160</v>
      </c>
      <c r="H151" s="51">
        <v>99999</v>
      </c>
      <c r="I151" s="51" t="s">
        <v>122</v>
      </c>
      <c r="J151" s="51" t="s">
        <v>161</v>
      </c>
      <c r="K151" s="52">
        <v>41798</v>
      </c>
      <c r="L151" s="51" t="s">
        <v>143</v>
      </c>
      <c r="M151" s="51" t="s">
        <v>162</v>
      </c>
      <c r="N151" s="51" t="s">
        <v>158</v>
      </c>
      <c r="O151" s="51" t="s">
        <v>159</v>
      </c>
      <c r="P151" s="51" t="s">
        <v>160</v>
      </c>
      <c r="Q151" s="51">
        <v>99999</v>
      </c>
      <c r="R151" s="51" t="s">
        <v>122</v>
      </c>
      <c r="S151" s="51" t="s">
        <v>126</v>
      </c>
      <c r="T151" s="51" t="s">
        <v>77</v>
      </c>
      <c r="U151" s="51">
        <v>53</v>
      </c>
      <c r="V151" s="51">
        <v>14</v>
      </c>
      <c r="W151" s="54">
        <v>742</v>
      </c>
      <c r="X151" s="56">
        <v>74.2</v>
      </c>
      <c r="Y151" s="50" t="e">
        <f>INDEX(Region!$B$2:$B$26,MATCH('Sales Data'!G151,Region!$A$2:$A$52,0))</f>
        <v>#REF!</v>
      </c>
      <c r="Z151" s="50" t="str">
        <f>INDEX(Table2[Region],MATCH('Sales Data'!G151,Table2[State Code],0))</f>
        <v>Midwest</v>
      </c>
    </row>
    <row r="152" spans="1:26" x14ac:dyDescent="0.2">
      <c r="A152" s="51">
        <v>1187</v>
      </c>
      <c r="B152" s="52">
        <v>41793</v>
      </c>
      <c r="C152" s="51">
        <v>3</v>
      </c>
      <c r="D152" s="51" t="s">
        <v>151</v>
      </c>
      <c r="E152" s="51" t="s">
        <v>152</v>
      </c>
      <c r="F152" s="51" t="s">
        <v>153</v>
      </c>
      <c r="G152" s="51" t="s">
        <v>154</v>
      </c>
      <c r="H152" s="51">
        <v>99999</v>
      </c>
      <c r="I152" s="51" t="s">
        <v>122</v>
      </c>
      <c r="J152" s="51" t="s">
        <v>123</v>
      </c>
      <c r="K152" s="52"/>
      <c r="L152" s="51"/>
      <c r="M152" s="51" t="s">
        <v>155</v>
      </c>
      <c r="N152" s="51" t="s">
        <v>152</v>
      </c>
      <c r="O152" s="51" t="s">
        <v>153</v>
      </c>
      <c r="P152" s="51" t="s">
        <v>154</v>
      </c>
      <c r="Q152" s="51">
        <v>99999</v>
      </c>
      <c r="R152" s="51" t="s">
        <v>122</v>
      </c>
      <c r="S152" s="51"/>
      <c r="T152" s="51" t="s">
        <v>84</v>
      </c>
      <c r="U152" s="51">
        <v>2.99</v>
      </c>
      <c r="V152" s="51">
        <v>88</v>
      </c>
      <c r="W152" s="54">
        <v>263.12</v>
      </c>
      <c r="X152" s="56">
        <v>25.522639999999999</v>
      </c>
      <c r="Y152" s="50" t="str">
        <f>INDEX(Region!$B$2:$B$26,MATCH('Sales Data'!G152,Region!$A$2:$A$52,0))</f>
        <v>West</v>
      </c>
      <c r="Z152" s="50" t="str">
        <f>INDEX(Table2[Region],MATCH('Sales Data'!G152,Table2[State Code],0))</f>
        <v>West</v>
      </c>
    </row>
    <row r="153" spans="1:26" x14ac:dyDescent="0.2">
      <c r="A153" s="51">
        <v>1188</v>
      </c>
      <c r="B153" s="52">
        <v>41821</v>
      </c>
      <c r="C153" s="51">
        <v>1</v>
      </c>
      <c r="D153" s="51" t="s">
        <v>186</v>
      </c>
      <c r="E153" s="51" t="s">
        <v>187</v>
      </c>
      <c r="F153" s="51" t="s">
        <v>188</v>
      </c>
      <c r="G153" s="51" t="s">
        <v>189</v>
      </c>
      <c r="H153" s="51">
        <v>99999</v>
      </c>
      <c r="I153" s="51" t="s">
        <v>122</v>
      </c>
      <c r="J153" s="51" t="s">
        <v>142</v>
      </c>
      <c r="K153" s="52"/>
      <c r="L153" s="51"/>
      <c r="M153" s="51" t="s">
        <v>190</v>
      </c>
      <c r="N153" s="51" t="s">
        <v>187</v>
      </c>
      <c r="O153" s="51" t="s">
        <v>188</v>
      </c>
      <c r="P153" s="51" t="s">
        <v>189</v>
      </c>
      <c r="Q153" s="51">
        <v>99999</v>
      </c>
      <c r="R153" s="51" t="s">
        <v>122</v>
      </c>
      <c r="S153" s="51"/>
      <c r="T153" s="51" t="s">
        <v>84</v>
      </c>
      <c r="U153" s="51">
        <v>2.99</v>
      </c>
      <c r="V153" s="51">
        <v>81</v>
      </c>
      <c r="W153" s="54">
        <v>242.19000000000003</v>
      </c>
      <c r="X153" s="56">
        <v>23.976810000000004</v>
      </c>
      <c r="Y153" s="50" t="e">
        <f>INDEX(Region!$B$2:$B$26,MATCH('Sales Data'!G153,Region!$A$2:$A$52,0))</f>
        <v>#REF!</v>
      </c>
      <c r="Z153" s="50" t="str">
        <f>INDEX(Table2[Region],MATCH('Sales Data'!G153,Table2[State Code],0))</f>
        <v>West</v>
      </c>
    </row>
    <row r="154" spans="1:26" x14ac:dyDescent="0.2">
      <c r="A154" s="51">
        <v>1189</v>
      </c>
      <c r="B154" s="52">
        <v>41848</v>
      </c>
      <c r="C154" s="51">
        <v>28</v>
      </c>
      <c r="D154" s="51" t="s">
        <v>163</v>
      </c>
      <c r="E154" s="51" t="s">
        <v>164</v>
      </c>
      <c r="F154" s="51" t="s">
        <v>165</v>
      </c>
      <c r="G154" s="51" t="s">
        <v>166</v>
      </c>
      <c r="H154" s="51">
        <v>99999</v>
      </c>
      <c r="I154" s="51" t="s">
        <v>122</v>
      </c>
      <c r="J154" s="51" t="s">
        <v>167</v>
      </c>
      <c r="K154" s="52">
        <v>41850</v>
      </c>
      <c r="L154" s="51" t="s">
        <v>143</v>
      </c>
      <c r="M154" s="51" t="s">
        <v>169</v>
      </c>
      <c r="N154" s="51" t="s">
        <v>164</v>
      </c>
      <c r="O154" s="51" t="s">
        <v>165</v>
      </c>
      <c r="P154" s="51" t="s">
        <v>166</v>
      </c>
      <c r="Q154" s="51">
        <v>99999</v>
      </c>
      <c r="R154" s="51" t="s">
        <v>122</v>
      </c>
      <c r="S154" s="51" t="s">
        <v>134</v>
      </c>
      <c r="T154" s="51" t="s">
        <v>82</v>
      </c>
      <c r="U154" s="51">
        <v>9.65</v>
      </c>
      <c r="V154" s="51">
        <v>33</v>
      </c>
      <c r="W154" s="54">
        <v>318.45</v>
      </c>
      <c r="X154" s="56">
        <v>30.252749999999999</v>
      </c>
      <c r="Y154" s="50" t="e">
        <f>INDEX(Region!$B$2:$B$26,MATCH('Sales Data'!G154,Region!$A$2:$A$52,0))</f>
        <v>#REF!</v>
      </c>
      <c r="Z154" s="50" t="str">
        <f>INDEX(Table2[Region],MATCH('Sales Data'!G154,Table2[State Code],0))</f>
        <v>South</v>
      </c>
    </row>
    <row r="155" spans="1:26" x14ac:dyDescent="0.2">
      <c r="A155" s="51">
        <v>1190</v>
      </c>
      <c r="B155" s="52">
        <v>41848</v>
      </c>
      <c r="C155" s="51">
        <v>28</v>
      </c>
      <c r="D155" s="51" t="s">
        <v>163</v>
      </c>
      <c r="E155" s="51" t="s">
        <v>164</v>
      </c>
      <c r="F155" s="51" t="s">
        <v>165</v>
      </c>
      <c r="G155" s="51" t="s">
        <v>166</v>
      </c>
      <c r="H155" s="51">
        <v>99999</v>
      </c>
      <c r="I155" s="51" t="s">
        <v>122</v>
      </c>
      <c r="J155" s="51" t="s">
        <v>167</v>
      </c>
      <c r="K155" s="52">
        <v>41850</v>
      </c>
      <c r="L155" s="51" t="s">
        <v>143</v>
      </c>
      <c r="M155" s="51" t="s">
        <v>169</v>
      </c>
      <c r="N155" s="51" t="s">
        <v>164</v>
      </c>
      <c r="O155" s="51" t="s">
        <v>165</v>
      </c>
      <c r="P155" s="51" t="s">
        <v>166</v>
      </c>
      <c r="Q155" s="51">
        <v>99999</v>
      </c>
      <c r="R155" s="51" t="s">
        <v>122</v>
      </c>
      <c r="S155" s="51" t="s">
        <v>134</v>
      </c>
      <c r="T155" s="51" t="s">
        <v>87</v>
      </c>
      <c r="U155" s="51">
        <v>18.399999999999999</v>
      </c>
      <c r="V155" s="51">
        <v>47</v>
      </c>
      <c r="W155" s="54">
        <v>864.8</v>
      </c>
      <c r="X155" s="56">
        <v>90.804000000000002</v>
      </c>
      <c r="Y155" s="50" t="e">
        <f>INDEX(Region!$B$2:$B$26,MATCH('Sales Data'!G155,Region!$A$2:$A$52,0))</f>
        <v>#REF!</v>
      </c>
      <c r="Z155" s="50" t="str">
        <f>INDEX(Table2[Region],MATCH('Sales Data'!G155,Table2[State Code],0))</f>
        <v>South</v>
      </c>
    </row>
    <row r="156" spans="1:26" x14ac:dyDescent="0.2">
      <c r="A156" s="51">
        <v>1192</v>
      </c>
      <c r="B156" s="52">
        <v>41829</v>
      </c>
      <c r="C156" s="51">
        <v>9</v>
      </c>
      <c r="D156" s="51" t="s">
        <v>191</v>
      </c>
      <c r="E156" s="51" t="s">
        <v>192</v>
      </c>
      <c r="F156" s="51" t="s">
        <v>193</v>
      </c>
      <c r="G156" s="51" t="s">
        <v>194</v>
      </c>
      <c r="H156" s="51">
        <v>99999</v>
      </c>
      <c r="I156" s="51" t="s">
        <v>122</v>
      </c>
      <c r="J156" s="51" t="s">
        <v>195</v>
      </c>
      <c r="K156" s="52">
        <v>41831</v>
      </c>
      <c r="L156" s="51" t="s">
        <v>132</v>
      </c>
      <c r="M156" s="51" t="s">
        <v>196</v>
      </c>
      <c r="N156" s="51" t="s">
        <v>192</v>
      </c>
      <c r="O156" s="51" t="s">
        <v>193</v>
      </c>
      <c r="P156" s="51" t="s">
        <v>194</v>
      </c>
      <c r="Q156" s="51">
        <v>99999</v>
      </c>
      <c r="R156" s="51" t="s">
        <v>122</v>
      </c>
      <c r="S156" s="51" t="s">
        <v>126</v>
      </c>
      <c r="T156" s="51" t="s">
        <v>88</v>
      </c>
      <c r="U156" s="51">
        <v>34.799999999999997</v>
      </c>
      <c r="V156" s="51">
        <v>27</v>
      </c>
      <c r="W156" s="54">
        <v>939.59999999999991</v>
      </c>
      <c r="X156" s="56">
        <v>95.839199999999991</v>
      </c>
      <c r="Y156" s="50" t="e">
        <f>INDEX(Region!$B$2:$B$26,MATCH('Sales Data'!G156,Region!$A$2:$A$52,0))</f>
        <v>#REF!</v>
      </c>
      <c r="Z156" s="50" t="str">
        <f>INDEX(Table2[Region],MATCH('Sales Data'!G156,Table2[State Code],0))</f>
        <v>West</v>
      </c>
    </row>
    <row r="157" spans="1:26" x14ac:dyDescent="0.2">
      <c r="A157" s="51">
        <v>1193</v>
      </c>
      <c r="B157" s="52">
        <v>41826</v>
      </c>
      <c r="C157" s="51">
        <v>6</v>
      </c>
      <c r="D157" s="51" t="s">
        <v>157</v>
      </c>
      <c r="E157" s="51" t="s">
        <v>158</v>
      </c>
      <c r="F157" s="51" t="s">
        <v>159</v>
      </c>
      <c r="G157" s="51" t="s">
        <v>160</v>
      </c>
      <c r="H157" s="51">
        <v>99999</v>
      </c>
      <c r="I157" s="51" t="s">
        <v>122</v>
      </c>
      <c r="J157" s="51" t="s">
        <v>161</v>
      </c>
      <c r="K157" s="52">
        <v>41828</v>
      </c>
      <c r="L157" s="51" t="s">
        <v>124</v>
      </c>
      <c r="M157" s="51" t="s">
        <v>162</v>
      </c>
      <c r="N157" s="51" t="s">
        <v>158</v>
      </c>
      <c r="O157" s="51" t="s">
        <v>159</v>
      </c>
      <c r="P157" s="51" t="s">
        <v>160</v>
      </c>
      <c r="Q157" s="51">
        <v>99999</v>
      </c>
      <c r="R157" s="51" t="s">
        <v>122</v>
      </c>
      <c r="S157" s="51" t="s">
        <v>134</v>
      </c>
      <c r="T157" s="51" t="s">
        <v>74</v>
      </c>
      <c r="U157" s="51">
        <v>14</v>
      </c>
      <c r="V157" s="51">
        <v>84</v>
      </c>
      <c r="W157" s="54">
        <v>1176</v>
      </c>
      <c r="X157" s="56">
        <v>118.77600000000001</v>
      </c>
      <c r="Y157" s="50" t="e">
        <f>INDEX(Region!$B$2:$B$26,MATCH('Sales Data'!G157,Region!$A$2:$A$52,0))</f>
        <v>#REF!</v>
      </c>
      <c r="Z157" s="50" t="str">
        <f>INDEX(Table2[Region],MATCH('Sales Data'!G157,Table2[State Code],0))</f>
        <v>Midwest</v>
      </c>
    </row>
    <row r="158" spans="1:26" x14ac:dyDescent="0.2">
      <c r="A158" s="51">
        <v>1194</v>
      </c>
      <c r="B158" s="52">
        <v>41828</v>
      </c>
      <c r="C158" s="51">
        <v>8</v>
      </c>
      <c r="D158" s="51" t="s">
        <v>138</v>
      </c>
      <c r="E158" s="51" t="s">
        <v>139</v>
      </c>
      <c r="F158" s="51" t="s">
        <v>140</v>
      </c>
      <c r="G158" s="51" t="s">
        <v>141</v>
      </c>
      <c r="H158" s="51">
        <v>99999</v>
      </c>
      <c r="I158" s="51" t="s">
        <v>122</v>
      </c>
      <c r="J158" s="51" t="s">
        <v>142</v>
      </c>
      <c r="K158" s="52">
        <v>41830</v>
      </c>
      <c r="L158" s="51" t="s">
        <v>124</v>
      </c>
      <c r="M158" s="51" t="s">
        <v>144</v>
      </c>
      <c r="N158" s="51" t="s">
        <v>139</v>
      </c>
      <c r="O158" s="51" t="s">
        <v>140</v>
      </c>
      <c r="P158" s="51" t="s">
        <v>141</v>
      </c>
      <c r="Q158" s="51">
        <v>99999</v>
      </c>
      <c r="R158" s="51" t="s">
        <v>122</v>
      </c>
      <c r="S158" s="51" t="s">
        <v>126</v>
      </c>
      <c r="T158" s="51" t="s">
        <v>83</v>
      </c>
      <c r="U158" s="51">
        <v>40</v>
      </c>
      <c r="V158" s="51">
        <v>91</v>
      </c>
      <c r="W158" s="54">
        <v>3640</v>
      </c>
      <c r="X158" s="56">
        <v>360.36</v>
      </c>
      <c r="Y158" s="50" t="e">
        <f>INDEX(Region!$B$2:$B$26,MATCH('Sales Data'!G158,Region!$A$2:$A$52,0))</f>
        <v>#REF!</v>
      </c>
      <c r="Z158" s="50" t="str">
        <f>INDEX(Table2[Region],MATCH('Sales Data'!G158,Table2[State Code],0))</f>
        <v>West</v>
      </c>
    </row>
    <row r="159" spans="1:26" x14ac:dyDescent="0.2">
      <c r="A159" s="51">
        <v>1195</v>
      </c>
      <c r="B159" s="52">
        <v>41828</v>
      </c>
      <c r="C159" s="51">
        <v>8</v>
      </c>
      <c r="D159" s="51" t="s">
        <v>138</v>
      </c>
      <c r="E159" s="51" t="s">
        <v>139</v>
      </c>
      <c r="F159" s="51" t="s">
        <v>140</v>
      </c>
      <c r="G159" s="51" t="s">
        <v>141</v>
      </c>
      <c r="H159" s="51">
        <v>99999</v>
      </c>
      <c r="I159" s="51" t="s">
        <v>122</v>
      </c>
      <c r="J159" s="51" t="s">
        <v>142</v>
      </c>
      <c r="K159" s="52">
        <v>41830</v>
      </c>
      <c r="L159" s="51" t="s">
        <v>124</v>
      </c>
      <c r="M159" s="51" t="s">
        <v>144</v>
      </c>
      <c r="N159" s="51" t="s">
        <v>139</v>
      </c>
      <c r="O159" s="51" t="s">
        <v>140</v>
      </c>
      <c r="P159" s="51" t="s">
        <v>141</v>
      </c>
      <c r="Q159" s="51">
        <v>99999</v>
      </c>
      <c r="R159" s="51" t="s">
        <v>122</v>
      </c>
      <c r="S159" s="51" t="s">
        <v>126</v>
      </c>
      <c r="T159" s="51" t="s">
        <v>80</v>
      </c>
      <c r="U159" s="51">
        <v>9.1999999999999993</v>
      </c>
      <c r="V159" s="51">
        <v>36</v>
      </c>
      <c r="W159" s="54">
        <v>331.2</v>
      </c>
      <c r="X159" s="56">
        <v>34.444800000000001</v>
      </c>
      <c r="Y159" s="50" t="e">
        <f>INDEX(Region!$B$2:$B$26,MATCH('Sales Data'!G159,Region!$A$2:$A$52,0))</f>
        <v>#REF!</v>
      </c>
      <c r="Z159" s="50" t="str">
        <f>INDEX(Table2[Region],MATCH('Sales Data'!G159,Table2[State Code],0))</f>
        <v>West</v>
      </c>
    </row>
    <row r="160" spans="1:26" x14ac:dyDescent="0.2">
      <c r="A160" s="51">
        <v>1196</v>
      </c>
      <c r="B160" s="52">
        <v>41845</v>
      </c>
      <c r="C160" s="51">
        <v>25</v>
      </c>
      <c r="D160" s="51" t="s">
        <v>197</v>
      </c>
      <c r="E160" s="51" t="s">
        <v>198</v>
      </c>
      <c r="F160" s="51" t="s">
        <v>172</v>
      </c>
      <c r="G160" s="51" t="s">
        <v>173</v>
      </c>
      <c r="H160" s="51">
        <v>99999</v>
      </c>
      <c r="I160" s="51" t="s">
        <v>122</v>
      </c>
      <c r="J160" s="51" t="s">
        <v>174</v>
      </c>
      <c r="K160" s="51">
        <v>41847</v>
      </c>
      <c r="L160" s="51" t="s">
        <v>132</v>
      </c>
      <c r="M160" s="51" t="s">
        <v>199</v>
      </c>
      <c r="N160" s="51" t="s">
        <v>198</v>
      </c>
      <c r="O160" s="51" t="s">
        <v>172</v>
      </c>
      <c r="P160" s="51" t="s">
        <v>173</v>
      </c>
      <c r="Q160" s="51">
        <v>99999</v>
      </c>
      <c r="R160" s="51" t="s">
        <v>122</v>
      </c>
      <c r="S160" s="51" t="s">
        <v>156</v>
      </c>
      <c r="T160" s="51" t="s">
        <v>92</v>
      </c>
      <c r="U160" s="51">
        <v>10</v>
      </c>
      <c r="V160" s="51">
        <v>34</v>
      </c>
      <c r="W160" s="54">
        <v>340</v>
      </c>
      <c r="X160" s="56">
        <v>34.340000000000003</v>
      </c>
      <c r="Y160" s="50" t="str">
        <f>INDEX(Region!$B$2:$B$26,MATCH('Sales Data'!G160,Region!$A$2:$A$52,0))</f>
        <v>Midwest</v>
      </c>
      <c r="Z160" s="50" t="str">
        <f>INDEX(Table2[Region],MATCH('Sales Data'!G160,Table2[State Code],0))</f>
        <v>Midwest</v>
      </c>
    </row>
    <row r="161" spans="1:26" x14ac:dyDescent="0.2">
      <c r="A161" s="51">
        <v>1198</v>
      </c>
      <c r="B161" s="52">
        <v>41846</v>
      </c>
      <c r="C161" s="51">
        <v>26</v>
      </c>
      <c r="D161" s="51" t="s">
        <v>200</v>
      </c>
      <c r="E161" s="51" t="s">
        <v>201</v>
      </c>
      <c r="F161" s="51" t="s">
        <v>183</v>
      </c>
      <c r="G161" s="51" t="s">
        <v>184</v>
      </c>
      <c r="H161" s="51">
        <v>99999</v>
      </c>
      <c r="I161" s="51" t="s">
        <v>122</v>
      </c>
      <c r="J161" s="51" t="s">
        <v>167</v>
      </c>
      <c r="K161" s="51">
        <v>41848</v>
      </c>
      <c r="L161" s="51" t="s">
        <v>143</v>
      </c>
      <c r="M161" s="51" t="s">
        <v>202</v>
      </c>
      <c r="N161" s="51" t="s">
        <v>201</v>
      </c>
      <c r="O161" s="51" t="s">
        <v>183</v>
      </c>
      <c r="P161" s="51" t="s">
        <v>184</v>
      </c>
      <c r="Q161" s="51">
        <v>99999</v>
      </c>
      <c r="R161" s="51" t="s">
        <v>122</v>
      </c>
      <c r="S161" s="51" t="s">
        <v>134</v>
      </c>
      <c r="T161" s="51" t="s">
        <v>82</v>
      </c>
      <c r="U161" s="51">
        <v>9.65</v>
      </c>
      <c r="V161" s="51">
        <v>25</v>
      </c>
      <c r="W161" s="54">
        <v>241.25</v>
      </c>
      <c r="X161" s="56">
        <v>23.401250000000001</v>
      </c>
      <c r="Y161" s="50" t="str">
        <f>INDEX(Region!$B$2:$B$26,MATCH('Sales Data'!G161,Region!$A$2:$A$52,0))</f>
        <v>South</v>
      </c>
      <c r="Z161" s="50" t="str">
        <f>INDEX(Table2[Region],MATCH('Sales Data'!G161,Table2[State Code],0))</f>
        <v>South</v>
      </c>
    </row>
    <row r="162" spans="1:26" x14ac:dyDescent="0.2">
      <c r="A162" s="51">
        <v>1199</v>
      </c>
      <c r="B162" s="52">
        <v>41846</v>
      </c>
      <c r="C162" s="51">
        <v>26</v>
      </c>
      <c r="D162" s="51" t="s">
        <v>200</v>
      </c>
      <c r="E162" s="51" t="s">
        <v>201</v>
      </c>
      <c r="F162" s="51" t="s">
        <v>183</v>
      </c>
      <c r="G162" s="51" t="s">
        <v>184</v>
      </c>
      <c r="H162" s="51">
        <v>99999</v>
      </c>
      <c r="I162" s="51" t="s">
        <v>122</v>
      </c>
      <c r="J162" s="51" t="s">
        <v>167</v>
      </c>
      <c r="K162" s="51">
        <v>41848</v>
      </c>
      <c r="L162" s="51" t="s">
        <v>143</v>
      </c>
      <c r="M162" s="51" t="s">
        <v>202</v>
      </c>
      <c r="N162" s="51" t="s">
        <v>201</v>
      </c>
      <c r="O162" s="51" t="s">
        <v>183</v>
      </c>
      <c r="P162" s="51" t="s">
        <v>184</v>
      </c>
      <c r="Q162" s="51">
        <v>99999</v>
      </c>
      <c r="R162" s="51" t="s">
        <v>122</v>
      </c>
      <c r="S162" s="51" t="s">
        <v>134</v>
      </c>
      <c r="T162" s="51" t="s">
        <v>87</v>
      </c>
      <c r="U162" s="51">
        <v>18.399999999999999</v>
      </c>
      <c r="V162" s="51">
        <v>12</v>
      </c>
      <c r="W162" s="54">
        <v>220.79999999999998</v>
      </c>
      <c r="X162" s="56">
        <v>22.08</v>
      </c>
      <c r="Y162" s="50" t="str">
        <f>INDEX(Region!$B$2:$B$26,MATCH('Sales Data'!G162,Region!$A$2:$A$52,0))</f>
        <v>South</v>
      </c>
      <c r="Z162" s="50" t="str">
        <f>INDEX(Table2[Region],MATCH('Sales Data'!G162,Table2[State Code],0))</f>
        <v>South</v>
      </c>
    </row>
    <row r="163" spans="1:26" x14ac:dyDescent="0.2">
      <c r="A163" s="51">
        <v>1200</v>
      </c>
      <c r="B163" s="52">
        <v>41849</v>
      </c>
      <c r="C163" s="51">
        <v>29</v>
      </c>
      <c r="D163" s="51" t="s">
        <v>145</v>
      </c>
      <c r="E163" s="51" t="s">
        <v>146</v>
      </c>
      <c r="F163" s="51" t="s">
        <v>147</v>
      </c>
      <c r="G163" s="51" t="s">
        <v>148</v>
      </c>
      <c r="H163" s="51">
        <v>99999</v>
      </c>
      <c r="I163" s="51" t="s">
        <v>122</v>
      </c>
      <c r="J163" s="51" t="s">
        <v>149</v>
      </c>
      <c r="K163" s="52">
        <v>41851</v>
      </c>
      <c r="L163" s="51" t="s">
        <v>124</v>
      </c>
      <c r="M163" s="51" t="s">
        <v>150</v>
      </c>
      <c r="N163" s="51" t="s">
        <v>146</v>
      </c>
      <c r="O163" s="51" t="s">
        <v>147</v>
      </c>
      <c r="P163" s="51" t="s">
        <v>148</v>
      </c>
      <c r="Q163" s="51">
        <v>99999</v>
      </c>
      <c r="R163" s="51" t="s">
        <v>122</v>
      </c>
      <c r="S163" s="51" t="s">
        <v>126</v>
      </c>
      <c r="T163" s="51" t="s">
        <v>74</v>
      </c>
      <c r="U163" s="51">
        <v>14</v>
      </c>
      <c r="V163" s="51">
        <v>23</v>
      </c>
      <c r="W163" s="54">
        <v>322</v>
      </c>
      <c r="X163" s="56">
        <v>30.912000000000003</v>
      </c>
      <c r="Y163" s="50" t="str">
        <f>INDEX(Region!$B$2:$B$26,MATCH('Sales Data'!G163,Region!$A$2:$A$52,0))</f>
        <v>West</v>
      </c>
      <c r="Z163" s="50" t="str">
        <f>INDEX(Table2[Region],MATCH('Sales Data'!G163,Table2[State Code],0))</f>
        <v>West</v>
      </c>
    </row>
    <row r="164" spans="1:26" x14ac:dyDescent="0.2">
      <c r="A164" s="51">
        <v>1201</v>
      </c>
      <c r="B164" s="52">
        <v>41826</v>
      </c>
      <c r="C164" s="51">
        <v>6</v>
      </c>
      <c r="D164" s="51" t="s">
        <v>157</v>
      </c>
      <c r="E164" s="51" t="s">
        <v>158</v>
      </c>
      <c r="F164" s="51" t="s">
        <v>159</v>
      </c>
      <c r="G164" s="51" t="s">
        <v>160</v>
      </c>
      <c r="H164" s="51">
        <v>99999</v>
      </c>
      <c r="I164" s="51" t="s">
        <v>122</v>
      </c>
      <c r="J164" s="51" t="s">
        <v>161</v>
      </c>
      <c r="K164" s="52">
        <v>41828</v>
      </c>
      <c r="L164" s="51" t="s">
        <v>143</v>
      </c>
      <c r="M164" s="51" t="s">
        <v>162</v>
      </c>
      <c r="N164" s="51" t="s">
        <v>158</v>
      </c>
      <c r="O164" s="51" t="s">
        <v>159</v>
      </c>
      <c r="P164" s="51" t="s">
        <v>160</v>
      </c>
      <c r="Q164" s="51">
        <v>99999</v>
      </c>
      <c r="R164" s="51" t="s">
        <v>122</v>
      </c>
      <c r="S164" s="51" t="s">
        <v>126</v>
      </c>
      <c r="T164" s="51" t="s">
        <v>81</v>
      </c>
      <c r="U164" s="51">
        <v>12.75</v>
      </c>
      <c r="V164" s="51">
        <v>76</v>
      </c>
      <c r="W164" s="54">
        <v>969</v>
      </c>
      <c r="X164" s="56">
        <v>97.869</v>
      </c>
      <c r="Y164" s="50" t="e">
        <f>INDEX(Region!$B$2:$B$26,MATCH('Sales Data'!G164,Region!$A$2:$A$52,0))</f>
        <v>#REF!</v>
      </c>
      <c r="Z164" s="50" t="str">
        <f>INDEX(Table2[Region],MATCH('Sales Data'!G164,Table2[State Code],0))</f>
        <v>Midwest</v>
      </c>
    </row>
    <row r="165" spans="1:26" x14ac:dyDescent="0.2">
      <c r="A165" s="51">
        <v>1203</v>
      </c>
      <c r="B165" s="52">
        <v>41824</v>
      </c>
      <c r="C165" s="51">
        <v>4</v>
      </c>
      <c r="D165" s="51" t="s">
        <v>127</v>
      </c>
      <c r="E165" s="51" t="s">
        <v>128</v>
      </c>
      <c r="F165" s="51" t="s">
        <v>129</v>
      </c>
      <c r="G165" s="51" t="s">
        <v>130</v>
      </c>
      <c r="H165" s="51">
        <v>99999</v>
      </c>
      <c r="I165" s="51" t="s">
        <v>122</v>
      </c>
      <c r="J165" s="51" t="s">
        <v>131</v>
      </c>
      <c r="K165" s="52">
        <v>41826</v>
      </c>
      <c r="L165" s="51" t="s">
        <v>132</v>
      </c>
      <c r="M165" s="51" t="s">
        <v>133</v>
      </c>
      <c r="N165" s="51" t="s">
        <v>128</v>
      </c>
      <c r="O165" s="51" t="s">
        <v>129</v>
      </c>
      <c r="P165" s="51" t="s">
        <v>130</v>
      </c>
      <c r="Q165" s="51">
        <v>99999</v>
      </c>
      <c r="R165" s="51" t="s">
        <v>122</v>
      </c>
      <c r="S165" s="51" t="s">
        <v>134</v>
      </c>
      <c r="T165" s="51" t="s">
        <v>93</v>
      </c>
      <c r="U165" s="51">
        <v>81</v>
      </c>
      <c r="V165" s="51">
        <v>55</v>
      </c>
      <c r="W165" s="54">
        <v>4455</v>
      </c>
      <c r="X165" s="56">
        <v>445.5</v>
      </c>
      <c r="Y165" s="50" t="e">
        <f>INDEX(Region!$B$2:$B$26,MATCH('Sales Data'!G165,Region!$A$2:$A$52,0))</f>
        <v>#REF!</v>
      </c>
      <c r="Z165" s="50" t="str">
        <f>INDEX(Table2[Region],MATCH('Sales Data'!G165,Table2[State Code],0))</f>
        <v>Northeast</v>
      </c>
    </row>
    <row r="166" spans="1:26" x14ac:dyDescent="0.2">
      <c r="A166" s="51">
        <v>1206</v>
      </c>
      <c r="B166" s="52">
        <v>41828</v>
      </c>
      <c r="C166" s="51">
        <v>8</v>
      </c>
      <c r="D166" s="51" t="s">
        <v>138</v>
      </c>
      <c r="E166" s="51" t="s">
        <v>139</v>
      </c>
      <c r="F166" s="51" t="s">
        <v>140</v>
      </c>
      <c r="G166" s="51" t="s">
        <v>141</v>
      </c>
      <c r="H166" s="51">
        <v>99999</v>
      </c>
      <c r="I166" s="51" t="s">
        <v>122</v>
      </c>
      <c r="J166" s="51" t="s">
        <v>142</v>
      </c>
      <c r="K166" s="52">
        <v>41830</v>
      </c>
      <c r="L166" s="51" t="s">
        <v>143</v>
      </c>
      <c r="M166" s="51" t="s">
        <v>144</v>
      </c>
      <c r="N166" s="51" t="s">
        <v>139</v>
      </c>
      <c r="O166" s="51" t="s">
        <v>140</v>
      </c>
      <c r="P166" s="51" t="s">
        <v>141</v>
      </c>
      <c r="Q166" s="51">
        <v>99999</v>
      </c>
      <c r="R166" s="51" t="s">
        <v>122</v>
      </c>
      <c r="S166" s="51" t="s">
        <v>134</v>
      </c>
      <c r="T166" s="51" t="s">
        <v>88</v>
      </c>
      <c r="U166" s="51">
        <v>34.799999999999997</v>
      </c>
      <c r="V166" s="51">
        <v>27</v>
      </c>
      <c r="W166" s="54">
        <v>939.59999999999991</v>
      </c>
      <c r="X166" s="56">
        <v>89.261999999999986</v>
      </c>
      <c r="Y166" s="50" t="e">
        <f>INDEX(Region!$B$2:$B$26,MATCH('Sales Data'!G166,Region!$A$2:$A$52,0))</f>
        <v>#REF!</v>
      </c>
      <c r="Z166" s="50" t="str">
        <f>INDEX(Table2[Region],MATCH('Sales Data'!G166,Table2[State Code],0))</f>
        <v>West</v>
      </c>
    </row>
    <row r="167" spans="1:26" x14ac:dyDescent="0.2">
      <c r="A167" s="51">
        <v>1209</v>
      </c>
      <c r="B167" s="52">
        <v>41823</v>
      </c>
      <c r="C167" s="51">
        <v>3</v>
      </c>
      <c r="D167" s="51" t="s">
        <v>151</v>
      </c>
      <c r="E167" s="51" t="s">
        <v>152</v>
      </c>
      <c r="F167" s="51" t="s">
        <v>153</v>
      </c>
      <c r="G167" s="51" t="s">
        <v>154</v>
      </c>
      <c r="H167" s="51">
        <v>99999</v>
      </c>
      <c r="I167" s="51" t="s">
        <v>122</v>
      </c>
      <c r="J167" s="51" t="s">
        <v>123</v>
      </c>
      <c r="K167" s="52">
        <v>41825</v>
      </c>
      <c r="L167" s="51" t="s">
        <v>124</v>
      </c>
      <c r="M167" s="51" t="s">
        <v>155</v>
      </c>
      <c r="N167" s="51" t="s">
        <v>152</v>
      </c>
      <c r="O167" s="51" t="s">
        <v>153</v>
      </c>
      <c r="P167" s="51" t="s">
        <v>154</v>
      </c>
      <c r="Q167" s="51">
        <v>99999</v>
      </c>
      <c r="R167" s="51" t="s">
        <v>122</v>
      </c>
      <c r="S167" s="51" t="s">
        <v>156</v>
      </c>
      <c r="T167" s="51" t="s">
        <v>89</v>
      </c>
      <c r="U167" s="51">
        <v>10</v>
      </c>
      <c r="V167" s="51">
        <v>99</v>
      </c>
      <c r="W167" s="54">
        <v>990</v>
      </c>
      <c r="X167" s="56">
        <v>95.039999999999992</v>
      </c>
      <c r="Y167" s="50" t="str">
        <f>INDEX(Region!$B$2:$B$26,MATCH('Sales Data'!G167,Region!$A$2:$A$52,0))</f>
        <v>West</v>
      </c>
      <c r="Z167" s="50" t="str">
        <f>INDEX(Table2[Region],MATCH('Sales Data'!G167,Table2[State Code],0))</f>
        <v>West</v>
      </c>
    </row>
    <row r="168" spans="1:26" x14ac:dyDescent="0.2">
      <c r="A168" s="51">
        <v>1210</v>
      </c>
      <c r="B168" s="52">
        <v>41823</v>
      </c>
      <c r="C168" s="51">
        <v>3</v>
      </c>
      <c r="D168" s="51" t="s">
        <v>151</v>
      </c>
      <c r="E168" s="51" t="s">
        <v>152</v>
      </c>
      <c r="F168" s="51" t="s">
        <v>153</v>
      </c>
      <c r="G168" s="51" t="s">
        <v>154</v>
      </c>
      <c r="H168" s="51">
        <v>99999</v>
      </c>
      <c r="I168" s="51" t="s">
        <v>122</v>
      </c>
      <c r="J168" s="51" t="s">
        <v>123</v>
      </c>
      <c r="K168" s="52">
        <v>41825</v>
      </c>
      <c r="L168" s="51" t="s">
        <v>124</v>
      </c>
      <c r="M168" s="51" t="s">
        <v>155</v>
      </c>
      <c r="N168" s="51" t="s">
        <v>152</v>
      </c>
      <c r="O168" s="51" t="s">
        <v>153</v>
      </c>
      <c r="P168" s="51" t="s">
        <v>154</v>
      </c>
      <c r="Q168" s="51">
        <v>99999</v>
      </c>
      <c r="R168" s="51" t="s">
        <v>122</v>
      </c>
      <c r="S168" s="51" t="s">
        <v>156</v>
      </c>
      <c r="T168" s="51" t="s">
        <v>83</v>
      </c>
      <c r="U168" s="51">
        <v>40</v>
      </c>
      <c r="V168" s="51">
        <v>10</v>
      </c>
      <c r="W168" s="54">
        <v>400</v>
      </c>
      <c r="X168" s="56">
        <v>40</v>
      </c>
      <c r="Y168" s="50" t="str">
        <f>INDEX(Region!$B$2:$B$26,MATCH('Sales Data'!G168,Region!$A$2:$A$52,0))</f>
        <v>West</v>
      </c>
      <c r="Z168" s="50" t="str">
        <f>INDEX(Table2[Region],MATCH('Sales Data'!G168,Table2[State Code],0))</f>
        <v>West</v>
      </c>
    </row>
    <row r="169" spans="1:26" x14ac:dyDescent="0.2">
      <c r="A169" s="51">
        <v>1214</v>
      </c>
      <c r="B169" s="52">
        <v>41830</v>
      </c>
      <c r="C169" s="51">
        <v>10</v>
      </c>
      <c r="D169" s="51" t="s">
        <v>170</v>
      </c>
      <c r="E169" s="51" t="s">
        <v>171</v>
      </c>
      <c r="F169" s="51" t="s">
        <v>172</v>
      </c>
      <c r="G169" s="51" t="s">
        <v>173</v>
      </c>
      <c r="H169" s="51">
        <v>99999</v>
      </c>
      <c r="I169" s="51" t="s">
        <v>122</v>
      </c>
      <c r="J169" s="51" t="s">
        <v>174</v>
      </c>
      <c r="K169" s="52">
        <v>41832</v>
      </c>
      <c r="L169" s="51" t="s">
        <v>124</v>
      </c>
      <c r="M169" s="51" t="s">
        <v>175</v>
      </c>
      <c r="N169" s="51" t="s">
        <v>171</v>
      </c>
      <c r="O169" s="51" t="s">
        <v>172</v>
      </c>
      <c r="P169" s="51" t="s">
        <v>173</v>
      </c>
      <c r="Q169" s="51">
        <v>99999</v>
      </c>
      <c r="R169" s="51" t="s">
        <v>122</v>
      </c>
      <c r="S169" s="51" t="s">
        <v>134</v>
      </c>
      <c r="T169" s="51" t="s">
        <v>90</v>
      </c>
      <c r="U169" s="51">
        <v>10</v>
      </c>
      <c r="V169" s="51">
        <v>80</v>
      </c>
      <c r="W169" s="54">
        <v>800</v>
      </c>
      <c r="X169" s="56">
        <v>77.599999999999994</v>
      </c>
      <c r="Y169" s="50" t="str">
        <f>INDEX(Region!$B$2:$B$26,MATCH('Sales Data'!G169,Region!$A$2:$A$52,0))</f>
        <v>Midwest</v>
      </c>
      <c r="Z169" s="50" t="str">
        <f>INDEX(Table2[Region],MATCH('Sales Data'!G169,Table2[State Code],0))</f>
        <v>Midwest</v>
      </c>
    </row>
    <row r="170" spans="1:26" x14ac:dyDescent="0.2">
      <c r="A170" s="51">
        <v>1216</v>
      </c>
      <c r="B170" s="52">
        <v>41830</v>
      </c>
      <c r="C170" s="51">
        <v>10</v>
      </c>
      <c r="D170" s="51" t="s">
        <v>170</v>
      </c>
      <c r="E170" s="51" t="s">
        <v>171</v>
      </c>
      <c r="F170" s="51" t="s">
        <v>172</v>
      </c>
      <c r="G170" s="51" t="s">
        <v>173</v>
      </c>
      <c r="H170" s="51">
        <v>99999</v>
      </c>
      <c r="I170" s="51" t="s">
        <v>122</v>
      </c>
      <c r="J170" s="51" t="s">
        <v>174</v>
      </c>
      <c r="K170" s="52"/>
      <c r="L170" s="51" t="s">
        <v>132</v>
      </c>
      <c r="M170" s="51" t="s">
        <v>175</v>
      </c>
      <c r="N170" s="51" t="s">
        <v>171</v>
      </c>
      <c r="O170" s="51" t="s">
        <v>172</v>
      </c>
      <c r="P170" s="51" t="s">
        <v>173</v>
      </c>
      <c r="Q170" s="51">
        <v>99999</v>
      </c>
      <c r="R170" s="51" t="s">
        <v>122</v>
      </c>
      <c r="S170" s="51"/>
      <c r="T170" s="51" t="s">
        <v>75</v>
      </c>
      <c r="U170" s="51">
        <v>3.5</v>
      </c>
      <c r="V170" s="51">
        <v>27</v>
      </c>
      <c r="W170" s="54">
        <v>94.5</v>
      </c>
      <c r="X170" s="56">
        <v>9.072000000000001</v>
      </c>
      <c r="Y170" s="50" t="str">
        <f>INDEX(Region!$B$2:$B$26,MATCH('Sales Data'!G170,Region!$A$2:$A$52,0))</f>
        <v>Midwest</v>
      </c>
      <c r="Z170" s="50" t="str">
        <f>INDEX(Table2[Region],MATCH('Sales Data'!G170,Table2[State Code],0))</f>
        <v>Midwest</v>
      </c>
    </row>
    <row r="171" spans="1:26" x14ac:dyDescent="0.2">
      <c r="A171" s="51">
        <v>1217</v>
      </c>
      <c r="B171" s="52">
        <v>41831</v>
      </c>
      <c r="C171" s="51">
        <v>11</v>
      </c>
      <c r="D171" s="51" t="s">
        <v>181</v>
      </c>
      <c r="E171" s="51" t="s">
        <v>182</v>
      </c>
      <c r="F171" s="51" t="s">
        <v>183</v>
      </c>
      <c r="G171" s="51" t="s">
        <v>184</v>
      </c>
      <c r="H171" s="51">
        <v>99999</v>
      </c>
      <c r="I171" s="51" t="s">
        <v>122</v>
      </c>
      <c r="J171" s="51" t="s">
        <v>167</v>
      </c>
      <c r="K171" s="51"/>
      <c r="L171" s="51" t="s">
        <v>143</v>
      </c>
      <c r="M171" s="51" t="s">
        <v>185</v>
      </c>
      <c r="N171" s="51" t="s">
        <v>182</v>
      </c>
      <c r="O171" s="51" t="s">
        <v>183</v>
      </c>
      <c r="P171" s="51" t="s">
        <v>184</v>
      </c>
      <c r="Q171" s="51">
        <v>99999</v>
      </c>
      <c r="R171" s="51" t="s">
        <v>122</v>
      </c>
      <c r="S171" s="51"/>
      <c r="T171" s="51" t="s">
        <v>83</v>
      </c>
      <c r="U171" s="51">
        <v>40</v>
      </c>
      <c r="V171" s="51">
        <v>97</v>
      </c>
      <c r="W171" s="54">
        <v>3880</v>
      </c>
      <c r="X171" s="56">
        <v>380.24</v>
      </c>
      <c r="Y171" s="50" t="str">
        <f>INDEX(Region!$B$2:$B$26,MATCH('Sales Data'!G171,Region!$A$2:$A$52,0))</f>
        <v>South</v>
      </c>
      <c r="Z171" s="50" t="str">
        <f>INDEX(Table2[Region],MATCH('Sales Data'!G171,Table2[State Code],0))</f>
        <v>South</v>
      </c>
    </row>
    <row r="172" spans="1:26" x14ac:dyDescent="0.2">
      <c r="A172" s="51">
        <v>1218</v>
      </c>
      <c r="B172" s="52">
        <v>41821</v>
      </c>
      <c r="C172" s="51">
        <v>1</v>
      </c>
      <c r="D172" s="51" t="s">
        <v>186</v>
      </c>
      <c r="E172" s="51" t="s">
        <v>187</v>
      </c>
      <c r="F172" s="51" t="s">
        <v>188</v>
      </c>
      <c r="G172" s="51" t="s">
        <v>189</v>
      </c>
      <c r="H172" s="51">
        <v>99999</v>
      </c>
      <c r="I172" s="51" t="s">
        <v>122</v>
      </c>
      <c r="J172" s="51" t="s">
        <v>142</v>
      </c>
      <c r="K172" s="51"/>
      <c r="L172" s="51" t="s">
        <v>143</v>
      </c>
      <c r="M172" s="51" t="s">
        <v>190</v>
      </c>
      <c r="N172" s="51" t="s">
        <v>187</v>
      </c>
      <c r="O172" s="51" t="s">
        <v>188</v>
      </c>
      <c r="P172" s="51" t="s">
        <v>189</v>
      </c>
      <c r="Q172" s="51">
        <v>99999</v>
      </c>
      <c r="R172" s="51" t="s">
        <v>122</v>
      </c>
      <c r="S172" s="51"/>
      <c r="T172" s="51" t="s">
        <v>87</v>
      </c>
      <c r="U172" s="51">
        <v>18.399999999999999</v>
      </c>
      <c r="V172" s="51">
        <v>42</v>
      </c>
      <c r="W172" s="54">
        <v>772.8</v>
      </c>
      <c r="X172" s="56">
        <v>80.371200000000002</v>
      </c>
      <c r="Y172" s="50" t="e">
        <f>INDEX(Region!$B$2:$B$26,MATCH('Sales Data'!G172,Region!$A$2:$A$52,0))</f>
        <v>#REF!</v>
      </c>
      <c r="Z172" s="50" t="str">
        <f>INDEX(Table2[Region],MATCH('Sales Data'!G172,Table2[State Code],0))</f>
        <v>West</v>
      </c>
    </row>
    <row r="173" spans="1:26" x14ac:dyDescent="0.2">
      <c r="A173" s="51">
        <v>1219</v>
      </c>
      <c r="B173" s="52">
        <v>41848</v>
      </c>
      <c r="C173" s="51">
        <v>28</v>
      </c>
      <c r="D173" s="51" t="s">
        <v>163</v>
      </c>
      <c r="E173" s="51" t="s">
        <v>164</v>
      </c>
      <c r="F173" s="51" t="s">
        <v>165</v>
      </c>
      <c r="G173" s="51" t="s">
        <v>166</v>
      </c>
      <c r="H173" s="51">
        <v>99999</v>
      </c>
      <c r="I173" s="51" t="s">
        <v>122</v>
      </c>
      <c r="J173" s="51" t="s">
        <v>167</v>
      </c>
      <c r="K173" s="51">
        <v>41850</v>
      </c>
      <c r="L173" s="51" t="s">
        <v>143</v>
      </c>
      <c r="M173" s="51" t="s">
        <v>169</v>
      </c>
      <c r="N173" s="51" t="s">
        <v>164</v>
      </c>
      <c r="O173" s="51" t="s">
        <v>165</v>
      </c>
      <c r="P173" s="51" t="s">
        <v>166</v>
      </c>
      <c r="Q173" s="51">
        <v>99999</v>
      </c>
      <c r="R173" s="51" t="s">
        <v>122</v>
      </c>
      <c r="S173" s="51" t="s">
        <v>134</v>
      </c>
      <c r="T173" s="51" t="s">
        <v>79</v>
      </c>
      <c r="U173" s="53">
        <v>46</v>
      </c>
      <c r="V173" s="51">
        <v>24</v>
      </c>
      <c r="W173" s="54">
        <v>1104</v>
      </c>
      <c r="X173" s="56">
        <v>105.98399999999999</v>
      </c>
      <c r="Y173" s="50" t="e">
        <f>INDEX(Region!$B$2:$B$26,MATCH('Sales Data'!G173,Region!$A$2:$A$52,0))</f>
        <v>#REF!</v>
      </c>
      <c r="Z173" s="50" t="str">
        <f>INDEX(Table2[Region],MATCH('Sales Data'!G173,Table2[State Code],0))</f>
        <v>South</v>
      </c>
    </row>
    <row r="174" spans="1:26" x14ac:dyDescent="0.2">
      <c r="A174" s="51">
        <v>1220</v>
      </c>
      <c r="B174" s="52">
        <v>41829</v>
      </c>
      <c r="C174" s="51">
        <v>9</v>
      </c>
      <c r="D174" s="51" t="s">
        <v>191</v>
      </c>
      <c r="E174" s="51" t="s">
        <v>192</v>
      </c>
      <c r="F174" s="51" t="s">
        <v>193</v>
      </c>
      <c r="G174" s="51" t="s">
        <v>194</v>
      </c>
      <c r="H174" s="51">
        <v>99999</v>
      </c>
      <c r="I174" s="51" t="s">
        <v>122</v>
      </c>
      <c r="J174" s="51" t="s">
        <v>195</v>
      </c>
      <c r="K174" s="52">
        <v>41831</v>
      </c>
      <c r="L174" s="51" t="s">
        <v>132</v>
      </c>
      <c r="M174" s="51" t="s">
        <v>196</v>
      </c>
      <c r="N174" s="51" t="s">
        <v>192</v>
      </c>
      <c r="O174" s="51" t="s">
        <v>193</v>
      </c>
      <c r="P174" s="51" t="s">
        <v>194</v>
      </c>
      <c r="Q174" s="51">
        <v>99999</v>
      </c>
      <c r="R174" s="51" t="s">
        <v>122</v>
      </c>
      <c r="S174" s="51" t="s">
        <v>126</v>
      </c>
      <c r="T174" s="51" t="s">
        <v>82</v>
      </c>
      <c r="U174" s="53">
        <v>9.65</v>
      </c>
      <c r="V174" s="51">
        <v>90</v>
      </c>
      <c r="W174" s="54">
        <v>868.5</v>
      </c>
      <c r="X174" s="56">
        <v>83.376000000000005</v>
      </c>
      <c r="Y174" s="50" t="e">
        <f>INDEX(Region!$B$2:$B$26,MATCH('Sales Data'!G174,Region!$A$2:$A$52,0))</f>
        <v>#REF!</v>
      </c>
      <c r="Z174" s="50" t="str">
        <f>INDEX(Table2[Region],MATCH('Sales Data'!G174,Table2[State Code],0))</f>
        <v>West</v>
      </c>
    </row>
    <row r="175" spans="1:26" x14ac:dyDescent="0.2">
      <c r="A175" s="51">
        <v>1221</v>
      </c>
      <c r="B175" s="52">
        <v>41826</v>
      </c>
      <c r="C175" s="51">
        <v>6</v>
      </c>
      <c r="D175" s="51" t="s">
        <v>157</v>
      </c>
      <c r="E175" s="51" t="s">
        <v>158</v>
      </c>
      <c r="F175" s="51" t="s">
        <v>159</v>
      </c>
      <c r="G175" s="51" t="s">
        <v>160</v>
      </c>
      <c r="H175" s="51">
        <v>99999</v>
      </c>
      <c r="I175" s="51" t="s">
        <v>122</v>
      </c>
      <c r="J175" s="51" t="s">
        <v>161</v>
      </c>
      <c r="K175" s="52">
        <v>41828</v>
      </c>
      <c r="L175" s="51" t="s">
        <v>124</v>
      </c>
      <c r="M175" s="51" t="s">
        <v>162</v>
      </c>
      <c r="N175" s="51" t="s">
        <v>158</v>
      </c>
      <c r="O175" s="51" t="s">
        <v>159</v>
      </c>
      <c r="P175" s="51" t="s">
        <v>160</v>
      </c>
      <c r="Q175" s="51">
        <v>99999</v>
      </c>
      <c r="R175" s="51" t="s">
        <v>122</v>
      </c>
      <c r="S175" s="51" t="s">
        <v>134</v>
      </c>
      <c r="T175" s="51" t="s">
        <v>81</v>
      </c>
      <c r="U175" s="53">
        <v>12.75</v>
      </c>
      <c r="V175" s="51">
        <v>28</v>
      </c>
      <c r="W175" s="54">
        <v>357</v>
      </c>
      <c r="X175" s="56">
        <v>35.700000000000003</v>
      </c>
      <c r="Y175" s="50" t="e">
        <f>INDEX(Region!$B$2:$B$26,MATCH('Sales Data'!G175,Region!$A$2:$A$52,0))</f>
        <v>#REF!</v>
      </c>
      <c r="Z175" s="50" t="str">
        <f>INDEX(Table2[Region],MATCH('Sales Data'!G175,Table2[State Code],0))</f>
        <v>Midwest</v>
      </c>
    </row>
    <row r="176" spans="1:26" x14ac:dyDescent="0.2">
      <c r="A176" s="51">
        <v>1222</v>
      </c>
      <c r="B176" s="52">
        <v>41879</v>
      </c>
      <c r="C176" s="51">
        <v>28</v>
      </c>
      <c r="D176" s="51" t="s">
        <v>163</v>
      </c>
      <c r="E176" s="51" t="s">
        <v>164</v>
      </c>
      <c r="F176" s="51" t="s">
        <v>165</v>
      </c>
      <c r="G176" s="51" t="s">
        <v>166</v>
      </c>
      <c r="H176" s="51">
        <v>99999</v>
      </c>
      <c r="I176" s="51" t="s">
        <v>122</v>
      </c>
      <c r="J176" s="51" t="s">
        <v>167</v>
      </c>
      <c r="K176" s="52">
        <v>41881</v>
      </c>
      <c r="L176" s="51" t="s">
        <v>143</v>
      </c>
      <c r="M176" s="51" t="s">
        <v>169</v>
      </c>
      <c r="N176" s="51" t="s">
        <v>164</v>
      </c>
      <c r="O176" s="51" t="s">
        <v>165</v>
      </c>
      <c r="P176" s="51" t="s">
        <v>166</v>
      </c>
      <c r="Q176" s="51">
        <v>99999</v>
      </c>
      <c r="R176" s="51" t="s">
        <v>122</v>
      </c>
      <c r="S176" s="51" t="s">
        <v>126</v>
      </c>
      <c r="T176" s="51" t="s">
        <v>79</v>
      </c>
      <c r="U176" s="53">
        <v>46</v>
      </c>
      <c r="V176" s="51">
        <v>28</v>
      </c>
      <c r="W176" s="54">
        <v>1288</v>
      </c>
      <c r="X176" s="56">
        <v>133.95200000000003</v>
      </c>
      <c r="Y176" s="50" t="e">
        <f>INDEX(Region!$B$2:$B$26,MATCH('Sales Data'!G176,Region!$A$2:$A$52,0))</f>
        <v>#REF!</v>
      </c>
      <c r="Z176" s="50" t="str">
        <f>INDEX(Table2[Region],MATCH('Sales Data'!G176,Table2[State Code],0))</f>
        <v>South</v>
      </c>
    </row>
    <row r="177" spans="1:26" x14ac:dyDescent="0.2">
      <c r="A177" s="51">
        <v>1223</v>
      </c>
      <c r="B177" s="52">
        <v>41859</v>
      </c>
      <c r="C177" s="51">
        <v>8</v>
      </c>
      <c r="D177" s="51" t="s">
        <v>138</v>
      </c>
      <c r="E177" s="51" t="s">
        <v>139</v>
      </c>
      <c r="F177" s="51" t="s">
        <v>140</v>
      </c>
      <c r="G177" s="51" t="s">
        <v>141</v>
      </c>
      <c r="H177" s="51">
        <v>99999</v>
      </c>
      <c r="I177" s="51" t="s">
        <v>122</v>
      </c>
      <c r="J177" s="51" t="s">
        <v>142</v>
      </c>
      <c r="K177" s="52">
        <v>41861</v>
      </c>
      <c r="L177" s="51" t="s">
        <v>143</v>
      </c>
      <c r="M177" s="51" t="s">
        <v>144</v>
      </c>
      <c r="N177" s="51" t="s">
        <v>139</v>
      </c>
      <c r="O177" s="51" t="s">
        <v>140</v>
      </c>
      <c r="P177" s="51" t="s">
        <v>141</v>
      </c>
      <c r="Q177" s="51">
        <v>99999</v>
      </c>
      <c r="R177" s="51" t="s">
        <v>122</v>
      </c>
      <c r="S177" s="51" t="s">
        <v>126</v>
      </c>
      <c r="T177" s="51" t="s">
        <v>81</v>
      </c>
      <c r="U177" s="53">
        <v>12.75</v>
      </c>
      <c r="V177" s="51">
        <v>57</v>
      </c>
      <c r="W177" s="54">
        <v>726.75</v>
      </c>
      <c r="X177" s="56">
        <v>69.768000000000001</v>
      </c>
      <c r="Y177" s="50" t="e">
        <f>INDEX(Region!$B$2:$B$26,MATCH('Sales Data'!G177,Region!$A$2:$A$52,0))</f>
        <v>#REF!</v>
      </c>
      <c r="Z177" s="50" t="str">
        <f>INDEX(Table2[Region],MATCH('Sales Data'!G177,Table2[State Code],0))</f>
        <v>West</v>
      </c>
    </row>
    <row r="178" spans="1:26" x14ac:dyDescent="0.2">
      <c r="A178" s="51">
        <v>1224</v>
      </c>
      <c r="B178" s="52">
        <v>41861</v>
      </c>
      <c r="C178" s="51">
        <v>10</v>
      </c>
      <c r="D178" s="51" t="s">
        <v>170</v>
      </c>
      <c r="E178" s="51" t="s">
        <v>171</v>
      </c>
      <c r="F178" s="51" t="s">
        <v>172</v>
      </c>
      <c r="G178" s="51" t="s">
        <v>173</v>
      </c>
      <c r="H178" s="51">
        <v>99999</v>
      </c>
      <c r="I178" s="51" t="s">
        <v>122</v>
      </c>
      <c r="J178" s="51" t="s">
        <v>174</v>
      </c>
      <c r="K178" s="52">
        <v>41863</v>
      </c>
      <c r="L178" s="51" t="s">
        <v>124</v>
      </c>
      <c r="M178" s="51" t="s">
        <v>175</v>
      </c>
      <c r="N178" s="51" t="s">
        <v>171</v>
      </c>
      <c r="O178" s="51" t="s">
        <v>172</v>
      </c>
      <c r="P178" s="51" t="s">
        <v>173</v>
      </c>
      <c r="Q178" s="51">
        <v>99999</v>
      </c>
      <c r="R178" s="51" t="s">
        <v>122</v>
      </c>
      <c r="S178" s="51" t="s">
        <v>134</v>
      </c>
      <c r="T178" s="51" t="s">
        <v>84</v>
      </c>
      <c r="U178" s="53">
        <v>2.99</v>
      </c>
      <c r="V178" s="51">
        <v>23</v>
      </c>
      <c r="W178" s="54">
        <v>68.77000000000001</v>
      </c>
      <c r="X178" s="56">
        <v>6.6706900000000013</v>
      </c>
      <c r="Y178" s="50" t="str">
        <f>INDEX(Region!$B$2:$B$26,MATCH('Sales Data'!G178,Region!$A$2:$A$52,0))</f>
        <v>Midwest</v>
      </c>
      <c r="Z178" s="50" t="str">
        <f>INDEX(Table2[Region],MATCH('Sales Data'!G178,Table2[State Code],0))</f>
        <v>Midwest</v>
      </c>
    </row>
    <row r="179" spans="1:26" x14ac:dyDescent="0.2">
      <c r="A179" s="51">
        <v>1225</v>
      </c>
      <c r="B179" s="52">
        <v>41858</v>
      </c>
      <c r="C179" s="51">
        <v>7</v>
      </c>
      <c r="D179" s="51" t="s">
        <v>176</v>
      </c>
      <c r="E179" s="51" t="s">
        <v>177</v>
      </c>
      <c r="F179" s="51" t="s">
        <v>178</v>
      </c>
      <c r="G179" s="51" t="s">
        <v>179</v>
      </c>
      <c r="H179" s="51">
        <v>99999</v>
      </c>
      <c r="I179" s="51" t="s">
        <v>122</v>
      </c>
      <c r="J179" s="51" t="s">
        <v>142</v>
      </c>
      <c r="K179" s="52"/>
      <c r="L179" s="51"/>
      <c r="M179" s="51" t="s">
        <v>180</v>
      </c>
      <c r="N179" s="51" t="s">
        <v>177</v>
      </c>
      <c r="O179" s="51" t="s">
        <v>178</v>
      </c>
      <c r="P179" s="51" t="s">
        <v>179</v>
      </c>
      <c r="Q179" s="51">
        <v>99999</v>
      </c>
      <c r="R179" s="51" t="s">
        <v>122</v>
      </c>
      <c r="S179" s="51"/>
      <c r="T179" s="51" t="s">
        <v>79</v>
      </c>
      <c r="U179" s="53">
        <v>46</v>
      </c>
      <c r="V179" s="51">
        <v>86</v>
      </c>
      <c r="W179" s="54">
        <v>3956</v>
      </c>
      <c r="X179" s="56">
        <v>399.55600000000004</v>
      </c>
      <c r="Y179" s="50" t="str">
        <f>INDEX(Region!$B$2:$B$26,MATCH('Sales Data'!G179,Region!$A$2:$A$52,0))</f>
        <v>West</v>
      </c>
      <c r="Z179" s="50" t="str">
        <f>INDEX(Table2[Region],MATCH('Sales Data'!G179,Table2[State Code],0))</f>
        <v>West</v>
      </c>
    </row>
    <row r="180" spans="1:26" x14ac:dyDescent="0.2">
      <c r="A180" s="51">
        <v>1226</v>
      </c>
      <c r="B180" s="52">
        <v>41861</v>
      </c>
      <c r="C180" s="51">
        <v>10</v>
      </c>
      <c r="D180" s="51" t="s">
        <v>170</v>
      </c>
      <c r="E180" s="51" t="s">
        <v>171</v>
      </c>
      <c r="F180" s="51" t="s">
        <v>172</v>
      </c>
      <c r="G180" s="51" t="s">
        <v>173</v>
      </c>
      <c r="H180" s="51">
        <v>99999</v>
      </c>
      <c r="I180" s="51" t="s">
        <v>122</v>
      </c>
      <c r="J180" s="51" t="s">
        <v>174</v>
      </c>
      <c r="K180" s="52">
        <v>41863</v>
      </c>
      <c r="L180" s="51" t="s">
        <v>132</v>
      </c>
      <c r="M180" s="51" t="s">
        <v>175</v>
      </c>
      <c r="N180" s="51" t="s">
        <v>171</v>
      </c>
      <c r="O180" s="51" t="s">
        <v>172</v>
      </c>
      <c r="P180" s="51" t="s">
        <v>173</v>
      </c>
      <c r="Q180" s="51">
        <v>99999</v>
      </c>
      <c r="R180" s="51" t="s">
        <v>122</v>
      </c>
      <c r="S180" s="51"/>
      <c r="T180" s="51" t="s">
        <v>85</v>
      </c>
      <c r="U180" s="53">
        <v>25</v>
      </c>
      <c r="V180" s="51">
        <v>47</v>
      </c>
      <c r="W180" s="54">
        <v>1175</v>
      </c>
      <c r="X180" s="56">
        <v>116.325</v>
      </c>
      <c r="Y180" s="50" t="str">
        <f>INDEX(Region!$B$2:$B$26,MATCH('Sales Data'!G180,Region!$A$2:$A$52,0))</f>
        <v>Midwest</v>
      </c>
      <c r="Z180" s="50" t="str">
        <f>INDEX(Table2[Region],MATCH('Sales Data'!G180,Table2[State Code],0))</f>
        <v>Midwest</v>
      </c>
    </row>
    <row r="181" spans="1:26" x14ac:dyDescent="0.2">
      <c r="A181" s="51">
        <v>1227</v>
      </c>
      <c r="B181" s="52">
        <v>41861</v>
      </c>
      <c r="C181" s="51">
        <v>10</v>
      </c>
      <c r="D181" s="51" t="s">
        <v>170</v>
      </c>
      <c r="E181" s="51" t="s">
        <v>171</v>
      </c>
      <c r="F181" s="51" t="s">
        <v>172</v>
      </c>
      <c r="G181" s="51" t="s">
        <v>173</v>
      </c>
      <c r="H181" s="51">
        <v>99999</v>
      </c>
      <c r="I181" s="51" t="s">
        <v>122</v>
      </c>
      <c r="J181" s="51" t="s">
        <v>174</v>
      </c>
      <c r="K181" s="52">
        <v>41863</v>
      </c>
      <c r="L181" s="51" t="s">
        <v>132</v>
      </c>
      <c r="M181" s="51" t="s">
        <v>175</v>
      </c>
      <c r="N181" s="51" t="s">
        <v>171</v>
      </c>
      <c r="O181" s="51" t="s">
        <v>172</v>
      </c>
      <c r="P181" s="51" t="s">
        <v>173</v>
      </c>
      <c r="Q181" s="51">
        <v>99999</v>
      </c>
      <c r="R181" s="51" t="s">
        <v>122</v>
      </c>
      <c r="S181" s="51"/>
      <c r="T181" s="51" t="s">
        <v>86</v>
      </c>
      <c r="U181" s="53">
        <v>22</v>
      </c>
      <c r="V181" s="51">
        <v>97</v>
      </c>
      <c r="W181" s="54">
        <v>2134</v>
      </c>
      <c r="X181" s="56">
        <v>221.93600000000001</v>
      </c>
      <c r="Y181" s="50" t="str">
        <f>INDEX(Region!$B$2:$B$26,MATCH('Sales Data'!G181,Region!$A$2:$A$52,0))</f>
        <v>Midwest</v>
      </c>
      <c r="Z181" s="50" t="str">
        <f>INDEX(Table2[Region],MATCH('Sales Data'!G181,Table2[State Code],0))</f>
        <v>Midwest</v>
      </c>
    </row>
    <row r="182" spans="1:26" x14ac:dyDescent="0.2">
      <c r="A182" s="51">
        <v>1228</v>
      </c>
      <c r="B182" s="52">
        <v>41861</v>
      </c>
      <c r="C182" s="51">
        <v>10</v>
      </c>
      <c r="D182" s="51" t="s">
        <v>170</v>
      </c>
      <c r="E182" s="51" t="s">
        <v>171</v>
      </c>
      <c r="F182" s="51" t="s">
        <v>172</v>
      </c>
      <c r="G182" s="51" t="s">
        <v>173</v>
      </c>
      <c r="H182" s="51">
        <v>99999</v>
      </c>
      <c r="I182" s="51" t="s">
        <v>122</v>
      </c>
      <c r="J182" s="51" t="s">
        <v>174</v>
      </c>
      <c r="K182" s="52">
        <v>41863</v>
      </c>
      <c r="L182" s="51" t="s">
        <v>132</v>
      </c>
      <c r="M182" s="51" t="s">
        <v>175</v>
      </c>
      <c r="N182" s="51" t="s">
        <v>171</v>
      </c>
      <c r="O182" s="51" t="s">
        <v>172</v>
      </c>
      <c r="P182" s="51" t="s">
        <v>173</v>
      </c>
      <c r="Q182" s="51">
        <v>99999</v>
      </c>
      <c r="R182" s="51" t="s">
        <v>122</v>
      </c>
      <c r="S182" s="51"/>
      <c r="T182" s="51" t="s">
        <v>80</v>
      </c>
      <c r="U182" s="53">
        <v>9.1999999999999993</v>
      </c>
      <c r="V182" s="51">
        <v>96</v>
      </c>
      <c r="W182" s="54">
        <v>883.19999999999993</v>
      </c>
      <c r="X182" s="56">
        <v>86.553599999999989</v>
      </c>
      <c r="Y182" s="50" t="str">
        <f>INDEX(Region!$B$2:$B$26,MATCH('Sales Data'!G182,Region!$A$2:$A$52,0))</f>
        <v>Midwest</v>
      </c>
      <c r="Z182" s="50" t="str">
        <f>INDEX(Table2[Region],MATCH('Sales Data'!G182,Table2[State Code],0))</f>
        <v>Midwest</v>
      </c>
    </row>
    <row r="183" spans="1:26" x14ac:dyDescent="0.2">
      <c r="A183" s="51">
        <v>1229</v>
      </c>
      <c r="B183" s="52">
        <v>41862</v>
      </c>
      <c r="C183" s="51">
        <v>11</v>
      </c>
      <c r="D183" s="51" t="s">
        <v>181</v>
      </c>
      <c r="E183" s="51" t="s">
        <v>182</v>
      </c>
      <c r="F183" s="51" t="s">
        <v>183</v>
      </c>
      <c r="G183" s="51" t="s">
        <v>184</v>
      </c>
      <c r="H183" s="51">
        <v>99999</v>
      </c>
      <c r="I183" s="51" t="s">
        <v>122</v>
      </c>
      <c r="J183" s="51" t="s">
        <v>167</v>
      </c>
      <c r="K183" s="52"/>
      <c r="L183" s="51" t="s">
        <v>143</v>
      </c>
      <c r="M183" s="51" t="s">
        <v>185</v>
      </c>
      <c r="N183" s="51" t="s">
        <v>182</v>
      </c>
      <c r="O183" s="51" t="s">
        <v>183</v>
      </c>
      <c r="P183" s="51" t="s">
        <v>184</v>
      </c>
      <c r="Q183" s="51">
        <v>99999</v>
      </c>
      <c r="R183" s="51" t="s">
        <v>122</v>
      </c>
      <c r="S183" s="51"/>
      <c r="T183" s="51" t="s">
        <v>75</v>
      </c>
      <c r="U183" s="53">
        <v>3.5</v>
      </c>
      <c r="V183" s="51">
        <v>31</v>
      </c>
      <c r="W183" s="54">
        <v>108.5</v>
      </c>
      <c r="X183" s="56">
        <v>10.850000000000001</v>
      </c>
      <c r="Y183" s="50" t="str">
        <f>INDEX(Region!$B$2:$B$26,MATCH('Sales Data'!G183,Region!$A$2:$A$52,0))</f>
        <v>South</v>
      </c>
      <c r="Z183" s="50" t="str">
        <f>INDEX(Table2[Region],MATCH('Sales Data'!G183,Table2[State Code],0))</f>
        <v>South</v>
      </c>
    </row>
    <row r="184" spans="1:26" x14ac:dyDescent="0.2">
      <c r="A184" s="51">
        <v>1230</v>
      </c>
      <c r="B184" s="52">
        <v>41862</v>
      </c>
      <c r="C184" s="51">
        <v>11</v>
      </c>
      <c r="D184" s="51" t="s">
        <v>181</v>
      </c>
      <c r="E184" s="51" t="s">
        <v>182</v>
      </c>
      <c r="F184" s="51" t="s">
        <v>183</v>
      </c>
      <c r="G184" s="51" t="s">
        <v>184</v>
      </c>
      <c r="H184" s="51">
        <v>99999</v>
      </c>
      <c r="I184" s="51" t="s">
        <v>122</v>
      </c>
      <c r="J184" s="51" t="s">
        <v>167</v>
      </c>
      <c r="K184" s="52"/>
      <c r="L184" s="51" t="s">
        <v>143</v>
      </c>
      <c r="M184" s="51" t="s">
        <v>185</v>
      </c>
      <c r="N184" s="51" t="s">
        <v>182</v>
      </c>
      <c r="O184" s="51" t="s">
        <v>183</v>
      </c>
      <c r="P184" s="51" t="s">
        <v>184</v>
      </c>
      <c r="Q184" s="51">
        <v>99999</v>
      </c>
      <c r="R184" s="51" t="s">
        <v>122</v>
      </c>
      <c r="S184" s="51"/>
      <c r="T184" s="51" t="s">
        <v>84</v>
      </c>
      <c r="U184" s="53">
        <v>2.99</v>
      </c>
      <c r="V184" s="51">
        <v>52</v>
      </c>
      <c r="W184" s="54">
        <v>155.48000000000002</v>
      </c>
      <c r="X184" s="56">
        <v>16.014440000000004</v>
      </c>
      <c r="Y184" s="50" t="str">
        <f>INDEX(Region!$B$2:$B$26,MATCH('Sales Data'!G184,Region!$A$2:$A$52,0))</f>
        <v>South</v>
      </c>
      <c r="Z184" s="50" t="str">
        <f>INDEX(Table2[Region],MATCH('Sales Data'!G184,Table2[State Code],0))</f>
        <v>South</v>
      </c>
    </row>
    <row r="185" spans="1:26" x14ac:dyDescent="0.2">
      <c r="A185" s="51">
        <v>1231</v>
      </c>
      <c r="B185" s="52">
        <v>41852</v>
      </c>
      <c r="C185" s="51">
        <v>1</v>
      </c>
      <c r="D185" s="51" t="s">
        <v>186</v>
      </c>
      <c r="E185" s="51" t="s">
        <v>187</v>
      </c>
      <c r="F185" s="51" t="s">
        <v>188</v>
      </c>
      <c r="G185" s="51" t="s">
        <v>189</v>
      </c>
      <c r="H185" s="51">
        <v>99999</v>
      </c>
      <c r="I185" s="51" t="s">
        <v>122</v>
      </c>
      <c r="J185" s="51" t="s">
        <v>142</v>
      </c>
      <c r="K185" s="52"/>
      <c r="L185" s="51"/>
      <c r="M185" s="51" t="s">
        <v>190</v>
      </c>
      <c r="N185" s="51" t="s">
        <v>187</v>
      </c>
      <c r="O185" s="51" t="s">
        <v>188</v>
      </c>
      <c r="P185" s="51" t="s">
        <v>189</v>
      </c>
      <c r="Q185" s="51">
        <v>99999</v>
      </c>
      <c r="R185" s="51" t="s">
        <v>122</v>
      </c>
      <c r="S185" s="51"/>
      <c r="T185" s="51" t="s">
        <v>78</v>
      </c>
      <c r="U185" s="53">
        <v>18</v>
      </c>
      <c r="V185" s="51">
        <v>91</v>
      </c>
      <c r="W185" s="54">
        <v>1638</v>
      </c>
      <c r="X185" s="56">
        <v>158.886</v>
      </c>
      <c r="Y185" s="50" t="e">
        <f>INDEX(Region!$B$2:$B$26,MATCH('Sales Data'!G185,Region!$A$2:$A$52,0))</f>
        <v>#REF!</v>
      </c>
      <c r="Z185" s="50" t="str">
        <f>INDEX(Table2[Region],MATCH('Sales Data'!G185,Table2[State Code],0))</f>
        <v>West</v>
      </c>
    </row>
    <row r="186" spans="1:26" x14ac:dyDescent="0.2">
      <c r="A186" s="51">
        <v>1232</v>
      </c>
      <c r="B186" s="52">
        <v>41852</v>
      </c>
      <c r="C186" s="51">
        <v>1</v>
      </c>
      <c r="D186" s="51" t="s">
        <v>186</v>
      </c>
      <c r="E186" s="51" t="s">
        <v>187</v>
      </c>
      <c r="F186" s="51" t="s">
        <v>188</v>
      </c>
      <c r="G186" s="51" t="s">
        <v>189</v>
      </c>
      <c r="H186" s="51">
        <v>99999</v>
      </c>
      <c r="I186" s="51" t="s">
        <v>122</v>
      </c>
      <c r="J186" s="51" t="s">
        <v>142</v>
      </c>
      <c r="K186" s="52"/>
      <c r="L186" s="51"/>
      <c r="M186" s="51" t="s">
        <v>190</v>
      </c>
      <c r="N186" s="51" t="s">
        <v>187</v>
      </c>
      <c r="O186" s="51" t="s">
        <v>188</v>
      </c>
      <c r="P186" s="51" t="s">
        <v>189</v>
      </c>
      <c r="Q186" s="51">
        <v>99999</v>
      </c>
      <c r="R186" s="51" t="s">
        <v>122</v>
      </c>
      <c r="S186" s="51"/>
      <c r="T186" s="51" t="s">
        <v>79</v>
      </c>
      <c r="U186" s="53">
        <v>46</v>
      </c>
      <c r="V186" s="51">
        <v>14</v>
      </c>
      <c r="W186" s="54">
        <v>644</v>
      </c>
      <c r="X186" s="56">
        <v>63.756000000000007</v>
      </c>
      <c r="Y186" s="50" t="e">
        <f>INDEX(Region!$B$2:$B$26,MATCH('Sales Data'!G186,Region!$A$2:$A$52,0))</f>
        <v>#REF!</v>
      </c>
      <c r="Z186" s="50" t="str">
        <f>INDEX(Table2[Region],MATCH('Sales Data'!G186,Table2[State Code],0))</f>
        <v>West</v>
      </c>
    </row>
    <row r="187" spans="1:26" x14ac:dyDescent="0.2">
      <c r="A187" s="51">
        <v>1233</v>
      </c>
      <c r="B187" s="52">
        <v>41852</v>
      </c>
      <c r="C187" s="51">
        <v>1</v>
      </c>
      <c r="D187" s="51" t="s">
        <v>186</v>
      </c>
      <c r="E187" s="51" t="s">
        <v>187</v>
      </c>
      <c r="F187" s="51" t="s">
        <v>188</v>
      </c>
      <c r="G187" s="51" t="s">
        <v>189</v>
      </c>
      <c r="H187" s="51">
        <v>99999</v>
      </c>
      <c r="I187" s="51" t="s">
        <v>122</v>
      </c>
      <c r="J187" s="51" t="s">
        <v>142</v>
      </c>
      <c r="K187" s="52"/>
      <c r="L187" s="51"/>
      <c r="M187" s="51" t="s">
        <v>190</v>
      </c>
      <c r="N187" s="51" t="s">
        <v>187</v>
      </c>
      <c r="O187" s="51" t="s">
        <v>188</v>
      </c>
      <c r="P187" s="51" t="s">
        <v>189</v>
      </c>
      <c r="Q187" s="51">
        <v>99999</v>
      </c>
      <c r="R187" s="51" t="s">
        <v>122</v>
      </c>
      <c r="S187" s="51"/>
      <c r="T187" s="51" t="s">
        <v>84</v>
      </c>
      <c r="U187" s="51">
        <v>2.99</v>
      </c>
      <c r="V187" s="51">
        <v>44</v>
      </c>
      <c r="W187" s="54">
        <v>131.56</v>
      </c>
      <c r="X187" s="56">
        <v>13.287560000000001</v>
      </c>
      <c r="Y187" s="50" t="e">
        <f>INDEX(Region!$B$2:$B$26,MATCH('Sales Data'!G187,Region!$A$2:$A$52,0))</f>
        <v>#REF!</v>
      </c>
      <c r="Z187" s="50" t="str">
        <f>INDEX(Table2[Region],MATCH('Sales Data'!G187,Table2[State Code],0))</f>
        <v>West</v>
      </c>
    </row>
    <row r="188" spans="1:26" x14ac:dyDescent="0.2">
      <c r="A188" s="51">
        <v>1234</v>
      </c>
      <c r="B188" s="52">
        <v>41879</v>
      </c>
      <c r="C188" s="51">
        <v>28</v>
      </c>
      <c r="D188" s="51" t="s">
        <v>163</v>
      </c>
      <c r="E188" s="51" t="s">
        <v>164</v>
      </c>
      <c r="F188" s="51" t="s">
        <v>165</v>
      </c>
      <c r="G188" s="51" t="s">
        <v>166</v>
      </c>
      <c r="H188" s="51">
        <v>99999</v>
      </c>
      <c r="I188" s="51" t="s">
        <v>122</v>
      </c>
      <c r="J188" s="51" t="s">
        <v>167</v>
      </c>
      <c r="K188" s="52">
        <v>41881</v>
      </c>
      <c r="L188" s="51" t="s">
        <v>143</v>
      </c>
      <c r="M188" s="51" t="s">
        <v>169</v>
      </c>
      <c r="N188" s="51" t="s">
        <v>164</v>
      </c>
      <c r="O188" s="51" t="s">
        <v>165</v>
      </c>
      <c r="P188" s="51" t="s">
        <v>166</v>
      </c>
      <c r="Q188" s="51">
        <v>99999</v>
      </c>
      <c r="R188" s="51" t="s">
        <v>122</v>
      </c>
      <c r="S188" s="51" t="s">
        <v>134</v>
      </c>
      <c r="T188" s="51" t="s">
        <v>82</v>
      </c>
      <c r="U188" s="51">
        <v>9.65</v>
      </c>
      <c r="V188" s="51">
        <v>97</v>
      </c>
      <c r="W188" s="54">
        <v>936.05000000000007</v>
      </c>
      <c r="X188" s="56">
        <v>95.477100000000021</v>
      </c>
      <c r="Y188" s="50" t="e">
        <f>INDEX(Region!$B$2:$B$26,MATCH('Sales Data'!G188,Region!$A$2:$A$52,0))</f>
        <v>#REF!</v>
      </c>
      <c r="Z188" s="50" t="str">
        <f>INDEX(Table2[Region],MATCH('Sales Data'!G188,Table2[State Code],0))</f>
        <v>South</v>
      </c>
    </row>
    <row r="189" spans="1:26" x14ac:dyDescent="0.2">
      <c r="A189" s="51">
        <v>1235</v>
      </c>
      <c r="B189" s="52">
        <v>41879</v>
      </c>
      <c r="C189" s="51">
        <v>28</v>
      </c>
      <c r="D189" s="51" t="s">
        <v>163</v>
      </c>
      <c r="E189" s="51" t="s">
        <v>164</v>
      </c>
      <c r="F189" s="51" t="s">
        <v>165</v>
      </c>
      <c r="G189" s="51" t="s">
        <v>166</v>
      </c>
      <c r="H189" s="51">
        <v>99999</v>
      </c>
      <c r="I189" s="51" t="s">
        <v>122</v>
      </c>
      <c r="J189" s="51" t="s">
        <v>167</v>
      </c>
      <c r="K189" s="52">
        <v>41881</v>
      </c>
      <c r="L189" s="51" t="s">
        <v>143</v>
      </c>
      <c r="M189" s="51" t="s">
        <v>169</v>
      </c>
      <c r="N189" s="51" t="s">
        <v>164</v>
      </c>
      <c r="O189" s="51" t="s">
        <v>165</v>
      </c>
      <c r="P189" s="51" t="s">
        <v>166</v>
      </c>
      <c r="Q189" s="51">
        <v>99999</v>
      </c>
      <c r="R189" s="51" t="s">
        <v>122</v>
      </c>
      <c r="S189" s="51" t="s">
        <v>134</v>
      </c>
      <c r="T189" s="51" t="s">
        <v>87</v>
      </c>
      <c r="U189" s="51">
        <v>18.399999999999999</v>
      </c>
      <c r="V189" s="51">
        <v>80</v>
      </c>
      <c r="W189" s="54">
        <v>1472</v>
      </c>
      <c r="X189" s="56">
        <v>150.14400000000003</v>
      </c>
      <c r="Y189" s="50" t="e">
        <f>INDEX(Region!$B$2:$B$26,MATCH('Sales Data'!G189,Region!$A$2:$A$52,0))</f>
        <v>#REF!</v>
      </c>
      <c r="Z189" s="50" t="str">
        <f>INDEX(Table2[Region],MATCH('Sales Data'!G189,Table2[State Code],0))</f>
        <v>South</v>
      </c>
    </row>
    <row r="190" spans="1:26" x14ac:dyDescent="0.2">
      <c r="A190" s="51">
        <v>1237</v>
      </c>
      <c r="B190" s="52">
        <v>41860</v>
      </c>
      <c r="C190" s="51">
        <v>9</v>
      </c>
      <c r="D190" s="51" t="s">
        <v>191</v>
      </c>
      <c r="E190" s="51" t="s">
        <v>192</v>
      </c>
      <c r="F190" s="51" t="s">
        <v>193</v>
      </c>
      <c r="G190" s="51" t="s">
        <v>194</v>
      </c>
      <c r="H190" s="51">
        <v>99999</v>
      </c>
      <c r="I190" s="51" t="s">
        <v>122</v>
      </c>
      <c r="J190" s="51" t="s">
        <v>195</v>
      </c>
      <c r="K190" s="52">
        <v>41862</v>
      </c>
      <c r="L190" s="51" t="s">
        <v>132</v>
      </c>
      <c r="M190" s="51" t="s">
        <v>196</v>
      </c>
      <c r="N190" s="51" t="s">
        <v>192</v>
      </c>
      <c r="O190" s="51" t="s">
        <v>193</v>
      </c>
      <c r="P190" s="51" t="s">
        <v>194</v>
      </c>
      <c r="Q190" s="51">
        <v>99999</v>
      </c>
      <c r="R190" s="51" t="s">
        <v>122</v>
      </c>
      <c r="S190" s="51" t="s">
        <v>126</v>
      </c>
      <c r="T190" s="51" t="s">
        <v>88</v>
      </c>
      <c r="U190" s="51">
        <v>34.799999999999997</v>
      </c>
      <c r="V190" s="51">
        <v>32</v>
      </c>
      <c r="W190" s="54">
        <v>1113.5999999999999</v>
      </c>
      <c r="X190" s="56">
        <v>111.36</v>
      </c>
      <c r="Y190" s="50" t="e">
        <f>INDEX(Region!$B$2:$B$26,MATCH('Sales Data'!G190,Region!$A$2:$A$52,0))</f>
        <v>#REF!</v>
      </c>
      <c r="Z190" s="50" t="str">
        <f>INDEX(Table2[Region],MATCH('Sales Data'!G190,Table2[State Code],0))</f>
        <v>West</v>
      </c>
    </row>
    <row r="191" spans="1:26" x14ac:dyDescent="0.2">
      <c r="A191" s="51">
        <v>1238</v>
      </c>
      <c r="B191" s="52">
        <v>41857</v>
      </c>
      <c r="C191" s="51">
        <v>6</v>
      </c>
      <c r="D191" s="51" t="s">
        <v>157</v>
      </c>
      <c r="E191" s="51" t="s">
        <v>158</v>
      </c>
      <c r="F191" s="51" t="s">
        <v>159</v>
      </c>
      <c r="G191" s="51" t="s">
        <v>160</v>
      </c>
      <c r="H191" s="51">
        <v>99999</v>
      </c>
      <c r="I191" s="51" t="s">
        <v>122</v>
      </c>
      <c r="J191" s="51" t="s">
        <v>161</v>
      </c>
      <c r="K191" s="52">
        <v>41859</v>
      </c>
      <c r="L191" s="51" t="s">
        <v>124</v>
      </c>
      <c r="M191" s="51" t="s">
        <v>162</v>
      </c>
      <c r="N191" s="51" t="s">
        <v>158</v>
      </c>
      <c r="O191" s="51" t="s">
        <v>159</v>
      </c>
      <c r="P191" s="51" t="s">
        <v>160</v>
      </c>
      <c r="Q191" s="51">
        <v>99999</v>
      </c>
      <c r="R191" s="51" t="s">
        <v>122</v>
      </c>
      <c r="S191" s="51" t="s">
        <v>134</v>
      </c>
      <c r="T191" s="51" t="s">
        <v>74</v>
      </c>
      <c r="U191" s="51">
        <v>14</v>
      </c>
      <c r="V191" s="51">
        <v>52</v>
      </c>
      <c r="W191" s="54">
        <v>728</v>
      </c>
      <c r="X191" s="56">
        <v>72.8</v>
      </c>
      <c r="Y191" s="50" t="e">
        <f>INDEX(Region!$B$2:$B$26,MATCH('Sales Data'!G191,Region!$A$2:$A$52,0))</f>
        <v>#REF!</v>
      </c>
      <c r="Z191" s="50" t="str">
        <f>INDEX(Table2[Region],MATCH('Sales Data'!G191,Table2[State Code],0))</f>
        <v>Midwest</v>
      </c>
    </row>
    <row r="192" spans="1:26" x14ac:dyDescent="0.2">
      <c r="A192" s="51">
        <v>1239</v>
      </c>
      <c r="B192" s="52">
        <v>41859</v>
      </c>
      <c r="C192" s="51">
        <v>8</v>
      </c>
      <c r="D192" s="51" t="s">
        <v>138</v>
      </c>
      <c r="E192" s="51" t="s">
        <v>139</v>
      </c>
      <c r="F192" s="51" t="s">
        <v>140</v>
      </c>
      <c r="G192" s="51" t="s">
        <v>141</v>
      </c>
      <c r="H192" s="51">
        <v>99999</v>
      </c>
      <c r="I192" s="51" t="s">
        <v>122</v>
      </c>
      <c r="J192" s="51" t="s">
        <v>142</v>
      </c>
      <c r="K192" s="52">
        <v>41861</v>
      </c>
      <c r="L192" s="51" t="s">
        <v>124</v>
      </c>
      <c r="M192" s="51" t="s">
        <v>144</v>
      </c>
      <c r="N192" s="51" t="s">
        <v>139</v>
      </c>
      <c r="O192" s="51" t="s">
        <v>140</v>
      </c>
      <c r="P192" s="51" t="s">
        <v>141</v>
      </c>
      <c r="Q192" s="51">
        <v>99999</v>
      </c>
      <c r="R192" s="51" t="s">
        <v>122</v>
      </c>
      <c r="S192" s="51" t="s">
        <v>126</v>
      </c>
      <c r="T192" s="51" t="s">
        <v>83</v>
      </c>
      <c r="U192" s="51">
        <v>40</v>
      </c>
      <c r="V192" s="51">
        <v>78</v>
      </c>
      <c r="W192" s="54">
        <v>3120</v>
      </c>
      <c r="X192" s="56">
        <v>318.24</v>
      </c>
      <c r="Y192" s="50" t="e">
        <f>INDEX(Region!$B$2:$B$26,MATCH('Sales Data'!G192,Region!$A$2:$A$52,0))</f>
        <v>#REF!</v>
      </c>
      <c r="Z192" s="50" t="str">
        <f>INDEX(Table2[Region],MATCH('Sales Data'!G192,Table2[State Code],0))</f>
        <v>West</v>
      </c>
    </row>
    <row r="193" spans="1:26" x14ac:dyDescent="0.2">
      <c r="A193" s="51">
        <v>1240</v>
      </c>
      <c r="B193" s="52">
        <v>41859</v>
      </c>
      <c r="C193" s="51">
        <v>8</v>
      </c>
      <c r="D193" s="51" t="s">
        <v>138</v>
      </c>
      <c r="E193" s="51" t="s">
        <v>139</v>
      </c>
      <c r="F193" s="51" t="s">
        <v>140</v>
      </c>
      <c r="G193" s="51" t="s">
        <v>141</v>
      </c>
      <c r="H193" s="51">
        <v>99999</v>
      </c>
      <c r="I193" s="51" t="s">
        <v>122</v>
      </c>
      <c r="J193" s="51" t="s">
        <v>142</v>
      </c>
      <c r="K193" s="52">
        <v>41861</v>
      </c>
      <c r="L193" s="51" t="s">
        <v>124</v>
      </c>
      <c r="M193" s="51" t="s">
        <v>144</v>
      </c>
      <c r="N193" s="51" t="s">
        <v>139</v>
      </c>
      <c r="O193" s="51" t="s">
        <v>140</v>
      </c>
      <c r="P193" s="51" t="s">
        <v>141</v>
      </c>
      <c r="Q193" s="51">
        <v>99999</v>
      </c>
      <c r="R193" s="51" t="s">
        <v>122</v>
      </c>
      <c r="S193" s="51" t="s">
        <v>126</v>
      </c>
      <c r="T193" s="51" t="s">
        <v>80</v>
      </c>
      <c r="U193" s="51">
        <v>9.1999999999999993</v>
      </c>
      <c r="V193" s="51">
        <v>54</v>
      </c>
      <c r="W193" s="54">
        <v>496.79999999999995</v>
      </c>
      <c r="X193" s="56">
        <v>49.183199999999999</v>
      </c>
      <c r="Y193" s="50" t="e">
        <f>INDEX(Region!$B$2:$B$26,MATCH('Sales Data'!G193,Region!$A$2:$A$52,0))</f>
        <v>#REF!</v>
      </c>
      <c r="Z193" s="50" t="str">
        <f>INDEX(Table2[Region],MATCH('Sales Data'!G193,Table2[State Code],0))</f>
        <v>West</v>
      </c>
    </row>
    <row r="194" spans="1:26" x14ac:dyDescent="0.2">
      <c r="A194" s="51">
        <v>1241</v>
      </c>
      <c r="B194" s="52">
        <v>41876</v>
      </c>
      <c r="C194" s="51">
        <v>25</v>
      </c>
      <c r="D194" s="51" t="s">
        <v>197</v>
      </c>
      <c r="E194" s="51" t="s">
        <v>198</v>
      </c>
      <c r="F194" s="51" t="s">
        <v>172</v>
      </c>
      <c r="G194" s="51" t="s">
        <v>173</v>
      </c>
      <c r="H194" s="51">
        <v>99999</v>
      </c>
      <c r="I194" s="51" t="s">
        <v>122</v>
      </c>
      <c r="J194" s="51" t="s">
        <v>174</v>
      </c>
      <c r="K194" s="52">
        <v>41878</v>
      </c>
      <c r="L194" s="51" t="s">
        <v>132</v>
      </c>
      <c r="M194" s="51" t="s">
        <v>199</v>
      </c>
      <c r="N194" s="51" t="s">
        <v>198</v>
      </c>
      <c r="O194" s="51" t="s">
        <v>172</v>
      </c>
      <c r="P194" s="51" t="s">
        <v>173</v>
      </c>
      <c r="Q194" s="51">
        <v>99999</v>
      </c>
      <c r="R194" s="51" t="s">
        <v>122</v>
      </c>
      <c r="S194" s="51" t="s">
        <v>156</v>
      </c>
      <c r="T194" s="51" t="s">
        <v>92</v>
      </c>
      <c r="U194" s="51">
        <v>10</v>
      </c>
      <c r="V194" s="51">
        <v>55</v>
      </c>
      <c r="W194" s="54">
        <v>550</v>
      </c>
      <c r="X194" s="56">
        <v>52.25</v>
      </c>
      <c r="Y194" s="50" t="str">
        <f>INDEX(Region!$B$2:$B$26,MATCH('Sales Data'!G194,Region!$A$2:$A$52,0))</f>
        <v>Midwest</v>
      </c>
      <c r="Z194" s="50" t="str">
        <f>INDEX(Table2[Region],MATCH('Sales Data'!G194,Table2[State Code],0))</f>
        <v>Midwest</v>
      </c>
    </row>
    <row r="195" spans="1:26" x14ac:dyDescent="0.2">
      <c r="A195" s="51">
        <v>1243</v>
      </c>
      <c r="B195" s="52">
        <v>41877</v>
      </c>
      <c r="C195" s="51">
        <v>26</v>
      </c>
      <c r="D195" s="51" t="s">
        <v>200</v>
      </c>
      <c r="E195" s="51" t="s">
        <v>201</v>
      </c>
      <c r="F195" s="51" t="s">
        <v>183</v>
      </c>
      <c r="G195" s="51" t="s">
        <v>184</v>
      </c>
      <c r="H195" s="51">
        <v>99999</v>
      </c>
      <c r="I195" s="51" t="s">
        <v>122</v>
      </c>
      <c r="J195" s="51" t="s">
        <v>167</v>
      </c>
      <c r="K195" s="52">
        <v>41879</v>
      </c>
      <c r="L195" s="51" t="s">
        <v>143</v>
      </c>
      <c r="M195" s="51" t="s">
        <v>202</v>
      </c>
      <c r="N195" s="51" t="s">
        <v>201</v>
      </c>
      <c r="O195" s="51" t="s">
        <v>183</v>
      </c>
      <c r="P195" s="51" t="s">
        <v>184</v>
      </c>
      <c r="Q195" s="51">
        <v>99999</v>
      </c>
      <c r="R195" s="51" t="s">
        <v>122</v>
      </c>
      <c r="S195" s="51" t="s">
        <v>134</v>
      </c>
      <c r="T195" s="51" t="s">
        <v>82</v>
      </c>
      <c r="U195" s="51">
        <v>9.65</v>
      </c>
      <c r="V195" s="51">
        <v>19</v>
      </c>
      <c r="W195" s="54">
        <v>183.35</v>
      </c>
      <c r="X195" s="56">
        <v>17.41825</v>
      </c>
      <c r="Y195" s="50" t="str">
        <f>INDEX(Region!$B$2:$B$26,MATCH('Sales Data'!G195,Region!$A$2:$A$52,0))</f>
        <v>South</v>
      </c>
      <c r="Z195" s="50" t="str">
        <f>INDEX(Table2[Region],MATCH('Sales Data'!G195,Table2[State Code],0))</f>
        <v>South</v>
      </c>
    </row>
    <row r="196" spans="1:26" x14ac:dyDescent="0.2">
      <c r="A196" s="51">
        <v>1244</v>
      </c>
      <c r="B196" s="52">
        <v>41877</v>
      </c>
      <c r="C196" s="51">
        <v>26</v>
      </c>
      <c r="D196" s="51" t="s">
        <v>200</v>
      </c>
      <c r="E196" s="51" t="s">
        <v>201</v>
      </c>
      <c r="F196" s="51" t="s">
        <v>183</v>
      </c>
      <c r="G196" s="51" t="s">
        <v>184</v>
      </c>
      <c r="H196" s="51">
        <v>99999</v>
      </c>
      <c r="I196" s="51" t="s">
        <v>122</v>
      </c>
      <c r="J196" s="51" t="s">
        <v>167</v>
      </c>
      <c r="K196" s="52">
        <v>41879</v>
      </c>
      <c r="L196" s="51" t="s">
        <v>143</v>
      </c>
      <c r="M196" s="51" t="s">
        <v>202</v>
      </c>
      <c r="N196" s="51" t="s">
        <v>201</v>
      </c>
      <c r="O196" s="51" t="s">
        <v>183</v>
      </c>
      <c r="P196" s="51" t="s">
        <v>184</v>
      </c>
      <c r="Q196" s="51">
        <v>99999</v>
      </c>
      <c r="R196" s="51" t="s">
        <v>122</v>
      </c>
      <c r="S196" s="51" t="s">
        <v>134</v>
      </c>
      <c r="T196" s="51" t="s">
        <v>87</v>
      </c>
      <c r="U196" s="51">
        <v>18.399999999999999</v>
      </c>
      <c r="V196" s="51">
        <v>66</v>
      </c>
      <c r="W196" s="54">
        <v>1214.3999999999999</v>
      </c>
      <c r="X196" s="56">
        <v>125.08320000000001</v>
      </c>
      <c r="Y196" s="50" t="str">
        <f>INDEX(Region!$B$2:$B$26,MATCH('Sales Data'!G196,Region!$A$2:$A$52,0))</f>
        <v>South</v>
      </c>
      <c r="Z196" s="50" t="str">
        <f>INDEX(Table2[Region],MATCH('Sales Data'!G196,Table2[State Code],0))</f>
        <v>South</v>
      </c>
    </row>
    <row r="197" spans="1:26" x14ac:dyDescent="0.2">
      <c r="A197" s="51">
        <v>1245</v>
      </c>
      <c r="B197" s="52">
        <v>41880</v>
      </c>
      <c r="C197" s="51">
        <v>29</v>
      </c>
      <c r="D197" s="51" t="s">
        <v>145</v>
      </c>
      <c r="E197" s="51" t="s">
        <v>146</v>
      </c>
      <c r="F197" s="51" t="s">
        <v>147</v>
      </c>
      <c r="G197" s="51" t="s">
        <v>148</v>
      </c>
      <c r="H197" s="51">
        <v>99999</v>
      </c>
      <c r="I197" s="51" t="s">
        <v>122</v>
      </c>
      <c r="J197" s="51" t="s">
        <v>149</v>
      </c>
      <c r="K197" s="52">
        <v>41882</v>
      </c>
      <c r="L197" s="51" t="s">
        <v>124</v>
      </c>
      <c r="M197" s="51" t="s">
        <v>150</v>
      </c>
      <c r="N197" s="51" t="s">
        <v>146</v>
      </c>
      <c r="O197" s="51" t="s">
        <v>147</v>
      </c>
      <c r="P197" s="51" t="s">
        <v>148</v>
      </c>
      <c r="Q197" s="51">
        <v>99999</v>
      </c>
      <c r="R197" s="51" t="s">
        <v>122</v>
      </c>
      <c r="S197" s="51" t="s">
        <v>126</v>
      </c>
      <c r="T197" s="51" t="s">
        <v>74</v>
      </c>
      <c r="U197" s="51">
        <v>14</v>
      </c>
      <c r="V197" s="51">
        <v>42</v>
      </c>
      <c r="W197" s="54">
        <v>588</v>
      </c>
      <c r="X197" s="56">
        <v>59.388000000000005</v>
      </c>
      <c r="Y197" s="50" t="str">
        <f>INDEX(Region!$B$2:$B$26,MATCH('Sales Data'!G197,Region!$A$2:$A$52,0))</f>
        <v>West</v>
      </c>
      <c r="Z197" s="50" t="str">
        <f>INDEX(Table2[Region],MATCH('Sales Data'!G197,Table2[State Code],0))</f>
        <v>West</v>
      </c>
    </row>
    <row r="198" spans="1:26" x14ac:dyDescent="0.2">
      <c r="A198" s="51">
        <v>1246</v>
      </c>
      <c r="B198" s="52">
        <v>41857</v>
      </c>
      <c r="C198" s="51">
        <v>6</v>
      </c>
      <c r="D198" s="51" t="s">
        <v>157</v>
      </c>
      <c r="E198" s="51" t="s">
        <v>158</v>
      </c>
      <c r="F198" s="51" t="s">
        <v>159</v>
      </c>
      <c r="G198" s="51" t="s">
        <v>160</v>
      </c>
      <c r="H198" s="51">
        <v>99999</v>
      </c>
      <c r="I198" s="51" t="s">
        <v>122</v>
      </c>
      <c r="J198" s="51" t="s">
        <v>161</v>
      </c>
      <c r="K198" s="51">
        <v>41859</v>
      </c>
      <c r="L198" s="51" t="s">
        <v>143</v>
      </c>
      <c r="M198" s="51" t="s">
        <v>162</v>
      </c>
      <c r="N198" s="51" t="s">
        <v>158</v>
      </c>
      <c r="O198" s="51" t="s">
        <v>159</v>
      </c>
      <c r="P198" s="51" t="s">
        <v>160</v>
      </c>
      <c r="Q198" s="51">
        <v>99999</v>
      </c>
      <c r="R198" s="51" t="s">
        <v>122</v>
      </c>
      <c r="S198" s="51" t="s">
        <v>126</v>
      </c>
      <c r="T198" s="51" t="s">
        <v>81</v>
      </c>
      <c r="U198" s="51">
        <v>12.75</v>
      </c>
      <c r="V198" s="51">
        <v>72</v>
      </c>
      <c r="W198" s="54">
        <v>918</v>
      </c>
      <c r="X198" s="56">
        <v>89.046000000000006</v>
      </c>
      <c r="Y198" s="50" t="e">
        <f>INDEX(Region!$B$2:$B$26,MATCH('Sales Data'!G198,Region!$A$2:$A$52,0))</f>
        <v>#REF!</v>
      </c>
      <c r="Z198" s="50" t="str">
        <f>INDEX(Table2[Region],MATCH('Sales Data'!G198,Table2[State Code],0))</f>
        <v>Midwest</v>
      </c>
    </row>
    <row r="199" spans="1:26" x14ac:dyDescent="0.2">
      <c r="A199" s="51">
        <v>1248</v>
      </c>
      <c r="B199" s="52">
        <v>41855</v>
      </c>
      <c r="C199" s="51">
        <v>4</v>
      </c>
      <c r="D199" s="51" t="s">
        <v>127</v>
      </c>
      <c r="E199" s="51" t="s">
        <v>128</v>
      </c>
      <c r="F199" s="51" t="s">
        <v>129</v>
      </c>
      <c r="G199" s="51" t="s">
        <v>130</v>
      </c>
      <c r="H199" s="51">
        <v>99999</v>
      </c>
      <c r="I199" s="51" t="s">
        <v>122</v>
      </c>
      <c r="J199" s="51" t="s">
        <v>131</v>
      </c>
      <c r="K199" s="51">
        <v>41857</v>
      </c>
      <c r="L199" s="51" t="s">
        <v>132</v>
      </c>
      <c r="M199" s="51" t="s">
        <v>133</v>
      </c>
      <c r="N199" s="51" t="s">
        <v>128</v>
      </c>
      <c r="O199" s="51" t="s">
        <v>129</v>
      </c>
      <c r="P199" s="51" t="s">
        <v>130</v>
      </c>
      <c r="Q199" s="51">
        <v>99999</v>
      </c>
      <c r="R199" s="51" t="s">
        <v>122</v>
      </c>
      <c r="S199" s="51" t="s">
        <v>134</v>
      </c>
      <c r="T199" s="51" t="s">
        <v>93</v>
      </c>
      <c r="U199" s="51">
        <v>81</v>
      </c>
      <c r="V199" s="51">
        <v>32</v>
      </c>
      <c r="W199" s="54">
        <v>2592</v>
      </c>
      <c r="X199" s="56">
        <v>251.42399999999998</v>
      </c>
      <c r="Y199" s="50" t="e">
        <f>INDEX(Region!$B$2:$B$26,MATCH('Sales Data'!G199,Region!$A$2:$A$52,0))</f>
        <v>#REF!</v>
      </c>
      <c r="Z199" s="50" t="str">
        <f>INDEX(Table2[Region],MATCH('Sales Data'!G199,Table2[State Code],0))</f>
        <v>Northeast</v>
      </c>
    </row>
    <row r="200" spans="1:26" x14ac:dyDescent="0.2">
      <c r="A200" s="51">
        <v>1250</v>
      </c>
      <c r="B200" s="52">
        <v>41892</v>
      </c>
      <c r="C200" s="51">
        <v>10</v>
      </c>
      <c r="D200" s="51" t="s">
        <v>170</v>
      </c>
      <c r="E200" s="51" t="s">
        <v>171</v>
      </c>
      <c r="F200" s="51" t="s">
        <v>172</v>
      </c>
      <c r="G200" s="51" t="s">
        <v>173</v>
      </c>
      <c r="H200" s="51">
        <v>99999</v>
      </c>
      <c r="I200" s="51" t="s">
        <v>122</v>
      </c>
      <c r="J200" s="51" t="s">
        <v>174</v>
      </c>
      <c r="K200" s="51">
        <v>41894</v>
      </c>
      <c r="L200" s="51" t="s">
        <v>132</v>
      </c>
      <c r="M200" s="51" t="s">
        <v>175</v>
      </c>
      <c r="N200" s="51" t="s">
        <v>171</v>
      </c>
      <c r="O200" s="51" t="s">
        <v>172</v>
      </c>
      <c r="P200" s="51" t="s">
        <v>173</v>
      </c>
      <c r="Q200" s="51">
        <v>99999</v>
      </c>
      <c r="R200" s="51" t="s">
        <v>122</v>
      </c>
      <c r="S200" s="51"/>
      <c r="T200" s="51" t="s">
        <v>80</v>
      </c>
      <c r="U200" s="51">
        <v>9.1999999999999993</v>
      </c>
      <c r="V200" s="51">
        <v>83</v>
      </c>
      <c r="W200" s="54">
        <v>763.59999999999991</v>
      </c>
      <c r="X200" s="56">
        <v>74.832799999999992</v>
      </c>
      <c r="Y200" s="50" t="str">
        <f>INDEX(Region!$B$2:$B$26,MATCH('Sales Data'!G200,Region!$A$2:$A$52,0))</f>
        <v>Midwest</v>
      </c>
      <c r="Z200" s="50" t="str">
        <f>INDEX(Table2[Region],MATCH('Sales Data'!G200,Table2[State Code],0))</f>
        <v>Midwest</v>
      </c>
    </row>
    <row r="201" spans="1:26" x14ac:dyDescent="0.2">
      <c r="A201" s="51">
        <v>1251</v>
      </c>
      <c r="B201" s="52">
        <v>41893</v>
      </c>
      <c r="C201" s="51">
        <v>11</v>
      </c>
      <c r="D201" s="51" t="s">
        <v>181</v>
      </c>
      <c r="E201" s="51" t="s">
        <v>182</v>
      </c>
      <c r="F201" s="51" t="s">
        <v>183</v>
      </c>
      <c r="G201" s="51" t="s">
        <v>184</v>
      </c>
      <c r="H201" s="51">
        <v>99999</v>
      </c>
      <c r="I201" s="51" t="s">
        <v>122</v>
      </c>
      <c r="J201" s="51" t="s">
        <v>167</v>
      </c>
      <c r="K201" s="52"/>
      <c r="L201" s="51" t="s">
        <v>143</v>
      </c>
      <c r="M201" s="51" t="s">
        <v>185</v>
      </c>
      <c r="N201" s="51" t="s">
        <v>182</v>
      </c>
      <c r="O201" s="51" t="s">
        <v>183</v>
      </c>
      <c r="P201" s="51" t="s">
        <v>184</v>
      </c>
      <c r="Q201" s="51">
        <v>99999</v>
      </c>
      <c r="R201" s="51" t="s">
        <v>122</v>
      </c>
      <c r="S201" s="51"/>
      <c r="T201" s="51" t="s">
        <v>75</v>
      </c>
      <c r="U201" s="51">
        <v>3.5</v>
      </c>
      <c r="V201" s="51">
        <v>91</v>
      </c>
      <c r="W201" s="54">
        <v>318.5</v>
      </c>
      <c r="X201" s="56">
        <v>31.213000000000001</v>
      </c>
      <c r="Y201" s="50" t="str">
        <f>INDEX(Region!$B$2:$B$26,MATCH('Sales Data'!G201,Region!$A$2:$A$52,0))</f>
        <v>South</v>
      </c>
      <c r="Z201" s="50" t="str">
        <f>INDEX(Table2[Region],MATCH('Sales Data'!G201,Table2[State Code],0))</f>
        <v>South</v>
      </c>
    </row>
    <row r="202" spans="1:26" x14ac:dyDescent="0.2">
      <c r="A202" s="51">
        <v>1252</v>
      </c>
      <c r="B202" s="52">
        <v>41893</v>
      </c>
      <c r="C202" s="51">
        <v>11</v>
      </c>
      <c r="D202" s="51" t="s">
        <v>181</v>
      </c>
      <c r="E202" s="51" t="s">
        <v>182</v>
      </c>
      <c r="F202" s="51" t="s">
        <v>183</v>
      </c>
      <c r="G202" s="51" t="s">
        <v>184</v>
      </c>
      <c r="H202" s="51">
        <v>99999</v>
      </c>
      <c r="I202" s="51" t="s">
        <v>122</v>
      </c>
      <c r="J202" s="51" t="s">
        <v>167</v>
      </c>
      <c r="K202" s="52"/>
      <c r="L202" s="51" t="s">
        <v>143</v>
      </c>
      <c r="M202" s="51" t="s">
        <v>185</v>
      </c>
      <c r="N202" s="51" t="s">
        <v>182</v>
      </c>
      <c r="O202" s="51" t="s">
        <v>183</v>
      </c>
      <c r="P202" s="51" t="s">
        <v>184</v>
      </c>
      <c r="Q202" s="51">
        <v>99999</v>
      </c>
      <c r="R202" s="51" t="s">
        <v>122</v>
      </c>
      <c r="S202" s="51"/>
      <c r="T202" s="51" t="s">
        <v>84</v>
      </c>
      <c r="U202" s="51">
        <v>2.99</v>
      </c>
      <c r="V202" s="51">
        <v>64</v>
      </c>
      <c r="W202" s="54">
        <v>191.36</v>
      </c>
      <c r="X202" s="56">
        <v>19.518720000000002</v>
      </c>
      <c r="Y202" s="50" t="str">
        <f>INDEX(Region!$B$2:$B$26,MATCH('Sales Data'!G202,Region!$A$2:$A$52,0))</f>
        <v>South</v>
      </c>
      <c r="Z202" s="50" t="str">
        <f>INDEX(Table2[Region],MATCH('Sales Data'!G202,Table2[State Code],0))</f>
        <v>South</v>
      </c>
    </row>
    <row r="203" spans="1:26" x14ac:dyDescent="0.2">
      <c r="A203" s="51">
        <v>1253</v>
      </c>
      <c r="B203" s="52">
        <v>41883</v>
      </c>
      <c r="C203" s="51">
        <v>1</v>
      </c>
      <c r="D203" s="51" t="s">
        <v>186</v>
      </c>
      <c r="E203" s="51" t="s">
        <v>187</v>
      </c>
      <c r="F203" s="51" t="s">
        <v>188</v>
      </c>
      <c r="G203" s="51" t="s">
        <v>189</v>
      </c>
      <c r="H203" s="51">
        <v>99999</v>
      </c>
      <c r="I203" s="51" t="s">
        <v>122</v>
      </c>
      <c r="J203" s="51" t="s">
        <v>142</v>
      </c>
      <c r="K203" s="52"/>
      <c r="L203" s="51"/>
      <c r="M203" s="51" t="s">
        <v>190</v>
      </c>
      <c r="N203" s="51" t="s">
        <v>187</v>
      </c>
      <c r="O203" s="51" t="s">
        <v>188</v>
      </c>
      <c r="P203" s="51" t="s">
        <v>189</v>
      </c>
      <c r="Q203" s="51">
        <v>99999</v>
      </c>
      <c r="R203" s="51" t="s">
        <v>122</v>
      </c>
      <c r="S203" s="51"/>
      <c r="T203" s="51" t="s">
        <v>78</v>
      </c>
      <c r="U203" s="51">
        <v>18</v>
      </c>
      <c r="V203" s="51">
        <v>58</v>
      </c>
      <c r="W203" s="54">
        <v>1044</v>
      </c>
      <c r="X203" s="56">
        <v>103.35600000000001</v>
      </c>
      <c r="Y203" s="50" t="e">
        <f>INDEX(Region!$B$2:$B$26,MATCH('Sales Data'!G203,Region!$A$2:$A$52,0))</f>
        <v>#REF!</v>
      </c>
      <c r="Z203" s="50" t="str">
        <f>INDEX(Table2[Region],MATCH('Sales Data'!G203,Table2[State Code],0))</f>
        <v>West</v>
      </c>
    </row>
    <row r="204" spans="1:26" x14ac:dyDescent="0.2">
      <c r="A204" s="51">
        <v>1254</v>
      </c>
      <c r="B204" s="52">
        <v>41883</v>
      </c>
      <c r="C204" s="51">
        <v>1</v>
      </c>
      <c r="D204" s="51" t="s">
        <v>186</v>
      </c>
      <c r="E204" s="51" t="s">
        <v>187</v>
      </c>
      <c r="F204" s="51" t="s">
        <v>188</v>
      </c>
      <c r="G204" s="51" t="s">
        <v>189</v>
      </c>
      <c r="H204" s="51">
        <v>99999</v>
      </c>
      <c r="I204" s="51" t="s">
        <v>122</v>
      </c>
      <c r="J204" s="51" t="s">
        <v>142</v>
      </c>
      <c r="K204" s="52"/>
      <c r="L204" s="51"/>
      <c r="M204" s="51" t="s">
        <v>190</v>
      </c>
      <c r="N204" s="51" t="s">
        <v>187</v>
      </c>
      <c r="O204" s="51" t="s">
        <v>188</v>
      </c>
      <c r="P204" s="51" t="s">
        <v>189</v>
      </c>
      <c r="Q204" s="51">
        <v>99999</v>
      </c>
      <c r="R204" s="51" t="s">
        <v>122</v>
      </c>
      <c r="S204" s="51"/>
      <c r="T204" s="51" t="s">
        <v>79</v>
      </c>
      <c r="U204" s="53">
        <v>46</v>
      </c>
      <c r="V204" s="51">
        <v>97</v>
      </c>
      <c r="W204" s="54">
        <v>4462</v>
      </c>
      <c r="X204" s="56">
        <v>464.04800000000006</v>
      </c>
      <c r="Y204" s="50" t="e">
        <f>INDEX(Region!$B$2:$B$26,MATCH('Sales Data'!G204,Region!$A$2:$A$52,0))</f>
        <v>#REF!</v>
      </c>
      <c r="Z204" s="50" t="str">
        <f>INDEX(Table2[Region],MATCH('Sales Data'!G204,Table2[State Code],0))</f>
        <v>West</v>
      </c>
    </row>
    <row r="205" spans="1:26" x14ac:dyDescent="0.2">
      <c r="A205" s="51">
        <v>1255</v>
      </c>
      <c r="B205" s="52">
        <v>41883</v>
      </c>
      <c r="C205" s="51">
        <v>1</v>
      </c>
      <c r="D205" s="51" t="s">
        <v>186</v>
      </c>
      <c r="E205" s="51" t="s">
        <v>187</v>
      </c>
      <c r="F205" s="51" t="s">
        <v>188</v>
      </c>
      <c r="G205" s="51" t="s">
        <v>189</v>
      </c>
      <c r="H205" s="51">
        <v>99999</v>
      </c>
      <c r="I205" s="51" t="s">
        <v>122</v>
      </c>
      <c r="J205" s="51" t="s">
        <v>142</v>
      </c>
      <c r="K205" s="52"/>
      <c r="L205" s="51"/>
      <c r="M205" s="51" t="s">
        <v>190</v>
      </c>
      <c r="N205" s="51" t="s">
        <v>187</v>
      </c>
      <c r="O205" s="51" t="s">
        <v>188</v>
      </c>
      <c r="P205" s="51" t="s">
        <v>189</v>
      </c>
      <c r="Q205" s="51">
        <v>99999</v>
      </c>
      <c r="R205" s="51" t="s">
        <v>122</v>
      </c>
      <c r="S205" s="51"/>
      <c r="T205" s="51" t="s">
        <v>84</v>
      </c>
      <c r="U205" s="53">
        <v>2.99</v>
      </c>
      <c r="V205" s="51">
        <v>14</v>
      </c>
      <c r="W205" s="54">
        <v>41.86</v>
      </c>
      <c r="X205" s="56">
        <v>4.35344</v>
      </c>
      <c r="Y205" s="50" t="e">
        <f>INDEX(Region!$B$2:$B$26,MATCH('Sales Data'!G205,Region!$A$2:$A$52,0))</f>
        <v>#REF!</v>
      </c>
      <c r="Z205" s="50" t="str">
        <f>INDEX(Table2[Region],MATCH('Sales Data'!G205,Table2[State Code],0))</f>
        <v>West</v>
      </c>
    </row>
    <row r="206" spans="1:26" x14ac:dyDescent="0.2">
      <c r="A206" s="51">
        <v>1256</v>
      </c>
      <c r="B206" s="52">
        <v>41910</v>
      </c>
      <c r="C206" s="51">
        <v>28</v>
      </c>
      <c r="D206" s="51" t="s">
        <v>163</v>
      </c>
      <c r="E206" s="51" t="s">
        <v>164</v>
      </c>
      <c r="F206" s="51" t="s">
        <v>165</v>
      </c>
      <c r="G206" s="51" t="s">
        <v>166</v>
      </c>
      <c r="H206" s="51">
        <v>99999</v>
      </c>
      <c r="I206" s="51" t="s">
        <v>122</v>
      </c>
      <c r="J206" s="51" t="s">
        <v>167</v>
      </c>
      <c r="K206" s="52">
        <v>41912</v>
      </c>
      <c r="L206" s="51" t="s">
        <v>143</v>
      </c>
      <c r="M206" s="51" t="s">
        <v>169</v>
      </c>
      <c r="N206" s="51" t="s">
        <v>164</v>
      </c>
      <c r="O206" s="51" t="s">
        <v>165</v>
      </c>
      <c r="P206" s="51" t="s">
        <v>166</v>
      </c>
      <c r="Q206" s="51">
        <v>99999</v>
      </c>
      <c r="R206" s="51" t="s">
        <v>122</v>
      </c>
      <c r="S206" s="51" t="s">
        <v>134</v>
      </c>
      <c r="T206" s="51" t="s">
        <v>82</v>
      </c>
      <c r="U206" s="53">
        <v>9.65</v>
      </c>
      <c r="V206" s="51">
        <v>68</v>
      </c>
      <c r="W206" s="54">
        <v>656.2</v>
      </c>
      <c r="X206" s="56">
        <v>64.307600000000008</v>
      </c>
      <c r="Y206" s="50" t="e">
        <f>INDEX(Region!$B$2:$B$26,MATCH('Sales Data'!G206,Region!$A$2:$A$52,0))</f>
        <v>#REF!</v>
      </c>
      <c r="Z206" s="50" t="str">
        <f>INDEX(Table2[Region],MATCH('Sales Data'!G206,Table2[State Code],0))</f>
        <v>South</v>
      </c>
    </row>
    <row r="207" spans="1:26" x14ac:dyDescent="0.2">
      <c r="A207" s="51">
        <v>1257</v>
      </c>
      <c r="B207" s="52">
        <v>41910</v>
      </c>
      <c r="C207" s="51">
        <v>28</v>
      </c>
      <c r="D207" s="51" t="s">
        <v>163</v>
      </c>
      <c r="E207" s="51" t="s">
        <v>164</v>
      </c>
      <c r="F207" s="51" t="s">
        <v>165</v>
      </c>
      <c r="G207" s="51" t="s">
        <v>166</v>
      </c>
      <c r="H207" s="51">
        <v>99999</v>
      </c>
      <c r="I207" s="51" t="s">
        <v>122</v>
      </c>
      <c r="J207" s="51" t="s">
        <v>167</v>
      </c>
      <c r="K207" s="51">
        <v>41912</v>
      </c>
      <c r="L207" s="51" t="s">
        <v>143</v>
      </c>
      <c r="M207" s="51" t="s">
        <v>169</v>
      </c>
      <c r="N207" s="51" t="s">
        <v>164</v>
      </c>
      <c r="O207" s="51" t="s">
        <v>165</v>
      </c>
      <c r="P207" s="51" t="s">
        <v>166</v>
      </c>
      <c r="Q207" s="51">
        <v>99999</v>
      </c>
      <c r="R207" s="51" t="s">
        <v>122</v>
      </c>
      <c r="S207" s="51" t="s">
        <v>134</v>
      </c>
      <c r="T207" s="51" t="s">
        <v>87</v>
      </c>
      <c r="U207" s="53">
        <v>18.399999999999999</v>
      </c>
      <c r="V207" s="51">
        <v>32</v>
      </c>
      <c r="W207" s="54">
        <v>588.79999999999995</v>
      </c>
      <c r="X207" s="56">
        <v>58.879999999999995</v>
      </c>
      <c r="Y207" s="50" t="e">
        <f>INDEX(Region!$B$2:$B$26,MATCH('Sales Data'!G207,Region!$A$2:$A$52,0))</f>
        <v>#REF!</v>
      </c>
      <c r="Z207" s="50" t="str">
        <f>INDEX(Table2[Region],MATCH('Sales Data'!G207,Table2[State Code],0))</f>
        <v>South</v>
      </c>
    </row>
    <row r="208" spans="1:26" x14ac:dyDescent="0.2">
      <c r="A208" s="51">
        <v>1259</v>
      </c>
      <c r="B208" s="52">
        <v>41891</v>
      </c>
      <c r="C208" s="51">
        <v>9</v>
      </c>
      <c r="D208" s="51" t="s">
        <v>191</v>
      </c>
      <c r="E208" s="51" t="s">
        <v>192</v>
      </c>
      <c r="F208" s="51" t="s">
        <v>193</v>
      </c>
      <c r="G208" s="51" t="s">
        <v>194</v>
      </c>
      <c r="H208" s="51">
        <v>99999</v>
      </c>
      <c r="I208" s="51" t="s">
        <v>122</v>
      </c>
      <c r="J208" s="51" t="s">
        <v>195</v>
      </c>
      <c r="K208" s="52">
        <v>41893</v>
      </c>
      <c r="L208" s="51" t="s">
        <v>132</v>
      </c>
      <c r="M208" s="51" t="s">
        <v>196</v>
      </c>
      <c r="N208" s="51" t="s">
        <v>192</v>
      </c>
      <c r="O208" s="51" t="s">
        <v>193</v>
      </c>
      <c r="P208" s="51" t="s">
        <v>194</v>
      </c>
      <c r="Q208" s="51">
        <v>99999</v>
      </c>
      <c r="R208" s="51" t="s">
        <v>122</v>
      </c>
      <c r="S208" s="51" t="s">
        <v>126</v>
      </c>
      <c r="T208" s="51" t="s">
        <v>88</v>
      </c>
      <c r="U208" s="53">
        <v>34.799999999999997</v>
      </c>
      <c r="V208" s="51">
        <v>57</v>
      </c>
      <c r="W208" s="54">
        <v>1983.6</v>
      </c>
      <c r="X208" s="56">
        <v>194.39280000000002</v>
      </c>
      <c r="Y208" s="50" t="e">
        <f>INDEX(Region!$B$2:$B$26,MATCH('Sales Data'!G208,Region!$A$2:$A$52,0))</f>
        <v>#REF!</v>
      </c>
      <c r="Z208" s="50" t="str">
        <f>INDEX(Table2[Region],MATCH('Sales Data'!G208,Table2[State Code],0))</f>
        <v>West</v>
      </c>
    </row>
    <row r="209" spans="1:26" x14ac:dyDescent="0.2">
      <c r="A209" s="51">
        <v>1260</v>
      </c>
      <c r="B209" s="52">
        <v>41888</v>
      </c>
      <c r="C209" s="51">
        <v>6</v>
      </c>
      <c r="D209" s="51" t="s">
        <v>157</v>
      </c>
      <c r="E209" s="51" t="s">
        <v>158</v>
      </c>
      <c r="F209" s="51" t="s">
        <v>159</v>
      </c>
      <c r="G209" s="51" t="s">
        <v>160</v>
      </c>
      <c r="H209" s="51">
        <v>99999</v>
      </c>
      <c r="I209" s="51" t="s">
        <v>122</v>
      </c>
      <c r="J209" s="51" t="s">
        <v>161</v>
      </c>
      <c r="K209" s="52">
        <v>41890</v>
      </c>
      <c r="L209" s="51" t="s">
        <v>124</v>
      </c>
      <c r="M209" s="51" t="s">
        <v>162</v>
      </c>
      <c r="N209" s="51" t="s">
        <v>158</v>
      </c>
      <c r="O209" s="51" t="s">
        <v>159</v>
      </c>
      <c r="P209" s="51" t="s">
        <v>160</v>
      </c>
      <c r="Q209" s="51">
        <v>99999</v>
      </c>
      <c r="R209" s="51" t="s">
        <v>122</v>
      </c>
      <c r="S209" s="51" t="s">
        <v>134</v>
      </c>
      <c r="T209" s="51" t="s">
        <v>74</v>
      </c>
      <c r="U209" s="53">
        <v>14</v>
      </c>
      <c r="V209" s="51">
        <v>67</v>
      </c>
      <c r="W209" s="54">
        <v>938</v>
      </c>
      <c r="X209" s="56">
        <v>98.490000000000009</v>
      </c>
      <c r="Y209" s="50" t="e">
        <f>INDEX(Region!$B$2:$B$26,MATCH('Sales Data'!G209,Region!$A$2:$A$52,0))</f>
        <v>#REF!</v>
      </c>
      <c r="Z209" s="50" t="str">
        <f>INDEX(Table2[Region],MATCH('Sales Data'!G209,Table2[State Code],0))</f>
        <v>Midwest</v>
      </c>
    </row>
    <row r="210" spans="1:26" x14ac:dyDescent="0.2">
      <c r="A210" s="51">
        <v>1261</v>
      </c>
      <c r="B210" s="52">
        <v>41890</v>
      </c>
      <c r="C210" s="51">
        <v>8</v>
      </c>
      <c r="D210" s="51" t="s">
        <v>138</v>
      </c>
      <c r="E210" s="51" t="s">
        <v>139</v>
      </c>
      <c r="F210" s="51" t="s">
        <v>140</v>
      </c>
      <c r="G210" s="51" t="s">
        <v>141</v>
      </c>
      <c r="H210" s="51">
        <v>99999</v>
      </c>
      <c r="I210" s="51" t="s">
        <v>122</v>
      </c>
      <c r="J210" s="51" t="s">
        <v>142</v>
      </c>
      <c r="K210" s="51">
        <v>41892</v>
      </c>
      <c r="L210" s="51" t="s">
        <v>124</v>
      </c>
      <c r="M210" s="51" t="s">
        <v>144</v>
      </c>
      <c r="N210" s="51" t="s">
        <v>139</v>
      </c>
      <c r="O210" s="51" t="s">
        <v>140</v>
      </c>
      <c r="P210" s="51" t="s">
        <v>141</v>
      </c>
      <c r="Q210" s="51">
        <v>99999</v>
      </c>
      <c r="R210" s="51" t="s">
        <v>122</v>
      </c>
      <c r="S210" s="51" t="s">
        <v>126</v>
      </c>
      <c r="T210" s="51" t="s">
        <v>83</v>
      </c>
      <c r="U210" s="53">
        <v>40</v>
      </c>
      <c r="V210" s="51">
        <v>48</v>
      </c>
      <c r="W210" s="54">
        <v>1920</v>
      </c>
      <c r="X210" s="56">
        <v>188.16</v>
      </c>
      <c r="Y210" s="50" t="e">
        <f>INDEX(Region!$B$2:$B$26,MATCH('Sales Data'!G210,Region!$A$2:$A$52,0))</f>
        <v>#REF!</v>
      </c>
      <c r="Z210" s="50" t="str">
        <f>INDEX(Table2[Region],MATCH('Sales Data'!G210,Table2[State Code],0))</f>
        <v>West</v>
      </c>
    </row>
    <row r="211" spans="1:26" x14ac:dyDescent="0.2">
      <c r="A211" s="51">
        <v>1262</v>
      </c>
      <c r="B211" s="52">
        <v>41890</v>
      </c>
      <c r="C211" s="51">
        <v>8</v>
      </c>
      <c r="D211" s="51" t="s">
        <v>138</v>
      </c>
      <c r="E211" s="51" t="s">
        <v>139</v>
      </c>
      <c r="F211" s="51" t="s">
        <v>140</v>
      </c>
      <c r="G211" s="51" t="s">
        <v>141</v>
      </c>
      <c r="H211" s="51">
        <v>99999</v>
      </c>
      <c r="I211" s="51" t="s">
        <v>122</v>
      </c>
      <c r="J211" s="51" t="s">
        <v>142</v>
      </c>
      <c r="K211" s="51">
        <v>41892</v>
      </c>
      <c r="L211" s="51" t="s">
        <v>124</v>
      </c>
      <c r="M211" s="51" t="s">
        <v>144</v>
      </c>
      <c r="N211" s="51" t="s">
        <v>139</v>
      </c>
      <c r="O211" s="51" t="s">
        <v>140</v>
      </c>
      <c r="P211" s="51" t="s">
        <v>141</v>
      </c>
      <c r="Q211" s="51">
        <v>99999</v>
      </c>
      <c r="R211" s="51" t="s">
        <v>122</v>
      </c>
      <c r="S211" s="51" t="s">
        <v>126</v>
      </c>
      <c r="T211" s="51" t="s">
        <v>80</v>
      </c>
      <c r="U211" s="53">
        <v>9.1999999999999993</v>
      </c>
      <c r="V211" s="51">
        <v>77</v>
      </c>
      <c r="W211" s="54">
        <v>708.4</v>
      </c>
      <c r="X211" s="56">
        <v>72.256799999999998</v>
      </c>
      <c r="Y211" s="50" t="e">
        <f>INDEX(Region!$B$2:$B$26,MATCH('Sales Data'!G211,Region!$A$2:$A$52,0))</f>
        <v>#REF!</v>
      </c>
      <c r="Z211" s="50" t="str">
        <f>INDEX(Table2[Region],MATCH('Sales Data'!G211,Table2[State Code],0))</f>
        <v>West</v>
      </c>
    </row>
    <row r="212" spans="1:26" x14ac:dyDescent="0.2">
      <c r="A212" s="51">
        <v>1263</v>
      </c>
      <c r="B212" s="52">
        <v>41907</v>
      </c>
      <c r="C212" s="51">
        <v>25</v>
      </c>
      <c r="D212" s="51" t="s">
        <v>197</v>
      </c>
      <c r="E212" s="51" t="s">
        <v>198</v>
      </c>
      <c r="F212" s="51" t="s">
        <v>172</v>
      </c>
      <c r="G212" s="51" t="s">
        <v>173</v>
      </c>
      <c r="H212" s="51">
        <v>99999</v>
      </c>
      <c r="I212" s="51" t="s">
        <v>122</v>
      </c>
      <c r="J212" s="51" t="s">
        <v>174</v>
      </c>
      <c r="K212" s="51">
        <v>41909</v>
      </c>
      <c r="L212" s="51" t="s">
        <v>132</v>
      </c>
      <c r="M212" s="51" t="s">
        <v>199</v>
      </c>
      <c r="N212" s="51" t="s">
        <v>198</v>
      </c>
      <c r="O212" s="51" t="s">
        <v>172</v>
      </c>
      <c r="P212" s="51" t="s">
        <v>173</v>
      </c>
      <c r="Q212" s="51">
        <v>99999</v>
      </c>
      <c r="R212" s="51" t="s">
        <v>122</v>
      </c>
      <c r="S212" s="51" t="s">
        <v>156</v>
      </c>
      <c r="T212" s="51" t="s">
        <v>92</v>
      </c>
      <c r="U212" s="53">
        <v>10</v>
      </c>
      <c r="V212" s="51">
        <v>94</v>
      </c>
      <c r="W212" s="54">
        <v>940</v>
      </c>
      <c r="X212" s="56">
        <v>97.76</v>
      </c>
      <c r="Y212" s="50" t="str">
        <f>INDEX(Region!$B$2:$B$26,MATCH('Sales Data'!G212,Region!$A$2:$A$52,0))</f>
        <v>Midwest</v>
      </c>
      <c r="Z212" s="50" t="str">
        <f>INDEX(Table2[Region],MATCH('Sales Data'!G212,Table2[State Code],0))</f>
        <v>Midwest</v>
      </c>
    </row>
    <row r="213" spans="1:26" x14ac:dyDescent="0.2">
      <c r="A213" s="51">
        <v>1265</v>
      </c>
      <c r="B213" s="52">
        <v>41908</v>
      </c>
      <c r="C213" s="51">
        <v>26</v>
      </c>
      <c r="D213" s="51" t="s">
        <v>200</v>
      </c>
      <c r="E213" s="51" t="s">
        <v>201</v>
      </c>
      <c r="F213" s="51" t="s">
        <v>183</v>
      </c>
      <c r="G213" s="51" t="s">
        <v>184</v>
      </c>
      <c r="H213" s="51">
        <v>99999</v>
      </c>
      <c r="I213" s="51" t="s">
        <v>122</v>
      </c>
      <c r="J213" s="51" t="s">
        <v>167</v>
      </c>
      <c r="K213" s="51">
        <v>41910</v>
      </c>
      <c r="L213" s="51" t="s">
        <v>143</v>
      </c>
      <c r="M213" s="51" t="s">
        <v>202</v>
      </c>
      <c r="N213" s="51" t="s">
        <v>201</v>
      </c>
      <c r="O213" s="51" t="s">
        <v>183</v>
      </c>
      <c r="P213" s="51" t="s">
        <v>184</v>
      </c>
      <c r="Q213" s="51">
        <v>99999</v>
      </c>
      <c r="R213" s="51" t="s">
        <v>122</v>
      </c>
      <c r="S213" s="51" t="s">
        <v>134</v>
      </c>
      <c r="T213" s="51" t="s">
        <v>82</v>
      </c>
      <c r="U213" s="53">
        <v>9.65</v>
      </c>
      <c r="V213" s="51">
        <v>43</v>
      </c>
      <c r="W213" s="54">
        <v>414.95</v>
      </c>
      <c r="X213" s="56">
        <v>40.250150000000005</v>
      </c>
      <c r="Y213" s="50" t="str">
        <f>INDEX(Region!$B$2:$B$26,MATCH('Sales Data'!G213,Region!$A$2:$A$52,0))</f>
        <v>South</v>
      </c>
      <c r="Z213" s="50" t="str">
        <f>INDEX(Table2[Region],MATCH('Sales Data'!G213,Table2[State Code],0))</f>
        <v>South</v>
      </c>
    </row>
    <row r="214" spans="1:26" x14ac:dyDescent="0.2">
      <c r="A214" s="51">
        <v>1266</v>
      </c>
      <c r="B214" s="52">
        <v>41908</v>
      </c>
      <c r="C214" s="51">
        <v>26</v>
      </c>
      <c r="D214" s="51" t="s">
        <v>200</v>
      </c>
      <c r="E214" s="51" t="s">
        <v>201</v>
      </c>
      <c r="F214" s="51" t="s">
        <v>183</v>
      </c>
      <c r="G214" s="51" t="s">
        <v>184</v>
      </c>
      <c r="H214" s="51">
        <v>99999</v>
      </c>
      <c r="I214" s="51" t="s">
        <v>122</v>
      </c>
      <c r="J214" s="51" t="s">
        <v>167</v>
      </c>
      <c r="K214" s="52">
        <v>41910</v>
      </c>
      <c r="L214" s="51" t="s">
        <v>143</v>
      </c>
      <c r="M214" s="51" t="s">
        <v>202</v>
      </c>
      <c r="N214" s="51" t="s">
        <v>201</v>
      </c>
      <c r="O214" s="51" t="s">
        <v>183</v>
      </c>
      <c r="P214" s="51" t="s">
        <v>184</v>
      </c>
      <c r="Q214" s="51">
        <v>99999</v>
      </c>
      <c r="R214" s="51" t="s">
        <v>122</v>
      </c>
      <c r="S214" s="51" t="s">
        <v>134</v>
      </c>
      <c r="T214" s="51" t="s">
        <v>87</v>
      </c>
      <c r="U214" s="53">
        <v>18.399999999999999</v>
      </c>
      <c r="V214" s="51">
        <v>71</v>
      </c>
      <c r="W214" s="54">
        <v>1306.3999999999999</v>
      </c>
      <c r="X214" s="56">
        <v>134.55919999999998</v>
      </c>
      <c r="Y214" s="50" t="str">
        <f>INDEX(Region!$B$2:$B$26,MATCH('Sales Data'!G214,Region!$A$2:$A$52,0))</f>
        <v>South</v>
      </c>
      <c r="Z214" s="50" t="str">
        <f>INDEX(Table2[Region],MATCH('Sales Data'!G214,Table2[State Code],0))</f>
        <v>South</v>
      </c>
    </row>
    <row r="215" spans="1:26" x14ac:dyDescent="0.2">
      <c r="A215" s="51">
        <v>1267</v>
      </c>
      <c r="B215" s="52">
        <v>41911</v>
      </c>
      <c r="C215" s="51">
        <v>29</v>
      </c>
      <c r="D215" s="51" t="s">
        <v>145</v>
      </c>
      <c r="E215" s="51" t="s">
        <v>146</v>
      </c>
      <c r="F215" s="51" t="s">
        <v>147</v>
      </c>
      <c r="G215" s="51" t="s">
        <v>148</v>
      </c>
      <c r="H215" s="51">
        <v>99999</v>
      </c>
      <c r="I215" s="51" t="s">
        <v>122</v>
      </c>
      <c r="J215" s="51" t="s">
        <v>149</v>
      </c>
      <c r="K215" s="52">
        <v>41913</v>
      </c>
      <c r="L215" s="51" t="s">
        <v>124</v>
      </c>
      <c r="M215" s="51" t="s">
        <v>150</v>
      </c>
      <c r="N215" s="51" t="s">
        <v>146</v>
      </c>
      <c r="O215" s="51" t="s">
        <v>147</v>
      </c>
      <c r="P215" s="51" t="s">
        <v>148</v>
      </c>
      <c r="Q215" s="51">
        <v>99999</v>
      </c>
      <c r="R215" s="51" t="s">
        <v>122</v>
      </c>
      <c r="S215" s="51" t="s">
        <v>126</v>
      </c>
      <c r="T215" s="51" t="s">
        <v>74</v>
      </c>
      <c r="U215" s="53">
        <v>14</v>
      </c>
      <c r="V215" s="51">
        <v>50</v>
      </c>
      <c r="W215" s="54">
        <v>700</v>
      </c>
      <c r="X215" s="56">
        <v>67.2</v>
      </c>
      <c r="Y215" s="50" t="str">
        <f>INDEX(Region!$B$2:$B$26,MATCH('Sales Data'!G215,Region!$A$2:$A$52,0))</f>
        <v>West</v>
      </c>
      <c r="Z215" s="50" t="str">
        <f>INDEX(Table2[Region],MATCH('Sales Data'!G215,Table2[State Code],0))</f>
        <v>West</v>
      </c>
    </row>
    <row r="216" spans="1:26" x14ac:dyDescent="0.2">
      <c r="A216" s="51">
        <v>1268</v>
      </c>
      <c r="B216" s="52">
        <v>41888</v>
      </c>
      <c r="C216" s="51">
        <v>6</v>
      </c>
      <c r="D216" s="51" t="s">
        <v>157</v>
      </c>
      <c r="E216" s="51" t="s">
        <v>158</v>
      </c>
      <c r="F216" s="51" t="s">
        <v>159</v>
      </c>
      <c r="G216" s="51" t="s">
        <v>160</v>
      </c>
      <c r="H216" s="51">
        <v>99999</v>
      </c>
      <c r="I216" s="51" t="s">
        <v>122</v>
      </c>
      <c r="J216" s="51" t="s">
        <v>161</v>
      </c>
      <c r="K216" s="52">
        <v>41890</v>
      </c>
      <c r="L216" s="51" t="s">
        <v>143</v>
      </c>
      <c r="M216" s="51" t="s">
        <v>162</v>
      </c>
      <c r="N216" s="51" t="s">
        <v>158</v>
      </c>
      <c r="O216" s="51" t="s">
        <v>159</v>
      </c>
      <c r="P216" s="51" t="s">
        <v>160</v>
      </c>
      <c r="Q216" s="51">
        <v>99999</v>
      </c>
      <c r="R216" s="51" t="s">
        <v>122</v>
      </c>
      <c r="S216" s="51" t="s">
        <v>126</v>
      </c>
      <c r="T216" s="51" t="s">
        <v>81</v>
      </c>
      <c r="U216" s="53">
        <v>12.75</v>
      </c>
      <c r="V216" s="51">
        <v>96</v>
      </c>
      <c r="W216" s="54">
        <v>1224</v>
      </c>
      <c r="X216" s="56">
        <v>119.952</v>
      </c>
      <c r="Y216" s="50" t="e">
        <f>INDEX(Region!$B$2:$B$26,MATCH('Sales Data'!G216,Region!$A$2:$A$52,0))</f>
        <v>#REF!</v>
      </c>
      <c r="Z216" s="50" t="str">
        <f>INDEX(Table2[Region],MATCH('Sales Data'!G216,Table2[State Code],0))</f>
        <v>Midwest</v>
      </c>
    </row>
    <row r="217" spans="1:26" x14ac:dyDescent="0.2">
      <c r="A217" s="51">
        <v>1270</v>
      </c>
      <c r="B217" s="52">
        <v>41886</v>
      </c>
      <c r="C217" s="51">
        <v>4</v>
      </c>
      <c r="D217" s="51" t="s">
        <v>127</v>
      </c>
      <c r="E217" s="51" t="s">
        <v>128</v>
      </c>
      <c r="F217" s="51" t="s">
        <v>129</v>
      </c>
      <c r="G217" s="51" t="s">
        <v>130</v>
      </c>
      <c r="H217" s="51">
        <v>99999</v>
      </c>
      <c r="I217" s="51" t="s">
        <v>122</v>
      </c>
      <c r="J217" s="51" t="s">
        <v>131</v>
      </c>
      <c r="K217" s="52">
        <v>41888</v>
      </c>
      <c r="L217" s="51" t="s">
        <v>132</v>
      </c>
      <c r="M217" s="51" t="s">
        <v>133</v>
      </c>
      <c r="N217" s="51" t="s">
        <v>128</v>
      </c>
      <c r="O217" s="51" t="s">
        <v>129</v>
      </c>
      <c r="P217" s="51" t="s">
        <v>130</v>
      </c>
      <c r="Q217" s="51">
        <v>99999</v>
      </c>
      <c r="R217" s="51" t="s">
        <v>122</v>
      </c>
      <c r="S217" s="51" t="s">
        <v>134</v>
      </c>
      <c r="T217" s="51" t="s">
        <v>93</v>
      </c>
      <c r="U217" s="53">
        <v>81</v>
      </c>
      <c r="V217" s="51">
        <v>54</v>
      </c>
      <c r="W217" s="54">
        <v>4374</v>
      </c>
      <c r="X217" s="56">
        <v>437.40000000000003</v>
      </c>
      <c r="Y217" s="50" t="e">
        <f>INDEX(Region!$B$2:$B$26,MATCH('Sales Data'!G217,Region!$A$2:$A$52,0))</f>
        <v>#REF!</v>
      </c>
      <c r="Z217" s="50" t="str">
        <f>INDEX(Table2[Region],MATCH('Sales Data'!G217,Table2[State Code],0))</f>
        <v>Northeast</v>
      </c>
    </row>
    <row r="218" spans="1:26" x14ac:dyDescent="0.2">
      <c r="A218" s="51">
        <v>1273</v>
      </c>
      <c r="B218" s="52">
        <v>41890</v>
      </c>
      <c r="C218" s="51">
        <v>8</v>
      </c>
      <c r="D218" s="51" t="s">
        <v>138</v>
      </c>
      <c r="E218" s="51" t="s">
        <v>139</v>
      </c>
      <c r="F218" s="51" t="s">
        <v>140</v>
      </c>
      <c r="G218" s="51" t="s">
        <v>141</v>
      </c>
      <c r="H218" s="51">
        <v>99999</v>
      </c>
      <c r="I218" s="51" t="s">
        <v>122</v>
      </c>
      <c r="J218" s="51" t="s">
        <v>142</v>
      </c>
      <c r="K218" s="52">
        <v>41892</v>
      </c>
      <c r="L218" s="51" t="s">
        <v>143</v>
      </c>
      <c r="M218" s="51" t="s">
        <v>144</v>
      </c>
      <c r="N218" s="51" t="s">
        <v>139</v>
      </c>
      <c r="O218" s="51" t="s">
        <v>140</v>
      </c>
      <c r="P218" s="51" t="s">
        <v>141</v>
      </c>
      <c r="Q218" s="51">
        <v>99999</v>
      </c>
      <c r="R218" s="51" t="s">
        <v>122</v>
      </c>
      <c r="S218" s="51" t="s">
        <v>134</v>
      </c>
      <c r="T218" s="51" t="s">
        <v>88</v>
      </c>
      <c r="U218" s="53">
        <v>34.799999999999997</v>
      </c>
      <c r="V218" s="51">
        <v>63</v>
      </c>
      <c r="W218" s="54">
        <v>2192.3999999999996</v>
      </c>
      <c r="X218" s="56">
        <v>230.202</v>
      </c>
      <c r="Y218" s="50" t="e">
        <f>INDEX(Region!$B$2:$B$26,MATCH('Sales Data'!G218,Region!$A$2:$A$52,0))</f>
        <v>#REF!</v>
      </c>
      <c r="Z218" s="50" t="str">
        <f>INDEX(Table2[Region],MATCH('Sales Data'!G218,Table2[State Code],0))</f>
        <v>West</v>
      </c>
    </row>
    <row r="219" spans="1:26" x14ac:dyDescent="0.2">
      <c r="A219" s="51">
        <v>1276</v>
      </c>
      <c r="B219" s="52">
        <v>41885</v>
      </c>
      <c r="C219" s="51">
        <v>3</v>
      </c>
      <c r="D219" s="51" t="s">
        <v>151</v>
      </c>
      <c r="E219" s="51" t="s">
        <v>152</v>
      </c>
      <c r="F219" s="51" t="s">
        <v>153</v>
      </c>
      <c r="G219" s="51" t="s">
        <v>154</v>
      </c>
      <c r="H219" s="51">
        <v>99999</v>
      </c>
      <c r="I219" s="51" t="s">
        <v>122</v>
      </c>
      <c r="J219" s="51" t="s">
        <v>123</v>
      </c>
      <c r="K219" s="52">
        <v>41887</v>
      </c>
      <c r="L219" s="51" t="s">
        <v>124</v>
      </c>
      <c r="M219" s="51" t="s">
        <v>155</v>
      </c>
      <c r="N219" s="51" t="s">
        <v>152</v>
      </c>
      <c r="O219" s="51" t="s">
        <v>153</v>
      </c>
      <c r="P219" s="51" t="s">
        <v>154</v>
      </c>
      <c r="Q219" s="51">
        <v>99999</v>
      </c>
      <c r="R219" s="51" t="s">
        <v>122</v>
      </c>
      <c r="S219" s="51" t="s">
        <v>156</v>
      </c>
      <c r="T219" s="51" t="s">
        <v>89</v>
      </c>
      <c r="U219" s="53">
        <v>10</v>
      </c>
      <c r="V219" s="51">
        <v>71</v>
      </c>
      <c r="W219" s="54">
        <v>710</v>
      </c>
      <c r="X219" s="56">
        <v>73.13</v>
      </c>
      <c r="Y219" s="50" t="str">
        <f>INDEX(Region!$B$2:$B$26,MATCH('Sales Data'!G219,Region!$A$2:$A$52,0))</f>
        <v>West</v>
      </c>
      <c r="Z219" s="50" t="str">
        <f>INDEX(Table2[Region],MATCH('Sales Data'!G219,Table2[State Code],0))</f>
        <v>West</v>
      </c>
    </row>
    <row r="220" spans="1:26" x14ac:dyDescent="0.2">
      <c r="A220" s="51">
        <v>1277</v>
      </c>
      <c r="B220" s="52">
        <v>41885</v>
      </c>
      <c r="C220" s="51">
        <v>3</v>
      </c>
      <c r="D220" s="51" t="s">
        <v>151</v>
      </c>
      <c r="E220" s="51" t="s">
        <v>152</v>
      </c>
      <c r="F220" s="51" t="s">
        <v>153</v>
      </c>
      <c r="G220" s="51" t="s">
        <v>154</v>
      </c>
      <c r="H220" s="51">
        <v>99999</v>
      </c>
      <c r="I220" s="51" t="s">
        <v>122</v>
      </c>
      <c r="J220" s="51" t="s">
        <v>123</v>
      </c>
      <c r="K220" s="52">
        <v>41887</v>
      </c>
      <c r="L220" s="51" t="s">
        <v>124</v>
      </c>
      <c r="M220" s="51" t="s">
        <v>155</v>
      </c>
      <c r="N220" s="51" t="s">
        <v>152</v>
      </c>
      <c r="O220" s="51" t="s">
        <v>153</v>
      </c>
      <c r="P220" s="51" t="s">
        <v>154</v>
      </c>
      <c r="Q220" s="51">
        <v>99999</v>
      </c>
      <c r="R220" s="51" t="s">
        <v>122</v>
      </c>
      <c r="S220" s="51" t="s">
        <v>156</v>
      </c>
      <c r="T220" s="51" t="s">
        <v>83</v>
      </c>
      <c r="U220" s="53">
        <v>40</v>
      </c>
      <c r="V220" s="51">
        <v>88</v>
      </c>
      <c r="W220" s="54">
        <v>3520</v>
      </c>
      <c r="X220" s="56">
        <v>366.08000000000004</v>
      </c>
      <c r="Y220" s="50" t="str">
        <f>INDEX(Region!$B$2:$B$26,MATCH('Sales Data'!G220,Region!$A$2:$A$52,0))</f>
        <v>West</v>
      </c>
      <c r="Z220" s="50" t="str">
        <f>INDEX(Table2[Region],MATCH('Sales Data'!G220,Table2[State Code],0))</f>
        <v>West</v>
      </c>
    </row>
    <row r="221" spans="1:26" x14ac:dyDescent="0.2">
      <c r="A221" s="51">
        <v>1281</v>
      </c>
      <c r="B221" s="52">
        <v>41892</v>
      </c>
      <c r="C221" s="51">
        <v>10</v>
      </c>
      <c r="D221" s="51" t="s">
        <v>170</v>
      </c>
      <c r="E221" s="51" t="s">
        <v>171</v>
      </c>
      <c r="F221" s="51" t="s">
        <v>172</v>
      </c>
      <c r="G221" s="51" t="s">
        <v>173</v>
      </c>
      <c r="H221" s="51">
        <v>99999</v>
      </c>
      <c r="I221" s="51" t="s">
        <v>122</v>
      </c>
      <c r="J221" s="51" t="s">
        <v>174</v>
      </c>
      <c r="K221" s="52">
        <v>41894</v>
      </c>
      <c r="L221" s="51" t="s">
        <v>124</v>
      </c>
      <c r="M221" s="51" t="s">
        <v>175</v>
      </c>
      <c r="N221" s="51" t="s">
        <v>171</v>
      </c>
      <c r="O221" s="51" t="s">
        <v>172</v>
      </c>
      <c r="P221" s="51" t="s">
        <v>173</v>
      </c>
      <c r="Q221" s="51">
        <v>99999</v>
      </c>
      <c r="R221" s="51" t="s">
        <v>122</v>
      </c>
      <c r="S221" s="51" t="s">
        <v>134</v>
      </c>
      <c r="T221" s="51" t="s">
        <v>90</v>
      </c>
      <c r="U221" s="53">
        <v>10</v>
      </c>
      <c r="V221" s="51">
        <v>59</v>
      </c>
      <c r="W221" s="54">
        <v>590</v>
      </c>
      <c r="X221" s="56">
        <v>59.59</v>
      </c>
      <c r="Y221" s="50" t="str">
        <f>INDEX(Region!$B$2:$B$26,MATCH('Sales Data'!G221,Region!$A$2:$A$52,0))</f>
        <v>Midwest</v>
      </c>
      <c r="Z221" s="50" t="str">
        <f>INDEX(Table2[Region],MATCH('Sales Data'!G221,Table2[State Code],0))</f>
        <v>Midwest</v>
      </c>
    </row>
    <row r="222" spans="1:26" x14ac:dyDescent="0.2">
      <c r="A222" s="51">
        <v>1282</v>
      </c>
      <c r="B222" s="52">
        <v>41918</v>
      </c>
      <c r="C222" s="51">
        <v>6</v>
      </c>
      <c r="D222" s="51" t="s">
        <v>157</v>
      </c>
      <c r="E222" s="51" t="s">
        <v>158</v>
      </c>
      <c r="F222" s="51" t="s">
        <v>159</v>
      </c>
      <c r="G222" s="51" t="s">
        <v>160</v>
      </c>
      <c r="H222" s="51">
        <v>99999</v>
      </c>
      <c r="I222" s="51" t="s">
        <v>122</v>
      </c>
      <c r="J222" s="51" t="s">
        <v>161</v>
      </c>
      <c r="K222" s="52">
        <v>41920</v>
      </c>
      <c r="L222" s="51" t="s">
        <v>124</v>
      </c>
      <c r="M222" s="51" t="s">
        <v>162</v>
      </c>
      <c r="N222" s="51" t="s">
        <v>158</v>
      </c>
      <c r="O222" s="51" t="s">
        <v>159</v>
      </c>
      <c r="P222" s="51" t="s">
        <v>160</v>
      </c>
      <c r="Q222" s="51">
        <v>99999</v>
      </c>
      <c r="R222" s="51" t="s">
        <v>122</v>
      </c>
      <c r="S222" s="51" t="s">
        <v>134</v>
      </c>
      <c r="T222" s="51" t="s">
        <v>83</v>
      </c>
      <c r="U222" s="53">
        <v>40</v>
      </c>
      <c r="V222" s="51">
        <v>94</v>
      </c>
      <c r="W222" s="54">
        <v>3760</v>
      </c>
      <c r="X222" s="56">
        <v>376</v>
      </c>
      <c r="Y222" s="50" t="e">
        <f>INDEX(Region!$B$2:$B$26,MATCH('Sales Data'!G222,Region!$A$2:$A$52,0))</f>
        <v>#REF!</v>
      </c>
      <c r="Z222" s="50" t="str">
        <f>INDEX(Table2[Region],MATCH('Sales Data'!G222,Table2[State Code],0))</f>
        <v>Midwest</v>
      </c>
    </row>
    <row r="223" spans="1:26" x14ac:dyDescent="0.2">
      <c r="A223" s="51">
        <v>1283</v>
      </c>
      <c r="B223" s="52">
        <v>41940</v>
      </c>
      <c r="C223" s="51">
        <v>28</v>
      </c>
      <c r="D223" s="51" t="s">
        <v>163</v>
      </c>
      <c r="E223" s="51" t="s">
        <v>164</v>
      </c>
      <c r="F223" s="51" t="s">
        <v>165</v>
      </c>
      <c r="G223" s="51" t="s">
        <v>166</v>
      </c>
      <c r="H223" s="51">
        <v>99999</v>
      </c>
      <c r="I223" s="51" t="s">
        <v>122</v>
      </c>
      <c r="J223" s="51" t="s">
        <v>167</v>
      </c>
      <c r="K223" s="52">
        <v>41942</v>
      </c>
      <c r="L223" s="51" t="s">
        <v>143</v>
      </c>
      <c r="M223" s="51" t="s">
        <v>169</v>
      </c>
      <c r="N223" s="51" t="s">
        <v>164</v>
      </c>
      <c r="O223" s="51" t="s">
        <v>165</v>
      </c>
      <c r="P223" s="51" t="s">
        <v>166</v>
      </c>
      <c r="Q223" s="51">
        <v>99999</v>
      </c>
      <c r="R223" s="51" t="s">
        <v>122</v>
      </c>
      <c r="S223" s="51" t="s">
        <v>126</v>
      </c>
      <c r="T223" s="51" t="s">
        <v>79</v>
      </c>
      <c r="U223" s="53">
        <v>46</v>
      </c>
      <c r="V223" s="51">
        <v>86</v>
      </c>
      <c r="W223" s="54">
        <v>3956</v>
      </c>
      <c r="X223" s="56">
        <v>379.77600000000001</v>
      </c>
      <c r="Y223" s="50" t="e">
        <f>INDEX(Region!$B$2:$B$26,MATCH('Sales Data'!G223,Region!$A$2:$A$52,0))</f>
        <v>#REF!</v>
      </c>
      <c r="Z223" s="50" t="str">
        <f>INDEX(Table2[Region],MATCH('Sales Data'!G223,Table2[State Code],0))</f>
        <v>South</v>
      </c>
    </row>
    <row r="224" spans="1:26" x14ac:dyDescent="0.2">
      <c r="A224" s="51">
        <v>1284</v>
      </c>
      <c r="B224" s="52">
        <v>41920</v>
      </c>
      <c r="C224" s="51">
        <v>8</v>
      </c>
      <c r="D224" s="51" t="s">
        <v>138</v>
      </c>
      <c r="E224" s="51" t="s">
        <v>139</v>
      </c>
      <c r="F224" s="51" t="s">
        <v>140</v>
      </c>
      <c r="G224" s="51" t="s">
        <v>141</v>
      </c>
      <c r="H224" s="51">
        <v>99999</v>
      </c>
      <c r="I224" s="51" t="s">
        <v>122</v>
      </c>
      <c r="J224" s="51" t="s">
        <v>142</v>
      </c>
      <c r="K224" s="52">
        <v>41922</v>
      </c>
      <c r="L224" s="51" t="s">
        <v>143</v>
      </c>
      <c r="M224" s="51" t="s">
        <v>144</v>
      </c>
      <c r="N224" s="51" t="s">
        <v>139</v>
      </c>
      <c r="O224" s="51" t="s">
        <v>140</v>
      </c>
      <c r="P224" s="51" t="s">
        <v>141</v>
      </c>
      <c r="Q224" s="51">
        <v>99999</v>
      </c>
      <c r="R224" s="51" t="s">
        <v>122</v>
      </c>
      <c r="S224" s="51" t="s">
        <v>126</v>
      </c>
      <c r="T224" s="51" t="s">
        <v>81</v>
      </c>
      <c r="U224" s="53">
        <v>12.75</v>
      </c>
      <c r="V224" s="51">
        <v>61</v>
      </c>
      <c r="W224" s="54">
        <v>777.75</v>
      </c>
      <c r="X224" s="56">
        <v>78.552750000000003</v>
      </c>
      <c r="Y224" s="50" t="e">
        <f>INDEX(Region!$B$2:$B$26,MATCH('Sales Data'!G224,Region!$A$2:$A$52,0))</f>
        <v>#REF!</v>
      </c>
      <c r="Z224" s="50" t="str">
        <f>INDEX(Table2[Region],MATCH('Sales Data'!G224,Table2[State Code],0))</f>
        <v>West</v>
      </c>
    </row>
    <row r="225" spans="1:26" x14ac:dyDescent="0.2">
      <c r="A225" s="51">
        <v>1285</v>
      </c>
      <c r="B225" s="52">
        <v>41922</v>
      </c>
      <c r="C225" s="51">
        <v>10</v>
      </c>
      <c r="D225" s="51" t="s">
        <v>170</v>
      </c>
      <c r="E225" s="51" t="s">
        <v>171</v>
      </c>
      <c r="F225" s="51" t="s">
        <v>172</v>
      </c>
      <c r="G225" s="51" t="s">
        <v>173</v>
      </c>
      <c r="H225" s="51">
        <v>99999</v>
      </c>
      <c r="I225" s="51" t="s">
        <v>122</v>
      </c>
      <c r="J225" s="51" t="s">
        <v>174</v>
      </c>
      <c r="K225" s="52">
        <v>41924</v>
      </c>
      <c r="L225" s="51" t="s">
        <v>124</v>
      </c>
      <c r="M225" s="51" t="s">
        <v>175</v>
      </c>
      <c r="N225" s="51" t="s">
        <v>171</v>
      </c>
      <c r="O225" s="51" t="s">
        <v>172</v>
      </c>
      <c r="P225" s="51" t="s">
        <v>173</v>
      </c>
      <c r="Q225" s="51">
        <v>99999</v>
      </c>
      <c r="R225" s="51" t="s">
        <v>122</v>
      </c>
      <c r="S225" s="51" t="s">
        <v>134</v>
      </c>
      <c r="T225" s="51" t="s">
        <v>84</v>
      </c>
      <c r="U225" s="53">
        <v>2.99</v>
      </c>
      <c r="V225" s="51">
        <v>32</v>
      </c>
      <c r="W225" s="54">
        <v>95.68</v>
      </c>
      <c r="X225" s="56">
        <v>9.7593600000000009</v>
      </c>
      <c r="Y225" s="50" t="str">
        <f>INDEX(Region!$B$2:$B$26,MATCH('Sales Data'!G225,Region!$A$2:$A$52,0))</f>
        <v>Midwest</v>
      </c>
      <c r="Z225" s="50" t="str">
        <f>INDEX(Table2[Region],MATCH('Sales Data'!G225,Table2[State Code],0))</f>
        <v>Midwest</v>
      </c>
    </row>
    <row r="226" spans="1:26" x14ac:dyDescent="0.2">
      <c r="A226" s="51">
        <v>1286</v>
      </c>
      <c r="B226" s="52">
        <v>41919</v>
      </c>
      <c r="C226" s="51">
        <v>7</v>
      </c>
      <c r="D226" s="51" t="s">
        <v>176</v>
      </c>
      <c r="E226" s="51" t="s">
        <v>177</v>
      </c>
      <c r="F226" s="51" t="s">
        <v>178</v>
      </c>
      <c r="G226" s="51" t="s">
        <v>179</v>
      </c>
      <c r="H226" s="51">
        <v>99999</v>
      </c>
      <c r="I226" s="51" t="s">
        <v>122</v>
      </c>
      <c r="J226" s="51" t="s">
        <v>142</v>
      </c>
      <c r="K226" s="52"/>
      <c r="L226" s="51"/>
      <c r="M226" s="51" t="s">
        <v>180</v>
      </c>
      <c r="N226" s="51" t="s">
        <v>177</v>
      </c>
      <c r="O226" s="51" t="s">
        <v>178</v>
      </c>
      <c r="P226" s="51" t="s">
        <v>179</v>
      </c>
      <c r="Q226" s="51">
        <v>99999</v>
      </c>
      <c r="R226" s="51" t="s">
        <v>122</v>
      </c>
      <c r="S226" s="51"/>
      <c r="T226" s="51" t="s">
        <v>79</v>
      </c>
      <c r="U226" s="51">
        <v>46</v>
      </c>
      <c r="V226" s="51">
        <v>62</v>
      </c>
      <c r="W226" s="54">
        <v>2852</v>
      </c>
      <c r="X226" s="56">
        <v>290.904</v>
      </c>
      <c r="Y226" s="50" t="str">
        <f>INDEX(Region!$B$2:$B$26,MATCH('Sales Data'!G226,Region!$A$2:$A$52,0))</f>
        <v>West</v>
      </c>
      <c r="Z226" s="50" t="str">
        <f>INDEX(Table2[Region],MATCH('Sales Data'!G226,Table2[State Code],0))</f>
        <v>West</v>
      </c>
    </row>
    <row r="227" spans="1:26" x14ac:dyDescent="0.2">
      <c r="A227" s="51">
        <v>1287</v>
      </c>
      <c r="B227" s="52">
        <v>41922</v>
      </c>
      <c r="C227" s="51">
        <v>10</v>
      </c>
      <c r="D227" s="51" t="s">
        <v>170</v>
      </c>
      <c r="E227" s="51" t="s">
        <v>171</v>
      </c>
      <c r="F227" s="51" t="s">
        <v>172</v>
      </c>
      <c r="G227" s="51" t="s">
        <v>173</v>
      </c>
      <c r="H227" s="51">
        <v>99999</v>
      </c>
      <c r="I227" s="51" t="s">
        <v>122</v>
      </c>
      <c r="J227" s="51" t="s">
        <v>174</v>
      </c>
      <c r="K227" s="52">
        <v>41924</v>
      </c>
      <c r="L227" s="51" t="s">
        <v>132</v>
      </c>
      <c r="M227" s="51" t="s">
        <v>175</v>
      </c>
      <c r="N227" s="51" t="s">
        <v>171</v>
      </c>
      <c r="O227" s="51" t="s">
        <v>172</v>
      </c>
      <c r="P227" s="51" t="s">
        <v>173</v>
      </c>
      <c r="Q227" s="51">
        <v>99999</v>
      </c>
      <c r="R227" s="51" t="s">
        <v>122</v>
      </c>
      <c r="S227" s="51"/>
      <c r="T227" s="51" t="s">
        <v>85</v>
      </c>
      <c r="U227" s="51">
        <v>25</v>
      </c>
      <c r="V227" s="51">
        <v>60</v>
      </c>
      <c r="W227" s="54">
        <v>1500</v>
      </c>
      <c r="X227" s="56">
        <v>154.5</v>
      </c>
      <c r="Y227" s="50" t="str">
        <f>INDEX(Region!$B$2:$B$26,MATCH('Sales Data'!G227,Region!$A$2:$A$52,0))</f>
        <v>Midwest</v>
      </c>
      <c r="Z227" s="50" t="str">
        <f>INDEX(Table2[Region],MATCH('Sales Data'!G227,Table2[State Code],0))</f>
        <v>Midwest</v>
      </c>
    </row>
    <row r="228" spans="1:26" x14ac:dyDescent="0.2">
      <c r="A228" s="51">
        <v>1288</v>
      </c>
      <c r="B228" s="52">
        <v>41922</v>
      </c>
      <c r="C228" s="51">
        <v>10</v>
      </c>
      <c r="D228" s="51" t="s">
        <v>170</v>
      </c>
      <c r="E228" s="51" t="s">
        <v>171</v>
      </c>
      <c r="F228" s="51" t="s">
        <v>172</v>
      </c>
      <c r="G228" s="51" t="s">
        <v>173</v>
      </c>
      <c r="H228" s="51">
        <v>99999</v>
      </c>
      <c r="I228" s="51" t="s">
        <v>122</v>
      </c>
      <c r="J228" s="51" t="s">
        <v>174</v>
      </c>
      <c r="K228" s="52">
        <v>41924</v>
      </c>
      <c r="L228" s="51" t="s">
        <v>132</v>
      </c>
      <c r="M228" s="51" t="s">
        <v>175</v>
      </c>
      <c r="N228" s="51" t="s">
        <v>171</v>
      </c>
      <c r="O228" s="51" t="s">
        <v>172</v>
      </c>
      <c r="P228" s="51" t="s">
        <v>173</v>
      </c>
      <c r="Q228" s="51">
        <v>99999</v>
      </c>
      <c r="R228" s="51" t="s">
        <v>122</v>
      </c>
      <c r="S228" s="51"/>
      <c r="T228" s="51" t="s">
        <v>86</v>
      </c>
      <c r="U228" s="51">
        <v>22</v>
      </c>
      <c r="V228" s="51">
        <v>51</v>
      </c>
      <c r="W228" s="54">
        <v>1122</v>
      </c>
      <c r="X228" s="56">
        <v>109.956</v>
      </c>
      <c r="Y228" s="50" t="str">
        <f>INDEX(Region!$B$2:$B$26,MATCH('Sales Data'!G228,Region!$A$2:$A$52,0))</f>
        <v>Midwest</v>
      </c>
      <c r="Z228" s="50" t="str">
        <f>INDEX(Table2[Region],MATCH('Sales Data'!G228,Table2[State Code],0))</f>
        <v>Midwest</v>
      </c>
    </row>
    <row r="229" spans="1:26" x14ac:dyDescent="0.2">
      <c r="A229" s="51">
        <v>1289</v>
      </c>
      <c r="B229" s="52">
        <v>41922</v>
      </c>
      <c r="C229" s="51">
        <v>10</v>
      </c>
      <c r="D229" s="51" t="s">
        <v>170</v>
      </c>
      <c r="E229" s="51" t="s">
        <v>171</v>
      </c>
      <c r="F229" s="51" t="s">
        <v>172</v>
      </c>
      <c r="G229" s="51" t="s">
        <v>173</v>
      </c>
      <c r="H229" s="51">
        <v>99999</v>
      </c>
      <c r="I229" s="51" t="s">
        <v>122</v>
      </c>
      <c r="J229" s="51" t="s">
        <v>174</v>
      </c>
      <c r="K229" s="52">
        <v>41924</v>
      </c>
      <c r="L229" s="51" t="s">
        <v>132</v>
      </c>
      <c r="M229" s="51" t="s">
        <v>175</v>
      </c>
      <c r="N229" s="51" t="s">
        <v>171</v>
      </c>
      <c r="O229" s="51" t="s">
        <v>172</v>
      </c>
      <c r="P229" s="51" t="s">
        <v>173</v>
      </c>
      <c r="Q229" s="51">
        <v>99999</v>
      </c>
      <c r="R229" s="51" t="s">
        <v>122</v>
      </c>
      <c r="S229" s="51"/>
      <c r="T229" s="51" t="s">
        <v>80</v>
      </c>
      <c r="U229" s="53">
        <v>9.1999999999999993</v>
      </c>
      <c r="V229" s="51">
        <v>49</v>
      </c>
      <c r="W229" s="54">
        <v>450.79999999999995</v>
      </c>
      <c r="X229" s="56">
        <v>44.629199999999997</v>
      </c>
      <c r="Y229" s="50" t="str">
        <f>INDEX(Region!$B$2:$B$26,MATCH('Sales Data'!G229,Region!$A$2:$A$52,0))</f>
        <v>Midwest</v>
      </c>
      <c r="Z229" s="50" t="str">
        <f>INDEX(Table2[Region],MATCH('Sales Data'!G229,Table2[State Code],0))</f>
        <v>Midwest</v>
      </c>
    </row>
    <row r="230" spans="1:26" x14ac:dyDescent="0.2">
      <c r="A230" s="51">
        <v>1290</v>
      </c>
      <c r="B230" s="52">
        <v>41923</v>
      </c>
      <c r="C230" s="51">
        <v>11</v>
      </c>
      <c r="D230" s="51" t="s">
        <v>181</v>
      </c>
      <c r="E230" s="51" t="s">
        <v>182</v>
      </c>
      <c r="F230" s="51" t="s">
        <v>183</v>
      </c>
      <c r="G230" s="51" t="s">
        <v>184</v>
      </c>
      <c r="H230" s="51">
        <v>99999</v>
      </c>
      <c r="I230" s="51" t="s">
        <v>122</v>
      </c>
      <c r="J230" s="51" t="s">
        <v>167</v>
      </c>
      <c r="K230" s="51"/>
      <c r="L230" s="51" t="s">
        <v>143</v>
      </c>
      <c r="M230" s="51" t="s">
        <v>185</v>
      </c>
      <c r="N230" s="51" t="s">
        <v>182</v>
      </c>
      <c r="O230" s="51" t="s">
        <v>183</v>
      </c>
      <c r="P230" s="51" t="s">
        <v>184</v>
      </c>
      <c r="Q230" s="51">
        <v>99999</v>
      </c>
      <c r="R230" s="51" t="s">
        <v>122</v>
      </c>
      <c r="S230" s="51"/>
      <c r="T230" s="51" t="s">
        <v>75</v>
      </c>
      <c r="U230" s="53">
        <v>3.5</v>
      </c>
      <c r="V230" s="51">
        <v>20</v>
      </c>
      <c r="W230" s="54">
        <v>70</v>
      </c>
      <c r="X230" s="56">
        <v>6.93</v>
      </c>
      <c r="Y230" s="50" t="str">
        <f>INDEX(Region!$B$2:$B$26,MATCH('Sales Data'!G230,Region!$A$2:$A$52,0))</f>
        <v>South</v>
      </c>
      <c r="Z230" s="50" t="str">
        <f>INDEX(Table2[Region],MATCH('Sales Data'!G230,Table2[State Code],0))</f>
        <v>South</v>
      </c>
    </row>
    <row r="231" spans="1:26" x14ac:dyDescent="0.2">
      <c r="A231" s="51">
        <v>1291</v>
      </c>
      <c r="B231" s="52">
        <v>41923</v>
      </c>
      <c r="C231" s="51">
        <v>11</v>
      </c>
      <c r="D231" s="51" t="s">
        <v>181</v>
      </c>
      <c r="E231" s="51" t="s">
        <v>182</v>
      </c>
      <c r="F231" s="51" t="s">
        <v>183</v>
      </c>
      <c r="G231" s="51" t="s">
        <v>184</v>
      </c>
      <c r="H231" s="51">
        <v>99999</v>
      </c>
      <c r="I231" s="51" t="s">
        <v>122</v>
      </c>
      <c r="J231" s="51" t="s">
        <v>167</v>
      </c>
      <c r="K231" s="51"/>
      <c r="L231" s="51" t="s">
        <v>143</v>
      </c>
      <c r="M231" s="51" t="s">
        <v>185</v>
      </c>
      <c r="N231" s="51" t="s">
        <v>182</v>
      </c>
      <c r="O231" s="51" t="s">
        <v>183</v>
      </c>
      <c r="P231" s="51" t="s">
        <v>184</v>
      </c>
      <c r="Q231" s="51">
        <v>99999</v>
      </c>
      <c r="R231" s="51" t="s">
        <v>122</v>
      </c>
      <c r="S231" s="51"/>
      <c r="T231" s="51" t="s">
        <v>84</v>
      </c>
      <c r="U231" s="53">
        <v>2.99</v>
      </c>
      <c r="V231" s="51">
        <v>49</v>
      </c>
      <c r="W231" s="54">
        <v>146.51000000000002</v>
      </c>
      <c r="X231" s="56">
        <v>14.651000000000003</v>
      </c>
      <c r="Y231" s="50" t="str">
        <f>INDEX(Region!$B$2:$B$26,MATCH('Sales Data'!G231,Region!$A$2:$A$52,0))</f>
        <v>South</v>
      </c>
      <c r="Z231" s="50" t="str">
        <f>INDEX(Table2[Region],MATCH('Sales Data'!G231,Table2[State Code],0))</f>
        <v>South</v>
      </c>
    </row>
    <row r="232" spans="1:26" x14ac:dyDescent="0.2">
      <c r="A232" s="51">
        <v>1292</v>
      </c>
      <c r="B232" s="52">
        <v>41913</v>
      </c>
      <c r="C232" s="51">
        <v>1</v>
      </c>
      <c r="D232" s="51" t="s">
        <v>186</v>
      </c>
      <c r="E232" s="51" t="s">
        <v>187</v>
      </c>
      <c r="F232" s="51" t="s">
        <v>188</v>
      </c>
      <c r="G232" s="51" t="s">
        <v>189</v>
      </c>
      <c r="H232" s="51">
        <v>99999</v>
      </c>
      <c r="I232" s="51" t="s">
        <v>122</v>
      </c>
      <c r="J232" s="51" t="s">
        <v>142</v>
      </c>
      <c r="K232" s="51"/>
      <c r="L232" s="51"/>
      <c r="M232" s="51" t="s">
        <v>190</v>
      </c>
      <c r="N232" s="51" t="s">
        <v>187</v>
      </c>
      <c r="O232" s="51" t="s">
        <v>188</v>
      </c>
      <c r="P232" s="51" t="s">
        <v>189</v>
      </c>
      <c r="Q232" s="51">
        <v>99999</v>
      </c>
      <c r="R232" s="51" t="s">
        <v>122</v>
      </c>
      <c r="S232" s="51"/>
      <c r="T232" s="51" t="s">
        <v>78</v>
      </c>
      <c r="U232" s="53">
        <v>18</v>
      </c>
      <c r="V232" s="51">
        <v>22</v>
      </c>
      <c r="W232" s="54">
        <v>396</v>
      </c>
      <c r="X232" s="56">
        <v>38.015999999999998</v>
      </c>
      <c r="Y232" s="50" t="e">
        <f>INDEX(Region!$B$2:$B$26,MATCH('Sales Data'!G232,Region!$A$2:$A$52,0))</f>
        <v>#REF!</v>
      </c>
      <c r="Z232" s="50" t="str">
        <f>INDEX(Table2[Region],MATCH('Sales Data'!G232,Table2[State Code],0))</f>
        <v>West</v>
      </c>
    </row>
    <row r="233" spans="1:26" x14ac:dyDescent="0.2">
      <c r="A233" s="51">
        <v>1293</v>
      </c>
      <c r="B233" s="52">
        <v>41913</v>
      </c>
      <c r="C233" s="51">
        <v>1</v>
      </c>
      <c r="D233" s="51" t="s">
        <v>186</v>
      </c>
      <c r="E233" s="51" t="s">
        <v>187</v>
      </c>
      <c r="F233" s="51" t="s">
        <v>188</v>
      </c>
      <c r="G233" s="51" t="s">
        <v>189</v>
      </c>
      <c r="H233" s="51">
        <v>99999</v>
      </c>
      <c r="I233" s="51" t="s">
        <v>122</v>
      </c>
      <c r="J233" s="51" t="s">
        <v>142</v>
      </c>
      <c r="K233" s="51"/>
      <c r="L233" s="51"/>
      <c r="M233" s="51" t="s">
        <v>190</v>
      </c>
      <c r="N233" s="51" t="s">
        <v>187</v>
      </c>
      <c r="O233" s="51" t="s">
        <v>188</v>
      </c>
      <c r="P233" s="51" t="s">
        <v>189</v>
      </c>
      <c r="Q233" s="51">
        <v>99999</v>
      </c>
      <c r="R233" s="51" t="s">
        <v>122</v>
      </c>
      <c r="S233" s="51"/>
      <c r="T233" s="51" t="s">
        <v>79</v>
      </c>
      <c r="U233" s="53">
        <v>46</v>
      </c>
      <c r="V233" s="51">
        <v>73</v>
      </c>
      <c r="W233" s="54">
        <v>3358</v>
      </c>
      <c r="X233" s="56">
        <v>339.15800000000002</v>
      </c>
      <c r="Y233" s="50" t="e">
        <f>INDEX(Region!$B$2:$B$26,MATCH('Sales Data'!G233,Region!$A$2:$A$52,0))</f>
        <v>#REF!</v>
      </c>
      <c r="Z233" s="50" t="str">
        <f>INDEX(Table2[Region],MATCH('Sales Data'!G233,Table2[State Code],0))</f>
        <v>West</v>
      </c>
    </row>
    <row r="234" spans="1:26" x14ac:dyDescent="0.2">
      <c r="A234" s="51">
        <v>1294</v>
      </c>
      <c r="B234" s="52">
        <v>41913</v>
      </c>
      <c r="C234" s="51">
        <v>1</v>
      </c>
      <c r="D234" s="51" t="s">
        <v>186</v>
      </c>
      <c r="E234" s="51" t="s">
        <v>187</v>
      </c>
      <c r="F234" s="51" t="s">
        <v>188</v>
      </c>
      <c r="G234" s="51" t="s">
        <v>189</v>
      </c>
      <c r="H234" s="51">
        <v>99999</v>
      </c>
      <c r="I234" s="51" t="s">
        <v>122</v>
      </c>
      <c r="J234" s="51" t="s">
        <v>142</v>
      </c>
      <c r="K234" s="51"/>
      <c r="L234" s="51"/>
      <c r="M234" s="51" t="s">
        <v>190</v>
      </c>
      <c r="N234" s="51" t="s">
        <v>187</v>
      </c>
      <c r="O234" s="51" t="s">
        <v>188</v>
      </c>
      <c r="P234" s="51" t="s">
        <v>189</v>
      </c>
      <c r="Q234" s="51">
        <v>99999</v>
      </c>
      <c r="R234" s="51" t="s">
        <v>122</v>
      </c>
      <c r="S234" s="51"/>
      <c r="T234" s="51" t="s">
        <v>84</v>
      </c>
      <c r="U234" s="53">
        <v>2.99</v>
      </c>
      <c r="V234" s="51">
        <v>85</v>
      </c>
      <c r="W234" s="54">
        <v>254.15</v>
      </c>
      <c r="X234" s="56">
        <v>24.652550000000002</v>
      </c>
      <c r="Y234" s="50" t="e">
        <f>INDEX(Region!$B$2:$B$26,MATCH('Sales Data'!G234,Region!$A$2:$A$52,0))</f>
        <v>#REF!</v>
      </c>
      <c r="Z234" s="50" t="str">
        <f>INDEX(Table2[Region],MATCH('Sales Data'!G234,Table2[State Code],0))</f>
        <v>West</v>
      </c>
    </row>
    <row r="235" spans="1:26" x14ac:dyDescent="0.2">
      <c r="A235" s="51">
        <v>1295</v>
      </c>
      <c r="B235" s="52">
        <v>41940</v>
      </c>
      <c r="C235" s="51">
        <v>28</v>
      </c>
      <c r="D235" s="51" t="s">
        <v>163</v>
      </c>
      <c r="E235" s="51" t="s">
        <v>164</v>
      </c>
      <c r="F235" s="51" t="s">
        <v>165</v>
      </c>
      <c r="G235" s="51" t="s">
        <v>166</v>
      </c>
      <c r="H235" s="51">
        <v>99999</v>
      </c>
      <c r="I235" s="51" t="s">
        <v>122</v>
      </c>
      <c r="J235" s="51" t="s">
        <v>167</v>
      </c>
      <c r="K235" s="52">
        <v>41942</v>
      </c>
      <c r="L235" s="51" t="s">
        <v>143</v>
      </c>
      <c r="M235" s="51" t="s">
        <v>169</v>
      </c>
      <c r="N235" s="51" t="s">
        <v>164</v>
      </c>
      <c r="O235" s="51" t="s">
        <v>165</v>
      </c>
      <c r="P235" s="51" t="s">
        <v>166</v>
      </c>
      <c r="Q235" s="51">
        <v>99999</v>
      </c>
      <c r="R235" s="51" t="s">
        <v>122</v>
      </c>
      <c r="S235" s="51" t="s">
        <v>134</v>
      </c>
      <c r="T235" s="51" t="s">
        <v>82</v>
      </c>
      <c r="U235" s="53">
        <v>9.65</v>
      </c>
      <c r="V235" s="51">
        <v>44</v>
      </c>
      <c r="W235" s="54">
        <v>424.6</v>
      </c>
      <c r="X235" s="56">
        <v>44.158400000000007</v>
      </c>
      <c r="Y235" s="50" t="e">
        <f>INDEX(Region!$B$2:$B$26,MATCH('Sales Data'!G235,Region!$A$2:$A$52,0))</f>
        <v>#REF!</v>
      </c>
      <c r="Z235" s="50" t="str">
        <f>INDEX(Table2[Region],MATCH('Sales Data'!G235,Table2[State Code],0))</f>
        <v>South</v>
      </c>
    </row>
    <row r="236" spans="1:26" x14ac:dyDescent="0.2">
      <c r="A236" s="51">
        <v>1296</v>
      </c>
      <c r="B236" s="52">
        <v>41940</v>
      </c>
      <c r="C236" s="51">
        <v>28</v>
      </c>
      <c r="D236" s="51" t="s">
        <v>163</v>
      </c>
      <c r="E236" s="51" t="s">
        <v>164</v>
      </c>
      <c r="F236" s="51" t="s">
        <v>165</v>
      </c>
      <c r="G236" s="51" t="s">
        <v>166</v>
      </c>
      <c r="H236" s="51">
        <v>99999</v>
      </c>
      <c r="I236" s="51" t="s">
        <v>122</v>
      </c>
      <c r="J236" s="51" t="s">
        <v>167</v>
      </c>
      <c r="K236" s="52">
        <v>41942</v>
      </c>
      <c r="L236" s="51" t="s">
        <v>143</v>
      </c>
      <c r="M236" s="51" t="s">
        <v>169</v>
      </c>
      <c r="N236" s="51" t="s">
        <v>164</v>
      </c>
      <c r="O236" s="51" t="s">
        <v>165</v>
      </c>
      <c r="P236" s="51" t="s">
        <v>166</v>
      </c>
      <c r="Q236" s="51">
        <v>99999</v>
      </c>
      <c r="R236" s="51" t="s">
        <v>122</v>
      </c>
      <c r="S236" s="51" t="s">
        <v>134</v>
      </c>
      <c r="T236" s="51" t="s">
        <v>87</v>
      </c>
      <c r="U236" s="53">
        <v>18.399999999999999</v>
      </c>
      <c r="V236" s="51">
        <v>24</v>
      </c>
      <c r="W236" s="54">
        <v>441.59999999999997</v>
      </c>
      <c r="X236" s="56">
        <v>42.835199999999993</v>
      </c>
      <c r="Y236" s="50" t="e">
        <f>INDEX(Region!$B$2:$B$26,MATCH('Sales Data'!G236,Region!$A$2:$A$52,0))</f>
        <v>#REF!</v>
      </c>
      <c r="Z236" s="50" t="str">
        <f>INDEX(Table2[Region],MATCH('Sales Data'!G236,Table2[State Code],0))</f>
        <v>South</v>
      </c>
    </row>
    <row r="237" spans="1:26" x14ac:dyDescent="0.2">
      <c r="A237" s="51">
        <v>1298</v>
      </c>
      <c r="B237" s="52">
        <v>41921</v>
      </c>
      <c r="C237" s="51">
        <v>9</v>
      </c>
      <c r="D237" s="51" t="s">
        <v>191</v>
      </c>
      <c r="E237" s="51" t="s">
        <v>192</v>
      </c>
      <c r="F237" s="51" t="s">
        <v>193</v>
      </c>
      <c r="G237" s="51" t="s">
        <v>194</v>
      </c>
      <c r="H237" s="51">
        <v>99999</v>
      </c>
      <c r="I237" s="51" t="s">
        <v>122</v>
      </c>
      <c r="J237" s="51" t="s">
        <v>195</v>
      </c>
      <c r="K237" s="52">
        <v>41923</v>
      </c>
      <c r="L237" s="51" t="s">
        <v>132</v>
      </c>
      <c r="M237" s="51" t="s">
        <v>196</v>
      </c>
      <c r="N237" s="51" t="s">
        <v>192</v>
      </c>
      <c r="O237" s="51" t="s">
        <v>193</v>
      </c>
      <c r="P237" s="51" t="s">
        <v>194</v>
      </c>
      <c r="Q237" s="51">
        <v>99999</v>
      </c>
      <c r="R237" s="51" t="s">
        <v>122</v>
      </c>
      <c r="S237" s="51" t="s">
        <v>126</v>
      </c>
      <c r="T237" s="51" t="s">
        <v>88</v>
      </c>
      <c r="U237" s="53">
        <v>34.799999999999997</v>
      </c>
      <c r="V237" s="51">
        <v>70</v>
      </c>
      <c r="W237" s="54">
        <v>2436</v>
      </c>
      <c r="X237" s="56">
        <v>246.03600000000003</v>
      </c>
      <c r="Y237" s="50" t="e">
        <f>INDEX(Region!$B$2:$B$26,MATCH('Sales Data'!G237,Region!$A$2:$A$52,0))</f>
        <v>#REF!</v>
      </c>
      <c r="Z237" s="50" t="str">
        <f>INDEX(Table2[Region],MATCH('Sales Data'!G237,Table2[State Code],0))</f>
        <v>West</v>
      </c>
    </row>
    <row r="238" spans="1:26" x14ac:dyDescent="0.2">
      <c r="A238" s="51">
        <v>1299</v>
      </c>
      <c r="B238" s="52">
        <v>41918</v>
      </c>
      <c r="C238" s="51">
        <v>6</v>
      </c>
      <c r="D238" s="51" t="s">
        <v>157</v>
      </c>
      <c r="E238" s="51" t="s">
        <v>158</v>
      </c>
      <c r="F238" s="51" t="s">
        <v>159</v>
      </c>
      <c r="G238" s="51" t="s">
        <v>160</v>
      </c>
      <c r="H238" s="51">
        <v>99999</v>
      </c>
      <c r="I238" s="51" t="s">
        <v>122</v>
      </c>
      <c r="J238" s="51" t="s">
        <v>161</v>
      </c>
      <c r="K238" s="52">
        <v>41920</v>
      </c>
      <c r="L238" s="51" t="s">
        <v>124</v>
      </c>
      <c r="M238" s="51" t="s">
        <v>162</v>
      </c>
      <c r="N238" s="51" t="s">
        <v>158</v>
      </c>
      <c r="O238" s="51" t="s">
        <v>159</v>
      </c>
      <c r="P238" s="51" t="s">
        <v>160</v>
      </c>
      <c r="Q238" s="51">
        <v>99999</v>
      </c>
      <c r="R238" s="51" t="s">
        <v>122</v>
      </c>
      <c r="S238" s="51" t="s">
        <v>134</v>
      </c>
      <c r="T238" s="51" t="s">
        <v>74</v>
      </c>
      <c r="U238" s="53">
        <v>14</v>
      </c>
      <c r="V238" s="51">
        <v>98</v>
      </c>
      <c r="W238" s="54">
        <v>1372</v>
      </c>
      <c r="X238" s="56">
        <v>138.57200000000003</v>
      </c>
      <c r="Y238" s="50" t="e">
        <f>INDEX(Region!$B$2:$B$26,MATCH('Sales Data'!G238,Region!$A$2:$A$52,0))</f>
        <v>#REF!</v>
      </c>
      <c r="Z238" s="50" t="str">
        <f>INDEX(Table2[Region],MATCH('Sales Data'!G238,Table2[State Code],0))</f>
        <v>Midwest</v>
      </c>
    </row>
    <row r="239" spans="1:26" x14ac:dyDescent="0.2">
      <c r="A239" s="51">
        <v>1300</v>
      </c>
      <c r="B239" s="52">
        <v>41920</v>
      </c>
      <c r="C239" s="51">
        <v>8</v>
      </c>
      <c r="D239" s="51" t="s">
        <v>138</v>
      </c>
      <c r="E239" s="51" t="s">
        <v>139</v>
      </c>
      <c r="F239" s="51" t="s">
        <v>140</v>
      </c>
      <c r="G239" s="51" t="s">
        <v>141</v>
      </c>
      <c r="H239" s="51">
        <v>99999</v>
      </c>
      <c r="I239" s="51" t="s">
        <v>122</v>
      </c>
      <c r="J239" s="51" t="s">
        <v>142</v>
      </c>
      <c r="K239" s="52">
        <v>41922</v>
      </c>
      <c r="L239" s="51" t="s">
        <v>124</v>
      </c>
      <c r="M239" s="51" t="s">
        <v>144</v>
      </c>
      <c r="N239" s="51" t="s">
        <v>139</v>
      </c>
      <c r="O239" s="51" t="s">
        <v>140</v>
      </c>
      <c r="P239" s="51" t="s">
        <v>141</v>
      </c>
      <c r="Q239" s="51">
        <v>99999</v>
      </c>
      <c r="R239" s="51" t="s">
        <v>122</v>
      </c>
      <c r="S239" s="51" t="s">
        <v>126</v>
      </c>
      <c r="T239" s="51" t="s">
        <v>83</v>
      </c>
      <c r="U239" s="53">
        <v>40</v>
      </c>
      <c r="V239" s="51">
        <v>48</v>
      </c>
      <c r="W239" s="54">
        <v>1920</v>
      </c>
      <c r="X239" s="56">
        <v>188.16</v>
      </c>
      <c r="Y239" s="50" t="e">
        <f>INDEX(Region!$B$2:$B$26,MATCH('Sales Data'!G239,Region!$A$2:$A$52,0))</f>
        <v>#REF!</v>
      </c>
      <c r="Z239" s="50" t="str">
        <f>INDEX(Table2[Region],MATCH('Sales Data'!G239,Table2[State Code],0))</f>
        <v>West</v>
      </c>
    </row>
    <row r="240" spans="1:26" x14ac:dyDescent="0.2">
      <c r="A240" s="51">
        <v>1301</v>
      </c>
      <c r="B240" s="52">
        <v>41920</v>
      </c>
      <c r="C240" s="51">
        <v>8</v>
      </c>
      <c r="D240" s="51" t="s">
        <v>138</v>
      </c>
      <c r="E240" s="51" t="s">
        <v>139</v>
      </c>
      <c r="F240" s="51" t="s">
        <v>140</v>
      </c>
      <c r="G240" s="51" t="s">
        <v>141</v>
      </c>
      <c r="H240" s="51">
        <v>99999</v>
      </c>
      <c r="I240" s="51" t="s">
        <v>122</v>
      </c>
      <c r="J240" s="51" t="s">
        <v>142</v>
      </c>
      <c r="K240" s="52">
        <v>41922</v>
      </c>
      <c r="L240" s="51" t="s">
        <v>124</v>
      </c>
      <c r="M240" s="51" t="s">
        <v>144</v>
      </c>
      <c r="N240" s="51" t="s">
        <v>139</v>
      </c>
      <c r="O240" s="51" t="s">
        <v>140</v>
      </c>
      <c r="P240" s="51" t="s">
        <v>141</v>
      </c>
      <c r="Q240" s="51">
        <v>99999</v>
      </c>
      <c r="R240" s="51" t="s">
        <v>122</v>
      </c>
      <c r="S240" s="51" t="s">
        <v>126</v>
      </c>
      <c r="T240" s="51" t="s">
        <v>80</v>
      </c>
      <c r="U240" s="53">
        <v>9.1999999999999993</v>
      </c>
      <c r="V240" s="51">
        <v>100</v>
      </c>
      <c r="W240" s="54">
        <v>919.99999999999989</v>
      </c>
      <c r="X240" s="56">
        <v>91.08</v>
      </c>
      <c r="Y240" s="50" t="e">
        <f>INDEX(Region!$B$2:$B$26,MATCH('Sales Data'!G240,Region!$A$2:$A$52,0))</f>
        <v>#REF!</v>
      </c>
      <c r="Z240" s="50" t="str">
        <f>INDEX(Table2[Region],MATCH('Sales Data'!G240,Table2[State Code],0))</f>
        <v>West</v>
      </c>
    </row>
    <row r="241" spans="1:26" x14ac:dyDescent="0.2">
      <c r="A241" s="51">
        <v>1302</v>
      </c>
      <c r="B241" s="52">
        <v>41937</v>
      </c>
      <c r="C241" s="51">
        <v>25</v>
      </c>
      <c r="D241" s="51" t="s">
        <v>197</v>
      </c>
      <c r="E241" s="51" t="s">
        <v>198</v>
      </c>
      <c r="F241" s="51" t="s">
        <v>172</v>
      </c>
      <c r="G241" s="51" t="s">
        <v>173</v>
      </c>
      <c r="H241" s="51">
        <v>99999</v>
      </c>
      <c r="I241" s="51" t="s">
        <v>122</v>
      </c>
      <c r="J241" s="51" t="s">
        <v>174</v>
      </c>
      <c r="K241" s="52">
        <v>41939</v>
      </c>
      <c r="L241" s="51" t="s">
        <v>132</v>
      </c>
      <c r="M241" s="51" t="s">
        <v>199</v>
      </c>
      <c r="N241" s="51" t="s">
        <v>198</v>
      </c>
      <c r="O241" s="51" t="s">
        <v>172</v>
      </c>
      <c r="P241" s="51" t="s">
        <v>173</v>
      </c>
      <c r="Q241" s="51">
        <v>99999</v>
      </c>
      <c r="R241" s="51" t="s">
        <v>122</v>
      </c>
      <c r="S241" s="51" t="s">
        <v>156</v>
      </c>
      <c r="T241" s="51" t="s">
        <v>92</v>
      </c>
      <c r="U241" s="53">
        <v>10</v>
      </c>
      <c r="V241" s="51">
        <v>90</v>
      </c>
      <c r="W241" s="54">
        <v>900</v>
      </c>
      <c r="X241" s="56">
        <v>87.3</v>
      </c>
      <c r="Y241" s="50" t="str">
        <f>INDEX(Region!$B$2:$B$26,MATCH('Sales Data'!G241,Region!$A$2:$A$52,0))</f>
        <v>Midwest</v>
      </c>
      <c r="Z241" s="50" t="str">
        <f>INDEX(Table2[Region],MATCH('Sales Data'!G241,Table2[State Code],0))</f>
        <v>Midwest</v>
      </c>
    </row>
    <row r="242" spans="1:26" x14ac:dyDescent="0.2">
      <c r="A242" s="51">
        <v>1304</v>
      </c>
      <c r="B242" s="52">
        <v>41938</v>
      </c>
      <c r="C242" s="51">
        <v>26</v>
      </c>
      <c r="D242" s="51" t="s">
        <v>200</v>
      </c>
      <c r="E242" s="51" t="s">
        <v>201</v>
      </c>
      <c r="F242" s="51" t="s">
        <v>183</v>
      </c>
      <c r="G242" s="51" t="s">
        <v>184</v>
      </c>
      <c r="H242" s="51">
        <v>99999</v>
      </c>
      <c r="I242" s="51" t="s">
        <v>122</v>
      </c>
      <c r="J242" s="51" t="s">
        <v>167</v>
      </c>
      <c r="K242" s="52">
        <v>41940</v>
      </c>
      <c r="L242" s="51" t="s">
        <v>143</v>
      </c>
      <c r="M242" s="51" t="s">
        <v>202</v>
      </c>
      <c r="N242" s="51" t="s">
        <v>201</v>
      </c>
      <c r="O242" s="51" t="s">
        <v>183</v>
      </c>
      <c r="P242" s="51" t="s">
        <v>184</v>
      </c>
      <c r="Q242" s="51">
        <v>99999</v>
      </c>
      <c r="R242" s="51" t="s">
        <v>122</v>
      </c>
      <c r="S242" s="51" t="s">
        <v>134</v>
      </c>
      <c r="T242" s="51" t="s">
        <v>82</v>
      </c>
      <c r="U242" s="53">
        <v>9.65</v>
      </c>
      <c r="V242" s="51">
        <v>71</v>
      </c>
      <c r="W242" s="54">
        <v>685.15</v>
      </c>
      <c r="X242" s="56">
        <v>65.7744</v>
      </c>
      <c r="Y242" s="50" t="str">
        <f>INDEX(Region!$B$2:$B$26,MATCH('Sales Data'!G242,Region!$A$2:$A$52,0))</f>
        <v>South</v>
      </c>
      <c r="Z242" s="50" t="str">
        <f>INDEX(Table2[Region],MATCH('Sales Data'!G242,Table2[State Code],0))</f>
        <v>South</v>
      </c>
    </row>
    <row r="243" spans="1:26" x14ac:dyDescent="0.2">
      <c r="A243" s="51">
        <v>1305</v>
      </c>
      <c r="B243" s="52">
        <v>41938</v>
      </c>
      <c r="C243" s="51">
        <v>26</v>
      </c>
      <c r="D243" s="51" t="s">
        <v>200</v>
      </c>
      <c r="E243" s="51" t="s">
        <v>201</v>
      </c>
      <c r="F243" s="51" t="s">
        <v>183</v>
      </c>
      <c r="G243" s="51" t="s">
        <v>184</v>
      </c>
      <c r="H243" s="51">
        <v>99999</v>
      </c>
      <c r="I243" s="51" t="s">
        <v>122</v>
      </c>
      <c r="J243" s="51" t="s">
        <v>167</v>
      </c>
      <c r="K243" s="52">
        <v>41940</v>
      </c>
      <c r="L243" s="51" t="s">
        <v>143</v>
      </c>
      <c r="M243" s="51" t="s">
        <v>202</v>
      </c>
      <c r="N243" s="51" t="s">
        <v>201</v>
      </c>
      <c r="O243" s="51" t="s">
        <v>183</v>
      </c>
      <c r="P243" s="51" t="s">
        <v>184</v>
      </c>
      <c r="Q243" s="51">
        <v>99999</v>
      </c>
      <c r="R243" s="51" t="s">
        <v>122</v>
      </c>
      <c r="S243" s="51" t="s">
        <v>134</v>
      </c>
      <c r="T243" s="51" t="s">
        <v>87</v>
      </c>
      <c r="U243" s="53">
        <v>18.399999999999999</v>
      </c>
      <c r="V243" s="51">
        <v>10</v>
      </c>
      <c r="W243" s="54">
        <v>184</v>
      </c>
      <c r="X243" s="56">
        <v>19.136000000000003</v>
      </c>
      <c r="Y243" s="50" t="str">
        <f>INDEX(Region!$B$2:$B$26,MATCH('Sales Data'!G243,Region!$A$2:$A$52,0))</f>
        <v>South</v>
      </c>
      <c r="Z243" s="50" t="str">
        <f>INDEX(Table2[Region],MATCH('Sales Data'!G243,Table2[State Code],0))</f>
        <v>South</v>
      </c>
    </row>
    <row r="244" spans="1:26" x14ac:dyDescent="0.2">
      <c r="A244" s="51">
        <v>1306</v>
      </c>
      <c r="B244" s="52">
        <v>41941</v>
      </c>
      <c r="C244" s="51">
        <v>29</v>
      </c>
      <c r="D244" s="51" t="s">
        <v>145</v>
      </c>
      <c r="E244" s="51" t="s">
        <v>146</v>
      </c>
      <c r="F244" s="51" t="s">
        <v>147</v>
      </c>
      <c r="G244" s="51" t="s">
        <v>148</v>
      </c>
      <c r="H244" s="51">
        <v>99999</v>
      </c>
      <c r="I244" s="51" t="s">
        <v>122</v>
      </c>
      <c r="J244" s="51" t="s">
        <v>149</v>
      </c>
      <c r="K244" s="52">
        <v>41943</v>
      </c>
      <c r="L244" s="51" t="s">
        <v>124</v>
      </c>
      <c r="M244" s="51" t="s">
        <v>150</v>
      </c>
      <c r="N244" s="51" t="s">
        <v>146</v>
      </c>
      <c r="O244" s="51" t="s">
        <v>147</v>
      </c>
      <c r="P244" s="51" t="s">
        <v>148</v>
      </c>
      <c r="Q244" s="51">
        <v>99999</v>
      </c>
      <c r="R244" s="51" t="s">
        <v>122</v>
      </c>
      <c r="S244" s="51" t="s">
        <v>126</v>
      </c>
      <c r="T244" s="51" t="s">
        <v>74</v>
      </c>
      <c r="U244" s="53">
        <v>14</v>
      </c>
      <c r="V244" s="51">
        <v>78</v>
      </c>
      <c r="W244" s="54">
        <v>1092</v>
      </c>
      <c r="X244" s="56">
        <v>112.476</v>
      </c>
      <c r="Y244" s="50" t="str">
        <f>INDEX(Region!$B$2:$B$26,MATCH('Sales Data'!G244,Region!$A$2:$A$52,0))</f>
        <v>West</v>
      </c>
      <c r="Z244" s="50" t="str">
        <f>INDEX(Table2[Region],MATCH('Sales Data'!G244,Table2[State Code],0))</f>
        <v>West</v>
      </c>
    </row>
    <row r="245" spans="1:26" x14ac:dyDescent="0.2">
      <c r="A245" s="51">
        <v>1307</v>
      </c>
      <c r="B245" s="52">
        <v>41918</v>
      </c>
      <c r="C245" s="51">
        <v>6</v>
      </c>
      <c r="D245" s="51" t="s">
        <v>157</v>
      </c>
      <c r="E245" s="51" t="s">
        <v>158</v>
      </c>
      <c r="F245" s="51" t="s">
        <v>159</v>
      </c>
      <c r="G245" s="51" t="s">
        <v>160</v>
      </c>
      <c r="H245" s="51">
        <v>99999</v>
      </c>
      <c r="I245" s="51" t="s">
        <v>122</v>
      </c>
      <c r="J245" s="51" t="s">
        <v>161</v>
      </c>
      <c r="K245" s="52">
        <v>41920</v>
      </c>
      <c r="L245" s="51" t="s">
        <v>143</v>
      </c>
      <c r="M245" s="51" t="s">
        <v>162</v>
      </c>
      <c r="N245" s="51" t="s">
        <v>158</v>
      </c>
      <c r="O245" s="51" t="s">
        <v>159</v>
      </c>
      <c r="P245" s="51" t="s">
        <v>160</v>
      </c>
      <c r="Q245" s="51">
        <v>99999</v>
      </c>
      <c r="R245" s="51" t="s">
        <v>122</v>
      </c>
      <c r="S245" s="51" t="s">
        <v>126</v>
      </c>
      <c r="T245" s="51" t="s">
        <v>81</v>
      </c>
      <c r="U245" s="53">
        <v>12.75</v>
      </c>
      <c r="V245" s="51">
        <v>44</v>
      </c>
      <c r="W245" s="54">
        <v>561</v>
      </c>
      <c r="X245" s="56">
        <v>53.856000000000002</v>
      </c>
      <c r="Y245" s="50" t="e">
        <f>INDEX(Region!$B$2:$B$26,MATCH('Sales Data'!G245,Region!$A$2:$A$52,0))</f>
        <v>#REF!</v>
      </c>
      <c r="Z245" s="50" t="str">
        <f>INDEX(Table2[Region],MATCH('Sales Data'!G245,Table2[State Code],0))</f>
        <v>Midwest</v>
      </c>
    </row>
    <row r="246" spans="1:26" x14ac:dyDescent="0.2">
      <c r="A246" s="51">
        <v>1309</v>
      </c>
      <c r="B246" s="52">
        <v>41916</v>
      </c>
      <c r="C246" s="51">
        <v>4</v>
      </c>
      <c r="D246" s="51" t="s">
        <v>127</v>
      </c>
      <c r="E246" s="51" t="s">
        <v>128</v>
      </c>
      <c r="F246" s="51" t="s">
        <v>129</v>
      </c>
      <c r="G246" s="51" t="s">
        <v>130</v>
      </c>
      <c r="H246" s="51">
        <v>99999</v>
      </c>
      <c r="I246" s="51" t="s">
        <v>122</v>
      </c>
      <c r="J246" s="51" t="s">
        <v>131</v>
      </c>
      <c r="K246" s="52">
        <v>41918</v>
      </c>
      <c r="L246" s="51" t="s">
        <v>132</v>
      </c>
      <c r="M246" s="51" t="s">
        <v>133</v>
      </c>
      <c r="N246" s="51" t="s">
        <v>128</v>
      </c>
      <c r="O246" s="51" t="s">
        <v>129</v>
      </c>
      <c r="P246" s="51" t="s">
        <v>130</v>
      </c>
      <c r="Q246" s="51">
        <v>99999</v>
      </c>
      <c r="R246" s="51" t="s">
        <v>122</v>
      </c>
      <c r="S246" s="51" t="s">
        <v>134</v>
      </c>
      <c r="T246" s="51" t="s">
        <v>93</v>
      </c>
      <c r="U246" s="51">
        <v>81</v>
      </c>
      <c r="V246" s="51">
        <v>82</v>
      </c>
      <c r="W246" s="54">
        <v>6642</v>
      </c>
      <c r="X246" s="56">
        <v>697.41000000000008</v>
      </c>
      <c r="Y246" s="50" t="e">
        <f>INDEX(Region!$B$2:$B$26,MATCH('Sales Data'!G246,Region!$A$2:$A$52,0))</f>
        <v>#REF!</v>
      </c>
      <c r="Z246" s="50" t="str">
        <f>INDEX(Table2[Region],MATCH('Sales Data'!G246,Table2[State Code],0))</f>
        <v>Northeast</v>
      </c>
    </row>
    <row r="247" spans="1:26" x14ac:dyDescent="0.2">
      <c r="A247" s="51">
        <v>1312</v>
      </c>
      <c r="B247" s="52">
        <v>41920</v>
      </c>
      <c r="C247" s="51">
        <v>8</v>
      </c>
      <c r="D247" s="51" t="s">
        <v>138</v>
      </c>
      <c r="E247" s="51" t="s">
        <v>139</v>
      </c>
      <c r="F247" s="51" t="s">
        <v>140</v>
      </c>
      <c r="G247" s="51" t="s">
        <v>141</v>
      </c>
      <c r="H247" s="51">
        <v>99999</v>
      </c>
      <c r="I247" s="51" t="s">
        <v>122</v>
      </c>
      <c r="J247" s="51" t="s">
        <v>142</v>
      </c>
      <c r="K247" s="52">
        <v>41922</v>
      </c>
      <c r="L247" s="51" t="s">
        <v>143</v>
      </c>
      <c r="M247" s="51" t="s">
        <v>144</v>
      </c>
      <c r="N247" s="51" t="s">
        <v>139</v>
      </c>
      <c r="O247" s="51" t="s">
        <v>140</v>
      </c>
      <c r="P247" s="51" t="s">
        <v>141</v>
      </c>
      <c r="Q247" s="51">
        <v>99999</v>
      </c>
      <c r="R247" s="51" t="s">
        <v>122</v>
      </c>
      <c r="S247" s="51" t="s">
        <v>134</v>
      </c>
      <c r="T247" s="51" t="s">
        <v>88</v>
      </c>
      <c r="U247" s="51">
        <v>34.799999999999997</v>
      </c>
      <c r="V247" s="51">
        <v>93</v>
      </c>
      <c r="W247" s="54">
        <v>3236.3999999999996</v>
      </c>
      <c r="X247" s="56">
        <v>313.93079999999998</v>
      </c>
      <c r="Y247" s="50" t="e">
        <f>INDEX(Region!$B$2:$B$26,MATCH('Sales Data'!G247,Region!$A$2:$A$52,0))</f>
        <v>#REF!</v>
      </c>
      <c r="Z247" s="50" t="str">
        <f>INDEX(Table2[Region],MATCH('Sales Data'!G247,Table2[State Code],0))</f>
        <v>West</v>
      </c>
    </row>
    <row r="248" spans="1:26" x14ac:dyDescent="0.2">
      <c r="A248" s="51">
        <v>1315</v>
      </c>
      <c r="B248" s="52">
        <v>41915</v>
      </c>
      <c r="C248" s="51">
        <v>3</v>
      </c>
      <c r="D248" s="51" t="s">
        <v>151</v>
      </c>
      <c r="E248" s="51" t="s">
        <v>152</v>
      </c>
      <c r="F248" s="51" t="s">
        <v>153</v>
      </c>
      <c r="G248" s="51" t="s">
        <v>154</v>
      </c>
      <c r="H248" s="51">
        <v>99999</v>
      </c>
      <c r="I248" s="51" t="s">
        <v>122</v>
      </c>
      <c r="J248" s="51" t="s">
        <v>123</v>
      </c>
      <c r="K248" s="52">
        <v>41917</v>
      </c>
      <c r="L248" s="51" t="s">
        <v>124</v>
      </c>
      <c r="M248" s="51" t="s">
        <v>155</v>
      </c>
      <c r="N248" s="51" t="s">
        <v>152</v>
      </c>
      <c r="O248" s="51" t="s">
        <v>153</v>
      </c>
      <c r="P248" s="51" t="s">
        <v>154</v>
      </c>
      <c r="Q248" s="51">
        <v>99999</v>
      </c>
      <c r="R248" s="51" t="s">
        <v>122</v>
      </c>
      <c r="S248" s="51" t="s">
        <v>156</v>
      </c>
      <c r="T248" s="51" t="s">
        <v>89</v>
      </c>
      <c r="U248" s="51">
        <v>10</v>
      </c>
      <c r="V248" s="51">
        <v>11</v>
      </c>
      <c r="W248" s="54">
        <v>110</v>
      </c>
      <c r="X248" s="56">
        <v>11.440000000000001</v>
      </c>
      <c r="Y248" s="50" t="str">
        <f>INDEX(Region!$B$2:$B$26,MATCH('Sales Data'!G248,Region!$A$2:$A$52,0))</f>
        <v>West</v>
      </c>
      <c r="Z248" s="50" t="str">
        <f>INDEX(Table2[Region],MATCH('Sales Data'!G248,Table2[State Code],0))</f>
        <v>West</v>
      </c>
    </row>
    <row r="249" spans="1:26" x14ac:dyDescent="0.2">
      <c r="A249" s="51">
        <v>1316</v>
      </c>
      <c r="B249" s="52">
        <v>41915</v>
      </c>
      <c r="C249" s="51">
        <v>3</v>
      </c>
      <c r="D249" s="51" t="s">
        <v>151</v>
      </c>
      <c r="E249" s="51" t="s">
        <v>152</v>
      </c>
      <c r="F249" s="51" t="s">
        <v>153</v>
      </c>
      <c r="G249" s="51" t="s">
        <v>154</v>
      </c>
      <c r="H249" s="51">
        <v>99999</v>
      </c>
      <c r="I249" s="51" t="s">
        <v>122</v>
      </c>
      <c r="J249" s="51" t="s">
        <v>123</v>
      </c>
      <c r="K249" s="52">
        <v>41917</v>
      </c>
      <c r="L249" s="51" t="s">
        <v>124</v>
      </c>
      <c r="M249" s="51" t="s">
        <v>155</v>
      </c>
      <c r="N249" s="51" t="s">
        <v>152</v>
      </c>
      <c r="O249" s="51" t="s">
        <v>153</v>
      </c>
      <c r="P249" s="51" t="s">
        <v>154</v>
      </c>
      <c r="Q249" s="51">
        <v>99999</v>
      </c>
      <c r="R249" s="51" t="s">
        <v>122</v>
      </c>
      <c r="S249" s="51" t="s">
        <v>156</v>
      </c>
      <c r="T249" s="51" t="s">
        <v>83</v>
      </c>
      <c r="U249" s="51">
        <v>40</v>
      </c>
      <c r="V249" s="51">
        <v>91</v>
      </c>
      <c r="W249" s="54">
        <v>3640</v>
      </c>
      <c r="X249" s="56">
        <v>364</v>
      </c>
      <c r="Y249" s="50" t="str">
        <f>INDEX(Region!$B$2:$B$26,MATCH('Sales Data'!G249,Region!$A$2:$A$52,0))</f>
        <v>West</v>
      </c>
      <c r="Z249" s="50" t="str">
        <f>INDEX(Table2[Region],MATCH('Sales Data'!G249,Table2[State Code],0))</f>
        <v>West</v>
      </c>
    </row>
    <row r="250" spans="1:26" x14ac:dyDescent="0.2">
      <c r="A250" s="51">
        <v>1320</v>
      </c>
      <c r="B250" s="52">
        <v>41922</v>
      </c>
      <c r="C250" s="51">
        <v>10</v>
      </c>
      <c r="D250" s="51" t="s">
        <v>170</v>
      </c>
      <c r="E250" s="51" t="s">
        <v>171</v>
      </c>
      <c r="F250" s="51" t="s">
        <v>172</v>
      </c>
      <c r="G250" s="51" t="s">
        <v>173</v>
      </c>
      <c r="H250" s="51">
        <v>99999</v>
      </c>
      <c r="I250" s="51" t="s">
        <v>122</v>
      </c>
      <c r="J250" s="51" t="s">
        <v>174</v>
      </c>
      <c r="K250" s="52">
        <v>41924</v>
      </c>
      <c r="L250" s="51" t="s">
        <v>124</v>
      </c>
      <c r="M250" s="51" t="s">
        <v>175</v>
      </c>
      <c r="N250" s="51" t="s">
        <v>171</v>
      </c>
      <c r="O250" s="51" t="s">
        <v>172</v>
      </c>
      <c r="P250" s="51" t="s">
        <v>173</v>
      </c>
      <c r="Q250" s="51">
        <v>99999</v>
      </c>
      <c r="R250" s="51" t="s">
        <v>122</v>
      </c>
      <c r="S250" s="51" t="s">
        <v>134</v>
      </c>
      <c r="T250" s="51" t="s">
        <v>90</v>
      </c>
      <c r="U250" s="51">
        <v>10</v>
      </c>
      <c r="V250" s="51">
        <v>12</v>
      </c>
      <c r="W250" s="54">
        <v>120</v>
      </c>
      <c r="X250" s="56">
        <v>12.36</v>
      </c>
      <c r="Y250" s="50" t="str">
        <f>INDEX(Region!$B$2:$B$26,MATCH('Sales Data'!G250,Region!$A$2:$A$52,0))</f>
        <v>Midwest</v>
      </c>
      <c r="Z250" s="50" t="str">
        <f>INDEX(Table2[Region],MATCH('Sales Data'!G250,Table2[State Code],0))</f>
        <v>Midwest</v>
      </c>
    </row>
    <row r="251" spans="1:26" x14ac:dyDescent="0.2">
      <c r="A251" s="51">
        <v>1322</v>
      </c>
      <c r="B251" s="52">
        <v>41922</v>
      </c>
      <c r="C251" s="51">
        <v>10</v>
      </c>
      <c r="D251" s="51" t="s">
        <v>170</v>
      </c>
      <c r="E251" s="51" t="s">
        <v>171</v>
      </c>
      <c r="F251" s="51" t="s">
        <v>172</v>
      </c>
      <c r="G251" s="51" t="s">
        <v>173</v>
      </c>
      <c r="H251" s="51">
        <v>99999</v>
      </c>
      <c r="I251" s="51" t="s">
        <v>122</v>
      </c>
      <c r="J251" s="51" t="s">
        <v>174</v>
      </c>
      <c r="K251" s="52"/>
      <c r="L251" s="51" t="s">
        <v>132</v>
      </c>
      <c r="M251" s="51" t="s">
        <v>175</v>
      </c>
      <c r="N251" s="51" t="s">
        <v>171</v>
      </c>
      <c r="O251" s="51" t="s">
        <v>172</v>
      </c>
      <c r="P251" s="51" t="s">
        <v>173</v>
      </c>
      <c r="Q251" s="51">
        <v>99999</v>
      </c>
      <c r="R251" s="51" t="s">
        <v>122</v>
      </c>
      <c r="S251" s="51"/>
      <c r="T251" s="51" t="s">
        <v>75</v>
      </c>
      <c r="U251" s="51">
        <v>3.5</v>
      </c>
      <c r="V251" s="51">
        <v>78</v>
      </c>
      <c r="W251" s="54">
        <v>273</v>
      </c>
      <c r="X251" s="56">
        <v>27.3</v>
      </c>
      <c r="Y251" s="50" t="str">
        <f>INDEX(Region!$B$2:$B$26,MATCH('Sales Data'!G251,Region!$A$2:$A$52,0))</f>
        <v>Midwest</v>
      </c>
      <c r="Z251" s="50" t="str">
        <f>INDEX(Table2[Region],MATCH('Sales Data'!G251,Table2[State Code],0))</f>
        <v>Midwest</v>
      </c>
    </row>
    <row r="252" spans="1:26" x14ac:dyDescent="0.2">
      <c r="A252" s="51">
        <v>1323</v>
      </c>
      <c r="B252" s="52">
        <v>41923</v>
      </c>
      <c r="C252" s="51">
        <v>11</v>
      </c>
      <c r="D252" s="51" t="s">
        <v>181</v>
      </c>
      <c r="E252" s="51" t="s">
        <v>182</v>
      </c>
      <c r="F252" s="51" t="s">
        <v>183</v>
      </c>
      <c r="G252" s="51" t="s">
        <v>184</v>
      </c>
      <c r="H252" s="51">
        <v>99999</v>
      </c>
      <c r="I252" s="51" t="s">
        <v>122</v>
      </c>
      <c r="J252" s="51" t="s">
        <v>167</v>
      </c>
      <c r="K252" s="52"/>
      <c r="L252" s="51" t="s">
        <v>143</v>
      </c>
      <c r="M252" s="51" t="s">
        <v>185</v>
      </c>
      <c r="N252" s="51" t="s">
        <v>182</v>
      </c>
      <c r="O252" s="51" t="s">
        <v>183</v>
      </c>
      <c r="P252" s="51" t="s">
        <v>184</v>
      </c>
      <c r="Q252" s="51">
        <v>99999</v>
      </c>
      <c r="R252" s="51" t="s">
        <v>122</v>
      </c>
      <c r="S252" s="51"/>
      <c r="T252" s="51" t="s">
        <v>83</v>
      </c>
      <c r="U252" s="51">
        <v>40</v>
      </c>
      <c r="V252" s="51">
        <v>60</v>
      </c>
      <c r="W252" s="54">
        <v>2400</v>
      </c>
      <c r="X252" s="56">
        <v>228</v>
      </c>
      <c r="Y252" s="50" t="str">
        <f>INDEX(Region!$B$2:$B$26,MATCH('Sales Data'!G252,Region!$A$2:$A$52,0))</f>
        <v>South</v>
      </c>
      <c r="Z252" s="50" t="str">
        <f>INDEX(Table2[Region],MATCH('Sales Data'!G252,Table2[State Code],0))</f>
        <v>South</v>
      </c>
    </row>
    <row r="253" spans="1:26" x14ac:dyDescent="0.2">
      <c r="A253" s="51">
        <v>1324</v>
      </c>
      <c r="B253" s="52">
        <v>41913</v>
      </c>
      <c r="C253" s="51">
        <v>1</v>
      </c>
      <c r="D253" s="51" t="s">
        <v>186</v>
      </c>
      <c r="E253" s="51" t="s">
        <v>187</v>
      </c>
      <c r="F253" s="51" t="s">
        <v>188</v>
      </c>
      <c r="G253" s="51" t="s">
        <v>189</v>
      </c>
      <c r="H253" s="51">
        <v>99999</v>
      </c>
      <c r="I253" s="51" t="s">
        <v>122</v>
      </c>
      <c r="J253" s="51" t="s">
        <v>142</v>
      </c>
      <c r="K253" s="52"/>
      <c r="L253" s="51" t="s">
        <v>143</v>
      </c>
      <c r="M253" s="51" t="s">
        <v>190</v>
      </c>
      <c r="N253" s="51" t="s">
        <v>187</v>
      </c>
      <c r="O253" s="51" t="s">
        <v>188</v>
      </c>
      <c r="P253" s="51" t="s">
        <v>189</v>
      </c>
      <c r="Q253" s="51">
        <v>99999</v>
      </c>
      <c r="R253" s="51" t="s">
        <v>122</v>
      </c>
      <c r="S253" s="51"/>
      <c r="T253" s="51" t="s">
        <v>87</v>
      </c>
      <c r="U253" s="51">
        <v>18.399999999999999</v>
      </c>
      <c r="V253" s="51">
        <v>23</v>
      </c>
      <c r="W253" s="54">
        <v>423.2</v>
      </c>
      <c r="X253" s="56">
        <v>43.589600000000004</v>
      </c>
      <c r="Y253" s="50" t="e">
        <f>INDEX(Region!$B$2:$B$26,MATCH('Sales Data'!G253,Region!$A$2:$A$52,0))</f>
        <v>#REF!</v>
      </c>
      <c r="Z253" s="50" t="str">
        <f>INDEX(Table2[Region],MATCH('Sales Data'!G253,Table2[State Code],0))</f>
        <v>West</v>
      </c>
    </row>
    <row r="254" spans="1:26" x14ac:dyDescent="0.2">
      <c r="A254" s="51">
        <v>1325</v>
      </c>
      <c r="B254" s="52">
        <v>41940</v>
      </c>
      <c r="C254" s="51">
        <v>28</v>
      </c>
      <c r="D254" s="51" t="s">
        <v>163</v>
      </c>
      <c r="E254" s="51" t="s">
        <v>164</v>
      </c>
      <c r="F254" s="51" t="s">
        <v>165</v>
      </c>
      <c r="G254" s="51" t="s">
        <v>166</v>
      </c>
      <c r="H254" s="51">
        <v>99999</v>
      </c>
      <c r="I254" s="51" t="s">
        <v>122</v>
      </c>
      <c r="J254" s="51" t="s">
        <v>167</v>
      </c>
      <c r="K254" s="52">
        <v>41942</v>
      </c>
      <c r="L254" s="51" t="s">
        <v>143</v>
      </c>
      <c r="M254" s="51" t="s">
        <v>169</v>
      </c>
      <c r="N254" s="51" t="s">
        <v>164</v>
      </c>
      <c r="O254" s="51" t="s">
        <v>165</v>
      </c>
      <c r="P254" s="51" t="s">
        <v>166</v>
      </c>
      <c r="Q254" s="51">
        <v>99999</v>
      </c>
      <c r="R254" s="51" t="s">
        <v>122</v>
      </c>
      <c r="S254" s="51" t="s">
        <v>134</v>
      </c>
      <c r="T254" s="51" t="s">
        <v>79</v>
      </c>
      <c r="U254" s="51">
        <v>46</v>
      </c>
      <c r="V254" s="51">
        <v>34</v>
      </c>
      <c r="W254" s="54">
        <v>1564</v>
      </c>
      <c r="X254" s="56">
        <v>157.964</v>
      </c>
      <c r="Y254" s="50" t="e">
        <f>INDEX(Region!$B$2:$B$26,MATCH('Sales Data'!G254,Region!$A$2:$A$52,0))</f>
        <v>#REF!</v>
      </c>
      <c r="Z254" s="50" t="str">
        <f>INDEX(Table2[Region],MATCH('Sales Data'!G254,Table2[State Code],0))</f>
        <v>South</v>
      </c>
    </row>
    <row r="255" spans="1:26" x14ac:dyDescent="0.2">
      <c r="A255" s="51">
        <v>1326</v>
      </c>
      <c r="B255" s="52">
        <v>41921</v>
      </c>
      <c r="C255" s="51">
        <v>9</v>
      </c>
      <c r="D255" s="51" t="s">
        <v>191</v>
      </c>
      <c r="E255" s="51" t="s">
        <v>192</v>
      </c>
      <c r="F255" s="51" t="s">
        <v>193</v>
      </c>
      <c r="G255" s="51" t="s">
        <v>194</v>
      </c>
      <c r="H255" s="51">
        <v>99999</v>
      </c>
      <c r="I255" s="51" t="s">
        <v>122</v>
      </c>
      <c r="J255" s="51" t="s">
        <v>195</v>
      </c>
      <c r="K255" s="52">
        <v>41923</v>
      </c>
      <c r="L255" s="51" t="s">
        <v>132</v>
      </c>
      <c r="M255" s="51" t="s">
        <v>196</v>
      </c>
      <c r="N255" s="51" t="s">
        <v>192</v>
      </c>
      <c r="O255" s="51" t="s">
        <v>193</v>
      </c>
      <c r="P255" s="51" t="s">
        <v>194</v>
      </c>
      <c r="Q255" s="51">
        <v>99999</v>
      </c>
      <c r="R255" s="51" t="s">
        <v>122</v>
      </c>
      <c r="S255" s="51" t="s">
        <v>126</v>
      </c>
      <c r="T255" s="51" t="s">
        <v>82</v>
      </c>
      <c r="U255" s="51">
        <v>9.65</v>
      </c>
      <c r="V255" s="51">
        <v>89</v>
      </c>
      <c r="W255" s="54">
        <v>858.85</v>
      </c>
      <c r="X255" s="56">
        <v>86.743850000000009</v>
      </c>
      <c r="Y255" s="50" t="e">
        <f>INDEX(Region!$B$2:$B$26,MATCH('Sales Data'!G255,Region!$A$2:$A$52,0))</f>
        <v>#REF!</v>
      </c>
      <c r="Z255" s="50" t="str">
        <f>INDEX(Table2[Region],MATCH('Sales Data'!G255,Table2[State Code],0))</f>
        <v>West</v>
      </c>
    </row>
    <row r="256" spans="1:26" x14ac:dyDescent="0.2">
      <c r="A256" s="51">
        <v>1327</v>
      </c>
      <c r="B256" s="52">
        <v>41918</v>
      </c>
      <c r="C256" s="51">
        <v>6</v>
      </c>
      <c r="D256" s="51" t="s">
        <v>157</v>
      </c>
      <c r="E256" s="51" t="s">
        <v>158</v>
      </c>
      <c r="F256" s="51" t="s">
        <v>159</v>
      </c>
      <c r="G256" s="51" t="s">
        <v>160</v>
      </c>
      <c r="H256" s="51">
        <v>99999</v>
      </c>
      <c r="I256" s="51" t="s">
        <v>122</v>
      </c>
      <c r="J256" s="51" t="s">
        <v>161</v>
      </c>
      <c r="K256" s="52">
        <v>41920</v>
      </c>
      <c r="L256" s="51" t="s">
        <v>124</v>
      </c>
      <c r="M256" s="51" t="s">
        <v>162</v>
      </c>
      <c r="N256" s="51" t="s">
        <v>158</v>
      </c>
      <c r="O256" s="51" t="s">
        <v>159</v>
      </c>
      <c r="P256" s="51" t="s">
        <v>160</v>
      </c>
      <c r="Q256" s="51">
        <v>99999</v>
      </c>
      <c r="R256" s="51" t="s">
        <v>122</v>
      </c>
      <c r="S256" s="51" t="s">
        <v>134</v>
      </c>
      <c r="T256" s="51" t="s">
        <v>81</v>
      </c>
      <c r="U256" s="51">
        <v>12.75</v>
      </c>
      <c r="V256" s="51">
        <v>82</v>
      </c>
      <c r="W256" s="54">
        <v>1045.5</v>
      </c>
      <c r="X256" s="56">
        <v>103.50450000000001</v>
      </c>
      <c r="Y256" s="50" t="e">
        <f>INDEX(Region!$B$2:$B$26,MATCH('Sales Data'!G256,Region!$A$2:$A$52,0))</f>
        <v>#REF!</v>
      </c>
      <c r="Z256" s="50" t="str">
        <f>INDEX(Table2[Region],MATCH('Sales Data'!G256,Table2[State Code],0))</f>
        <v>Midwest</v>
      </c>
    </row>
    <row r="257" spans="1:26" x14ac:dyDescent="0.2">
      <c r="A257" s="51">
        <v>1328</v>
      </c>
      <c r="B257" s="52">
        <v>41920</v>
      </c>
      <c r="C257" s="51">
        <v>8</v>
      </c>
      <c r="D257" s="51" t="s">
        <v>138</v>
      </c>
      <c r="E257" s="51" t="s">
        <v>139</v>
      </c>
      <c r="F257" s="51" t="s">
        <v>140</v>
      </c>
      <c r="G257" s="51" t="s">
        <v>141</v>
      </c>
      <c r="H257" s="51">
        <v>99999</v>
      </c>
      <c r="I257" s="51" t="s">
        <v>122</v>
      </c>
      <c r="J257" s="51" t="s">
        <v>142</v>
      </c>
      <c r="K257" s="52">
        <v>41922</v>
      </c>
      <c r="L257" s="51" t="s">
        <v>124</v>
      </c>
      <c r="M257" s="51" t="s">
        <v>144</v>
      </c>
      <c r="N257" s="51" t="s">
        <v>139</v>
      </c>
      <c r="O257" s="51" t="s">
        <v>140</v>
      </c>
      <c r="P257" s="51" t="s">
        <v>141</v>
      </c>
      <c r="Q257" s="51">
        <v>99999</v>
      </c>
      <c r="R257" s="51" t="s">
        <v>122</v>
      </c>
      <c r="S257" s="51" t="s">
        <v>126</v>
      </c>
      <c r="T257" s="51" t="s">
        <v>81</v>
      </c>
      <c r="U257" s="51">
        <v>12.75</v>
      </c>
      <c r="V257" s="51">
        <v>43</v>
      </c>
      <c r="W257" s="54">
        <v>548.25</v>
      </c>
      <c r="X257" s="56">
        <v>52.631999999999998</v>
      </c>
      <c r="Y257" s="50" t="e">
        <f>INDEX(Region!$B$2:$B$26,MATCH('Sales Data'!G257,Region!$A$2:$A$52,0))</f>
        <v>#REF!</v>
      </c>
      <c r="Z257" s="50" t="str">
        <f>INDEX(Table2[Region],MATCH('Sales Data'!G257,Table2[State Code],0))</f>
        <v>West</v>
      </c>
    </row>
    <row r="258" spans="1:26" x14ac:dyDescent="0.2">
      <c r="A258" s="51">
        <v>1329</v>
      </c>
      <c r="B258" s="52">
        <v>41953</v>
      </c>
      <c r="C258" s="51">
        <v>10</v>
      </c>
      <c r="D258" s="51" t="s">
        <v>170</v>
      </c>
      <c r="E258" s="51" t="s">
        <v>171</v>
      </c>
      <c r="F258" s="51" t="s">
        <v>172</v>
      </c>
      <c r="G258" s="51" t="s">
        <v>173</v>
      </c>
      <c r="H258" s="51">
        <v>99999</v>
      </c>
      <c r="I258" s="51" t="s">
        <v>122</v>
      </c>
      <c r="J258" s="51" t="s">
        <v>174</v>
      </c>
      <c r="K258" s="52">
        <v>41955</v>
      </c>
      <c r="L258" s="51" t="s">
        <v>132</v>
      </c>
      <c r="M258" s="51" t="s">
        <v>175</v>
      </c>
      <c r="N258" s="51" t="s">
        <v>171</v>
      </c>
      <c r="O258" s="51" t="s">
        <v>172</v>
      </c>
      <c r="P258" s="51" t="s">
        <v>173</v>
      </c>
      <c r="Q258" s="51">
        <v>99999</v>
      </c>
      <c r="R258" s="51" t="s">
        <v>122</v>
      </c>
      <c r="S258" s="51"/>
      <c r="T258" s="51" t="s">
        <v>86</v>
      </c>
      <c r="U258" s="53">
        <v>22</v>
      </c>
      <c r="V258" s="51">
        <v>96</v>
      </c>
      <c r="W258" s="54">
        <v>2112</v>
      </c>
      <c r="X258" s="56">
        <v>221.76000000000002</v>
      </c>
      <c r="Y258" s="50" t="str">
        <f>INDEX(Region!$B$2:$B$26,MATCH('Sales Data'!G258,Region!$A$2:$A$52,0))</f>
        <v>Midwest</v>
      </c>
      <c r="Z258" s="50" t="str">
        <f>INDEX(Table2[Region],MATCH('Sales Data'!G258,Table2[State Code],0))</f>
        <v>Midwest</v>
      </c>
    </row>
    <row r="259" spans="1:26" x14ac:dyDescent="0.2">
      <c r="A259" s="51">
        <v>1330</v>
      </c>
      <c r="B259" s="52">
        <v>41953</v>
      </c>
      <c r="C259" s="51">
        <v>10</v>
      </c>
      <c r="D259" s="51" t="s">
        <v>170</v>
      </c>
      <c r="E259" s="51" t="s">
        <v>171</v>
      </c>
      <c r="F259" s="51" t="s">
        <v>172</v>
      </c>
      <c r="G259" s="51" t="s">
        <v>173</v>
      </c>
      <c r="H259" s="51">
        <v>99999</v>
      </c>
      <c r="I259" s="51" t="s">
        <v>122</v>
      </c>
      <c r="J259" s="51" t="s">
        <v>174</v>
      </c>
      <c r="K259" s="52">
        <v>41955</v>
      </c>
      <c r="L259" s="51" t="s">
        <v>132</v>
      </c>
      <c r="M259" s="51" t="s">
        <v>175</v>
      </c>
      <c r="N259" s="51" t="s">
        <v>171</v>
      </c>
      <c r="O259" s="51" t="s">
        <v>172</v>
      </c>
      <c r="P259" s="51" t="s">
        <v>173</v>
      </c>
      <c r="Q259" s="51">
        <v>99999</v>
      </c>
      <c r="R259" s="51" t="s">
        <v>122</v>
      </c>
      <c r="S259" s="51"/>
      <c r="T259" s="51" t="s">
        <v>80</v>
      </c>
      <c r="U259" s="53">
        <v>9.1999999999999993</v>
      </c>
      <c r="V259" s="51">
        <v>34</v>
      </c>
      <c r="W259" s="54">
        <v>312.79999999999995</v>
      </c>
      <c r="X259" s="56">
        <v>31.279999999999998</v>
      </c>
      <c r="Y259" s="50" t="str">
        <f>INDEX(Region!$B$2:$B$26,MATCH('Sales Data'!G259,Region!$A$2:$A$52,0))</f>
        <v>Midwest</v>
      </c>
      <c r="Z259" s="50" t="str">
        <f>INDEX(Table2[Region],MATCH('Sales Data'!G259,Table2[State Code],0))</f>
        <v>Midwest</v>
      </c>
    </row>
    <row r="260" spans="1:26" x14ac:dyDescent="0.2">
      <c r="A260" s="51">
        <v>1331</v>
      </c>
      <c r="B260" s="52">
        <v>41954</v>
      </c>
      <c r="C260" s="51">
        <v>11</v>
      </c>
      <c r="D260" s="51" t="s">
        <v>181</v>
      </c>
      <c r="E260" s="51" t="s">
        <v>182</v>
      </c>
      <c r="F260" s="51" t="s">
        <v>183</v>
      </c>
      <c r="G260" s="51" t="s">
        <v>184</v>
      </c>
      <c r="H260" s="51">
        <v>99999</v>
      </c>
      <c r="I260" s="51" t="s">
        <v>122</v>
      </c>
      <c r="J260" s="51" t="s">
        <v>167</v>
      </c>
      <c r="K260" s="52"/>
      <c r="L260" s="51" t="s">
        <v>143</v>
      </c>
      <c r="M260" s="51" t="s">
        <v>185</v>
      </c>
      <c r="N260" s="51" t="s">
        <v>182</v>
      </c>
      <c r="O260" s="51" t="s">
        <v>183</v>
      </c>
      <c r="P260" s="51" t="s">
        <v>184</v>
      </c>
      <c r="Q260" s="51">
        <v>99999</v>
      </c>
      <c r="R260" s="51" t="s">
        <v>122</v>
      </c>
      <c r="S260" s="51"/>
      <c r="T260" s="51" t="s">
        <v>75</v>
      </c>
      <c r="U260" s="53">
        <v>3.5</v>
      </c>
      <c r="V260" s="51">
        <v>42</v>
      </c>
      <c r="W260" s="54">
        <v>147</v>
      </c>
      <c r="X260" s="56">
        <v>15.141000000000002</v>
      </c>
      <c r="Y260" s="50" t="str">
        <f>INDEX(Region!$B$2:$B$26,MATCH('Sales Data'!G260,Region!$A$2:$A$52,0))</f>
        <v>South</v>
      </c>
      <c r="Z260" s="50" t="str">
        <f>INDEX(Table2[Region],MATCH('Sales Data'!G260,Table2[State Code],0))</f>
        <v>South</v>
      </c>
    </row>
    <row r="261" spans="1:26" x14ac:dyDescent="0.2">
      <c r="A261" s="51">
        <v>1332</v>
      </c>
      <c r="B261" s="52">
        <v>41954</v>
      </c>
      <c r="C261" s="51">
        <v>11</v>
      </c>
      <c r="D261" s="51" t="s">
        <v>181</v>
      </c>
      <c r="E261" s="51" t="s">
        <v>182</v>
      </c>
      <c r="F261" s="51" t="s">
        <v>183</v>
      </c>
      <c r="G261" s="51" t="s">
        <v>184</v>
      </c>
      <c r="H261" s="51">
        <v>99999</v>
      </c>
      <c r="I261" s="51" t="s">
        <v>122</v>
      </c>
      <c r="J261" s="51" t="s">
        <v>167</v>
      </c>
      <c r="K261" s="52"/>
      <c r="L261" s="51" t="s">
        <v>143</v>
      </c>
      <c r="M261" s="51" t="s">
        <v>185</v>
      </c>
      <c r="N261" s="51" t="s">
        <v>182</v>
      </c>
      <c r="O261" s="51" t="s">
        <v>183</v>
      </c>
      <c r="P261" s="51" t="s">
        <v>184</v>
      </c>
      <c r="Q261" s="51">
        <v>99999</v>
      </c>
      <c r="R261" s="51" t="s">
        <v>122</v>
      </c>
      <c r="S261" s="51"/>
      <c r="T261" s="51" t="s">
        <v>84</v>
      </c>
      <c r="U261" s="53">
        <v>2.99</v>
      </c>
      <c r="V261" s="51">
        <v>100</v>
      </c>
      <c r="W261" s="54">
        <v>299</v>
      </c>
      <c r="X261" s="56">
        <v>30.498000000000001</v>
      </c>
      <c r="Y261" s="50" t="str">
        <f>INDEX(Region!$B$2:$B$26,MATCH('Sales Data'!G261,Region!$A$2:$A$52,0))</f>
        <v>South</v>
      </c>
      <c r="Z261" s="50" t="str">
        <f>INDEX(Table2[Region],MATCH('Sales Data'!G261,Table2[State Code],0))</f>
        <v>South</v>
      </c>
    </row>
    <row r="262" spans="1:26" x14ac:dyDescent="0.2">
      <c r="A262" s="51">
        <v>1333</v>
      </c>
      <c r="B262" s="52">
        <v>41944</v>
      </c>
      <c r="C262" s="51">
        <v>1</v>
      </c>
      <c r="D262" s="51" t="s">
        <v>186</v>
      </c>
      <c r="E262" s="51" t="s">
        <v>187</v>
      </c>
      <c r="F262" s="51" t="s">
        <v>188</v>
      </c>
      <c r="G262" s="51" t="s">
        <v>189</v>
      </c>
      <c r="H262" s="51">
        <v>99999</v>
      </c>
      <c r="I262" s="51" t="s">
        <v>122</v>
      </c>
      <c r="J262" s="51" t="s">
        <v>142</v>
      </c>
      <c r="K262" s="51"/>
      <c r="L262" s="51"/>
      <c r="M262" s="51" t="s">
        <v>190</v>
      </c>
      <c r="N262" s="51" t="s">
        <v>187</v>
      </c>
      <c r="O262" s="51" t="s">
        <v>188</v>
      </c>
      <c r="P262" s="51" t="s">
        <v>189</v>
      </c>
      <c r="Q262" s="51">
        <v>99999</v>
      </c>
      <c r="R262" s="51" t="s">
        <v>122</v>
      </c>
      <c r="S262" s="51"/>
      <c r="T262" s="51" t="s">
        <v>78</v>
      </c>
      <c r="U262" s="53">
        <v>18</v>
      </c>
      <c r="V262" s="51">
        <v>42</v>
      </c>
      <c r="W262" s="54">
        <v>756</v>
      </c>
      <c r="X262" s="56">
        <v>76.356000000000009</v>
      </c>
      <c r="Y262" s="50" t="e">
        <f>INDEX(Region!$B$2:$B$26,MATCH('Sales Data'!G262,Region!$A$2:$A$52,0))</f>
        <v>#REF!</v>
      </c>
      <c r="Z262" s="50" t="str">
        <f>INDEX(Table2[Region],MATCH('Sales Data'!G262,Table2[State Code],0))</f>
        <v>West</v>
      </c>
    </row>
    <row r="263" spans="1:26" x14ac:dyDescent="0.2">
      <c r="A263" s="51">
        <v>1334</v>
      </c>
      <c r="B263" s="52">
        <v>41944</v>
      </c>
      <c r="C263" s="51">
        <v>1</v>
      </c>
      <c r="D263" s="51" t="s">
        <v>186</v>
      </c>
      <c r="E263" s="51" t="s">
        <v>187</v>
      </c>
      <c r="F263" s="51" t="s">
        <v>188</v>
      </c>
      <c r="G263" s="51" t="s">
        <v>189</v>
      </c>
      <c r="H263" s="51">
        <v>99999</v>
      </c>
      <c r="I263" s="51" t="s">
        <v>122</v>
      </c>
      <c r="J263" s="51" t="s">
        <v>142</v>
      </c>
      <c r="K263" s="52"/>
      <c r="L263" s="51"/>
      <c r="M263" s="51" t="s">
        <v>190</v>
      </c>
      <c r="N263" s="51" t="s">
        <v>187</v>
      </c>
      <c r="O263" s="51" t="s">
        <v>188</v>
      </c>
      <c r="P263" s="51" t="s">
        <v>189</v>
      </c>
      <c r="Q263" s="51">
        <v>99999</v>
      </c>
      <c r="R263" s="51" t="s">
        <v>122</v>
      </c>
      <c r="S263" s="51"/>
      <c r="T263" s="51" t="s">
        <v>79</v>
      </c>
      <c r="U263" s="53">
        <v>46</v>
      </c>
      <c r="V263" s="51">
        <v>16</v>
      </c>
      <c r="W263" s="54">
        <v>736</v>
      </c>
      <c r="X263" s="56">
        <v>70.656000000000006</v>
      </c>
      <c r="Y263" s="50" t="e">
        <f>INDEX(Region!$B$2:$B$26,MATCH('Sales Data'!G263,Region!$A$2:$A$52,0))</f>
        <v>#REF!</v>
      </c>
      <c r="Z263" s="50" t="str">
        <f>INDEX(Table2[Region],MATCH('Sales Data'!G263,Table2[State Code],0))</f>
        <v>West</v>
      </c>
    </row>
    <row r="264" spans="1:26" x14ac:dyDescent="0.2">
      <c r="A264" s="51">
        <v>1335</v>
      </c>
      <c r="B264" s="52">
        <v>41944</v>
      </c>
      <c r="C264" s="51">
        <v>1</v>
      </c>
      <c r="D264" s="51" t="s">
        <v>186</v>
      </c>
      <c r="E264" s="51" t="s">
        <v>187</v>
      </c>
      <c r="F264" s="51" t="s">
        <v>188</v>
      </c>
      <c r="G264" s="51" t="s">
        <v>189</v>
      </c>
      <c r="H264" s="51">
        <v>99999</v>
      </c>
      <c r="I264" s="51" t="s">
        <v>122</v>
      </c>
      <c r="J264" s="51" t="s">
        <v>142</v>
      </c>
      <c r="K264" s="52"/>
      <c r="L264" s="51"/>
      <c r="M264" s="51" t="s">
        <v>190</v>
      </c>
      <c r="N264" s="51" t="s">
        <v>187</v>
      </c>
      <c r="O264" s="51" t="s">
        <v>188</v>
      </c>
      <c r="P264" s="51" t="s">
        <v>189</v>
      </c>
      <c r="Q264" s="51">
        <v>99999</v>
      </c>
      <c r="R264" s="51" t="s">
        <v>122</v>
      </c>
      <c r="S264" s="51"/>
      <c r="T264" s="51" t="s">
        <v>84</v>
      </c>
      <c r="U264" s="53">
        <v>2.99</v>
      </c>
      <c r="V264" s="51">
        <v>22</v>
      </c>
      <c r="W264" s="54">
        <v>65.78</v>
      </c>
      <c r="X264" s="56">
        <v>6.3806599999999998</v>
      </c>
      <c r="Y264" s="50" t="e">
        <f>INDEX(Region!$B$2:$B$26,MATCH('Sales Data'!G264,Region!$A$2:$A$52,0))</f>
        <v>#REF!</v>
      </c>
      <c r="Z264" s="50" t="str">
        <f>INDEX(Table2[Region],MATCH('Sales Data'!G264,Table2[State Code],0))</f>
        <v>West</v>
      </c>
    </row>
    <row r="265" spans="1:26" x14ac:dyDescent="0.2">
      <c r="A265" s="51">
        <v>1336</v>
      </c>
      <c r="B265" s="52">
        <v>41971</v>
      </c>
      <c r="C265" s="51">
        <v>28</v>
      </c>
      <c r="D265" s="51" t="s">
        <v>163</v>
      </c>
      <c r="E265" s="51" t="s">
        <v>164</v>
      </c>
      <c r="F265" s="51" t="s">
        <v>165</v>
      </c>
      <c r="G265" s="51" t="s">
        <v>166</v>
      </c>
      <c r="H265" s="51">
        <v>99999</v>
      </c>
      <c r="I265" s="51" t="s">
        <v>122</v>
      </c>
      <c r="J265" s="51" t="s">
        <v>167</v>
      </c>
      <c r="K265" s="52">
        <v>41973</v>
      </c>
      <c r="L265" s="51" t="s">
        <v>143</v>
      </c>
      <c r="M265" s="51" t="s">
        <v>169</v>
      </c>
      <c r="N265" s="51" t="s">
        <v>164</v>
      </c>
      <c r="O265" s="51" t="s">
        <v>165</v>
      </c>
      <c r="P265" s="51" t="s">
        <v>166</v>
      </c>
      <c r="Q265" s="51">
        <v>99999</v>
      </c>
      <c r="R265" s="51" t="s">
        <v>122</v>
      </c>
      <c r="S265" s="51" t="s">
        <v>134</v>
      </c>
      <c r="T265" s="51" t="s">
        <v>82</v>
      </c>
      <c r="U265" s="53">
        <v>9.65</v>
      </c>
      <c r="V265" s="51">
        <v>46</v>
      </c>
      <c r="W265" s="54">
        <v>443.90000000000003</v>
      </c>
      <c r="X265" s="56">
        <v>45.721700000000006</v>
      </c>
      <c r="Y265" s="50" t="e">
        <f>INDEX(Region!$B$2:$B$26,MATCH('Sales Data'!G265,Region!$A$2:$A$52,0))</f>
        <v>#REF!</v>
      </c>
      <c r="Z265" s="50" t="str">
        <f>INDEX(Table2[Region],MATCH('Sales Data'!G265,Table2[State Code],0))</f>
        <v>South</v>
      </c>
    </row>
    <row r="266" spans="1:26" x14ac:dyDescent="0.2">
      <c r="A266" s="51">
        <v>1337</v>
      </c>
      <c r="B266" s="52">
        <v>41971</v>
      </c>
      <c r="C266" s="51">
        <v>28</v>
      </c>
      <c r="D266" s="51" t="s">
        <v>163</v>
      </c>
      <c r="E266" s="51" t="s">
        <v>164</v>
      </c>
      <c r="F266" s="51" t="s">
        <v>165</v>
      </c>
      <c r="G266" s="51" t="s">
        <v>166</v>
      </c>
      <c r="H266" s="51">
        <v>99999</v>
      </c>
      <c r="I266" s="51" t="s">
        <v>122</v>
      </c>
      <c r="J266" s="51" t="s">
        <v>167</v>
      </c>
      <c r="K266" s="51">
        <v>41973</v>
      </c>
      <c r="L266" s="51" t="s">
        <v>143</v>
      </c>
      <c r="M266" s="51" t="s">
        <v>169</v>
      </c>
      <c r="N266" s="51" t="s">
        <v>164</v>
      </c>
      <c r="O266" s="51" t="s">
        <v>165</v>
      </c>
      <c r="P266" s="51" t="s">
        <v>166</v>
      </c>
      <c r="Q266" s="51">
        <v>99999</v>
      </c>
      <c r="R266" s="51" t="s">
        <v>122</v>
      </c>
      <c r="S266" s="51" t="s">
        <v>134</v>
      </c>
      <c r="T266" s="51" t="s">
        <v>87</v>
      </c>
      <c r="U266" s="53">
        <v>18.399999999999999</v>
      </c>
      <c r="V266" s="51">
        <v>100</v>
      </c>
      <c r="W266" s="54">
        <v>1839.9999999999998</v>
      </c>
      <c r="X266" s="56">
        <v>184</v>
      </c>
      <c r="Y266" s="50" t="e">
        <f>INDEX(Region!$B$2:$B$26,MATCH('Sales Data'!G266,Region!$A$2:$A$52,0))</f>
        <v>#REF!</v>
      </c>
      <c r="Z266" s="50" t="str">
        <f>INDEX(Table2[Region],MATCH('Sales Data'!G266,Table2[State Code],0))</f>
        <v>South</v>
      </c>
    </row>
    <row r="267" spans="1:26" x14ac:dyDescent="0.2">
      <c r="A267" s="51">
        <v>1339</v>
      </c>
      <c r="B267" s="52">
        <v>41952</v>
      </c>
      <c r="C267" s="51">
        <v>9</v>
      </c>
      <c r="D267" s="51" t="s">
        <v>191</v>
      </c>
      <c r="E267" s="51" t="s">
        <v>192</v>
      </c>
      <c r="F267" s="51" t="s">
        <v>193</v>
      </c>
      <c r="G267" s="51" t="s">
        <v>194</v>
      </c>
      <c r="H267" s="51">
        <v>99999</v>
      </c>
      <c r="I267" s="51" t="s">
        <v>122</v>
      </c>
      <c r="J267" s="51" t="s">
        <v>195</v>
      </c>
      <c r="K267" s="51">
        <v>41954</v>
      </c>
      <c r="L267" s="51" t="s">
        <v>132</v>
      </c>
      <c r="M267" s="51" t="s">
        <v>196</v>
      </c>
      <c r="N267" s="51" t="s">
        <v>192</v>
      </c>
      <c r="O267" s="51" t="s">
        <v>193</v>
      </c>
      <c r="P267" s="51" t="s">
        <v>194</v>
      </c>
      <c r="Q267" s="51">
        <v>99999</v>
      </c>
      <c r="R267" s="51" t="s">
        <v>122</v>
      </c>
      <c r="S267" s="51" t="s">
        <v>126</v>
      </c>
      <c r="T267" s="51" t="s">
        <v>88</v>
      </c>
      <c r="U267" s="53">
        <v>34.799999999999997</v>
      </c>
      <c r="V267" s="51">
        <v>58</v>
      </c>
      <c r="W267" s="54">
        <v>2018.3999999999999</v>
      </c>
      <c r="X267" s="56">
        <v>205.8768</v>
      </c>
      <c r="Y267" s="50" t="e">
        <f>INDEX(Region!$B$2:$B$26,MATCH('Sales Data'!G267,Region!$A$2:$A$52,0))</f>
        <v>#REF!</v>
      </c>
      <c r="Z267" s="50" t="str">
        <f>INDEX(Table2[Region],MATCH('Sales Data'!G267,Table2[State Code],0))</f>
        <v>West</v>
      </c>
    </row>
    <row r="268" spans="1:26" x14ac:dyDescent="0.2">
      <c r="A268" s="51">
        <v>1340</v>
      </c>
      <c r="B268" s="52">
        <v>41949</v>
      </c>
      <c r="C268" s="51">
        <v>6</v>
      </c>
      <c r="D268" s="51" t="s">
        <v>157</v>
      </c>
      <c r="E268" s="51" t="s">
        <v>158</v>
      </c>
      <c r="F268" s="51" t="s">
        <v>159</v>
      </c>
      <c r="G268" s="51" t="s">
        <v>160</v>
      </c>
      <c r="H268" s="51">
        <v>99999</v>
      </c>
      <c r="I268" s="51" t="s">
        <v>122</v>
      </c>
      <c r="J268" s="51" t="s">
        <v>161</v>
      </c>
      <c r="K268" s="51">
        <v>41951</v>
      </c>
      <c r="L268" s="51" t="s">
        <v>124</v>
      </c>
      <c r="M268" s="51" t="s">
        <v>162</v>
      </c>
      <c r="N268" s="51" t="s">
        <v>158</v>
      </c>
      <c r="O268" s="51" t="s">
        <v>159</v>
      </c>
      <c r="P268" s="51" t="s">
        <v>160</v>
      </c>
      <c r="Q268" s="51">
        <v>99999</v>
      </c>
      <c r="R268" s="51" t="s">
        <v>122</v>
      </c>
      <c r="S268" s="51" t="s">
        <v>134</v>
      </c>
      <c r="T268" s="51" t="s">
        <v>74</v>
      </c>
      <c r="U268" s="53">
        <v>14</v>
      </c>
      <c r="V268" s="51">
        <v>85</v>
      </c>
      <c r="W268" s="54">
        <v>1190</v>
      </c>
      <c r="X268" s="56">
        <v>120.19</v>
      </c>
      <c r="Y268" s="50" t="e">
        <f>INDEX(Region!$B$2:$B$26,MATCH('Sales Data'!G268,Region!$A$2:$A$52,0))</f>
        <v>#REF!</v>
      </c>
      <c r="Z268" s="50" t="str">
        <f>INDEX(Table2[Region],MATCH('Sales Data'!G268,Table2[State Code],0))</f>
        <v>Midwest</v>
      </c>
    </row>
    <row r="269" spans="1:26" x14ac:dyDescent="0.2">
      <c r="A269" s="51">
        <v>1341</v>
      </c>
      <c r="B269" s="52">
        <v>41951</v>
      </c>
      <c r="C269" s="51">
        <v>8</v>
      </c>
      <c r="D269" s="51" t="s">
        <v>138</v>
      </c>
      <c r="E269" s="51" t="s">
        <v>139</v>
      </c>
      <c r="F269" s="51" t="s">
        <v>140</v>
      </c>
      <c r="G269" s="51" t="s">
        <v>141</v>
      </c>
      <c r="H269" s="51">
        <v>99999</v>
      </c>
      <c r="I269" s="51" t="s">
        <v>122</v>
      </c>
      <c r="J269" s="51" t="s">
        <v>142</v>
      </c>
      <c r="K269" s="51">
        <v>41953</v>
      </c>
      <c r="L269" s="51" t="s">
        <v>124</v>
      </c>
      <c r="M269" s="51" t="s">
        <v>144</v>
      </c>
      <c r="N269" s="51" t="s">
        <v>139</v>
      </c>
      <c r="O269" s="51" t="s">
        <v>140</v>
      </c>
      <c r="P269" s="51" t="s">
        <v>141</v>
      </c>
      <c r="Q269" s="51">
        <v>99999</v>
      </c>
      <c r="R269" s="51" t="s">
        <v>122</v>
      </c>
      <c r="S269" s="51" t="s">
        <v>126</v>
      </c>
      <c r="T269" s="51" t="s">
        <v>83</v>
      </c>
      <c r="U269" s="53">
        <v>40</v>
      </c>
      <c r="V269" s="51">
        <v>28</v>
      </c>
      <c r="W269" s="54">
        <v>1120</v>
      </c>
      <c r="X269" s="56">
        <v>110.88</v>
      </c>
      <c r="Y269" s="50" t="e">
        <f>INDEX(Region!$B$2:$B$26,MATCH('Sales Data'!G269,Region!$A$2:$A$52,0))</f>
        <v>#REF!</v>
      </c>
      <c r="Z269" s="50" t="str">
        <f>INDEX(Table2[Region],MATCH('Sales Data'!G269,Table2[State Code],0))</f>
        <v>West</v>
      </c>
    </row>
    <row r="270" spans="1:26" x14ac:dyDescent="0.2">
      <c r="A270" s="51">
        <v>1342</v>
      </c>
      <c r="B270" s="52">
        <v>41951</v>
      </c>
      <c r="C270" s="51">
        <v>8</v>
      </c>
      <c r="D270" s="51" t="s">
        <v>138</v>
      </c>
      <c r="E270" s="51" t="s">
        <v>139</v>
      </c>
      <c r="F270" s="51" t="s">
        <v>140</v>
      </c>
      <c r="G270" s="51" t="s">
        <v>141</v>
      </c>
      <c r="H270" s="51">
        <v>99999</v>
      </c>
      <c r="I270" s="51" t="s">
        <v>122</v>
      </c>
      <c r="J270" s="51" t="s">
        <v>142</v>
      </c>
      <c r="K270" s="52">
        <v>41953</v>
      </c>
      <c r="L270" s="51" t="s">
        <v>124</v>
      </c>
      <c r="M270" s="51" t="s">
        <v>144</v>
      </c>
      <c r="N270" s="51" t="s">
        <v>139</v>
      </c>
      <c r="O270" s="51" t="s">
        <v>140</v>
      </c>
      <c r="P270" s="51" t="s">
        <v>141</v>
      </c>
      <c r="Q270" s="51">
        <v>99999</v>
      </c>
      <c r="R270" s="51" t="s">
        <v>122</v>
      </c>
      <c r="S270" s="51" t="s">
        <v>126</v>
      </c>
      <c r="T270" s="51" t="s">
        <v>80</v>
      </c>
      <c r="U270" s="53">
        <v>9.1999999999999993</v>
      </c>
      <c r="V270" s="51">
        <v>19</v>
      </c>
      <c r="W270" s="54">
        <v>174.79999999999998</v>
      </c>
      <c r="X270" s="56">
        <v>17.130400000000002</v>
      </c>
      <c r="Y270" s="50" t="e">
        <f>INDEX(Region!$B$2:$B$26,MATCH('Sales Data'!G270,Region!$A$2:$A$52,0))</f>
        <v>#REF!</v>
      </c>
      <c r="Z270" s="50" t="str">
        <f>INDEX(Table2[Region],MATCH('Sales Data'!G270,Table2[State Code],0))</f>
        <v>West</v>
      </c>
    </row>
    <row r="271" spans="1:26" x14ac:dyDescent="0.2">
      <c r="A271" s="51">
        <v>1343</v>
      </c>
      <c r="B271" s="52">
        <v>41968</v>
      </c>
      <c r="C271" s="51">
        <v>25</v>
      </c>
      <c r="D271" s="51" t="s">
        <v>197</v>
      </c>
      <c r="E271" s="51" t="s">
        <v>198</v>
      </c>
      <c r="F271" s="51" t="s">
        <v>172</v>
      </c>
      <c r="G271" s="51" t="s">
        <v>173</v>
      </c>
      <c r="H271" s="51">
        <v>99999</v>
      </c>
      <c r="I271" s="51" t="s">
        <v>122</v>
      </c>
      <c r="J271" s="51" t="s">
        <v>174</v>
      </c>
      <c r="K271" s="52">
        <v>41970</v>
      </c>
      <c r="L271" s="51" t="s">
        <v>132</v>
      </c>
      <c r="M271" s="51" t="s">
        <v>199</v>
      </c>
      <c r="N271" s="51" t="s">
        <v>198</v>
      </c>
      <c r="O271" s="51" t="s">
        <v>172</v>
      </c>
      <c r="P271" s="51" t="s">
        <v>173</v>
      </c>
      <c r="Q271" s="51">
        <v>99999</v>
      </c>
      <c r="R271" s="51" t="s">
        <v>122</v>
      </c>
      <c r="S271" s="51" t="s">
        <v>156</v>
      </c>
      <c r="T271" s="51" t="s">
        <v>92</v>
      </c>
      <c r="U271" s="53">
        <v>10</v>
      </c>
      <c r="V271" s="51">
        <v>99</v>
      </c>
      <c r="W271" s="54">
        <v>990</v>
      </c>
      <c r="X271" s="56">
        <v>102.96000000000001</v>
      </c>
      <c r="Y271" s="50" t="str">
        <f>INDEX(Region!$B$2:$B$26,MATCH('Sales Data'!G271,Region!$A$2:$A$52,0))</f>
        <v>Midwest</v>
      </c>
      <c r="Z271" s="50" t="str">
        <f>INDEX(Table2[Region],MATCH('Sales Data'!G271,Table2[State Code],0))</f>
        <v>Midwest</v>
      </c>
    </row>
    <row r="272" spans="1:26" x14ac:dyDescent="0.2">
      <c r="A272" s="51">
        <v>1345</v>
      </c>
      <c r="B272" s="52">
        <v>41969</v>
      </c>
      <c r="C272" s="51">
        <v>26</v>
      </c>
      <c r="D272" s="51" t="s">
        <v>200</v>
      </c>
      <c r="E272" s="51" t="s">
        <v>201</v>
      </c>
      <c r="F272" s="51" t="s">
        <v>183</v>
      </c>
      <c r="G272" s="51" t="s">
        <v>184</v>
      </c>
      <c r="H272" s="51">
        <v>99999</v>
      </c>
      <c r="I272" s="51" t="s">
        <v>122</v>
      </c>
      <c r="J272" s="51" t="s">
        <v>167</v>
      </c>
      <c r="K272" s="52">
        <v>41971</v>
      </c>
      <c r="L272" s="51" t="s">
        <v>143</v>
      </c>
      <c r="M272" s="51" t="s">
        <v>202</v>
      </c>
      <c r="N272" s="51" t="s">
        <v>201</v>
      </c>
      <c r="O272" s="51" t="s">
        <v>183</v>
      </c>
      <c r="P272" s="51" t="s">
        <v>184</v>
      </c>
      <c r="Q272" s="51">
        <v>99999</v>
      </c>
      <c r="R272" s="51" t="s">
        <v>122</v>
      </c>
      <c r="S272" s="51" t="s">
        <v>134</v>
      </c>
      <c r="T272" s="51" t="s">
        <v>82</v>
      </c>
      <c r="U272" s="53">
        <v>9.65</v>
      </c>
      <c r="V272" s="51">
        <v>37</v>
      </c>
      <c r="W272" s="54">
        <v>357.05</v>
      </c>
      <c r="X272" s="56">
        <v>33.919750000000001</v>
      </c>
      <c r="Y272" s="50" t="str">
        <f>INDEX(Region!$B$2:$B$26,MATCH('Sales Data'!G272,Region!$A$2:$A$52,0))</f>
        <v>South</v>
      </c>
      <c r="Z272" s="50" t="str">
        <f>INDEX(Table2[Region],MATCH('Sales Data'!G272,Table2[State Code],0))</f>
        <v>South</v>
      </c>
    </row>
    <row r="273" spans="1:26" x14ac:dyDescent="0.2">
      <c r="A273" s="51">
        <v>1346</v>
      </c>
      <c r="B273" s="52">
        <v>41969</v>
      </c>
      <c r="C273" s="51">
        <v>26</v>
      </c>
      <c r="D273" s="51" t="s">
        <v>200</v>
      </c>
      <c r="E273" s="51" t="s">
        <v>201</v>
      </c>
      <c r="F273" s="51" t="s">
        <v>183</v>
      </c>
      <c r="G273" s="51" t="s">
        <v>184</v>
      </c>
      <c r="H273" s="51">
        <v>99999</v>
      </c>
      <c r="I273" s="51" t="s">
        <v>122</v>
      </c>
      <c r="J273" s="51" t="s">
        <v>167</v>
      </c>
      <c r="K273" s="52">
        <v>41971</v>
      </c>
      <c r="L273" s="51" t="s">
        <v>143</v>
      </c>
      <c r="M273" s="51" t="s">
        <v>202</v>
      </c>
      <c r="N273" s="51" t="s">
        <v>201</v>
      </c>
      <c r="O273" s="51" t="s">
        <v>183</v>
      </c>
      <c r="P273" s="51" t="s">
        <v>184</v>
      </c>
      <c r="Q273" s="51">
        <v>99999</v>
      </c>
      <c r="R273" s="51" t="s">
        <v>122</v>
      </c>
      <c r="S273" s="51" t="s">
        <v>134</v>
      </c>
      <c r="T273" s="51" t="s">
        <v>87</v>
      </c>
      <c r="U273" s="53">
        <v>18.399999999999999</v>
      </c>
      <c r="V273" s="51">
        <v>64</v>
      </c>
      <c r="W273" s="54">
        <v>1177.5999999999999</v>
      </c>
      <c r="X273" s="56">
        <v>118.93759999999999</v>
      </c>
      <c r="Y273" s="50" t="str">
        <f>INDEX(Region!$B$2:$B$26,MATCH('Sales Data'!G273,Region!$A$2:$A$52,0))</f>
        <v>South</v>
      </c>
      <c r="Z273" s="50" t="str">
        <f>INDEX(Table2[Region],MATCH('Sales Data'!G273,Table2[State Code],0))</f>
        <v>South</v>
      </c>
    </row>
    <row r="274" spans="1:26" x14ac:dyDescent="0.2">
      <c r="A274" s="51">
        <v>1347</v>
      </c>
      <c r="B274" s="52">
        <v>41972</v>
      </c>
      <c r="C274" s="51">
        <v>29</v>
      </c>
      <c r="D274" s="51" t="s">
        <v>145</v>
      </c>
      <c r="E274" s="51" t="s">
        <v>146</v>
      </c>
      <c r="F274" s="51" t="s">
        <v>147</v>
      </c>
      <c r="G274" s="51" t="s">
        <v>148</v>
      </c>
      <c r="H274" s="51">
        <v>99999</v>
      </c>
      <c r="I274" s="51" t="s">
        <v>122</v>
      </c>
      <c r="J274" s="51" t="s">
        <v>149</v>
      </c>
      <c r="K274" s="52">
        <v>41974</v>
      </c>
      <c r="L274" s="51" t="s">
        <v>124</v>
      </c>
      <c r="M274" s="51" t="s">
        <v>150</v>
      </c>
      <c r="N274" s="51" t="s">
        <v>146</v>
      </c>
      <c r="O274" s="51" t="s">
        <v>147</v>
      </c>
      <c r="P274" s="51" t="s">
        <v>148</v>
      </c>
      <c r="Q274" s="51">
        <v>99999</v>
      </c>
      <c r="R274" s="51" t="s">
        <v>122</v>
      </c>
      <c r="S274" s="51" t="s">
        <v>126</v>
      </c>
      <c r="T274" s="51" t="s">
        <v>74</v>
      </c>
      <c r="U274" s="53">
        <v>14</v>
      </c>
      <c r="V274" s="51">
        <v>38</v>
      </c>
      <c r="W274" s="54">
        <v>532</v>
      </c>
      <c r="X274" s="56">
        <v>55.328000000000003</v>
      </c>
      <c r="Y274" s="50" t="str">
        <f>INDEX(Region!$B$2:$B$26,MATCH('Sales Data'!G274,Region!$A$2:$A$52,0))</f>
        <v>West</v>
      </c>
      <c r="Z274" s="50" t="str">
        <f>INDEX(Table2[Region],MATCH('Sales Data'!G274,Table2[State Code],0))</f>
        <v>West</v>
      </c>
    </row>
    <row r="275" spans="1:26" x14ac:dyDescent="0.2">
      <c r="A275" s="51">
        <v>1348</v>
      </c>
      <c r="B275" s="52">
        <v>41949</v>
      </c>
      <c r="C275" s="51">
        <v>6</v>
      </c>
      <c r="D275" s="51" t="s">
        <v>157</v>
      </c>
      <c r="E275" s="51" t="s">
        <v>158</v>
      </c>
      <c r="F275" s="51" t="s">
        <v>159</v>
      </c>
      <c r="G275" s="51" t="s">
        <v>160</v>
      </c>
      <c r="H275" s="51">
        <v>99999</v>
      </c>
      <c r="I275" s="51" t="s">
        <v>122</v>
      </c>
      <c r="J275" s="51" t="s">
        <v>161</v>
      </c>
      <c r="K275" s="52">
        <v>41951</v>
      </c>
      <c r="L275" s="51" t="s">
        <v>143</v>
      </c>
      <c r="M275" s="51" t="s">
        <v>162</v>
      </c>
      <c r="N275" s="51" t="s">
        <v>158</v>
      </c>
      <c r="O275" s="51" t="s">
        <v>159</v>
      </c>
      <c r="P275" s="51" t="s">
        <v>160</v>
      </c>
      <c r="Q275" s="51">
        <v>99999</v>
      </c>
      <c r="R275" s="51" t="s">
        <v>122</v>
      </c>
      <c r="S275" s="51" t="s">
        <v>126</v>
      </c>
      <c r="T275" s="51" t="s">
        <v>81</v>
      </c>
      <c r="U275" s="53">
        <v>12.75</v>
      </c>
      <c r="V275" s="51">
        <v>15</v>
      </c>
      <c r="W275" s="54">
        <v>191.25</v>
      </c>
      <c r="X275" s="56">
        <v>18.55125</v>
      </c>
      <c r="Y275" s="50" t="e">
        <f>INDEX(Region!$B$2:$B$26,MATCH('Sales Data'!G275,Region!$A$2:$A$52,0))</f>
        <v>#REF!</v>
      </c>
      <c r="Z275" s="50" t="str">
        <f>INDEX(Table2[Region],MATCH('Sales Data'!G275,Table2[State Code],0))</f>
        <v>Midwest</v>
      </c>
    </row>
    <row r="276" spans="1:26" x14ac:dyDescent="0.2">
      <c r="A276" s="51">
        <v>1350</v>
      </c>
      <c r="B276" s="52">
        <v>41947</v>
      </c>
      <c r="C276" s="51">
        <v>4</v>
      </c>
      <c r="D276" s="51" t="s">
        <v>127</v>
      </c>
      <c r="E276" s="51" t="s">
        <v>128</v>
      </c>
      <c r="F276" s="51" t="s">
        <v>129</v>
      </c>
      <c r="G276" s="51" t="s">
        <v>130</v>
      </c>
      <c r="H276" s="51">
        <v>99999</v>
      </c>
      <c r="I276" s="51" t="s">
        <v>122</v>
      </c>
      <c r="J276" s="51" t="s">
        <v>131</v>
      </c>
      <c r="K276" s="52">
        <v>41949</v>
      </c>
      <c r="L276" s="51" t="s">
        <v>132</v>
      </c>
      <c r="M276" s="51" t="s">
        <v>133</v>
      </c>
      <c r="N276" s="51" t="s">
        <v>128</v>
      </c>
      <c r="O276" s="51" t="s">
        <v>129</v>
      </c>
      <c r="P276" s="51" t="s">
        <v>130</v>
      </c>
      <c r="Q276" s="51">
        <v>99999</v>
      </c>
      <c r="R276" s="51" t="s">
        <v>122</v>
      </c>
      <c r="S276" s="51" t="s">
        <v>134</v>
      </c>
      <c r="T276" s="51" t="s">
        <v>93</v>
      </c>
      <c r="U276" s="53">
        <v>81</v>
      </c>
      <c r="V276" s="51">
        <v>52</v>
      </c>
      <c r="W276" s="54">
        <v>4212</v>
      </c>
      <c r="X276" s="56">
        <v>412.77600000000001</v>
      </c>
      <c r="Y276" s="50" t="e">
        <f>INDEX(Region!$B$2:$B$26,MATCH('Sales Data'!G276,Region!$A$2:$A$52,0))</f>
        <v>#REF!</v>
      </c>
      <c r="Z276" s="50" t="str">
        <f>INDEX(Table2[Region],MATCH('Sales Data'!G276,Table2[State Code],0))</f>
        <v>Northeast</v>
      </c>
    </row>
    <row r="277" spans="1:26" x14ac:dyDescent="0.2">
      <c r="A277" s="51">
        <v>1353</v>
      </c>
      <c r="B277" s="52">
        <v>41951</v>
      </c>
      <c r="C277" s="51">
        <v>8</v>
      </c>
      <c r="D277" s="51" t="s">
        <v>138</v>
      </c>
      <c r="E277" s="51" t="s">
        <v>139</v>
      </c>
      <c r="F277" s="51" t="s">
        <v>140</v>
      </c>
      <c r="G277" s="51" t="s">
        <v>141</v>
      </c>
      <c r="H277" s="51">
        <v>99999</v>
      </c>
      <c r="I277" s="51" t="s">
        <v>122</v>
      </c>
      <c r="J277" s="51" t="s">
        <v>142</v>
      </c>
      <c r="K277" s="52">
        <v>41953</v>
      </c>
      <c r="L277" s="51" t="s">
        <v>143</v>
      </c>
      <c r="M277" s="51" t="s">
        <v>144</v>
      </c>
      <c r="N277" s="51" t="s">
        <v>139</v>
      </c>
      <c r="O277" s="51" t="s">
        <v>140</v>
      </c>
      <c r="P277" s="51" t="s">
        <v>141</v>
      </c>
      <c r="Q277" s="51">
        <v>99999</v>
      </c>
      <c r="R277" s="51" t="s">
        <v>122</v>
      </c>
      <c r="S277" s="51" t="s">
        <v>134</v>
      </c>
      <c r="T277" s="51" t="s">
        <v>88</v>
      </c>
      <c r="U277" s="53">
        <v>34.799999999999997</v>
      </c>
      <c r="V277" s="51">
        <v>24</v>
      </c>
      <c r="W277" s="54">
        <v>835.19999999999993</v>
      </c>
      <c r="X277" s="56">
        <v>80.179199999999994</v>
      </c>
      <c r="Y277" s="50" t="e">
        <f>INDEX(Region!$B$2:$B$26,MATCH('Sales Data'!G277,Region!$A$2:$A$52,0))</f>
        <v>#REF!</v>
      </c>
      <c r="Z277" s="50" t="str">
        <f>INDEX(Table2[Region],MATCH('Sales Data'!G277,Table2[State Code],0))</f>
        <v>West</v>
      </c>
    </row>
    <row r="278" spans="1:26" x14ac:dyDescent="0.2">
      <c r="A278" s="51">
        <v>1356</v>
      </c>
      <c r="B278" s="52">
        <v>41946</v>
      </c>
      <c r="C278" s="51">
        <v>3</v>
      </c>
      <c r="D278" s="51" t="s">
        <v>151</v>
      </c>
      <c r="E278" s="51" t="s">
        <v>152</v>
      </c>
      <c r="F278" s="51" t="s">
        <v>153</v>
      </c>
      <c r="G278" s="51" t="s">
        <v>154</v>
      </c>
      <c r="H278" s="51">
        <v>99999</v>
      </c>
      <c r="I278" s="51" t="s">
        <v>122</v>
      </c>
      <c r="J278" s="51" t="s">
        <v>123</v>
      </c>
      <c r="K278" s="52">
        <v>41948</v>
      </c>
      <c r="L278" s="51" t="s">
        <v>124</v>
      </c>
      <c r="M278" s="51" t="s">
        <v>155</v>
      </c>
      <c r="N278" s="51" t="s">
        <v>152</v>
      </c>
      <c r="O278" s="51" t="s">
        <v>153</v>
      </c>
      <c r="P278" s="51" t="s">
        <v>154</v>
      </c>
      <c r="Q278" s="51">
        <v>99999</v>
      </c>
      <c r="R278" s="51" t="s">
        <v>122</v>
      </c>
      <c r="S278" s="51" t="s">
        <v>156</v>
      </c>
      <c r="T278" s="51" t="s">
        <v>89</v>
      </c>
      <c r="U278" s="53">
        <v>10</v>
      </c>
      <c r="V278" s="51">
        <v>36</v>
      </c>
      <c r="W278" s="54">
        <v>360</v>
      </c>
      <c r="X278" s="56">
        <v>37.08</v>
      </c>
      <c r="Y278" s="50" t="str">
        <f>INDEX(Region!$B$2:$B$26,MATCH('Sales Data'!G278,Region!$A$2:$A$52,0))</f>
        <v>West</v>
      </c>
      <c r="Z278" s="50" t="str">
        <f>INDEX(Table2[Region],MATCH('Sales Data'!G278,Table2[State Code],0))</f>
        <v>West</v>
      </c>
    </row>
    <row r="279" spans="1:26" x14ac:dyDescent="0.2">
      <c r="A279" s="51">
        <v>1357</v>
      </c>
      <c r="B279" s="52">
        <v>41946</v>
      </c>
      <c r="C279" s="51">
        <v>3</v>
      </c>
      <c r="D279" s="51" t="s">
        <v>151</v>
      </c>
      <c r="E279" s="51" t="s">
        <v>152</v>
      </c>
      <c r="F279" s="51" t="s">
        <v>153</v>
      </c>
      <c r="G279" s="51" t="s">
        <v>154</v>
      </c>
      <c r="H279" s="51">
        <v>99999</v>
      </c>
      <c r="I279" s="51" t="s">
        <v>122</v>
      </c>
      <c r="J279" s="51" t="s">
        <v>123</v>
      </c>
      <c r="K279" s="52">
        <v>41948</v>
      </c>
      <c r="L279" s="51" t="s">
        <v>124</v>
      </c>
      <c r="M279" s="51" t="s">
        <v>155</v>
      </c>
      <c r="N279" s="51" t="s">
        <v>152</v>
      </c>
      <c r="O279" s="51" t="s">
        <v>153</v>
      </c>
      <c r="P279" s="51" t="s">
        <v>154</v>
      </c>
      <c r="Q279" s="51">
        <v>99999</v>
      </c>
      <c r="R279" s="51" t="s">
        <v>122</v>
      </c>
      <c r="S279" s="51" t="s">
        <v>156</v>
      </c>
      <c r="T279" s="51" t="s">
        <v>83</v>
      </c>
      <c r="U279" s="53">
        <v>40</v>
      </c>
      <c r="V279" s="51">
        <v>24</v>
      </c>
      <c r="W279" s="54">
        <v>960</v>
      </c>
      <c r="X279" s="56">
        <v>96</v>
      </c>
      <c r="Y279" s="50" t="str">
        <f>INDEX(Region!$B$2:$B$26,MATCH('Sales Data'!G279,Region!$A$2:$A$52,0))</f>
        <v>West</v>
      </c>
      <c r="Z279" s="50" t="str">
        <f>INDEX(Table2[Region],MATCH('Sales Data'!G279,Table2[State Code],0))</f>
        <v>West</v>
      </c>
    </row>
    <row r="280" spans="1:26" x14ac:dyDescent="0.2">
      <c r="A280" s="51">
        <v>1361</v>
      </c>
      <c r="B280" s="52">
        <v>41953</v>
      </c>
      <c r="C280" s="51">
        <v>10</v>
      </c>
      <c r="D280" s="51" t="s">
        <v>170</v>
      </c>
      <c r="E280" s="51" t="s">
        <v>171</v>
      </c>
      <c r="F280" s="51" t="s">
        <v>172</v>
      </c>
      <c r="G280" s="51" t="s">
        <v>173</v>
      </c>
      <c r="H280" s="51">
        <v>99999</v>
      </c>
      <c r="I280" s="51" t="s">
        <v>122</v>
      </c>
      <c r="J280" s="51" t="s">
        <v>174</v>
      </c>
      <c r="K280" s="52">
        <v>41955</v>
      </c>
      <c r="L280" s="51" t="s">
        <v>124</v>
      </c>
      <c r="M280" s="51" t="s">
        <v>175</v>
      </c>
      <c r="N280" s="51" t="s">
        <v>171</v>
      </c>
      <c r="O280" s="51" t="s">
        <v>172</v>
      </c>
      <c r="P280" s="51" t="s">
        <v>173</v>
      </c>
      <c r="Q280" s="51">
        <v>99999</v>
      </c>
      <c r="R280" s="51" t="s">
        <v>122</v>
      </c>
      <c r="S280" s="51" t="s">
        <v>134</v>
      </c>
      <c r="T280" s="51" t="s">
        <v>90</v>
      </c>
      <c r="U280" s="53">
        <v>10</v>
      </c>
      <c r="V280" s="51">
        <v>20</v>
      </c>
      <c r="W280" s="54">
        <v>200</v>
      </c>
      <c r="X280" s="56">
        <v>20</v>
      </c>
      <c r="Y280" s="50" t="str">
        <f>INDEX(Region!$B$2:$B$26,MATCH('Sales Data'!G280,Region!$A$2:$A$52,0))</f>
        <v>Midwest</v>
      </c>
      <c r="Z280" s="50" t="str">
        <f>INDEX(Table2[Region],MATCH('Sales Data'!G280,Table2[State Code],0))</f>
        <v>Midwest</v>
      </c>
    </row>
    <row r="281" spans="1:26" x14ac:dyDescent="0.2">
      <c r="A281" s="51">
        <v>1363</v>
      </c>
      <c r="B281" s="52">
        <v>41953</v>
      </c>
      <c r="C281" s="51">
        <v>10</v>
      </c>
      <c r="D281" s="51" t="s">
        <v>170</v>
      </c>
      <c r="E281" s="51" t="s">
        <v>171</v>
      </c>
      <c r="F281" s="51" t="s">
        <v>172</v>
      </c>
      <c r="G281" s="51" t="s">
        <v>173</v>
      </c>
      <c r="H281" s="51">
        <v>99999</v>
      </c>
      <c r="I281" s="51" t="s">
        <v>122</v>
      </c>
      <c r="J281" s="51" t="s">
        <v>174</v>
      </c>
      <c r="K281" s="52"/>
      <c r="L281" s="51" t="s">
        <v>132</v>
      </c>
      <c r="M281" s="51" t="s">
        <v>175</v>
      </c>
      <c r="N281" s="51" t="s">
        <v>171</v>
      </c>
      <c r="O281" s="51" t="s">
        <v>172</v>
      </c>
      <c r="P281" s="51" t="s">
        <v>173</v>
      </c>
      <c r="Q281" s="51">
        <v>99999</v>
      </c>
      <c r="R281" s="51" t="s">
        <v>122</v>
      </c>
      <c r="S281" s="51"/>
      <c r="T281" s="51" t="s">
        <v>75</v>
      </c>
      <c r="U281" s="51">
        <v>3.5</v>
      </c>
      <c r="V281" s="51">
        <v>11</v>
      </c>
      <c r="W281" s="54">
        <v>38.5</v>
      </c>
      <c r="X281" s="56">
        <v>3.7345000000000002</v>
      </c>
      <c r="Y281" s="50" t="str">
        <f>INDEX(Region!$B$2:$B$26,MATCH('Sales Data'!G281,Region!$A$2:$A$52,0))</f>
        <v>Midwest</v>
      </c>
      <c r="Z281" s="50" t="str">
        <f>INDEX(Table2[Region],MATCH('Sales Data'!G281,Table2[State Code],0))</f>
        <v>Midwest</v>
      </c>
    </row>
    <row r="282" spans="1:26" x14ac:dyDescent="0.2">
      <c r="A282" s="51">
        <v>1364</v>
      </c>
      <c r="B282" s="52">
        <v>41954</v>
      </c>
      <c r="C282" s="51">
        <v>11</v>
      </c>
      <c r="D282" s="51" t="s">
        <v>181</v>
      </c>
      <c r="E282" s="51" t="s">
        <v>182</v>
      </c>
      <c r="F282" s="51" t="s">
        <v>183</v>
      </c>
      <c r="G282" s="51" t="s">
        <v>184</v>
      </c>
      <c r="H282" s="51">
        <v>99999</v>
      </c>
      <c r="I282" s="51" t="s">
        <v>122</v>
      </c>
      <c r="J282" s="51" t="s">
        <v>167</v>
      </c>
      <c r="K282" s="52"/>
      <c r="L282" s="51" t="s">
        <v>143</v>
      </c>
      <c r="M282" s="51" t="s">
        <v>185</v>
      </c>
      <c r="N282" s="51" t="s">
        <v>182</v>
      </c>
      <c r="O282" s="51" t="s">
        <v>183</v>
      </c>
      <c r="P282" s="51" t="s">
        <v>184</v>
      </c>
      <c r="Q282" s="51">
        <v>99999</v>
      </c>
      <c r="R282" s="51" t="s">
        <v>122</v>
      </c>
      <c r="S282" s="51"/>
      <c r="T282" s="51" t="s">
        <v>83</v>
      </c>
      <c r="U282" s="51">
        <v>40</v>
      </c>
      <c r="V282" s="51">
        <v>78</v>
      </c>
      <c r="W282" s="54">
        <v>3120</v>
      </c>
      <c r="X282" s="56">
        <v>299.52</v>
      </c>
      <c r="Y282" s="50" t="str">
        <f>INDEX(Region!$B$2:$B$26,MATCH('Sales Data'!G282,Region!$A$2:$A$52,0))</f>
        <v>South</v>
      </c>
      <c r="Z282" s="50" t="str">
        <f>INDEX(Table2[Region],MATCH('Sales Data'!G282,Table2[State Code],0))</f>
        <v>South</v>
      </c>
    </row>
    <row r="283" spans="1:26" x14ac:dyDescent="0.2">
      <c r="A283" s="51">
        <v>1365</v>
      </c>
      <c r="B283" s="52">
        <v>41944</v>
      </c>
      <c r="C283" s="51">
        <v>1</v>
      </c>
      <c r="D283" s="51" t="s">
        <v>186</v>
      </c>
      <c r="E283" s="51" t="s">
        <v>187</v>
      </c>
      <c r="F283" s="51" t="s">
        <v>188</v>
      </c>
      <c r="G283" s="51" t="s">
        <v>189</v>
      </c>
      <c r="H283" s="51">
        <v>99999</v>
      </c>
      <c r="I283" s="51" t="s">
        <v>122</v>
      </c>
      <c r="J283" s="51" t="s">
        <v>142</v>
      </c>
      <c r="K283" s="52"/>
      <c r="L283" s="51" t="s">
        <v>143</v>
      </c>
      <c r="M283" s="51" t="s">
        <v>190</v>
      </c>
      <c r="N283" s="51" t="s">
        <v>187</v>
      </c>
      <c r="O283" s="51" t="s">
        <v>188</v>
      </c>
      <c r="P283" s="51" t="s">
        <v>189</v>
      </c>
      <c r="Q283" s="51">
        <v>99999</v>
      </c>
      <c r="R283" s="51" t="s">
        <v>122</v>
      </c>
      <c r="S283" s="51"/>
      <c r="T283" s="51" t="s">
        <v>87</v>
      </c>
      <c r="U283" s="51">
        <v>18.399999999999999</v>
      </c>
      <c r="V283" s="51">
        <v>76</v>
      </c>
      <c r="W283" s="54">
        <v>1398.3999999999999</v>
      </c>
      <c r="X283" s="56">
        <v>144.0352</v>
      </c>
      <c r="Y283" s="50" t="e">
        <f>INDEX(Region!$B$2:$B$26,MATCH('Sales Data'!G283,Region!$A$2:$A$52,0))</f>
        <v>#REF!</v>
      </c>
      <c r="Z283" s="50" t="str">
        <f>INDEX(Table2[Region],MATCH('Sales Data'!G283,Table2[State Code],0))</f>
        <v>West</v>
      </c>
    </row>
    <row r="284" spans="1:26" x14ac:dyDescent="0.2">
      <c r="A284" s="51">
        <v>1366</v>
      </c>
      <c r="B284" s="52">
        <v>41971</v>
      </c>
      <c r="C284" s="51">
        <v>28</v>
      </c>
      <c r="D284" s="51" t="s">
        <v>163</v>
      </c>
      <c r="E284" s="51" t="s">
        <v>164</v>
      </c>
      <c r="F284" s="51" t="s">
        <v>165</v>
      </c>
      <c r="G284" s="51" t="s">
        <v>166</v>
      </c>
      <c r="H284" s="51">
        <v>99999</v>
      </c>
      <c r="I284" s="51" t="s">
        <v>122</v>
      </c>
      <c r="J284" s="51" t="s">
        <v>167</v>
      </c>
      <c r="K284" s="52">
        <v>41973</v>
      </c>
      <c r="L284" s="51" t="s">
        <v>143</v>
      </c>
      <c r="M284" s="51" t="s">
        <v>169</v>
      </c>
      <c r="N284" s="51" t="s">
        <v>164</v>
      </c>
      <c r="O284" s="51" t="s">
        <v>165</v>
      </c>
      <c r="P284" s="51" t="s">
        <v>166</v>
      </c>
      <c r="Q284" s="51">
        <v>99999</v>
      </c>
      <c r="R284" s="51" t="s">
        <v>122</v>
      </c>
      <c r="S284" s="51" t="s">
        <v>134</v>
      </c>
      <c r="T284" s="51" t="s">
        <v>79</v>
      </c>
      <c r="U284" s="51">
        <v>46</v>
      </c>
      <c r="V284" s="51">
        <v>57</v>
      </c>
      <c r="W284" s="54">
        <v>2622</v>
      </c>
      <c r="X284" s="56">
        <v>272.68799999999999</v>
      </c>
      <c r="Y284" s="50" t="e">
        <f>INDEX(Region!$B$2:$B$26,MATCH('Sales Data'!G284,Region!$A$2:$A$52,0))</f>
        <v>#REF!</v>
      </c>
      <c r="Z284" s="50" t="str">
        <f>INDEX(Table2[Region],MATCH('Sales Data'!G284,Table2[State Code],0))</f>
        <v>South</v>
      </c>
    </row>
    <row r="285" spans="1:26" x14ac:dyDescent="0.2">
      <c r="A285" s="51">
        <v>1367</v>
      </c>
      <c r="B285" s="52">
        <v>41952</v>
      </c>
      <c r="C285" s="51">
        <v>9</v>
      </c>
      <c r="D285" s="51" t="s">
        <v>191</v>
      </c>
      <c r="E285" s="51" t="s">
        <v>192</v>
      </c>
      <c r="F285" s="51" t="s">
        <v>193</v>
      </c>
      <c r="G285" s="51" t="s">
        <v>194</v>
      </c>
      <c r="H285" s="51">
        <v>99999</v>
      </c>
      <c r="I285" s="51" t="s">
        <v>122</v>
      </c>
      <c r="J285" s="51" t="s">
        <v>195</v>
      </c>
      <c r="K285" s="52">
        <v>41954</v>
      </c>
      <c r="L285" s="51" t="s">
        <v>132</v>
      </c>
      <c r="M285" s="51" t="s">
        <v>196</v>
      </c>
      <c r="N285" s="51" t="s">
        <v>192</v>
      </c>
      <c r="O285" s="51" t="s">
        <v>193</v>
      </c>
      <c r="P285" s="51" t="s">
        <v>194</v>
      </c>
      <c r="Q285" s="51">
        <v>99999</v>
      </c>
      <c r="R285" s="51" t="s">
        <v>122</v>
      </c>
      <c r="S285" s="51" t="s">
        <v>126</v>
      </c>
      <c r="T285" s="51" t="s">
        <v>82</v>
      </c>
      <c r="U285" s="51">
        <v>9.65</v>
      </c>
      <c r="V285" s="51">
        <v>14</v>
      </c>
      <c r="W285" s="54">
        <v>135.1</v>
      </c>
      <c r="X285" s="56">
        <v>12.9696</v>
      </c>
      <c r="Y285" s="50" t="e">
        <f>INDEX(Region!$B$2:$B$26,MATCH('Sales Data'!G285,Region!$A$2:$A$52,0))</f>
        <v>#REF!</v>
      </c>
      <c r="Z285" s="50" t="str">
        <f>INDEX(Table2[Region],MATCH('Sales Data'!G285,Table2[State Code],0))</f>
        <v>West</v>
      </c>
    </row>
    <row r="286" spans="1:26" x14ac:dyDescent="0.2">
      <c r="A286" s="51">
        <v>1368</v>
      </c>
      <c r="B286" s="52">
        <v>42000</v>
      </c>
      <c r="C286" s="51">
        <v>27</v>
      </c>
      <c r="D286" s="51" t="s">
        <v>118</v>
      </c>
      <c r="E286" s="51" t="s">
        <v>119</v>
      </c>
      <c r="F286" s="51" t="s">
        <v>120</v>
      </c>
      <c r="G286" s="51" t="s">
        <v>121</v>
      </c>
      <c r="H286" s="51">
        <v>99999</v>
      </c>
      <c r="I286" s="51" t="s">
        <v>122</v>
      </c>
      <c r="J286" s="51" t="s">
        <v>123</v>
      </c>
      <c r="K286" s="52">
        <v>42002</v>
      </c>
      <c r="L286" s="51" t="s">
        <v>124</v>
      </c>
      <c r="M286" s="51" t="s">
        <v>125</v>
      </c>
      <c r="N286" s="51" t="s">
        <v>119</v>
      </c>
      <c r="O286" s="51" t="s">
        <v>120</v>
      </c>
      <c r="P286" s="51" t="s">
        <v>121</v>
      </c>
      <c r="Q286" s="51">
        <v>99999</v>
      </c>
      <c r="R286" s="51" t="s">
        <v>122</v>
      </c>
      <c r="S286" s="51" t="s">
        <v>126</v>
      </c>
      <c r="T286" s="51" t="s">
        <v>74</v>
      </c>
      <c r="U286" s="51">
        <v>14</v>
      </c>
      <c r="V286" s="51">
        <v>14</v>
      </c>
      <c r="W286" s="54">
        <v>196</v>
      </c>
      <c r="X286" s="56">
        <v>19.796000000000003</v>
      </c>
      <c r="Y286" s="50" t="e">
        <f>INDEX(Region!$B$2:$B$26,MATCH('Sales Data'!G286,Region!$A$2:$A$52,0))</f>
        <v>#REF!</v>
      </c>
      <c r="Z286" s="50" t="str">
        <f>INDEX(Table2[Region],MATCH('Sales Data'!G286,Table2[State Code],0))</f>
        <v>West</v>
      </c>
    </row>
    <row r="287" spans="1:26" x14ac:dyDescent="0.2">
      <c r="A287" s="51">
        <v>1369</v>
      </c>
      <c r="B287" s="52">
        <v>42000</v>
      </c>
      <c r="C287" s="51">
        <v>27</v>
      </c>
      <c r="D287" s="51" t="s">
        <v>118</v>
      </c>
      <c r="E287" s="51" t="s">
        <v>119</v>
      </c>
      <c r="F287" s="51" t="s">
        <v>120</v>
      </c>
      <c r="G287" s="51" t="s">
        <v>121</v>
      </c>
      <c r="H287" s="51">
        <v>99999</v>
      </c>
      <c r="I287" s="51" t="s">
        <v>122</v>
      </c>
      <c r="J287" s="51" t="s">
        <v>123</v>
      </c>
      <c r="K287" s="52">
        <v>42002</v>
      </c>
      <c r="L287" s="51" t="s">
        <v>124</v>
      </c>
      <c r="M287" s="51" t="s">
        <v>125</v>
      </c>
      <c r="N287" s="51" t="s">
        <v>119</v>
      </c>
      <c r="O287" s="51" t="s">
        <v>120</v>
      </c>
      <c r="P287" s="51" t="s">
        <v>121</v>
      </c>
      <c r="Q287" s="51">
        <v>99999</v>
      </c>
      <c r="R287" s="51" t="s">
        <v>122</v>
      </c>
      <c r="S287" s="51" t="s">
        <v>126</v>
      </c>
      <c r="T287" s="51" t="s">
        <v>75</v>
      </c>
      <c r="U287" s="51">
        <v>3.5</v>
      </c>
      <c r="V287" s="51">
        <v>70</v>
      </c>
      <c r="W287" s="54">
        <v>245</v>
      </c>
      <c r="X287" s="56">
        <v>25.234999999999999</v>
      </c>
      <c r="Y287" s="50" t="e">
        <f>INDEX(Region!$B$2:$B$26,MATCH('Sales Data'!G287,Region!$A$2:$A$52,0))</f>
        <v>#REF!</v>
      </c>
      <c r="Z287" s="50" t="str">
        <f>INDEX(Table2[Region],MATCH('Sales Data'!G287,Table2[State Code],0))</f>
        <v>West</v>
      </c>
    </row>
    <row r="288" spans="1:26" x14ac:dyDescent="0.2">
      <c r="A288" s="51">
        <v>1370</v>
      </c>
      <c r="B288" s="52">
        <v>41977</v>
      </c>
      <c r="C288" s="51">
        <v>4</v>
      </c>
      <c r="D288" s="51" t="s">
        <v>127</v>
      </c>
      <c r="E288" s="51" t="s">
        <v>128</v>
      </c>
      <c r="F288" s="51" t="s">
        <v>129</v>
      </c>
      <c r="G288" s="51" t="s">
        <v>130</v>
      </c>
      <c r="H288" s="51">
        <v>99999</v>
      </c>
      <c r="I288" s="51" t="s">
        <v>122</v>
      </c>
      <c r="J288" s="51" t="s">
        <v>131</v>
      </c>
      <c r="K288" s="52">
        <v>41979</v>
      </c>
      <c r="L288" s="51" t="s">
        <v>132</v>
      </c>
      <c r="M288" s="51" t="s">
        <v>133</v>
      </c>
      <c r="N288" s="51" t="s">
        <v>128</v>
      </c>
      <c r="O288" s="51" t="s">
        <v>129</v>
      </c>
      <c r="P288" s="51" t="s">
        <v>130</v>
      </c>
      <c r="Q288" s="51">
        <v>99999</v>
      </c>
      <c r="R288" s="51" t="s">
        <v>122</v>
      </c>
      <c r="S288" s="51" t="s">
        <v>134</v>
      </c>
      <c r="T288" s="51" t="s">
        <v>76</v>
      </c>
      <c r="U288" s="51">
        <v>30</v>
      </c>
      <c r="V288" s="51">
        <v>100</v>
      </c>
      <c r="W288" s="54">
        <v>3000</v>
      </c>
      <c r="X288" s="56">
        <v>291</v>
      </c>
      <c r="Y288" s="50" t="e">
        <f>INDEX(Region!$B$2:$B$26,MATCH('Sales Data'!G288,Region!$A$2:$A$52,0))</f>
        <v>#REF!</v>
      </c>
      <c r="Z288" s="50" t="str">
        <f>INDEX(Table2[Region],MATCH('Sales Data'!G288,Table2[State Code],0))</f>
        <v>Northeast</v>
      </c>
    </row>
    <row r="289" spans="1:26" x14ac:dyDescent="0.2">
      <c r="A289" s="51">
        <v>1371</v>
      </c>
      <c r="B289" s="52">
        <v>41977</v>
      </c>
      <c r="C289" s="51">
        <v>4</v>
      </c>
      <c r="D289" s="51" t="s">
        <v>127</v>
      </c>
      <c r="E289" s="51" t="s">
        <v>128</v>
      </c>
      <c r="F289" s="51" t="s">
        <v>129</v>
      </c>
      <c r="G289" s="51" t="s">
        <v>130</v>
      </c>
      <c r="H289" s="51">
        <v>99999</v>
      </c>
      <c r="I289" s="51" t="s">
        <v>122</v>
      </c>
      <c r="J289" s="51" t="s">
        <v>131</v>
      </c>
      <c r="K289" s="52">
        <v>41979</v>
      </c>
      <c r="L289" s="51" t="s">
        <v>132</v>
      </c>
      <c r="M289" s="51" t="s">
        <v>133</v>
      </c>
      <c r="N289" s="51" t="s">
        <v>128</v>
      </c>
      <c r="O289" s="51" t="s">
        <v>129</v>
      </c>
      <c r="P289" s="51" t="s">
        <v>130</v>
      </c>
      <c r="Q289" s="51">
        <v>99999</v>
      </c>
      <c r="R289" s="51" t="s">
        <v>122</v>
      </c>
      <c r="S289" s="51" t="s">
        <v>134</v>
      </c>
      <c r="T289" s="51" t="s">
        <v>77</v>
      </c>
      <c r="U289" s="51">
        <v>53</v>
      </c>
      <c r="V289" s="51">
        <v>27</v>
      </c>
      <c r="W289" s="54">
        <v>1431</v>
      </c>
      <c r="X289" s="56">
        <v>143.1</v>
      </c>
      <c r="Y289" s="50" t="e">
        <f>INDEX(Region!$B$2:$B$26,MATCH('Sales Data'!G289,Region!$A$2:$A$52,0))</f>
        <v>#REF!</v>
      </c>
      <c r="Z289" s="50" t="str">
        <f>INDEX(Table2[Region],MATCH('Sales Data'!G289,Table2[State Code],0))</f>
        <v>Northeast</v>
      </c>
    </row>
    <row r="290" spans="1:26" x14ac:dyDescent="0.2">
      <c r="A290" s="51">
        <v>1372</v>
      </c>
      <c r="B290" s="52">
        <v>41977</v>
      </c>
      <c r="C290" s="51">
        <v>4</v>
      </c>
      <c r="D290" s="51" t="s">
        <v>127</v>
      </c>
      <c r="E290" s="51" t="s">
        <v>128</v>
      </c>
      <c r="F290" s="51" t="s">
        <v>129</v>
      </c>
      <c r="G290" s="51" t="s">
        <v>130</v>
      </c>
      <c r="H290" s="51">
        <v>99999</v>
      </c>
      <c r="I290" s="51" t="s">
        <v>122</v>
      </c>
      <c r="J290" s="51" t="s">
        <v>131</v>
      </c>
      <c r="K290" s="52">
        <v>41979</v>
      </c>
      <c r="L290" s="51" t="s">
        <v>132</v>
      </c>
      <c r="M290" s="51" t="s">
        <v>133</v>
      </c>
      <c r="N290" s="51" t="s">
        <v>128</v>
      </c>
      <c r="O290" s="51" t="s">
        <v>129</v>
      </c>
      <c r="P290" s="51" t="s">
        <v>130</v>
      </c>
      <c r="Q290" s="51">
        <v>99999</v>
      </c>
      <c r="R290" s="51" t="s">
        <v>122</v>
      </c>
      <c r="S290" s="51" t="s">
        <v>134</v>
      </c>
      <c r="T290" s="51" t="s">
        <v>75</v>
      </c>
      <c r="U290" s="51">
        <v>3.5</v>
      </c>
      <c r="V290" s="51">
        <v>70</v>
      </c>
      <c r="W290" s="54">
        <v>245</v>
      </c>
      <c r="X290" s="56">
        <v>24.009999999999998</v>
      </c>
      <c r="Y290" s="50" t="e">
        <f>INDEX(Region!$B$2:$B$26,MATCH('Sales Data'!G290,Region!$A$2:$A$52,0))</f>
        <v>#REF!</v>
      </c>
      <c r="Z290" s="50" t="str">
        <f>INDEX(Table2[Region],MATCH('Sales Data'!G290,Table2[State Code],0))</f>
        <v>Northeast</v>
      </c>
    </row>
    <row r="291" spans="1:26" x14ac:dyDescent="0.2">
      <c r="A291" s="51">
        <v>1373</v>
      </c>
      <c r="B291" s="52">
        <v>41985</v>
      </c>
      <c r="C291" s="51">
        <v>12</v>
      </c>
      <c r="D291" s="51" t="s">
        <v>135</v>
      </c>
      <c r="E291" s="51" t="s">
        <v>136</v>
      </c>
      <c r="F291" s="51" t="s">
        <v>120</v>
      </c>
      <c r="G291" s="51" t="s">
        <v>121</v>
      </c>
      <c r="H291" s="51">
        <v>99999</v>
      </c>
      <c r="I291" s="51" t="s">
        <v>122</v>
      </c>
      <c r="J291" s="51" t="s">
        <v>123</v>
      </c>
      <c r="K291" s="52">
        <v>41987</v>
      </c>
      <c r="L291" s="51" t="s">
        <v>124</v>
      </c>
      <c r="M291" s="51" t="s">
        <v>137</v>
      </c>
      <c r="N291" s="51" t="s">
        <v>136</v>
      </c>
      <c r="O291" s="51" t="s">
        <v>120</v>
      </c>
      <c r="P291" s="51" t="s">
        <v>121</v>
      </c>
      <c r="Q291" s="51">
        <v>99999</v>
      </c>
      <c r="R291" s="51" t="s">
        <v>122</v>
      </c>
      <c r="S291" s="51" t="s">
        <v>134</v>
      </c>
      <c r="T291" s="51" t="s">
        <v>78</v>
      </c>
      <c r="U291" s="51">
        <v>18</v>
      </c>
      <c r="V291" s="51">
        <v>57</v>
      </c>
      <c r="W291" s="54">
        <v>1026</v>
      </c>
      <c r="X291" s="56">
        <v>102.60000000000001</v>
      </c>
      <c r="Y291" s="50" t="e">
        <f>INDEX(Region!$B$2:$B$26,MATCH('Sales Data'!G291,Region!$A$2:$A$52,0))</f>
        <v>#REF!</v>
      </c>
      <c r="Z291" s="50" t="str">
        <f>INDEX(Table2[Region],MATCH('Sales Data'!G291,Table2[State Code],0))</f>
        <v>West</v>
      </c>
    </row>
    <row r="292" spans="1:26" x14ac:dyDescent="0.2">
      <c r="A292" s="51">
        <v>1374</v>
      </c>
      <c r="B292" s="52">
        <v>41985</v>
      </c>
      <c r="C292" s="51">
        <v>12</v>
      </c>
      <c r="D292" s="51" t="s">
        <v>135</v>
      </c>
      <c r="E292" s="51" t="s">
        <v>136</v>
      </c>
      <c r="F292" s="51" t="s">
        <v>120</v>
      </c>
      <c r="G292" s="51" t="s">
        <v>121</v>
      </c>
      <c r="H292" s="51">
        <v>99999</v>
      </c>
      <c r="I292" s="51" t="s">
        <v>122</v>
      </c>
      <c r="J292" s="51" t="s">
        <v>123</v>
      </c>
      <c r="K292" s="52">
        <v>41987</v>
      </c>
      <c r="L292" s="51" t="s">
        <v>124</v>
      </c>
      <c r="M292" s="51" t="s">
        <v>137</v>
      </c>
      <c r="N292" s="51" t="s">
        <v>136</v>
      </c>
      <c r="O292" s="51" t="s">
        <v>120</v>
      </c>
      <c r="P292" s="51" t="s">
        <v>121</v>
      </c>
      <c r="Q292" s="51">
        <v>99999</v>
      </c>
      <c r="R292" s="51" t="s">
        <v>122</v>
      </c>
      <c r="S292" s="51" t="s">
        <v>134</v>
      </c>
      <c r="T292" s="51" t="s">
        <v>79</v>
      </c>
      <c r="U292" s="51">
        <v>46</v>
      </c>
      <c r="V292" s="51">
        <v>83</v>
      </c>
      <c r="W292" s="54">
        <v>3818</v>
      </c>
      <c r="X292" s="56">
        <v>374.16399999999999</v>
      </c>
      <c r="Y292" s="50" t="e">
        <f>INDEX(Region!$B$2:$B$26,MATCH('Sales Data'!G292,Region!$A$2:$A$52,0))</f>
        <v>#REF!</v>
      </c>
      <c r="Z292" s="50" t="str">
        <f>INDEX(Table2[Region],MATCH('Sales Data'!G292,Table2[State Code],0))</f>
        <v>West</v>
      </c>
    </row>
    <row r="293" spans="1:26" x14ac:dyDescent="0.2">
      <c r="A293" s="51">
        <v>1375</v>
      </c>
      <c r="B293" s="52">
        <v>41981</v>
      </c>
      <c r="C293" s="51">
        <v>8</v>
      </c>
      <c r="D293" s="51" t="s">
        <v>138</v>
      </c>
      <c r="E293" s="51" t="s">
        <v>139</v>
      </c>
      <c r="F293" s="51" t="s">
        <v>140</v>
      </c>
      <c r="G293" s="51" t="s">
        <v>141</v>
      </c>
      <c r="H293" s="51">
        <v>99999</v>
      </c>
      <c r="I293" s="51" t="s">
        <v>122</v>
      </c>
      <c r="J293" s="51" t="s">
        <v>142</v>
      </c>
      <c r="K293" s="52">
        <v>41983</v>
      </c>
      <c r="L293" s="51" t="s">
        <v>143</v>
      </c>
      <c r="M293" s="51" t="s">
        <v>144</v>
      </c>
      <c r="N293" s="51" t="s">
        <v>139</v>
      </c>
      <c r="O293" s="51" t="s">
        <v>140</v>
      </c>
      <c r="P293" s="51" t="s">
        <v>141</v>
      </c>
      <c r="Q293" s="51">
        <v>99999</v>
      </c>
      <c r="R293" s="51" t="s">
        <v>122</v>
      </c>
      <c r="S293" s="51" t="s">
        <v>134</v>
      </c>
      <c r="T293" s="51" t="s">
        <v>80</v>
      </c>
      <c r="U293" s="51">
        <v>9.1999999999999993</v>
      </c>
      <c r="V293" s="51">
        <v>76</v>
      </c>
      <c r="W293" s="54">
        <v>699.19999999999993</v>
      </c>
      <c r="X293" s="56">
        <v>67.123199999999997</v>
      </c>
      <c r="Y293" s="50" t="e">
        <f>INDEX(Region!$B$2:$B$26,MATCH('Sales Data'!G293,Region!$A$2:$A$52,0))</f>
        <v>#REF!</v>
      </c>
      <c r="Z293" s="50" t="str">
        <f>INDEX(Table2[Region],MATCH('Sales Data'!G293,Table2[State Code],0))</f>
        <v>West</v>
      </c>
    </row>
    <row r="294" spans="1:26" x14ac:dyDescent="0.2">
      <c r="A294" s="51">
        <v>1376</v>
      </c>
      <c r="B294" s="52">
        <v>41977</v>
      </c>
      <c r="C294" s="51">
        <v>4</v>
      </c>
      <c r="D294" s="51" t="s">
        <v>127</v>
      </c>
      <c r="E294" s="51" t="s">
        <v>128</v>
      </c>
      <c r="F294" s="51" t="s">
        <v>129</v>
      </c>
      <c r="G294" s="51" t="s">
        <v>130</v>
      </c>
      <c r="H294" s="51">
        <v>99999</v>
      </c>
      <c r="I294" s="51" t="s">
        <v>122</v>
      </c>
      <c r="J294" s="51" t="s">
        <v>131</v>
      </c>
      <c r="K294" s="51">
        <v>41979</v>
      </c>
      <c r="L294" s="51" t="s">
        <v>143</v>
      </c>
      <c r="M294" s="51" t="s">
        <v>133</v>
      </c>
      <c r="N294" s="51" t="s">
        <v>128</v>
      </c>
      <c r="O294" s="51" t="s">
        <v>129</v>
      </c>
      <c r="P294" s="51" t="s">
        <v>130</v>
      </c>
      <c r="Q294" s="51">
        <v>99999</v>
      </c>
      <c r="R294" s="51" t="s">
        <v>122</v>
      </c>
      <c r="S294" s="51" t="s">
        <v>126</v>
      </c>
      <c r="T294" s="51" t="s">
        <v>80</v>
      </c>
      <c r="U294" s="51">
        <v>9.1999999999999993</v>
      </c>
      <c r="V294" s="51">
        <v>80</v>
      </c>
      <c r="W294" s="54">
        <v>736</v>
      </c>
      <c r="X294" s="56">
        <v>72.864000000000004</v>
      </c>
      <c r="Y294" s="50" t="e">
        <f>INDEX(Region!$B$2:$B$26,MATCH('Sales Data'!G294,Region!$A$2:$A$52,0))</f>
        <v>#REF!</v>
      </c>
      <c r="Z294" s="50" t="str">
        <f>INDEX(Table2[Region],MATCH('Sales Data'!G294,Table2[State Code],0))</f>
        <v>Northeast</v>
      </c>
    </row>
    <row r="295" spans="1:26" x14ac:dyDescent="0.2">
      <c r="A295" s="51">
        <v>1377</v>
      </c>
      <c r="B295" s="52">
        <v>42002</v>
      </c>
      <c r="C295" s="51">
        <v>29</v>
      </c>
      <c r="D295" s="51" t="s">
        <v>145</v>
      </c>
      <c r="E295" s="51" t="s">
        <v>146</v>
      </c>
      <c r="F295" s="51" t="s">
        <v>147</v>
      </c>
      <c r="G295" s="51" t="s">
        <v>148</v>
      </c>
      <c r="H295" s="51">
        <v>99999</v>
      </c>
      <c r="I295" s="51" t="s">
        <v>122</v>
      </c>
      <c r="J295" s="51" t="s">
        <v>149</v>
      </c>
      <c r="K295" s="51">
        <v>42004</v>
      </c>
      <c r="L295" s="51" t="s">
        <v>124</v>
      </c>
      <c r="M295" s="51" t="s">
        <v>150</v>
      </c>
      <c r="N295" s="51" t="s">
        <v>146</v>
      </c>
      <c r="O295" s="51" t="s">
        <v>147</v>
      </c>
      <c r="P295" s="51" t="s">
        <v>148</v>
      </c>
      <c r="Q295" s="51">
        <v>99999</v>
      </c>
      <c r="R295" s="51" t="s">
        <v>122</v>
      </c>
      <c r="S295" s="51" t="s">
        <v>126</v>
      </c>
      <c r="T295" s="51" t="s">
        <v>81</v>
      </c>
      <c r="U295" s="51">
        <v>12.75</v>
      </c>
      <c r="V295" s="51">
        <v>47</v>
      </c>
      <c r="W295" s="54">
        <v>599.25</v>
      </c>
      <c r="X295" s="56">
        <v>59.325750000000006</v>
      </c>
      <c r="Y295" s="50" t="str">
        <f>INDEX(Region!$B$2:$B$26,MATCH('Sales Data'!G295,Region!$A$2:$A$52,0))</f>
        <v>West</v>
      </c>
      <c r="Z295" s="50" t="str">
        <f>INDEX(Table2[Region],MATCH('Sales Data'!G295,Table2[State Code],0))</f>
        <v>West</v>
      </c>
    </row>
    <row r="296" spans="1:26" x14ac:dyDescent="0.2">
      <c r="A296" s="51">
        <v>1378</v>
      </c>
      <c r="B296" s="52">
        <v>41976</v>
      </c>
      <c r="C296" s="51">
        <v>3</v>
      </c>
      <c r="D296" s="51" t="s">
        <v>151</v>
      </c>
      <c r="E296" s="51" t="s">
        <v>152</v>
      </c>
      <c r="F296" s="51" t="s">
        <v>153</v>
      </c>
      <c r="G296" s="51" t="s">
        <v>154</v>
      </c>
      <c r="H296" s="51">
        <v>99999</v>
      </c>
      <c r="I296" s="51" t="s">
        <v>122</v>
      </c>
      <c r="J296" s="51" t="s">
        <v>123</v>
      </c>
      <c r="K296" s="51">
        <v>41978</v>
      </c>
      <c r="L296" s="51" t="s">
        <v>124</v>
      </c>
      <c r="M296" s="51" t="s">
        <v>155</v>
      </c>
      <c r="N296" s="51" t="s">
        <v>152</v>
      </c>
      <c r="O296" s="51" t="s">
        <v>153</v>
      </c>
      <c r="P296" s="51" t="s">
        <v>154</v>
      </c>
      <c r="Q296" s="51">
        <v>99999</v>
      </c>
      <c r="R296" s="51" t="s">
        <v>122</v>
      </c>
      <c r="S296" s="51" t="s">
        <v>156</v>
      </c>
      <c r="T296" s="51" t="s">
        <v>82</v>
      </c>
      <c r="U296" s="51">
        <v>9.65</v>
      </c>
      <c r="V296" s="51">
        <v>96</v>
      </c>
      <c r="W296" s="54">
        <v>926.40000000000009</v>
      </c>
      <c r="X296" s="56">
        <v>94.492800000000017</v>
      </c>
      <c r="Y296" s="50" t="str">
        <f>INDEX(Region!$B$2:$B$26,MATCH('Sales Data'!G296,Region!$A$2:$A$52,0))</f>
        <v>West</v>
      </c>
      <c r="Z296" s="50" t="str">
        <f>INDEX(Table2[Region],MATCH('Sales Data'!G296,Table2[State Code],0))</f>
        <v>West</v>
      </c>
    </row>
    <row r="297" spans="1:26" x14ac:dyDescent="0.2">
      <c r="A297" s="51">
        <v>1379</v>
      </c>
      <c r="B297" s="52">
        <v>41979</v>
      </c>
      <c r="C297" s="51">
        <v>6</v>
      </c>
      <c r="D297" s="51" t="s">
        <v>157</v>
      </c>
      <c r="E297" s="51" t="s">
        <v>158</v>
      </c>
      <c r="F297" s="51" t="s">
        <v>159</v>
      </c>
      <c r="G297" s="51" t="s">
        <v>160</v>
      </c>
      <c r="H297" s="51">
        <v>99999</v>
      </c>
      <c r="I297" s="51" t="s">
        <v>122</v>
      </c>
      <c r="J297" s="51" t="s">
        <v>161</v>
      </c>
      <c r="K297" s="51">
        <v>41981</v>
      </c>
      <c r="L297" s="51" t="s">
        <v>124</v>
      </c>
      <c r="M297" s="51" t="s">
        <v>162</v>
      </c>
      <c r="N297" s="51" t="s">
        <v>158</v>
      </c>
      <c r="O297" s="51" t="s">
        <v>159</v>
      </c>
      <c r="P297" s="51" t="s">
        <v>160</v>
      </c>
      <c r="Q297" s="51">
        <v>99999</v>
      </c>
      <c r="R297" s="51" t="s">
        <v>122</v>
      </c>
      <c r="S297" s="51" t="s">
        <v>134</v>
      </c>
      <c r="T297" s="51" t="s">
        <v>83</v>
      </c>
      <c r="U297" s="51">
        <v>40</v>
      </c>
      <c r="V297" s="51">
        <v>32</v>
      </c>
      <c r="W297" s="54">
        <v>1280</v>
      </c>
      <c r="X297" s="56">
        <v>134.4</v>
      </c>
      <c r="Y297" s="50" t="e">
        <f>INDEX(Region!$B$2:$B$26,MATCH('Sales Data'!G297,Region!$A$2:$A$52,0))</f>
        <v>#REF!</v>
      </c>
      <c r="Z297" s="50" t="str">
        <f>INDEX(Table2[Region],MATCH('Sales Data'!G297,Table2[State Code],0))</f>
        <v>Midwest</v>
      </c>
    </row>
    <row r="298" spans="1:26" x14ac:dyDescent="0.2">
      <c r="A298" s="51">
        <v>1380</v>
      </c>
      <c r="B298" s="52">
        <v>42001</v>
      </c>
      <c r="C298" s="51">
        <v>28</v>
      </c>
      <c r="D298" s="51" t="s">
        <v>163</v>
      </c>
      <c r="E298" s="51" t="s">
        <v>164</v>
      </c>
      <c r="F298" s="51" t="s">
        <v>165</v>
      </c>
      <c r="G298" s="51" t="s">
        <v>166</v>
      </c>
      <c r="H298" s="51">
        <v>99999</v>
      </c>
      <c r="I298" s="51" t="s">
        <v>122</v>
      </c>
      <c r="J298" s="51" t="s">
        <v>167</v>
      </c>
      <c r="K298" s="52">
        <v>42003</v>
      </c>
      <c r="L298" s="51" t="s">
        <v>143</v>
      </c>
      <c r="M298" s="51" t="s">
        <v>169</v>
      </c>
      <c r="N298" s="51" t="s">
        <v>164</v>
      </c>
      <c r="O298" s="51" t="s">
        <v>165</v>
      </c>
      <c r="P298" s="51" t="s">
        <v>166</v>
      </c>
      <c r="Q298" s="51">
        <v>99999</v>
      </c>
      <c r="R298" s="51" t="s">
        <v>122</v>
      </c>
      <c r="S298" s="51" t="s">
        <v>126</v>
      </c>
      <c r="T298" s="51" t="s">
        <v>79</v>
      </c>
      <c r="U298" s="51">
        <v>46</v>
      </c>
      <c r="V298" s="51">
        <v>16</v>
      </c>
      <c r="W298" s="54">
        <v>736</v>
      </c>
      <c r="X298" s="56">
        <v>73.600000000000009</v>
      </c>
      <c r="Y298" s="50" t="e">
        <f>INDEX(Region!$B$2:$B$26,MATCH('Sales Data'!G298,Region!$A$2:$A$52,0))</f>
        <v>#REF!</v>
      </c>
      <c r="Z298" s="50" t="str">
        <f>INDEX(Table2[Region],MATCH('Sales Data'!G298,Table2[State Code],0))</f>
        <v>South</v>
      </c>
    </row>
    <row r="299" spans="1:26" x14ac:dyDescent="0.2">
      <c r="A299" s="51">
        <v>1381</v>
      </c>
      <c r="B299" s="52">
        <v>41981</v>
      </c>
      <c r="C299" s="51">
        <v>8</v>
      </c>
      <c r="D299" s="51" t="s">
        <v>138</v>
      </c>
      <c r="E299" s="51" t="s">
        <v>139</v>
      </c>
      <c r="F299" s="51" t="s">
        <v>140</v>
      </c>
      <c r="G299" s="51" t="s">
        <v>141</v>
      </c>
      <c r="H299" s="51">
        <v>99999</v>
      </c>
      <c r="I299" s="51" t="s">
        <v>122</v>
      </c>
      <c r="J299" s="51" t="s">
        <v>142</v>
      </c>
      <c r="K299" s="52">
        <v>41983</v>
      </c>
      <c r="L299" s="51" t="s">
        <v>143</v>
      </c>
      <c r="M299" s="51" t="s">
        <v>144</v>
      </c>
      <c r="N299" s="51" t="s">
        <v>139</v>
      </c>
      <c r="O299" s="51" t="s">
        <v>140</v>
      </c>
      <c r="P299" s="51" t="s">
        <v>141</v>
      </c>
      <c r="Q299" s="51">
        <v>99999</v>
      </c>
      <c r="R299" s="51" t="s">
        <v>122</v>
      </c>
      <c r="S299" s="51" t="s">
        <v>126</v>
      </c>
      <c r="T299" s="51" t="s">
        <v>81</v>
      </c>
      <c r="U299" s="51">
        <v>12.75</v>
      </c>
      <c r="V299" s="51">
        <v>41</v>
      </c>
      <c r="W299" s="54">
        <v>522.75</v>
      </c>
      <c r="X299" s="56">
        <v>51.229500000000002</v>
      </c>
      <c r="Y299" s="50" t="e">
        <f>INDEX(Region!$B$2:$B$26,MATCH('Sales Data'!G299,Region!$A$2:$A$52,0))</f>
        <v>#REF!</v>
      </c>
      <c r="Z299" s="50" t="str">
        <f>INDEX(Table2[Region],MATCH('Sales Data'!G299,Table2[State Code],0))</f>
        <v>West</v>
      </c>
    </row>
    <row r="300" spans="1:26" x14ac:dyDescent="0.2">
      <c r="A300" s="51">
        <v>1382</v>
      </c>
      <c r="B300" s="52">
        <v>41983</v>
      </c>
      <c r="C300" s="51">
        <v>10</v>
      </c>
      <c r="D300" s="51" t="s">
        <v>170</v>
      </c>
      <c r="E300" s="51" t="s">
        <v>171</v>
      </c>
      <c r="F300" s="51" t="s">
        <v>172</v>
      </c>
      <c r="G300" s="51" t="s">
        <v>173</v>
      </c>
      <c r="H300" s="51">
        <v>99999</v>
      </c>
      <c r="I300" s="51" t="s">
        <v>122</v>
      </c>
      <c r="J300" s="51" t="s">
        <v>174</v>
      </c>
      <c r="K300" s="52">
        <v>41985</v>
      </c>
      <c r="L300" s="51" t="s">
        <v>124</v>
      </c>
      <c r="M300" s="51" t="s">
        <v>175</v>
      </c>
      <c r="N300" s="51" t="s">
        <v>171</v>
      </c>
      <c r="O300" s="51" t="s">
        <v>172</v>
      </c>
      <c r="P300" s="51" t="s">
        <v>173</v>
      </c>
      <c r="Q300" s="51">
        <v>99999</v>
      </c>
      <c r="R300" s="51" t="s">
        <v>122</v>
      </c>
      <c r="S300" s="51" t="s">
        <v>134</v>
      </c>
      <c r="T300" s="51" t="s">
        <v>84</v>
      </c>
      <c r="U300" s="51">
        <v>2.99</v>
      </c>
      <c r="V300" s="51">
        <v>41</v>
      </c>
      <c r="W300" s="54">
        <v>122.59</v>
      </c>
      <c r="X300" s="56">
        <v>12.871950000000002</v>
      </c>
      <c r="Y300" s="50" t="str">
        <f>INDEX(Region!$B$2:$B$26,MATCH('Sales Data'!G300,Region!$A$2:$A$52,0))</f>
        <v>Midwest</v>
      </c>
      <c r="Z300" s="50" t="str">
        <f>INDEX(Table2[Region],MATCH('Sales Data'!G300,Table2[State Code],0))</f>
        <v>Midwest</v>
      </c>
    </row>
    <row r="301" spans="1:26" x14ac:dyDescent="0.2">
      <c r="A301" s="51">
        <v>1383</v>
      </c>
      <c r="B301" s="52">
        <v>41980</v>
      </c>
      <c r="C301" s="51">
        <v>7</v>
      </c>
      <c r="D301" s="51" t="s">
        <v>176</v>
      </c>
      <c r="E301" s="51" t="s">
        <v>177</v>
      </c>
      <c r="F301" s="51" t="s">
        <v>178</v>
      </c>
      <c r="G301" s="51" t="s">
        <v>179</v>
      </c>
      <c r="H301" s="51">
        <v>99999</v>
      </c>
      <c r="I301" s="51" t="s">
        <v>122</v>
      </c>
      <c r="J301" s="51" t="s">
        <v>142</v>
      </c>
      <c r="K301" s="52"/>
      <c r="L301" s="51"/>
      <c r="M301" s="51" t="s">
        <v>180</v>
      </c>
      <c r="N301" s="51" t="s">
        <v>177</v>
      </c>
      <c r="O301" s="51" t="s">
        <v>178</v>
      </c>
      <c r="P301" s="51" t="s">
        <v>179</v>
      </c>
      <c r="Q301" s="51">
        <v>99999</v>
      </c>
      <c r="R301" s="51" t="s">
        <v>122</v>
      </c>
      <c r="S301" s="51"/>
      <c r="T301" s="51" t="s">
        <v>79</v>
      </c>
      <c r="U301" s="51">
        <v>46</v>
      </c>
      <c r="V301" s="51">
        <v>41</v>
      </c>
      <c r="W301" s="54">
        <v>1886</v>
      </c>
      <c r="X301" s="56">
        <v>194.25800000000004</v>
      </c>
      <c r="Y301" s="50" t="str">
        <f>INDEX(Region!$B$2:$B$26,MATCH('Sales Data'!G301,Region!$A$2:$A$52,0))</f>
        <v>West</v>
      </c>
      <c r="Z301" s="50" t="str">
        <f>INDEX(Table2[Region],MATCH('Sales Data'!G301,Table2[State Code],0))</f>
        <v>West</v>
      </c>
    </row>
    <row r="302" spans="1:26" x14ac:dyDescent="0.2">
      <c r="A302" s="51">
        <v>1384</v>
      </c>
      <c r="B302" s="52">
        <v>41983</v>
      </c>
      <c r="C302" s="51">
        <v>10</v>
      </c>
      <c r="D302" s="51" t="s">
        <v>170</v>
      </c>
      <c r="E302" s="51" t="s">
        <v>171</v>
      </c>
      <c r="F302" s="51" t="s">
        <v>172</v>
      </c>
      <c r="G302" s="51" t="s">
        <v>173</v>
      </c>
      <c r="H302" s="51">
        <v>99999</v>
      </c>
      <c r="I302" s="51" t="s">
        <v>122</v>
      </c>
      <c r="J302" s="51" t="s">
        <v>174</v>
      </c>
      <c r="K302" s="52">
        <v>41985</v>
      </c>
      <c r="L302" s="51" t="s">
        <v>132</v>
      </c>
      <c r="M302" s="51" t="s">
        <v>175</v>
      </c>
      <c r="N302" s="51" t="s">
        <v>171</v>
      </c>
      <c r="O302" s="51" t="s">
        <v>172</v>
      </c>
      <c r="P302" s="51" t="s">
        <v>173</v>
      </c>
      <c r="Q302" s="51">
        <v>99999</v>
      </c>
      <c r="R302" s="51" t="s">
        <v>122</v>
      </c>
      <c r="S302" s="51"/>
      <c r="T302" s="51" t="s">
        <v>85</v>
      </c>
      <c r="U302" s="53">
        <v>25</v>
      </c>
      <c r="V302" s="51">
        <v>94</v>
      </c>
      <c r="W302" s="54">
        <v>2350</v>
      </c>
      <c r="X302" s="56">
        <v>235</v>
      </c>
      <c r="Y302" s="50" t="str">
        <f>INDEX(Region!$B$2:$B$26,MATCH('Sales Data'!G302,Region!$A$2:$A$52,0))</f>
        <v>Midwest</v>
      </c>
      <c r="Z302" s="50" t="str">
        <f>INDEX(Table2[Region],MATCH('Sales Data'!G302,Table2[State Code],0))</f>
        <v>Midwest</v>
      </c>
    </row>
    <row r="303" spans="1:26" x14ac:dyDescent="0.2">
      <c r="A303" s="51">
        <v>1385</v>
      </c>
      <c r="B303" s="52">
        <v>41983</v>
      </c>
      <c r="C303" s="51">
        <v>10</v>
      </c>
      <c r="D303" s="51" t="s">
        <v>170</v>
      </c>
      <c r="E303" s="51" t="s">
        <v>171</v>
      </c>
      <c r="F303" s="51" t="s">
        <v>172</v>
      </c>
      <c r="G303" s="51" t="s">
        <v>173</v>
      </c>
      <c r="H303" s="51">
        <v>99999</v>
      </c>
      <c r="I303" s="51" t="s">
        <v>122</v>
      </c>
      <c r="J303" s="51" t="s">
        <v>174</v>
      </c>
      <c r="K303" s="52">
        <v>41985</v>
      </c>
      <c r="L303" s="51" t="s">
        <v>132</v>
      </c>
      <c r="M303" s="51" t="s">
        <v>175</v>
      </c>
      <c r="N303" s="51" t="s">
        <v>171</v>
      </c>
      <c r="O303" s="51" t="s">
        <v>172</v>
      </c>
      <c r="P303" s="51" t="s">
        <v>173</v>
      </c>
      <c r="Q303" s="51">
        <v>99999</v>
      </c>
      <c r="R303" s="51" t="s">
        <v>122</v>
      </c>
      <c r="S303" s="51"/>
      <c r="T303" s="51" t="s">
        <v>86</v>
      </c>
      <c r="U303" s="53">
        <v>22</v>
      </c>
      <c r="V303" s="51">
        <v>20</v>
      </c>
      <c r="W303" s="54">
        <v>440</v>
      </c>
      <c r="X303" s="56">
        <v>46.2</v>
      </c>
      <c r="Y303" s="50" t="str">
        <f>INDEX(Region!$B$2:$B$26,MATCH('Sales Data'!G303,Region!$A$2:$A$52,0))</f>
        <v>Midwest</v>
      </c>
      <c r="Z303" s="50" t="str">
        <f>INDEX(Table2[Region],MATCH('Sales Data'!G303,Table2[State Code],0))</f>
        <v>Midwest</v>
      </c>
    </row>
    <row r="304" spans="1:26" x14ac:dyDescent="0.2">
      <c r="A304" s="51">
        <v>1386</v>
      </c>
      <c r="B304" s="52">
        <v>41983</v>
      </c>
      <c r="C304" s="51">
        <v>10</v>
      </c>
      <c r="D304" s="51" t="s">
        <v>170</v>
      </c>
      <c r="E304" s="51" t="s">
        <v>171</v>
      </c>
      <c r="F304" s="51" t="s">
        <v>172</v>
      </c>
      <c r="G304" s="51" t="s">
        <v>173</v>
      </c>
      <c r="H304" s="51">
        <v>99999</v>
      </c>
      <c r="I304" s="51" t="s">
        <v>122</v>
      </c>
      <c r="J304" s="51" t="s">
        <v>174</v>
      </c>
      <c r="K304" s="51">
        <v>41985</v>
      </c>
      <c r="L304" s="51" t="s">
        <v>132</v>
      </c>
      <c r="M304" s="51" t="s">
        <v>175</v>
      </c>
      <c r="N304" s="51" t="s">
        <v>171</v>
      </c>
      <c r="O304" s="51" t="s">
        <v>172</v>
      </c>
      <c r="P304" s="51" t="s">
        <v>173</v>
      </c>
      <c r="Q304" s="51">
        <v>99999</v>
      </c>
      <c r="R304" s="51" t="s">
        <v>122</v>
      </c>
      <c r="S304" s="51"/>
      <c r="T304" s="51" t="s">
        <v>80</v>
      </c>
      <c r="U304" s="53">
        <v>9.1999999999999993</v>
      </c>
      <c r="V304" s="51">
        <v>13</v>
      </c>
      <c r="W304" s="54">
        <v>119.6</v>
      </c>
      <c r="X304" s="56">
        <v>12.438400000000001</v>
      </c>
      <c r="Y304" s="50" t="str">
        <f>INDEX(Region!$B$2:$B$26,MATCH('Sales Data'!G304,Region!$A$2:$A$52,0))</f>
        <v>Midwest</v>
      </c>
      <c r="Z304" s="50" t="str">
        <f>INDEX(Table2[Region],MATCH('Sales Data'!G304,Table2[State Code],0))</f>
        <v>Midwest</v>
      </c>
    </row>
    <row r="305" spans="1:26" x14ac:dyDescent="0.2">
      <c r="A305" s="51">
        <v>1387</v>
      </c>
      <c r="B305" s="52">
        <v>41984</v>
      </c>
      <c r="C305" s="51">
        <v>11</v>
      </c>
      <c r="D305" s="51" t="s">
        <v>181</v>
      </c>
      <c r="E305" s="51" t="s">
        <v>182</v>
      </c>
      <c r="F305" s="51" t="s">
        <v>183</v>
      </c>
      <c r="G305" s="51" t="s">
        <v>184</v>
      </c>
      <c r="H305" s="51">
        <v>99999</v>
      </c>
      <c r="I305" s="51" t="s">
        <v>122</v>
      </c>
      <c r="J305" s="51" t="s">
        <v>167</v>
      </c>
      <c r="K305" s="51"/>
      <c r="L305" s="51" t="s">
        <v>143</v>
      </c>
      <c r="M305" s="51" t="s">
        <v>185</v>
      </c>
      <c r="N305" s="51" t="s">
        <v>182</v>
      </c>
      <c r="O305" s="51" t="s">
        <v>183</v>
      </c>
      <c r="P305" s="51" t="s">
        <v>184</v>
      </c>
      <c r="Q305" s="51">
        <v>99999</v>
      </c>
      <c r="R305" s="51" t="s">
        <v>122</v>
      </c>
      <c r="S305" s="51"/>
      <c r="T305" s="51" t="s">
        <v>75</v>
      </c>
      <c r="U305" s="53">
        <v>3.5</v>
      </c>
      <c r="V305" s="51">
        <v>74</v>
      </c>
      <c r="W305" s="54">
        <v>259</v>
      </c>
      <c r="X305" s="56">
        <v>26.936000000000003</v>
      </c>
      <c r="Y305" s="50" t="str">
        <f>INDEX(Region!$B$2:$B$26,MATCH('Sales Data'!G305,Region!$A$2:$A$52,0))</f>
        <v>South</v>
      </c>
      <c r="Z305" s="50" t="str">
        <f>INDEX(Table2[Region],MATCH('Sales Data'!G305,Table2[State Code],0))</f>
        <v>South</v>
      </c>
    </row>
    <row r="306" spans="1:26" x14ac:dyDescent="0.2">
      <c r="A306" s="51">
        <v>1388</v>
      </c>
      <c r="B306" s="52">
        <v>41984</v>
      </c>
      <c r="C306" s="51">
        <v>11</v>
      </c>
      <c r="D306" s="51" t="s">
        <v>181</v>
      </c>
      <c r="E306" s="51" t="s">
        <v>182</v>
      </c>
      <c r="F306" s="51" t="s">
        <v>183</v>
      </c>
      <c r="G306" s="51" t="s">
        <v>184</v>
      </c>
      <c r="H306" s="51">
        <v>99999</v>
      </c>
      <c r="I306" s="51" t="s">
        <v>122</v>
      </c>
      <c r="J306" s="51" t="s">
        <v>167</v>
      </c>
      <c r="K306" s="51"/>
      <c r="L306" s="51" t="s">
        <v>143</v>
      </c>
      <c r="M306" s="51" t="s">
        <v>185</v>
      </c>
      <c r="N306" s="51" t="s">
        <v>182</v>
      </c>
      <c r="O306" s="51" t="s">
        <v>183</v>
      </c>
      <c r="P306" s="51" t="s">
        <v>184</v>
      </c>
      <c r="Q306" s="51">
        <v>99999</v>
      </c>
      <c r="R306" s="51" t="s">
        <v>122</v>
      </c>
      <c r="S306" s="51"/>
      <c r="T306" s="51" t="s">
        <v>84</v>
      </c>
      <c r="U306" s="53">
        <v>2.99</v>
      </c>
      <c r="V306" s="51">
        <v>53</v>
      </c>
      <c r="W306" s="54">
        <v>158.47</v>
      </c>
      <c r="X306" s="56">
        <v>16.005470000000003</v>
      </c>
      <c r="Y306" s="50" t="str">
        <f>INDEX(Region!$B$2:$B$26,MATCH('Sales Data'!G306,Region!$A$2:$A$52,0))</f>
        <v>South</v>
      </c>
      <c r="Z306" s="50" t="str">
        <f>INDEX(Table2[Region],MATCH('Sales Data'!G306,Table2[State Code],0))</f>
        <v>South</v>
      </c>
    </row>
    <row r="307" spans="1:26" x14ac:dyDescent="0.2">
      <c r="A307" s="51">
        <v>1389</v>
      </c>
      <c r="B307" s="52">
        <v>41974</v>
      </c>
      <c r="C307" s="51">
        <v>1</v>
      </c>
      <c r="D307" s="51" t="s">
        <v>186</v>
      </c>
      <c r="E307" s="51" t="s">
        <v>187</v>
      </c>
      <c r="F307" s="51" t="s">
        <v>188</v>
      </c>
      <c r="G307" s="51" t="s">
        <v>189</v>
      </c>
      <c r="H307" s="51">
        <v>99999</v>
      </c>
      <c r="I307" s="51" t="s">
        <v>122</v>
      </c>
      <c r="J307" s="51" t="s">
        <v>142</v>
      </c>
      <c r="K307" s="51"/>
      <c r="L307" s="51"/>
      <c r="M307" s="51" t="s">
        <v>190</v>
      </c>
      <c r="N307" s="51" t="s">
        <v>187</v>
      </c>
      <c r="O307" s="51" t="s">
        <v>188</v>
      </c>
      <c r="P307" s="51" t="s">
        <v>189</v>
      </c>
      <c r="Q307" s="51">
        <v>99999</v>
      </c>
      <c r="R307" s="51" t="s">
        <v>122</v>
      </c>
      <c r="S307" s="51"/>
      <c r="T307" s="51" t="s">
        <v>78</v>
      </c>
      <c r="U307" s="53">
        <v>18</v>
      </c>
      <c r="V307" s="51">
        <v>99</v>
      </c>
      <c r="W307" s="54">
        <v>1782</v>
      </c>
      <c r="X307" s="56">
        <v>174.63600000000002</v>
      </c>
      <c r="Y307" s="50" t="e">
        <f>INDEX(Region!$B$2:$B$26,MATCH('Sales Data'!G307,Region!$A$2:$A$52,0))</f>
        <v>#REF!</v>
      </c>
      <c r="Z307" s="50" t="str">
        <f>INDEX(Table2[Region],MATCH('Sales Data'!G307,Table2[State Code],0))</f>
        <v>West</v>
      </c>
    </row>
    <row r="308" spans="1:26" x14ac:dyDescent="0.2">
      <c r="A308" s="51">
        <v>1390</v>
      </c>
      <c r="B308" s="52">
        <v>41974</v>
      </c>
      <c r="C308" s="51">
        <v>1</v>
      </c>
      <c r="D308" s="51" t="s">
        <v>186</v>
      </c>
      <c r="E308" s="51" t="s">
        <v>187</v>
      </c>
      <c r="F308" s="51" t="s">
        <v>188</v>
      </c>
      <c r="G308" s="51" t="s">
        <v>189</v>
      </c>
      <c r="H308" s="51">
        <v>99999</v>
      </c>
      <c r="I308" s="51" t="s">
        <v>122</v>
      </c>
      <c r="J308" s="51" t="s">
        <v>142</v>
      </c>
      <c r="K308" s="51"/>
      <c r="L308" s="51"/>
      <c r="M308" s="51" t="s">
        <v>190</v>
      </c>
      <c r="N308" s="51" t="s">
        <v>187</v>
      </c>
      <c r="O308" s="51" t="s">
        <v>188</v>
      </c>
      <c r="P308" s="51" t="s">
        <v>189</v>
      </c>
      <c r="Q308" s="51">
        <v>99999</v>
      </c>
      <c r="R308" s="51" t="s">
        <v>122</v>
      </c>
      <c r="S308" s="51"/>
      <c r="T308" s="51" t="s">
        <v>79</v>
      </c>
      <c r="U308" s="53">
        <v>46</v>
      </c>
      <c r="V308" s="51">
        <v>89</v>
      </c>
      <c r="W308" s="54">
        <v>4094</v>
      </c>
      <c r="X308" s="56">
        <v>388.93</v>
      </c>
      <c r="Y308" s="50" t="e">
        <f>INDEX(Region!$B$2:$B$26,MATCH('Sales Data'!G308,Region!$A$2:$A$52,0))</f>
        <v>#REF!</v>
      </c>
      <c r="Z308" s="50" t="str">
        <f>INDEX(Table2[Region],MATCH('Sales Data'!G308,Table2[State Code],0))</f>
        <v>West</v>
      </c>
    </row>
    <row r="309" spans="1:26" x14ac:dyDescent="0.2">
      <c r="A309" s="51">
        <v>1391</v>
      </c>
      <c r="B309" s="52">
        <v>41974</v>
      </c>
      <c r="C309" s="51">
        <v>1</v>
      </c>
      <c r="D309" s="51" t="s">
        <v>186</v>
      </c>
      <c r="E309" s="51" t="s">
        <v>187</v>
      </c>
      <c r="F309" s="51" t="s">
        <v>188</v>
      </c>
      <c r="G309" s="51" t="s">
        <v>189</v>
      </c>
      <c r="H309" s="51">
        <v>99999</v>
      </c>
      <c r="I309" s="51" t="s">
        <v>122</v>
      </c>
      <c r="J309" s="51" t="s">
        <v>142</v>
      </c>
      <c r="K309" s="52"/>
      <c r="L309" s="51"/>
      <c r="M309" s="51" t="s">
        <v>190</v>
      </c>
      <c r="N309" s="51" t="s">
        <v>187</v>
      </c>
      <c r="O309" s="51" t="s">
        <v>188</v>
      </c>
      <c r="P309" s="51" t="s">
        <v>189</v>
      </c>
      <c r="Q309" s="51">
        <v>99999</v>
      </c>
      <c r="R309" s="51" t="s">
        <v>122</v>
      </c>
      <c r="S309" s="51"/>
      <c r="T309" s="51" t="s">
        <v>84</v>
      </c>
      <c r="U309" s="53">
        <v>2.99</v>
      </c>
      <c r="V309" s="51">
        <v>64</v>
      </c>
      <c r="W309" s="54">
        <v>191.36</v>
      </c>
      <c r="X309" s="56">
        <v>19.518720000000002</v>
      </c>
      <c r="Y309" s="50" t="e">
        <f>INDEX(Region!$B$2:$B$26,MATCH('Sales Data'!G309,Region!$A$2:$A$52,0))</f>
        <v>#REF!</v>
      </c>
      <c r="Z309" s="50" t="str">
        <f>INDEX(Table2[Region],MATCH('Sales Data'!G309,Table2[State Code],0))</f>
        <v>West</v>
      </c>
    </row>
    <row r="310" spans="1:26" x14ac:dyDescent="0.2">
      <c r="A310" s="51">
        <v>1392</v>
      </c>
      <c r="B310" s="52">
        <v>42001</v>
      </c>
      <c r="C310" s="51">
        <v>28</v>
      </c>
      <c r="D310" s="51" t="s">
        <v>163</v>
      </c>
      <c r="E310" s="51" t="s">
        <v>164</v>
      </c>
      <c r="F310" s="51" t="s">
        <v>165</v>
      </c>
      <c r="G310" s="51" t="s">
        <v>166</v>
      </c>
      <c r="H310" s="51">
        <v>99999</v>
      </c>
      <c r="I310" s="51" t="s">
        <v>122</v>
      </c>
      <c r="J310" s="51" t="s">
        <v>167</v>
      </c>
      <c r="K310" s="52">
        <v>42003</v>
      </c>
      <c r="L310" s="51" t="s">
        <v>143</v>
      </c>
      <c r="M310" s="51" t="s">
        <v>169</v>
      </c>
      <c r="N310" s="51" t="s">
        <v>164</v>
      </c>
      <c r="O310" s="51" t="s">
        <v>165</v>
      </c>
      <c r="P310" s="51" t="s">
        <v>166</v>
      </c>
      <c r="Q310" s="51">
        <v>99999</v>
      </c>
      <c r="R310" s="51" t="s">
        <v>122</v>
      </c>
      <c r="S310" s="51" t="s">
        <v>134</v>
      </c>
      <c r="T310" s="51" t="s">
        <v>82</v>
      </c>
      <c r="U310" s="53">
        <v>9.65</v>
      </c>
      <c r="V310" s="51">
        <v>98</v>
      </c>
      <c r="W310" s="54">
        <v>945.7</v>
      </c>
      <c r="X310" s="56">
        <v>96.461400000000012</v>
      </c>
      <c r="Y310" s="50" t="e">
        <f>INDEX(Region!$B$2:$B$26,MATCH('Sales Data'!G310,Region!$A$2:$A$52,0))</f>
        <v>#REF!</v>
      </c>
      <c r="Z310" s="50" t="str">
        <f>INDEX(Table2[Region],MATCH('Sales Data'!G310,Table2[State Code],0))</f>
        <v>South</v>
      </c>
    </row>
    <row r="311" spans="1:26" x14ac:dyDescent="0.2">
      <c r="A311" s="51">
        <v>1393</v>
      </c>
      <c r="B311" s="52">
        <v>42001</v>
      </c>
      <c r="C311" s="51">
        <v>28</v>
      </c>
      <c r="D311" s="51" t="s">
        <v>163</v>
      </c>
      <c r="E311" s="51" t="s">
        <v>164</v>
      </c>
      <c r="F311" s="51" t="s">
        <v>165</v>
      </c>
      <c r="G311" s="51" t="s">
        <v>166</v>
      </c>
      <c r="H311" s="51">
        <v>99999</v>
      </c>
      <c r="I311" s="51" t="s">
        <v>122</v>
      </c>
      <c r="J311" s="51" t="s">
        <v>167</v>
      </c>
      <c r="K311" s="52">
        <v>42003</v>
      </c>
      <c r="L311" s="51" t="s">
        <v>143</v>
      </c>
      <c r="M311" s="51" t="s">
        <v>169</v>
      </c>
      <c r="N311" s="51" t="s">
        <v>164</v>
      </c>
      <c r="O311" s="51" t="s">
        <v>165</v>
      </c>
      <c r="P311" s="51" t="s">
        <v>166</v>
      </c>
      <c r="Q311" s="51">
        <v>99999</v>
      </c>
      <c r="R311" s="51" t="s">
        <v>122</v>
      </c>
      <c r="S311" s="51" t="s">
        <v>134</v>
      </c>
      <c r="T311" s="51" t="s">
        <v>87</v>
      </c>
      <c r="U311" s="53">
        <v>18.399999999999999</v>
      </c>
      <c r="V311" s="51">
        <v>86</v>
      </c>
      <c r="W311" s="54">
        <v>1582.3999999999999</v>
      </c>
      <c r="X311" s="56">
        <v>155.0752</v>
      </c>
      <c r="Y311" s="50" t="e">
        <f>INDEX(Region!$B$2:$B$26,MATCH('Sales Data'!G311,Region!$A$2:$A$52,0))</f>
        <v>#REF!</v>
      </c>
      <c r="Z311" s="50" t="str">
        <f>INDEX(Table2[Region],MATCH('Sales Data'!G311,Table2[State Code],0))</f>
        <v>South</v>
      </c>
    </row>
    <row r="312" spans="1:26" x14ac:dyDescent="0.2">
      <c r="A312" s="51">
        <v>1395</v>
      </c>
      <c r="B312" s="52">
        <v>41982</v>
      </c>
      <c r="C312" s="51">
        <v>9</v>
      </c>
      <c r="D312" s="51" t="s">
        <v>191</v>
      </c>
      <c r="E312" s="51" t="s">
        <v>192</v>
      </c>
      <c r="F312" s="51" t="s">
        <v>193</v>
      </c>
      <c r="G312" s="51" t="s">
        <v>194</v>
      </c>
      <c r="H312" s="51">
        <v>99999</v>
      </c>
      <c r="I312" s="51" t="s">
        <v>122</v>
      </c>
      <c r="J312" s="51" t="s">
        <v>195</v>
      </c>
      <c r="K312" s="52">
        <v>41984</v>
      </c>
      <c r="L312" s="51" t="s">
        <v>132</v>
      </c>
      <c r="M312" s="51" t="s">
        <v>196</v>
      </c>
      <c r="N312" s="51" t="s">
        <v>192</v>
      </c>
      <c r="O312" s="51" t="s">
        <v>193</v>
      </c>
      <c r="P312" s="51" t="s">
        <v>194</v>
      </c>
      <c r="Q312" s="51">
        <v>99999</v>
      </c>
      <c r="R312" s="51" t="s">
        <v>122</v>
      </c>
      <c r="S312" s="51" t="s">
        <v>126</v>
      </c>
      <c r="T312" s="51" t="s">
        <v>88</v>
      </c>
      <c r="U312" s="53">
        <v>34.799999999999997</v>
      </c>
      <c r="V312" s="51">
        <v>69</v>
      </c>
      <c r="W312" s="54">
        <v>2401.1999999999998</v>
      </c>
      <c r="X312" s="56">
        <v>240.12</v>
      </c>
      <c r="Y312" s="50" t="e">
        <f>INDEX(Region!$B$2:$B$26,MATCH('Sales Data'!G312,Region!$A$2:$A$52,0))</f>
        <v>#REF!</v>
      </c>
      <c r="Z312" s="50" t="str">
        <f>INDEX(Table2[Region],MATCH('Sales Data'!G312,Table2[State Code],0))</f>
        <v>West</v>
      </c>
    </row>
    <row r="313" spans="1:26" x14ac:dyDescent="0.2">
      <c r="A313" s="51">
        <v>1396</v>
      </c>
      <c r="B313" s="52">
        <v>41979</v>
      </c>
      <c r="C313" s="51">
        <v>6</v>
      </c>
      <c r="D313" s="51" t="s">
        <v>157</v>
      </c>
      <c r="E313" s="51" t="s">
        <v>158</v>
      </c>
      <c r="F313" s="51" t="s">
        <v>159</v>
      </c>
      <c r="G313" s="51" t="s">
        <v>160</v>
      </c>
      <c r="H313" s="51">
        <v>99999</v>
      </c>
      <c r="I313" s="51" t="s">
        <v>122</v>
      </c>
      <c r="J313" s="51" t="s">
        <v>161</v>
      </c>
      <c r="K313" s="52">
        <v>41981</v>
      </c>
      <c r="L313" s="51" t="s">
        <v>124</v>
      </c>
      <c r="M313" s="51" t="s">
        <v>162</v>
      </c>
      <c r="N313" s="51" t="s">
        <v>158</v>
      </c>
      <c r="O313" s="51" t="s">
        <v>159</v>
      </c>
      <c r="P313" s="51" t="s">
        <v>160</v>
      </c>
      <c r="Q313" s="51">
        <v>99999</v>
      </c>
      <c r="R313" s="51" t="s">
        <v>122</v>
      </c>
      <c r="S313" s="51" t="s">
        <v>134</v>
      </c>
      <c r="T313" s="51" t="s">
        <v>74</v>
      </c>
      <c r="U313" s="53">
        <v>14</v>
      </c>
      <c r="V313" s="51">
        <v>68</v>
      </c>
      <c r="W313" s="54">
        <v>952</v>
      </c>
      <c r="X313" s="56">
        <v>91.391999999999996</v>
      </c>
      <c r="Y313" s="50" t="e">
        <f>INDEX(Region!$B$2:$B$26,MATCH('Sales Data'!G313,Region!$A$2:$A$52,0))</f>
        <v>#REF!</v>
      </c>
      <c r="Z313" s="50" t="str">
        <f>INDEX(Table2[Region],MATCH('Sales Data'!G313,Table2[State Code],0))</f>
        <v>Midwest</v>
      </c>
    </row>
    <row r="314" spans="1:26" x14ac:dyDescent="0.2">
      <c r="A314" s="51">
        <v>1397</v>
      </c>
      <c r="B314" s="52">
        <v>41981</v>
      </c>
      <c r="C314" s="51">
        <v>8</v>
      </c>
      <c r="D314" s="51" t="s">
        <v>138</v>
      </c>
      <c r="E314" s="51" t="s">
        <v>139</v>
      </c>
      <c r="F314" s="51" t="s">
        <v>140</v>
      </c>
      <c r="G314" s="51" t="s">
        <v>141</v>
      </c>
      <c r="H314" s="51">
        <v>99999</v>
      </c>
      <c r="I314" s="51" t="s">
        <v>122</v>
      </c>
      <c r="J314" s="51" t="s">
        <v>142</v>
      </c>
      <c r="K314" s="52">
        <v>41983</v>
      </c>
      <c r="L314" s="51" t="s">
        <v>124</v>
      </c>
      <c r="M314" s="51" t="s">
        <v>144</v>
      </c>
      <c r="N314" s="51" t="s">
        <v>139</v>
      </c>
      <c r="O314" s="51" t="s">
        <v>140</v>
      </c>
      <c r="P314" s="51" t="s">
        <v>141</v>
      </c>
      <c r="Q314" s="51">
        <v>99999</v>
      </c>
      <c r="R314" s="51" t="s">
        <v>122</v>
      </c>
      <c r="S314" s="51" t="s">
        <v>126</v>
      </c>
      <c r="T314" s="51" t="s">
        <v>83</v>
      </c>
      <c r="U314" s="53">
        <v>40</v>
      </c>
      <c r="V314" s="51">
        <v>52</v>
      </c>
      <c r="W314" s="54">
        <v>2080</v>
      </c>
      <c r="X314" s="56">
        <v>203.84</v>
      </c>
      <c r="Y314" s="50" t="e">
        <f>INDEX(Region!$B$2:$B$26,MATCH('Sales Data'!G314,Region!$A$2:$A$52,0))</f>
        <v>#REF!</v>
      </c>
      <c r="Z314" s="50" t="str">
        <f>INDEX(Table2[Region],MATCH('Sales Data'!G314,Table2[State Code],0))</f>
        <v>West</v>
      </c>
    </row>
    <row r="315" spans="1:26" x14ac:dyDescent="0.2">
      <c r="A315" s="51">
        <v>1398</v>
      </c>
      <c r="B315" s="52">
        <v>41981</v>
      </c>
      <c r="C315" s="51">
        <v>8</v>
      </c>
      <c r="D315" s="51" t="s">
        <v>138</v>
      </c>
      <c r="E315" s="51" t="s">
        <v>139</v>
      </c>
      <c r="F315" s="51" t="s">
        <v>140</v>
      </c>
      <c r="G315" s="51" t="s">
        <v>141</v>
      </c>
      <c r="H315" s="51">
        <v>99999</v>
      </c>
      <c r="I315" s="51" t="s">
        <v>122</v>
      </c>
      <c r="J315" s="51" t="s">
        <v>142</v>
      </c>
      <c r="K315" s="52">
        <v>41983</v>
      </c>
      <c r="L315" s="51" t="s">
        <v>124</v>
      </c>
      <c r="M315" s="51" t="s">
        <v>144</v>
      </c>
      <c r="N315" s="51" t="s">
        <v>139</v>
      </c>
      <c r="O315" s="51" t="s">
        <v>140</v>
      </c>
      <c r="P315" s="51" t="s">
        <v>141</v>
      </c>
      <c r="Q315" s="51">
        <v>99999</v>
      </c>
      <c r="R315" s="51" t="s">
        <v>122</v>
      </c>
      <c r="S315" s="51" t="s">
        <v>126</v>
      </c>
      <c r="T315" s="51" t="s">
        <v>80</v>
      </c>
      <c r="U315" s="53">
        <v>9.1999999999999993</v>
      </c>
      <c r="V315" s="51">
        <v>40</v>
      </c>
      <c r="W315" s="54">
        <v>368</v>
      </c>
      <c r="X315" s="56">
        <v>38.640000000000008</v>
      </c>
      <c r="Y315" s="50" t="e">
        <f>INDEX(Region!$B$2:$B$26,MATCH('Sales Data'!G315,Region!$A$2:$A$52,0))</f>
        <v>#REF!</v>
      </c>
      <c r="Z315" s="50" t="str">
        <f>INDEX(Table2[Region],MATCH('Sales Data'!G315,Table2[State Code],0))</f>
        <v>West</v>
      </c>
    </row>
    <row r="316" spans="1:26" x14ac:dyDescent="0.2">
      <c r="A316" s="51">
        <v>1399</v>
      </c>
      <c r="B316" s="52">
        <v>41998</v>
      </c>
      <c r="C316" s="51">
        <v>25</v>
      </c>
      <c r="D316" s="51" t="s">
        <v>197</v>
      </c>
      <c r="E316" s="51" t="s">
        <v>198</v>
      </c>
      <c r="F316" s="51" t="s">
        <v>172</v>
      </c>
      <c r="G316" s="51" t="s">
        <v>173</v>
      </c>
      <c r="H316" s="51">
        <v>99999</v>
      </c>
      <c r="I316" s="51" t="s">
        <v>122</v>
      </c>
      <c r="J316" s="51" t="s">
        <v>174</v>
      </c>
      <c r="K316" s="52">
        <v>42000</v>
      </c>
      <c r="L316" s="51" t="s">
        <v>132</v>
      </c>
      <c r="M316" s="51" t="s">
        <v>199</v>
      </c>
      <c r="N316" s="51" t="s">
        <v>198</v>
      </c>
      <c r="O316" s="51" t="s">
        <v>172</v>
      </c>
      <c r="P316" s="51" t="s">
        <v>173</v>
      </c>
      <c r="Q316" s="51">
        <v>99999</v>
      </c>
      <c r="R316" s="51" t="s">
        <v>122</v>
      </c>
      <c r="S316" s="51" t="s">
        <v>156</v>
      </c>
      <c r="T316" s="51" t="s">
        <v>92</v>
      </c>
      <c r="U316" s="53">
        <v>10</v>
      </c>
      <c r="V316" s="51">
        <v>100</v>
      </c>
      <c r="W316" s="54">
        <v>1000</v>
      </c>
      <c r="X316" s="56">
        <v>98</v>
      </c>
      <c r="Y316" s="50" t="str">
        <f>INDEX(Region!$B$2:$B$26,MATCH('Sales Data'!G316,Region!$A$2:$A$52,0))</f>
        <v>Midwest</v>
      </c>
      <c r="Z316" s="50" t="str">
        <f>INDEX(Table2[Region],MATCH('Sales Data'!G316,Table2[State Code],0))</f>
        <v>Midwest</v>
      </c>
    </row>
    <row r="317" spans="1:26" x14ac:dyDescent="0.2">
      <c r="A317" s="51">
        <v>1401</v>
      </c>
      <c r="B317" s="52">
        <v>41999</v>
      </c>
      <c r="C317" s="51">
        <v>26</v>
      </c>
      <c r="D317" s="51" t="s">
        <v>200</v>
      </c>
      <c r="E317" s="51" t="s">
        <v>201</v>
      </c>
      <c r="F317" s="51" t="s">
        <v>183</v>
      </c>
      <c r="G317" s="51" t="s">
        <v>184</v>
      </c>
      <c r="H317" s="51">
        <v>99999</v>
      </c>
      <c r="I317" s="51" t="s">
        <v>122</v>
      </c>
      <c r="J317" s="51" t="s">
        <v>167</v>
      </c>
      <c r="K317" s="52">
        <v>42001</v>
      </c>
      <c r="L317" s="51" t="s">
        <v>143</v>
      </c>
      <c r="M317" s="51" t="s">
        <v>202</v>
      </c>
      <c r="N317" s="51" t="s">
        <v>201</v>
      </c>
      <c r="O317" s="51" t="s">
        <v>183</v>
      </c>
      <c r="P317" s="51" t="s">
        <v>184</v>
      </c>
      <c r="Q317" s="51">
        <v>99999</v>
      </c>
      <c r="R317" s="51" t="s">
        <v>122</v>
      </c>
      <c r="S317" s="51" t="s">
        <v>134</v>
      </c>
      <c r="T317" s="51" t="s">
        <v>82</v>
      </c>
      <c r="U317" s="53">
        <v>9.65</v>
      </c>
      <c r="V317" s="51">
        <v>46</v>
      </c>
      <c r="W317" s="54">
        <v>443.90000000000003</v>
      </c>
      <c r="X317" s="56">
        <v>42.614400000000003</v>
      </c>
      <c r="Y317" s="50" t="str">
        <f>INDEX(Region!$B$2:$B$26,MATCH('Sales Data'!G317,Region!$A$2:$A$52,0))</f>
        <v>South</v>
      </c>
      <c r="Z317" s="50" t="str">
        <f>INDEX(Table2[Region],MATCH('Sales Data'!G317,Table2[State Code],0))</f>
        <v>South</v>
      </c>
    </row>
    <row r="318" spans="1:26" x14ac:dyDescent="0.2">
      <c r="A318" s="51">
        <v>1402</v>
      </c>
      <c r="B318" s="52">
        <v>41999</v>
      </c>
      <c r="C318" s="51">
        <v>26</v>
      </c>
      <c r="D318" s="51" t="s">
        <v>200</v>
      </c>
      <c r="E318" s="51" t="s">
        <v>201</v>
      </c>
      <c r="F318" s="51" t="s">
        <v>183</v>
      </c>
      <c r="G318" s="51" t="s">
        <v>184</v>
      </c>
      <c r="H318" s="51">
        <v>99999</v>
      </c>
      <c r="I318" s="51" t="s">
        <v>122</v>
      </c>
      <c r="J318" s="51" t="s">
        <v>167</v>
      </c>
      <c r="K318" s="52">
        <v>42001</v>
      </c>
      <c r="L318" s="51" t="s">
        <v>143</v>
      </c>
      <c r="M318" s="51" t="s">
        <v>202</v>
      </c>
      <c r="N318" s="51" t="s">
        <v>201</v>
      </c>
      <c r="O318" s="51" t="s">
        <v>183</v>
      </c>
      <c r="P318" s="51" t="s">
        <v>184</v>
      </c>
      <c r="Q318" s="51">
        <v>99999</v>
      </c>
      <c r="R318" s="51" t="s">
        <v>122</v>
      </c>
      <c r="S318" s="51" t="s">
        <v>134</v>
      </c>
      <c r="T318" s="51" t="s">
        <v>87</v>
      </c>
      <c r="U318" s="53">
        <v>18.399999999999999</v>
      </c>
      <c r="V318" s="51">
        <v>93</v>
      </c>
      <c r="W318" s="54">
        <v>1711.1999999999998</v>
      </c>
      <c r="X318" s="56">
        <v>167.69759999999999</v>
      </c>
      <c r="Y318" s="50" t="str">
        <f>INDEX(Region!$B$2:$B$26,MATCH('Sales Data'!G318,Region!$A$2:$A$52,0))</f>
        <v>South</v>
      </c>
      <c r="Z318" s="50" t="str">
        <f>INDEX(Table2[Region],MATCH('Sales Data'!G318,Table2[State Code],0))</f>
        <v>South</v>
      </c>
    </row>
    <row r="319" spans="1:26" x14ac:dyDescent="0.2">
      <c r="A319" s="51">
        <v>1403</v>
      </c>
      <c r="B319" s="52">
        <v>42002</v>
      </c>
      <c r="C319" s="51">
        <v>29</v>
      </c>
      <c r="D319" s="51" t="s">
        <v>145</v>
      </c>
      <c r="E319" s="51" t="s">
        <v>146</v>
      </c>
      <c r="F319" s="51" t="s">
        <v>147</v>
      </c>
      <c r="G319" s="51" t="s">
        <v>148</v>
      </c>
      <c r="H319" s="51">
        <v>99999</v>
      </c>
      <c r="I319" s="51" t="s">
        <v>122</v>
      </c>
      <c r="J319" s="51" t="s">
        <v>149</v>
      </c>
      <c r="K319" s="52">
        <v>42004</v>
      </c>
      <c r="L319" s="51" t="s">
        <v>124</v>
      </c>
      <c r="M319" s="51" t="s">
        <v>150</v>
      </c>
      <c r="N319" s="51" t="s">
        <v>146</v>
      </c>
      <c r="O319" s="51" t="s">
        <v>147</v>
      </c>
      <c r="P319" s="51" t="s">
        <v>148</v>
      </c>
      <c r="Q319" s="51">
        <v>99999</v>
      </c>
      <c r="R319" s="51" t="s">
        <v>122</v>
      </c>
      <c r="S319" s="51" t="s">
        <v>126</v>
      </c>
      <c r="T319" s="51" t="s">
        <v>74</v>
      </c>
      <c r="U319" s="53">
        <v>14</v>
      </c>
      <c r="V319" s="51">
        <v>96</v>
      </c>
      <c r="W319" s="54">
        <v>1344</v>
      </c>
      <c r="X319" s="56">
        <v>141.12</v>
      </c>
      <c r="Y319" s="50" t="str">
        <f>INDEX(Region!$B$2:$B$26,MATCH('Sales Data'!G319,Region!$A$2:$A$52,0))</f>
        <v>West</v>
      </c>
      <c r="Z319" s="50" t="str">
        <f>INDEX(Table2[Region],MATCH('Sales Data'!G319,Table2[State Code],0))</f>
        <v>West</v>
      </c>
    </row>
    <row r="320" spans="1:26" x14ac:dyDescent="0.2">
      <c r="A320" s="51">
        <v>1404</v>
      </c>
      <c r="B320" s="52">
        <v>41979</v>
      </c>
      <c r="C320" s="51">
        <v>6</v>
      </c>
      <c r="D320" s="51" t="s">
        <v>157</v>
      </c>
      <c r="E320" s="51" t="s">
        <v>158</v>
      </c>
      <c r="F320" s="51" t="s">
        <v>159</v>
      </c>
      <c r="G320" s="51" t="s">
        <v>160</v>
      </c>
      <c r="H320" s="51">
        <v>99999</v>
      </c>
      <c r="I320" s="51" t="s">
        <v>122</v>
      </c>
      <c r="J320" s="51" t="s">
        <v>161</v>
      </c>
      <c r="K320" s="52">
        <v>41981</v>
      </c>
      <c r="L320" s="51" t="s">
        <v>143</v>
      </c>
      <c r="M320" s="51" t="s">
        <v>162</v>
      </c>
      <c r="N320" s="51" t="s">
        <v>158</v>
      </c>
      <c r="O320" s="51" t="s">
        <v>159</v>
      </c>
      <c r="P320" s="51" t="s">
        <v>160</v>
      </c>
      <c r="Q320" s="51">
        <v>99999</v>
      </c>
      <c r="R320" s="51" t="s">
        <v>122</v>
      </c>
      <c r="S320" s="51" t="s">
        <v>126</v>
      </c>
      <c r="T320" s="51" t="s">
        <v>81</v>
      </c>
      <c r="U320" s="51">
        <v>12.75</v>
      </c>
      <c r="V320" s="51">
        <v>12</v>
      </c>
      <c r="W320" s="54">
        <v>153</v>
      </c>
      <c r="X320" s="56">
        <v>16.065000000000001</v>
      </c>
      <c r="Y320" s="50" t="e">
        <f>INDEX(Region!$B$2:$B$26,MATCH('Sales Data'!G320,Region!$A$2:$A$52,0))</f>
        <v>#REF!</v>
      </c>
      <c r="Z320" s="50" t="str">
        <f>INDEX(Table2[Region],MATCH('Sales Data'!G320,Table2[State Code],0))</f>
        <v>Midwest</v>
      </c>
    </row>
    <row r="321" spans="1:26" x14ac:dyDescent="0.2">
      <c r="A321" s="51">
        <v>1406</v>
      </c>
      <c r="B321" s="52">
        <v>41977</v>
      </c>
      <c r="C321" s="51">
        <v>4</v>
      </c>
      <c r="D321" s="51" t="s">
        <v>127</v>
      </c>
      <c r="E321" s="51" t="s">
        <v>128</v>
      </c>
      <c r="F321" s="51" t="s">
        <v>129</v>
      </c>
      <c r="G321" s="51" t="s">
        <v>130</v>
      </c>
      <c r="H321" s="51">
        <v>99999</v>
      </c>
      <c r="I321" s="51" t="s">
        <v>122</v>
      </c>
      <c r="J321" s="51" t="s">
        <v>131</v>
      </c>
      <c r="K321" s="52">
        <v>41979</v>
      </c>
      <c r="L321" s="51" t="s">
        <v>132</v>
      </c>
      <c r="M321" s="51" t="s">
        <v>133</v>
      </c>
      <c r="N321" s="51" t="s">
        <v>128</v>
      </c>
      <c r="O321" s="51" t="s">
        <v>129</v>
      </c>
      <c r="P321" s="51" t="s">
        <v>130</v>
      </c>
      <c r="Q321" s="51">
        <v>99999</v>
      </c>
      <c r="R321" s="51" t="s">
        <v>122</v>
      </c>
      <c r="S321" s="51" t="s">
        <v>134</v>
      </c>
      <c r="T321" s="51" t="s">
        <v>93</v>
      </c>
      <c r="U321" s="51">
        <v>81</v>
      </c>
      <c r="V321" s="51">
        <v>38</v>
      </c>
      <c r="W321" s="54">
        <v>3078</v>
      </c>
      <c r="X321" s="56">
        <v>292.41000000000003</v>
      </c>
      <c r="Y321" s="50" t="e">
        <f>INDEX(Region!$B$2:$B$26,MATCH('Sales Data'!G321,Region!$A$2:$A$52,0))</f>
        <v>#REF!</v>
      </c>
      <c r="Z321" s="50" t="str">
        <f>INDEX(Table2[Region],MATCH('Sales Data'!G321,Table2[State Code],0))</f>
        <v>Northeast</v>
      </c>
    </row>
    <row r="322" spans="1:26" x14ac:dyDescent="0.2">
      <c r="A322" s="51">
        <v>1409</v>
      </c>
      <c r="B322" s="52">
        <v>41981</v>
      </c>
      <c r="C322" s="51">
        <v>8</v>
      </c>
      <c r="D322" s="51" t="s">
        <v>138</v>
      </c>
      <c r="E322" s="51" t="s">
        <v>139</v>
      </c>
      <c r="F322" s="51" t="s">
        <v>140</v>
      </c>
      <c r="G322" s="51" t="s">
        <v>141</v>
      </c>
      <c r="H322" s="51">
        <v>99999</v>
      </c>
      <c r="I322" s="51" t="s">
        <v>122</v>
      </c>
      <c r="J322" s="51" t="s">
        <v>142</v>
      </c>
      <c r="K322" s="52">
        <v>41983</v>
      </c>
      <c r="L322" s="51" t="s">
        <v>143</v>
      </c>
      <c r="M322" s="51" t="s">
        <v>144</v>
      </c>
      <c r="N322" s="51" t="s">
        <v>139</v>
      </c>
      <c r="O322" s="51" t="s">
        <v>140</v>
      </c>
      <c r="P322" s="51" t="s">
        <v>141</v>
      </c>
      <c r="Q322" s="51">
        <v>99999</v>
      </c>
      <c r="R322" s="51" t="s">
        <v>122</v>
      </c>
      <c r="S322" s="51" t="s">
        <v>134</v>
      </c>
      <c r="T322" s="51" t="s">
        <v>88</v>
      </c>
      <c r="U322" s="51">
        <v>34.799999999999997</v>
      </c>
      <c r="V322" s="51">
        <v>100</v>
      </c>
      <c r="W322" s="54">
        <v>3479.9999999999995</v>
      </c>
      <c r="X322" s="56">
        <v>344.52</v>
      </c>
      <c r="Y322" s="50" t="e">
        <f>INDEX(Region!$B$2:$B$26,MATCH('Sales Data'!G322,Region!$A$2:$A$52,0))</f>
        <v>#REF!</v>
      </c>
      <c r="Z322" s="50" t="str">
        <f>INDEX(Table2[Region],MATCH('Sales Data'!G322,Table2[State Code],0))</f>
        <v>West</v>
      </c>
    </row>
    <row r="323" spans="1:26" x14ac:dyDescent="0.2">
      <c r="A323" s="51">
        <v>1412</v>
      </c>
      <c r="B323" s="52">
        <v>41976</v>
      </c>
      <c r="C323" s="51">
        <v>3</v>
      </c>
      <c r="D323" s="51" t="s">
        <v>151</v>
      </c>
      <c r="E323" s="51" t="s">
        <v>152</v>
      </c>
      <c r="F323" s="51" t="s">
        <v>153</v>
      </c>
      <c r="G323" s="51" t="s">
        <v>154</v>
      </c>
      <c r="H323" s="51">
        <v>99999</v>
      </c>
      <c r="I323" s="51" t="s">
        <v>122</v>
      </c>
      <c r="J323" s="51" t="s">
        <v>123</v>
      </c>
      <c r="K323" s="52">
        <v>41978</v>
      </c>
      <c r="L323" s="51" t="s">
        <v>124</v>
      </c>
      <c r="M323" s="51" t="s">
        <v>155</v>
      </c>
      <c r="N323" s="51" t="s">
        <v>152</v>
      </c>
      <c r="O323" s="51" t="s">
        <v>153</v>
      </c>
      <c r="P323" s="51" t="s">
        <v>154</v>
      </c>
      <c r="Q323" s="51">
        <v>99999</v>
      </c>
      <c r="R323" s="51" t="s">
        <v>122</v>
      </c>
      <c r="S323" s="51" t="s">
        <v>156</v>
      </c>
      <c r="T323" s="51" t="s">
        <v>89</v>
      </c>
      <c r="U323" s="51">
        <v>10</v>
      </c>
      <c r="V323" s="51">
        <v>89</v>
      </c>
      <c r="W323" s="54">
        <v>890</v>
      </c>
      <c r="X323" s="56">
        <v>87.22</v>
      </c>
      <c r="Y323" s="50" t="str">
        <f>INDEX(Region!$B$2:$B$26,MATCH('Sales Data'!G323,Region!$A$2:$A$52,0))</f>
        <v>West</v>
      </c>
      <c r="Z323" s="50" t="str">
        <f>INDEX(Table2[Region],MATCH('Sales Data'!G323,Table2[State Code],0))</f>
        <v>West</v>
      </c>
    </row>
    <row r="324" spans="1:26" x14ac:dyDescent="0.2">
      <c r="A324" s="51">
        <v>1413</v>
      </c>
      <c r="B324" s="52">
        <v>41976</v>
      </c>
      <c r="C324" s="51">
        <v>3</v>
      </c>
      <c r="D324" s="51" t="s">
        <v>151</v>
      </c>
      <c r="E324" s="51" t="s">
        <v>152</v>
      </c>
      <c r="F324" s="51" t="s">
        <v>153</v>
      </c>
      <c r="G324" s="51" t="s">
        <v>154</v>
      </c>
      <c r="H324" s="51">
        <v>99999</v>
      </c>
      <c r="I324" s="51" t="s">
        <v>122</v>
      </c>
      <c r="J324" s="51" t="s">
        <v>123</v>
      </c>
      <c r="K324" s="52">
        <v>41978</v>
      </c>
      <c r="L324" s="51" t="s">
        <v>124</v>
      </c>
      <c r="M324" s="51" t="s">
        <v>155</v>
      </c>
      <c r="N324" s="51" t="s">
        <v>152</v>
      </c>
      <c r="O324" s="51" t="s">
        <v>153</v>
      </c>
      <c r="P324" s="51" t="s">
        <v>154</v>
      </c>
      <c r="Q324" s="51">
        <v>99999</v>
      </c>
      <c r="R324" s="51" t="s">
        <v>122</v>
      </c>
      <c r="S324" s="51" t="s">
        <v>156</v>
      </c>
      <c r="T324" s="51" t="s">
        <v>83</v>
      </c>
      <c r="U324" s="51">
        <v>40</v>
      </c>
      <c r="V324" s="51">
        <v>12</v>
      </c>
      <c r="W324" s="54">
        <v>480</v>
      </c>
      <c r="X324" s="56">
        <v>46.56</v>
      </c>
      <c r="Y324" s="50" t="str">
        <f>INDEX(Region!$B$2:$B$26,MATCH('Sales Data'!G324,Region!$A$2:$A$52,0))</f>
        <v>West</v>
      </c>
      <c r="Z324" s="50" t="str">
        <f>INDEX(Table2[Region],MATCH('Sales Data'!G324,Table2[State Code],0))</f>
        <v>West</v>
      </c>
    </row>
    <row r="325" spans="1:26" x14ac:dyDescent="0.2">
      <c r="A325" s="51">
        <v>1417</v>
      </c>
      <c r="B325" s="52">
        <v>41983</v>
      </c>
      <c r="C325" s="51">
        <v>10</v>
      </c>
      <c r="D325" s="51" t="s">
        <v>170</v>
      </c>
      <c r="E325" s="51" t="s">
        <v>171</v>
      </c>
      <c r="F325" s="51" t="s">
        <v>172</v>
      </c>
      <c r="G325" s="51" t="s">
        <v>173</v>
      </c>
      <c r="H325" s="51">
        <v>99999</v>
      </c>
      <c r="I325" s="51" t="s">
        <v>122</v>
      </c>
      <c r="J325" s="51" t="s">
        <v>174</v>
      </c>
      <c r="K325" s="52">
        <v>41985</v>
      </c>
      <c r="L325" s="51" t="s">
        <v>124</v>
      </c>
      <c r="M325" s="51" t="s">
        <v>175</v>
      </c>
      <c r="N325" s="51" t="s">
        <v>171</v>
      </c>
      <c r="O325" s="51" t="s">
        <v>172</v>
      </c>
      <c r="P325" s="51" t="s">
        <v>173</v>
      </c>
      <c r="Q325" s="51">
        <v>99999</v>
      </c>
      <c r="R325" s="51" t="s">
        <v>122</v>
      </c>
      <c r="S325" s="51" t="s">
        <v>134</v>
      </c>
      <c r="T325" s="51" t="s">
        <v>90</v>
      </c>
      <c r="U325" s="51">
        <v>10</v>
      </c>
      <c r="V325" s="51">
        <v>97</v>
      </c>
      <c r="W325" s="54">
        <v>970</v>
      </c>
      <c r="X325" s="56">
        <v>100.88000000000001</v>
      </c>
      <c r="Y325" s="50" t="str">
        <f>INDEX(Region!$B$2:$B$26,MATCH('Sales Data'!G325,Region!$A$2:$A$52,0))</f>
        <v>Midwest</v>
      </c>
      <c r="Z325" s="50" t="str">
        <f>INDEX(Table2[Region],MATCH('Sales Data'!G325,Table2[State Code],0))</f>
        <v>Midwest</v>
      </c>
    </row>
    <row r="326" spans="1:26" x14ac:dyDescent="0.2">
      <c r="A326" s="51">
        <v>1419</v>
      </c>
      <c r="B326" s="52">
        <v>41983</v>
      </c>
      <c r="C326" s="51">
        <v>10</v>
      </c>
      <c r="D326" s="51" t="s">
        <v>170</v>
      </c>
      <c r="E326" s="51" t="s">
        <v>171</v>
      </c>
      <c r="F326" s="51" t="s">
        <v>172</v>
      </c>
      <c r="G326" s="51" t="s">
        <v>173</v>
      </c>
      <c r="H326" s="51">
        <v>99999</v>
      </c>
      <c r="I326" s="51" t="s">
        <v>122</v>
      </c>
      <c r="J326" s="51" t="s">
        <v>174</v>
      </c>
      <c r="K326" s="52"/>
      <c r="L326" s="51" t="s">
        <v>132</v>
      </c>
      <c r="M326" s="51" t="s">
        <v>175</v>
      </c>
      <c r="N326" s="51" t="s">
        <v>171</v>
      </c>
      <c r="O326" s="51" t="s">
        <v>172</v>
      </c>
      <c r="P326" s="51" t="s">
        <v>173</v>
      </c>
      <c r="Q326" s="51">
        <v>99999</v>
      </c>
      <c r="R326" s="51" t="s">
        <v>122</v>
      </c>
      <c r="S326" s="51"/>
      <c r="T326" s="51" t="s">
        <v>75</v>
      </c>
      <c r="U326" s="51">
        <v>3.5</v>
      </c>
      <c r="V326" s="51">
        <v>53</v>
      </c>
      <c r="W326" s="54">
        <v>185.5</v>
      </c>
      <c r="X326" s="56">
        <v>17.622499999999999</v>
      </c>
      <c r="Y326" s="50" t="str">
        <f>INDEX(Region!$B$2:$B$26,MATCH('Sales Data'!G326,Region!$A$2:$A$52,0))</f>
        <v>Midwest</v>
      </c>
      <c r="Z326" s="50" t="str">
        <f>INDEX(Table2[Region],MATCH('Sales Data'!G326,Table2[State Code],0))</f>
        <v>Midwest</v>
      </c>
    </row>
    <row r="327" spans="1:26" x14ac:dyDescent="0.2">
      <c r="A327" s="51">
        <v>1420</v>
      </c>
      <c r="B327" s="52">
        <v>41984</v>
      </c>
      <c r="C327" s="51">
        <v>11</v>
      </c>
      <c r="D327" s="51" t="s">
        <v>181</v>
      </c>
      <c r="E327" s="51" t="s">
        <v>182</v>
      </c>
      <c r="F327" s="51" t="s">
        <v>183</v>
      </c>
      <c r="G327" s="51" t="s">
        <v>184</v>
      </c>
      <c r="H327" s="51">
        <v>99999</v>
      </c>
      <c r="I327" s="51" t="s">
        <v>122</v>
      </c>
      <c r="J327" s="51" t="s">
        <v>167</v>
      </c>
      <c r="K327" s="52"/>
      <c r="L327" s="51" t="s">
        <v>143</v>
      </c>
      <c r="M327" s="51" t="s">
        <v>185</v>
      </c>
      <c r="N327" s="51" t="s">
        <v>182</v>
      </c>
      <c r="O327" s="51" t="s">
        <v>183</v>
      </c>
      <c r="P327" s="51" t="s">
        <v>184</v>
      </c>
      <c r="Q327" s="51">
        <v>99999</v>
      </c>
      <c r="R327" s="51" t="s">
        <v>122</v>
      </c>
      <c r="S327" s="51"/>
      <c r="T327" s="51" t="s">
        <v>83</v>
      </c>
      <c r="U327" s="51">
        <v>40</v>
      </c>
      <c r="V327" s="51">
        <v>61</v>
      </c>
      <c r="W327" s="54">
        <v>2440</v>
      </c>
      <c r="X327" s="56">
        <v>248.88</v>
      </c>
      <c r="Y327" s="50" t="str">
        <f>INDEX(Region!$B$2:$B$26,MATCH('Sales Data'!G327,Region!$A$2:$A$52,0))</f>
        <v>South</v>
      </c>
      <c r="Z327" s="50" t="str">
        <f>INDEX(Table2[Region],MATCH('Sales Data'!G327,Table2[State Code],0))</f>
        <v>South</v>
      </c>
    </row>
    <row r="328" spans="1:26" x14ac:dyDescent="0.2">
      <c r="A328" s="51">
        <v>1421</v>
      </c>
      <c r="B328" s="52">
        <v>41974</v>
      </c>
      <c r="C328" s="51">
        <v>1</v>
      </c>
      <c r="D328" s="51" t="s">
        <v>186</v>
      </c>
      <c r="E328" s="51" t="s">
        <v>187</v>
      </c>
      <c r="F328" s="51" t="s">
        <v>188</v>
      </c>
      <c r="G328" s="51" t="s">
        <v>189</v>
      </c>
      <c r="H328" s="51">
        <v>99999</v>
      </c>
      <c r="I328" s="51" t="s">
        <v>122</v>
      </c>
      <c r="J328" s="51" t="s">
        <v>142</v>
      </c>
      <c r="K328" s="52"/>
      <c r="L328" s="51" t="s">
        <v>143</v>
      </c>
      <c r="M328" s="51" t="s">
        <v>190</v>
      </c>
      <c r="N328" s="51" t="s">
        <v>187</v>
      </c>
      <c r="O328" s="51" t="s">
        <v>188</v>
      </c>
      <c r="P328" s="51" t="s">
        <v>189</v>
      </c>
      <c r="Q328" s="51">
        <v>99999</v>
      </c>
      <c r="R328" s="51" t="s">
        <v>122</v>
      </c>
      <c r="S328" s="51"/>
      <c r="T328" s="51" t="s">
        <v>87</v>
      </c>
      <c r="U328" s="51">
        <v>18.399999999999999</v>
      </c>
      <c r="V328" s="51">
        <v>45</v>
      </c>
      <c r="W328" s="54">
        <v>827.99999999999989</v>
      </c>
      <c r="X328" s="56">
        <v>81.143999999999991</v>
      </c>
      <c r="Y328" s="50" t="e">
        <f>INDEX(Region!$B$2:$B$26,MATCH('Sales Data'!G328,Region!$A$2:$A$52,0))</f>
        <v>#REF!</v>
      </c>
      <c r="Z328" s="50" t="str">
        <f>INDEX(Table2[Region],MATCH('Sales Data'!G328,Table2[State Code],0))</f>
        <v>West</v>
      </c>
    </row>
    <row r="329" spans="1:26" x14ac:dyDescent="0.2">
      <c r="A329" s="51">
        <v>1422</v>
      </c>
      <c r="B329" s="52">
        <v>42001</v>
      </c>
      <c r="C329" s="51">
        <v>28</v>
      </c>
      <c r="D329" s="51" t="s">
        <v>163</v>
      </c>
      <c r="E329" s="51" t="s">
        <v>164</v>
      </c>
      <c r="F329" s="51" t="s">
        <v>165</v>
      </c>
      <c r="G329" s="51" t="s">
        <v>166</v>
      </c>
      <c r="H329" s="51">
        <v>99999</v>
      </c>
      <c r="I329" s="51" t="s">
        <v>122</v>
      </c>
      <c r="J329" s="51" t="s">
        <v>167</v>
      </c>
      <c r="K329" s="52">
        <v>42003</v>
      </c>
      <c r="L329" s="51" t="s">
        <v>143</v>
      </c>
      <c r="M329" s="51" t="s">
        <v>169</v>
      </c>
      <c r="N329" s="51" t="s">
        <v>164</v>
      </c>
      <c r="O329" s="51" t="s">
        <v>165</v>
      </c>
      <c r="P329" s="51" t="s">
        <v>166</v>
      </c>
      <c r="Q329" s="51">
        <v>99999</v>
      </c>
      <c r="R329" s="51" t="s">
        <v>122</v>
      </c>
      <c r="S329" s="51" t="s">
        <v>134</v>
      </c>
      <c r="T329" s="51" t="s">
        <v>79</v>
      </c>
      <c r="U329" s="51">
        <v>46</v>
      </c>
      <c r="V329" s="51">
        <v>43</v>
      </c>
      <c r="W329" s="54">
        <v>1978</v>
      </c>
      <c r="X329" s="56">
        <v>197.8</v>
      </c>
      <c r="Y329" s="50" t="e">
        <f>INDEX(Region!$B$2:$B$26,MATCH('Sales Data'!G329,Region!$A$2:$A$52,0))</f>
        <v>#REF!</v>
      </c>
      <c r="Z329" s="50" t="str">
        <f>INDEX(Table2[Region],MATCH('Sales Data'!G329,Table2[State Code],0))</f>
        <v>South</v>
      </c>
    </row>
    <row r="330" spans="1:26" x14ac:dyDescent="0.2">
      <c r="A330" s="51">
        <v>1423</v>
      </c>
      <c r="B330" s="52">
        <v>41982</v>
      </c>
      <c r="C330" s="51">
        <v>9</v>
      </c>
      <c r="D330" s="51" t="s">
        <v>191</v>
      </c>
      <c r="E330" s="51" t="s">
        <v>192</v>
      </c>
      <c r="F330" s="51" t="s">
        <v>193</v>
      </c>
      <c r="G330" s="51" t="s">
        <v>194</v>
      </c>
      <c r="H330" s="51">
        <v>99999</v>
      </c>
      <c r="I330" s="51" t="s">
        <v>122</v>
      </c>
      <c r="J330" s="51" t="s">
        <v>195</v>
      </c>
      <c r="K330" s="52">
        <v>41984</v>
      </c>
      <c r="L330" s="51" t="s">
        <v>132</v>
      </c>
      <c r="M330" s="51" t="s">
        <v>196</v>
      </c>
      <c r="N330" s="51" t="s">
        <v>192</v>
      </c>
      <c r="O330" s="51" t="s">
        <v>193</v>
      </c>
      <c r="P330" s="51" t="s">
        <v>194</v>
      </c>
      <c r="Q330" s="51">
        <v>99999</v>
      </c>
      <c r="R330" s="51" t="s">
        <v>122</v>
      </c>
      <c r="S330" s="51" t="s">
        <v>126</v>
      </c>
      <c r="T330" s="51" t="s">
        <v>82</v>
      </c>
      <c r="U330" s="51">
        <v>9.65</v>
      </c>
      <c r="V330" s="51">
        <v>18</v>
      </c>
      <c r="W330" s="54">
        <v>173.70000000000002</v>
      </c>
      <c r="X330" s="56">
        <v>16.5015</v>
      </c>
      <c r="Y330" s="50" t="e">
        <f>INDEX(Region!$B$2:$B$26,MATCH('Sales Data'!G330,Region!$A$2:$A$52,0))</f>
        <v>#REF!</v>
      </c>
      <c r="Z330" s="50" t="str">
        <f>INDEX(Table2[Region],MATCH('Sales Data'!G330,Table2[State Code],0))</f>
        <v>West</v>
      </c>
    </row>
    <row r="331" spans="1:26" x14ac:dyDescent="0.2">
      <c r="A331" s="51">
        <v>1424</v>
      </c>
      <c r="B331" s="52">
        <v>41979</v>
      </c>
      <c r="C331" s="51">
        <v>6</v>
      </c>
      <c r="D331" s="51" t="s">
        <v>157</v>
      </c>
      <c r="E331" s="51" t="s">
        <v>158</v>
      </c>
      <c r="F331" s="51" t="s">
        <v>159</v>
      </c>
      <c r="G331" s="51" t="s">
        <v>160</v>
      </c>
      <c r="H331" s="51">
        <v>99999</v>
      </c>
      <c r="I331" s="51" t="s">
        <v>122</v>
      </c>
      <c r="J331" s="51" t="s">
        <v>161</v>
      </c>
      <c r="K331" s="52">
        <v>41981</v>
      </c>
      <c r="L331" s="51" t="s">
        <v>124</v>
      </c>
      <c r="M331" s="51" t="s">
        <v>162</v>
      </c>
      <c r="N331" s="51" t="s">
        <v>158</v>
      </c>
      <c r="O331" s="51" t="s">
        <v>159</v>
      </c>
      <c r="P331" s="51" t="s">
        <v>160</v>
      </c>
      <c r="Q331" s="51">
        <v>99999</v>
      </c>
      <c r="R331" s="51" t="s">
        <v>122</v>
      </c>
      <c r="S331" s="51" t="s">
        <v>134</v>
      </c>
      <c r="T331" s="51" t="s">
        <v>81</v>
      </c>
      <c r="U331" s="51">
        <v>12.75</v>
      </c>
      <c r="V331" s="51">
        <v>41</v>
      </c>
      <c r="W331" s="54">
        <v>522.75</v>
      </c>
      <c r="X331" s="56">
        <v>50.706750000000007</v>
      </c>
      <c r="Y331" s="50" t="e">
        <f>INDEX(Region!$B$2:$B$26,MATCH('Sales Data'!G331,Region!$A$2:$A$52,0))</f>
        <v>#REF!</v>
      </c>
      <c r="Z331" s="50" t="str">
        <f>INDEX(Table2[Region],MATCH('Sales Data'!G331,Table2[State Code],0))</f>
        <v>Midwest</v>
      </c>
    </row>
    <row r="332" spans="1:26" x14ac:dyDescent="0.2">
      <c r="A332" s="51">
        <v>1425</v>
      </c>
      <c r="B332" s="52">
        <v>41981</v>
      </c>
      <c r="C332" s="51">
        <v>8</v>
      </c>
      <c r="D332" s="51" t="s">
        <v>138</v>
      </c>
      <c r="E332" s="51" t="s">
        <v>139</v>
      </c>
      <c r="F332" s="51" t="s">
        <v>140</v>
      </c>
      <c r="G332" s="51" t="s">
        <v>141</v>
      </c>
      <c r="H332" s="51">
        <v>99999</v>
      </c>
      <c r="I332" s="51" t="s">
        <v>122</v>
      </c>
      <c r="J332" s="51" t="s">
        <v>142</v>
      </c>
      <c r="K332" s="51">
        <v>41983</v>
      </c>
      <c r="L332" s="51" t="s">
        <v>124</v>
      </c>
      <c r="M332" s="51" t="s">
        <v>144</v>
      </c>
      <c r="N332" s="51" t="s">
        <v>139</v>
      </c>
      <c r="O332" s="51" t="s">
        <v>140</v>
      </c>
      <c r="P332" s="51" t="s">
        <v>141</v>
      </c>
      <c r="Q332" s="51">
        <v>99999</v>
      </c>
      <c r="R332" s="51" t="s">
        <v>122</v>
      </c>
      <c r="S332" s="51" t="s">
        <v>126</v>
      </c>
      <c r="T332" s="51" t="s">
        <v>81</v>
      </c>
      <c r="U332" s="51">
        <v>12.75</v>
      </c>
      <c r="V332" s="51">
        <v>19</v>
      </c>
      <c r="W332" s="54">
        <v>242.25</v>
      </c>
      <c r="X332" s="56">
        <v>23.982750000000003</v>
      </c>
      <c r="Y332" s="50" t="e">
        <f>INDEX(Region!$B$2:$B$26,MATCH('Sales Data'!G332,Region!$A$2:$A$52,0))</f>
        <v>#REF!</v>
      </c>
      <c r="Z332" s="50" t="str">
        <f>INDEX(Table2[Region],MATCH('Sales Data'!G332,Table2[State Code],0))</f>
        <v>West</v>
      </c>
    </row>
    <row r="333" spans="1:26" x14ac:dyDescent="0.2">
      <c r="A333" s="51">
        <v>1426</v>
      </c>
      <c r="B333" s="52">
        <v>41998</v>
      </c>
      <c r="C333" s="51">
        <v>25</v>
      </c>
      <c r="D333" s="51" t="s">
        <v>197</v>
      </c>
      <c r="E333" s="51" t="s">
        <v>198</v>
      </c>
      <c r="F333" s="51" t="s">
        <v>172</v>
      </c>
      <c r="G333" s="51" t="s">
        <v>173</v>
      </c>
      <c r="H333" s="51">
        <v>99999</v>
      </c>
      <c r="I333" s="51" t="s">
        <v>122</v>
      </c>
      <c r="J333" s="51" t="s">
        <v>174</v>
      </c>
      <c r="K333" s="51">
        <v>42000</v>
      </c>
      <c r="L333" s="51" t="s">
        <v>132</v>
      </c>
      <c r="M333" s="51" t="s">
        <v>199</v>
      </c>
      <c r="N333" s="51" t="s">
        <v>198</v>
      </c>
      <c r="O333" s="51" t="s">
        <v>172</v>
      </c>
      <c r="P333" s="51" t="s">
        <v>173</v>
      </c>
      <c r="Q333" s="51">
        <v>99999</v>
      </c>
      <c r="R333" s="51" t="s">
        <v>122</v>
      </c>
      <c r="S333" s="51" t="s">
        <v>156</v>
      </c>
      <c r="T333" s="51" t="s">
        <v>86</v>
      </c>
      <c r="U333" s="51">
        <v>22</v>
      </c>
      <c r="V333" s="51">
        <v>65</v>
      </c>
      <c r="W333" s="54">
        <v>1430</v>
      </c>
      <c r="X333" s="56">
        <v>138.71</v>
      </c>
      <c r="Y333" s="50" t="str">
        <f>INDEX(Region!$B$2:$B$26,MATCH('Sales Data'!G333,Region!$A$2:$A$52,0))</f>
        <v>Midwest</v>
      </c>
      <c r="Z333" s="50" t="str">
        <f>INDEX(Table2[Region],MATCH('Sales Data'!G333,Table2[State Code],0))</f>
        <v>Midwest</v>
      </c>
    </row>
    <row r="334" spans="1:26" x14ac:dyDescent="0.2">
      <c r="A334" s="51">
        <v>1427</v>
      </c>
      <c r="B334" s="52">
        <v>41999</v>
      </c>
      <c r="C334" s="51">
        <v>26</v>
      </c>
      <c r="D334" s="51" t="s">
        <v>200</v>
      </c>
      <c r="E334" s="51" t="s">
        <v>201</v>
      </c>
      <c r="F334" s="51" t="s">
        <v>183</v>
      </c>
      <c r="G334" s="51" t="s">
        <v>184</v>
      </c>
      <c r="H334" s="51">
        <v>99999</v>
      </c>
      <c r="I334" s="51" t="s">
        <v>122</v>
      </c>
      <c r="J334" s="51" t="s">
        <v>167</v>
      </c>
      <c r="K334" s="51">
        <v>42001</v>
      </c>
      <c r="L334" s="51" t="s">
        <v>143</v>
      </c>
      <c r="M334" s="51" t="s">
        <v>202</v>
      </c>
      <c r="N334" s="51" t="s">
        <v>201</v>
      </c>
      <c r="O334" s="51" t="s">
        <v>183</v>
      </c>
      <c r="P334" s="51" t="s">
        <v>184</v>
      </c>
      <c r="Q334" s="51">
        <v>99999</v>
      </c>
      <c r="R334" s="51" t="s">
        <v>122</v>
      </c>
      <c r="S334" s="51" t="s">
        <v>134</v>
      </c>
      <c r="T334" s="51" t="s">
        <v>85</v>
      </c>
      <c r="U334" s="51">
        <v>25</v>
      </c>
      <c r="V334" s="51">
        <v>13</v>
      </c>
      <c r="W334" s="54">
        <v>325</v>
      </c>
      <c r="X334" s="56">
        <v>32.174999999999997</v>
      </c>
      <c r="Y334" s="50" t="str">
        <f>INDEX(Region!$B$2:$B$26,MATCH('Sales Data'!G334,Region!$A$2:$A$52,0))</f>
        <v>South</v>
      </c>
      <c r="Z334" s="50" t="str">
        <f>INDEX(Table2[Region],MATCH('Sales Data'!G334,Table2[State Code],0))</f>
        <v>South</v>
      </c>
    </row>
    <row r="335" spans="1:26" x14ac:dyDescent="0.2">
      <c r="A335" s="51">
        <v>1428</v>
      </c>
      <c r="B335" s="52">
        <v>42002</v>
      </c>
      <c r="C335" s="51">
        <v>29</v>
      </c>
      <c r="D335" s="51" t="s">
        <v>145</v>
      </c>
      <c r="E335" s="51" t="s">
        <v>146</v>
      </c>
      <c r="F335" s="51" t="s">
        <v>147</v>
      </c>
      <c r="G335" s="51" t="s">
        <v>148</v>
      </c>
      <c r="H335" s="51">
        <v>99999</v>
      </c>
      <c r="I335" s="51" t="s">
        <v>122</v>
      </c>
      <c r="J335" s="51" t="s">
        <v>149</v>
      </c>
      <c r="K335" s="51">
        <v>42004</v>
      </c>
      <c r="L335" s="51" t="s">
        <v>124</v>
      </c>
      <c r="M335" s="51" t="s">
        <v>150</v>
      </c>
      <c r="N335" s="51" t="s">
        <v>146</v>
      </c>
      <c r="O335" s="51" t="s">
        <v>147</v>
      </c>
      <c r="P335" s="51" t="s">
        <v>148</v>
      </c>
      <c r="Q335" s="51">
        <v>99999</v>
      </c>
      <c r="R335" s="51" t="s">
        <v>122</v>
      </c>
      <c r="S335" s="51" t="s">
        <v>126</v>
      </c>
      <c r="T335" s="51" t="s">
        <v>91</v>
      </c>
      <c r="U335" s="51">
        <v>39</v>
      </c>
      <c r="V335" s="51">
        <v>54</v>
      </c>
      <c r="W335" s="54">
        <v>2106</v>
      </c>
      <c r="X335" s="56">
        <v>214.81200000000004</v>
      </c>
      <c r="Y335" s="50" t="str">
        <f>INDEX(Region!$B$2:$B$26,MATCH('Sales Data'!G335,Region!$A$2:$A$52,0))</f>
        <v>West</v>
      </c>
      <c r="Z335" s="50" t="str">
        <f>INDEX(Table2[Region],MATCH('Sales Data'!G335,Table2[State Code],0))</f>
        <v>West</v>
      </c>
    </row>
    <row r="336" spans="1:26" x14ac:dyDescent="0.2">
      <c r="A336" s="51">
        <v>1429</v>
      </c>
      <c r="B336" s="52">
        <v>41979</v>
      </c>
      <c r="C336" s="51">
        <v>6</v>
      </c>
      <c r="D336" s="51" t="s">
        <v>157</v>
      </c>
      <c r="E336" s="51" t="s">
        <v>158</v>
      </c>
      <c r="F336" s="51" t="s">
        <v>159</v>
      </c>
      <c r="G336" s="51" t="s">
        <v>160</v>
      </c>
      <c r="H336" s="51">
        <v>99999</v>
      </c>
      <c r="I336" s="51" t="s">
        <v>122</v>
      </c>
      <c r="J336" s="51" t="s">
        <v>161</v>
      </c>
      <c r="K336" s="52">
        <v>41981</v>
      </c>
      <c r="L336" s="51" t="s">
        <v>143</v>
      </c>
      <c r="M336" s="51" t="s">
        <v>162</v>
      </c>
      <c r="N336" s="51" t="s">
        <v>158</v>
      </c>
      <c r="O336" s="51" t="s">
        <v>159</v>
      </c>
      <c r="P336" s="51" t="s">
        <v>160</v>
      </c>
      <c r="Q336" s="51">
        <v>99999</v>
      </c>
      <c r="R336" s="51" t="s">
        <v>122</v>
      </c>
      <c r="S336" s="51" t="s">
        <v>126</v>
      </c>
      <c r="T336" s="51" t="s">
        <v>76</v>
      </c>
      <c r="U336" s="51">
        <v>30</v>
      </c>
      <c r="V336" s="51">
        <v>33</v>
      </c>
      <c r="W336" s="54">
        <v>990</v>
      </c>
      <c r="X336" s="56">
        <v>95.039999999999992</v>
      </c>
      <c r="Y336" s="50" t="e">
        <f>INDEX(Region!$B$2:$B$26,MATCH('Sales Data'!G336,Region!$A$2:$A$52,0))</f>
        <v>#REF!</v>
      </c>
      <c r="Z336" s="50" t="str">
        <f>INDEX(Table2[Region],MATCH('Sales Data'!G336,Table2[State Code],0))</f>
        <v>Midwest</v>
      </c>
    </row>
    <row r="337" spans="1:26" x14ac:dyDescent="0.2">
      <c r="A337" s="51">
        <v>1430</v>
      </c>
      <c r="B337" s="52">
        <v>41979</v>
      </c>
      <c r="C337" s="51">
        <v>6</v>
      </c>
      <c r="D337" s="51" t="s">
        <v>157</v>
      </c>
      <c r="E337" s="51" t="s">
        <v>158</v>
      </c>
      <c r="F337" s="51" t="s">
        <v>159</v>
      </c>
      <c r="G337" s="51" t="s">
        <v>160</v>
      </c>
      <c r="H337" s="51">
        <v>99999</v>
      </c>
      <c r="I337" s="51" t="s">
        <v>122</v>
      </c>
      <c r="J337" s="51" t="s">
        <v>161</v>
      </c>
      <c r="K337" s="52">
        <v>41981</v>
      </c>
      <c r="L337" s="51" t="s">
        <v>143</v>
      </c>
      <c r="M337" s="51" t="s">
        <v>162</v>
      </c>
      <c r="N337" s="51" t="s">
        <v>158</v>
      </c>
      <c r="O337" s="51" t="s">
        <v>159</v>
      </c>
      <c r="P337" s="51" t="s">
        <v>160</v>
      </c>
      <c r="Q337" s="51">
        <v>99999</v>
      </c>
      <c r="R337" s="51" t="s">
        <v>122</v>
      </c>
      <c r="S337" s="51" t="s">
        <v>126</v>
      </c>
      <c r="T337" s="51" t="s">
        <v>77</v>
      </c>
      <c r="U337" s="51">
        <v>53</v>
      </c>
      <c r="V337" s="51">
        <v>34</v>
      </c>
      <c r="W337" s="54">
        <v>1802</v>
      </c>
      <c r="X337" s="56">
        <v>185.60600000000002</v>
      </c>
      <c r="Y337" s="50" t="e">
        <f>INDEX(Region!$B$2:$B$26,MATCH('Sales Data'!G337,Region!$A$2:$A$52,0))</f>
        <v>#REF!</v>
      </c>
      <c r="Z337" s="50" t="str">
        <f>INDEX(Table2[Region],MATCH('Sales Data'!G337,Table2[State Code],0))</f>
        <v>Midwest</v>
      </c>
    </row>
    <row r="338" spans="1:26" x14ac:dyDescent="0.2">
      <c r="A338" s="51">
        <v>1432</v>
      </c>
      <c r="B338" s="52">
        <v>41976</v>
      </c>
      <c r="C338" s="51">
        <v>3</v>
      </c>
      <c r="D338" s="51" t="s">
        <v>151</v>
      </c>
      <c r="E338" s="51" t="s">
        <v>152</v>
      </c>
      <c r="F338" s="51" t="s">
        <v>153</v>
      </c>
      <c r="G338" s="51" t="s">
        <v>154</v>
      </c>
      <c r="H338" s="51">
        <v>99999</v>
      </c>
      <c r="I338" s="51" t="s">
        <v>122</v>
      </c>
      <c r="J338" s="51" t="s">
        <v>123</v>
      </c>
      <c r="K338" s="52"/>
      <c r="L338" s="51"/>
      <c r="M338" s="51" t="s">
        <v>155</v>
      </c>
      <c r="N338" s="51" t="s">
        <v>152</v>
      </c>
      <c r="O338" s="51" t="s">
        <v>153</v>
      </c>
      <c r="P338" s="51" t="s">
        <v>154</v>
      </c>
      <c r="Q338" s="51">
        <v>99999</v>
      </c>
      <c r="R338" s="51" t="s">
        <v>122</v>
      </c>
      <c r="S338" s="51"/>
      <c r="T338" s="51" t="s">
        <v>84</v>
      </c>
      <c r="U338" s="53">
        <v>2.99</v>
      </c>
      <c r="V338" s="51">
        <v>24</v>
      </c>
      <c r="W338" s="54">
        <v>71.760000000000005</v>
      </c>
      <c r="X338" s="57">
        <v>7.1042400000000008</v>
      </c>
      <c r="Y338" s="50" t="str">
        <f>INDEX(Region!$B$2:$B$26,MATCH('Sales Data'!G338,Region!$A$2:$A$52,0))</f>
        <v>West</v>
      </c>
      <c r="Z338" s="50" t="str">
        <f>INDEX(Table2[Region],MATCH('Sales Data'!G338,Table2[State Code],0))</f>
        <v>West</v>
      </c>
    </row>
  </sheetData>
  <autoFilter ref="A3:Y338" xr:uid="{9569C802-C5ED-4F24-9E82-85FC99A5FB2C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4F378-E56F-4AEC-B3AF-E33B61816BE6}">
  <sheetPr codeName="Sheet17"/>
  <dimension ref="A1:B52"/>
  <sheetViews>
    <sheetView topLeftCell="A17" workbookViewId="0">
      <selection activeCell="B2" sqref="B2:B26"/>
    </sheetView>
  </sheetViews>
  <sheetFormatPr baseColWidth="10" defaultColWidth="8.83203125" defaultRowHeight="15" x14ac:dyDescent="0.2"/>
  <cols>
    <col min="1" max="1" width="12.6640625" customWidth="1"/>
    <col min="2" max="2" width="9.83203125" bestFit="1" customWidth="1"/>
  </cols>
  <sheetData>
    <row r="1" spans="1:2" x14ac:dyDescent="0.2">
      <c r="A1" s="62" t="s">
        <v>203</v>
      </c>
      <c r="B1" s="63" t="s">
        <v>15</v>
      </c>
    </row>
    <row r="2" spans="1:2" x14ac:dyDescent="0.2">
      <c r="A2" s="58" t="s">
        <v>204</v>
      </c>
      <c r="B2" s="59" t="s">
        <v>33</v>
      </c>
    </row>
    <row r="3" spans="1:2" x14ac:dyDescent="0.2">
      <c r="A3" s="58" t="s">
        <v>205</v>
      </c>
      <c r="B3" s="59" t="s">
        <v>168</v>
      </c>
    </row>
    <row r="4" spans="1:2" x14ac:dyDescent="0.2">
      <c r="A4" s="58" t="s">
        <v>206</v>
      </c>
      <c r="B4" s="59" t="s">
        <v>168</v>
      </c>
    </row>
    <row r="5" spans="1:2" x14ac:dyDescent="0.2">
      <c r="A5" s="58" t="s">
        <v>207</v>
      </c>
      <c r="B5" s="59" t="s">
        <v>33</v>
      </c>
    </row>
    <row r="6" spans="1:2" x14ac:dyDescent="0.2">
      <c r="A6" s="58" t="s">
        <v>154</v>
      </c>
      <c r="B6" s="59" t="s">
        <v>33</v>
      </c>
    </row>
    <row r="7" spans="1:2" x14ac:dyDescent="0.2">
      <c r="A7" s="58" t="s">
        <v>148</v>
      </c>
      <c r="B7" s="59" t="s">
        <v>33</v>
      </c>
    </row>
    <row r="8" spans="1:2" x14ac:dyDescent="0.2">
      <c r="A8" s="58" t="s">
        <v>208</v>
      </c>
      <c r="B8" s="59" t="s">
        <v>209</v>
      </c>
    </row>
    <row r="9" spans="1:2" x14ac:dyDescent="0.2">
      <c r="A9" s="58" t="s">
        <v>210</v>
      </c>
      <c r="B9" s="59" t="s">
        <v>168</v>
      </c>
    </row>
    <row r="10" spans="1:2" x14ac:dyDescent="0.2">
      <c r="A10" s="58" t="s">
        <v>211</v>
      </c>
      <c r="B10" s="59" t="s">
        <v>168</v>
      </c>
    </row>
    <row r="11" spans="1:2" x14ac:dyDescent="0.2">
      <c r="A11" s="58" t="s">
        <v>184</v>
      </c>
      <c r="B11" s="59" t="s">
        <v>168</v>
      </c>
    </row>
    <row r="12" spans="1:2" x14ac:dyDescent="0.2">
      <c r="A12" s="58" t="s">
        <v>212</v>
      </c>
      <c r="B12" s="59" t="s">
        <v>168</v>
      </c>
    </row>
    <row r="13" spans="1:2" x14ac:dyDescent="0.2">
      <c r="A13" s="58" t="s">
        <v>213</v>
      </c>
      <c r="B13" s="59" t="s">
        <v>33</v>
      </c>
    </row>
    <row r="14" spans="1:2" x14ac:dyDescent="0.2">
      <c r="A14" s="58" t="s">
        <v>214</v>
      </c>
      <c r="B14" s="59" t="s">
        <v>215</v>
      </c>
    </row>
    <row r="15" spans="1:2" x14ac:dyDescent="0.2">
      <c r="A15" s="58" t="s">
        <v>179</v>
      </c>
      <c r="B15" s="59" t="s">
        <v>33</v>
      </c>
    </row>
    <row r="16" spans="1:2" x14ac:dyDescent="0.2">
      <c r="A16" s="58" t="s">
        <v>173</v>
      </c>
      <c r="B16" s="59" t="s">
        <v>215</v>
      </c>
    </row>
    <row r="17" spans="1:2" x14ac:dyDescent="0.2">
      <c r="A17" s="58" t="s">
        <v>216</v>
      </c>
      <c r="B17" s="59" t="s">
        <v>215</v>
      </c>
    </row>
    <row r="18" spans="1:2" x14ac:dyDescent="0.2">
      <c r="A18" s="58" t="s">
        <v>217</v>
      </c>
      <c r="B18" s="59" t="s">
        <v>215</v>
      </c>
    </row>
    <row r="19" spans="1:2" x14ac:dyDescent="0.2">
      <c r="A19" s="58" t="s">
        <v>218</v>
      </c>
      <c r="B19" s="59" t="s">
        <v>168</v>
      </c>
    </row>
    <row r="20" spans="1:2" x14ac:dyDescent="0.2">
      <c r="A20" s="58" t="s">
        <v>219</v>
      </c>
      <c r="B20" s="59" t="s">
        <v>168</v>
      </c>
    </row>
    <row r="21" spans="1:2" x14ac:dyDescent="0.2">
      <c r="A21" s="58" t="s">
        <v>220</v>
      </c>
      <c r="B21" s="59" t="s">
        <v>209</v>
      </c>
    </row>
    <row r="22" spans="1:2" x14ac:dyDescent="0.2">
      <c r="A22" s="58" t="s">
        <v>221</v>
      </c>
      <c r="B22" s="59" t="s">
        <v>168</v>
      </c>
    </row>
    <row r="23" spans="1:2" x14ac:dyDescent="0.2">
      <c r="A23" s="58" t="s">
        <v>222</v>
      </c>
      <c r="B23" s="59" t="s">
        <v>209</v>
      </c>
    </row>
    <row r="24" spans="1:2" x14ac:dyDescent="0.2">
      <c r="A24" s="58" t="s">
        <v>223</v>
      </c>
      <c r="B24" s="59" t="s">
        <v>215</v>
      </c>
    </row>
    <row r="25" spans="1:2" x14ac:dyDescent="0.2">
      <c r="A25" s="58" t="s">
        <v>224</v>
      </c>
      <c r="B25" s="59" t="s">
        <v>215</v>
      </c>
    </row>
    <row r="26" spans="1:2" x14ac:dyDescent="0.2">
      <c r="A26" s="58" t="s">
        <v>225</v>
      </c>
      <c r="B26" s="59" t="s">
        <v>215</v>
      </c>
    </row>
    <row r="27" spans="1:2" x14ac:dyDescent="0.2">
      <c r="A27" s="58" t="s">
        <v>226</v>
      </c>
      <c r="B27" s="59"/>
    </row>
    <row r="28" spans="1:2" x14ac:dyDescent="0.2">
      <c r="A28" s="58" t="s">
        <v>227</v>
      </c>
      <c r="B28" s="59" t="s">
        <v>33</v>
      </c>
    </row>
    <row r="29" spans="1:2" x14ac:dyDescent="0.2">
      <c r="A29" s="58" t="s">
        <v>228</v>
      </c>
      <c r="B29" s="59" t="s">
        <v>168</v>
      </c>
    </row>
    <row r="30" spans="1:2" x14ac:dyDescent="0.2">
      <c r="A30" s="58" t="s">
        <v>229</v>
      </c>
      <c r="B30" s="59" t="s">
        <v>215</v>
      </c>
    </row>
    <row r="31" spans="1:2" x14ac:dyDescent="0.2">
      <c r="A31" s="58" t="s">
        <v>230</v>
      </c>
      <c r="B31" s="59" t="s">
        <v>215</v>
      </c>
    </row>
    <row r="32" spans="1:2" x14ac:dyDescent="0.2">
      <c r="A32" s="58" t="s">
        <v>231</v>
      </c>
      <c r="B32" s="59" t="s">
        <v>209</v>
      </c>
    </row>
    <row r="33" spans="1:2" x14ac:dyDescent="0.2">
      <c r="A33" s="58" t="s">
        <v>232</v>
      </c>
      <c r="B33" s="59" t="s">
        <v>209</v>
      </c>
    </row>
    <row r="34" spans="1:2" x14ac:dyDescent="0.2">
      <c r="A34" s="58" t="s">
        <v>233</v>
      </c>
      <c r="B34" s="59"/>
    </row>
    <row r="35" spans="1:2" x14ac:dyDescent="0.2">
      <c r="A35" s="58" t="s">
        <v>121</v>
      </c>
      <c r="B35" s="59" t="s">
        <v>33</v>
      </c>
    </row>
    <row r="36" spans="1:2" x14ac:dyDescent="0.2">
      <c r="A36" s="58" t="s">
        <v>130</v>
      </c>
      <c r="B36" s="59" t="s">
        <v>209</v>
      </c>
    </row>
    <row r="37" spans="1:2" x14ac:dyDescent="0.2">
      <c r="A37" s="58" t="s">
        <v>234</v>
      </c>
      <c r="B37" s="59" t="s">
        <v>215</v>
      </c>
    </row>
    <row r="38" spans="1:2" x14ac:dyDescent="0.2">
      <c r="A38" s="58" t="s">
        <v>235</v>
      </c>
      <c r="B38" s="59" t="s">
        <v>168</v>
      </c>
    </row>
    <row r="39" spans="1:2" x14ac:dyDescent="0.2">
      <c r="A39" s="58" t="s">
        <v>141</v>
      </c>
      <c r="B39" s="59" t="s">
        <v>33</v>
      </c>
    </row>
    <row r="40" spans="1:2" x14ac:dyDescent="0.2">
      <c r="A40" s="58" t="s">
        <v>236</v>
      </c>
      <c r="B40" s="59" t="s">
        <v>209</v>
      </c>
    </row>
    <row r="41" spans="1:2" x14ac:dyDescent="0.2">
      <c r="A41" s="58" t="s">
        <v>237</v>
      </c>
      <c r="B41" s="59" t="s">
        <v>209</v>
      </c>
    </row>
    <row r="42" spans="1:2" x14ac:dyDescent="0.2">
      <c r="A42" s="58" t="s">
        <v>238</v>
      </c>
      <c r="B42" s="59" t="s">
        <v>168</v>
      </c>
    </row>
    <row r="43" spans="1:2" x14ac:dyDescent="0.2">
      <c r="A43" s="58" t="s">
        <v>239</v>
      </c>
      <c r="B43" s="59" t="s">
        <v>215</v>
      </c>
    </row>
    <row r="44" spans="1:2" x14ac:dyDescent="0.2">
      <c r="A44" s="58" t="s">
        <v>166</v>
      </c>
      <c r="B44" s="59" t="s">
        <v>168</v>
      </c>
    </row>
    <row r="45" spans="1:2" x14ac:dyDescent="0.2">
      <c r="A45" s="58" t="s">
        <v>240</v>
      </c>
      <c r="B45" s="59" t="s">
        <v>168</v>
      </c>
    </row>
    <row r="46" spans="1:2" x14ac:dyDescent="0.2">
      <c r="A46" s="58" t="s">
        <v>194</v>
      </c>
      <c r="B46" s="59" t="s">
        <v>33</v>
      </c>
    </row>
    <row r="47" spans="1:2" x14ac:dyDescent="0.2">
      <c r="A47" s="58" t="s">
        <v>241</v>
      </c>
      <c r="B47" s="59" t="s">
        <v>168</v>
      </c>
    </row>
    <row r="48" spans="1:2" x14ac:dyDescent="0.2">
      <c r="A48" s="58" t="s">
        <v>242</v>
      </c>
      <c r="B48" s="59" t="s">
        <v>209</v>
      </c>
    </row>
    <row r="49" spans="1:2" x14ac:dyDescent="0.2">
      <c r="A49" s="58" t="s">
        <v>189</v>
      </c>
      <c r="B49" s="59" t="s">
        <v>33</v>
      </c>
    </row>
    <row r="50" spans="1:2" x14ac:dyDescent="0.2">
      <c r="A50" s="58" t="s">
        <v>160</v>
      </c>
      <c r="B50" s="59" t="s">
        <v>215</v>
      </c>
    </row>
    <row r="51" spans="1:2" x14ac:dyDescent="0.2">
      <c r="A51" s="58" t="s">
        <v>243</v>
      </c>
      <c r="B51" s="59" t="s">
        <v>168</v>
      </c>
    </row>
    <row r="52" spans="1:2" x14ac:dyDescent="0.2">
      <c r="A52" s="60" t="s">
        <v>244</v>
      </c>
      <c r="B52" s="61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6644A-A67E-4BFF-B26A-E348DBC733EA}">
  <sheetPr codeName="Sheet18"/>
  <dimension ref="A1:B52"/>
  <sheetViews>
    <sheetView topLeftCell="A2" workbookViewId="0"/>
  </sheetViews>
  <sheetFormatPr baseColWidth="10" defaultColWidth="8.83203125" defaultRowHeight="15" x14ac:dyDescent="0.2"/>
  <cols>
    <col min="1" max="1" width="12.6640625" customWidth="1"/>
    <col min="2" max="2" width="9.83203125" bestFit="1" customWidth="1"/>
  </cols>
  <sheetData>
    <row r="1" spans="1:2" x14ac:dyDescent="0.2">
      <c r="A1" t="s">
        <v>203</v>
      </c>
      <c r="B1" t="s">
        <v>15</v>
      </c>
    </row>
    <row r="2" spans="1:2" x14ac:dyDescent="0.2">
      <c r="A2" t="s">
        <v>204</v>
      </c>
      <c r="B2" t="s">
        <v>33</v>
      </c>
    </row>
    <row r="3" spans="1:2" x14ac:dyDescent="0.2">
      <c r="A3" t="s">
        <v>205</v>
      </c>
      <c r="B3" t="s">
        <v>168</v>
      </c>
    </row>
    <row r="4" spans="1:2" x14ac:dyDescent="0.2">
      <c r="A4" t="s">
        <v>206</v>
      </c>
      <c r="B4" t="s">
        <v>168</v>
      </c>
    </row>
    <row r="5" spans="1:2" x14ac:dyDescent="0.2">
      <c r="A5" t="s">
        <v>207</v>
      </c>
      <c r="B5" t="s">
        <v>33</v>
      </c>
    </row>
    <row r="6" spans="1:2" x14ac:dyDescent="0.2">
      <c r="A6" t="s">
        <v>154</v>
      </c>
      <c r="B6" t="s">
        <v>33</v>
      </c>
    </row>
    <row r="7" spans="1:2" x14ac:dyDescent="0.2">
      <c r="A7" t="s">
        <v>148</v>
      </c>
      <c r="B7" t="s">
        <v>33</v>
      </c>
    </row>
    <row r="8" spans="1:2" x14ac:dyDescent="0.2">
      <c r="A8" t="s">
        <v>208</v>
      </c>
      <c r="B8" t="s">
        <v>209</v>
      </c>
    </row>
    <row r="9" spans="1:2" x14ac:dyDescent="0.2">
      <c r="A9" t="s">
        <v>210</v>
      </c>
      <c r="B9" t="s">
        <v>168</v>
      </c>
    </row>
    <row r="10" spans="1:2" x14ac:dyDescent="0.2">
      <c r="A10" t="s">
        <v>211</v>
      </c>
      <c r="B10" t="s">
        <v>168</v>
      </c>
    </row>
    <row r="11" spans="1:2" x14ac:dyDescent="0.2">
      <c r="A11" t="s">
        <v>184</v>
      </c>
      <c r="B11" t="s">
        <v>168</v>
      </c>
    </row>
    <row r="12" spans="1:2" x14ac:dyDescent="0.2">
      <c r="A12" t="s">
        <v>212</v>
      </c>
      <c r="B12" t="s">
        <v>168</v>
      </c>
    </row>
    <row r="13" spans="1:2" x14ac:dyDescent="0.2">
      <c r="A13" t="s">
        <v>213</v>
      </c>
      <c r="B13" t="s">
        <v>33</v>
      </c>
    </row>
    <row r="14" spans="1:2" x14ac:dyDescent="0.2">
      <c r="A14" t="s">
        <v>214</v>
      </c>
      <c r="B14" t="s">
        <v>215</v>
      </c>
    </row>
    <row r="15" spans="1:2" x14ac:dyDescent="0.2">
      <c r="A15" t="s">
        <v>179</v>
      </c>
      <c r="B15" t="s">
        <v>33</v>
      </c>
    </row>
    <row r="16" spans="1:2" x14ac:dyDescent="0.2">
      <c r="A16" t="s">
        <v>173</v>
      </c>
      <c r="B16" t="s">
        <v>215</v>
      </c>
    </row>
    <row r="17" spans="1:2" x14ac:dyDescent="0.2">
      <c r="A17" t="s">
        <v>216</v>
      </c>
      <c r="B17" t="s">
        <v>215</v>
      </c>
    </row>
    <row r="18" spans="1:2" x14ac:dyDescent="0.2">
      <c r="A18" t="s">
        <v>217</v>
      </c>
      <c r="B18" t="s">
        <v>215</v>
      </c>
    </row>
    <row r="19" spans="1:2" x14ac:dyDescent="0.2">
      <c r="A19" t="s">
        <v>218</v>
      </c>
      <c r="B19" t="s">
        <v>168</v>
      </c>
    </row>
    <row r="20" spans="1:2" x14ac:dyDescent="0.2">
      <c r="A20" t="s">
        <v>219</v>
      </c>
      <c r="B20" t="s">
        <v>168</v>
      </c>
    </row>
    <row r="21" spans="1:2" x14ac:dyDescent="0.2">
      <c r="A21" t="s">
        <v>220</v>
      </c>
      <c r="B21" t="s">
        <v>209</v>
      </c>
    </row>
    <row r="22" spans="1:2" x14ac:dyDescent="0.2">
      <c r="A22" t="s">
        <v>221</v>
      </c>
      <c r="B22" t="s">
        <v>168</v>
      </c>
    </row>
    <row r="23" spans="1:2" x14ac:dyDescent="0.2">
      <c r="A23" t="s">
        <v>222</v>
      </c>
      <c r="B23" t="s">
        <v>209</v>
      </c>
    </row>
    <row r="24" spans="1:2" x14ac:dyDescent="0.2">
      <c r="A24" t="s">
        <v>223</v>
      </c>
      <c r="B24" t="s">
        <v>215</v>
      </c>
    </row>
    <row r="25" spans="1:2" x14ac:dyDescent="0.2">
      <c r="A25" t="s">
        <v>224</v>
      </c>
      <c r="B25" t="s">
        <v>215</v>
      </c>
    </row>
    <row r="26" spans="1:2" x14ac:dyDescent="0.2">
      <c r="A26" t="s">
        <v>225</v>
      </c>
      <c r="B26" t="s">
        <v>215</v>
      </c>
    </row>
    <row r="27" spans="1:2" x14ac:dyDescent="0.2">
      <c r="A27" t="s">
        <v>226</v>
      </c>
    </row>
    <row r="28" spans="1:2" x14ac:dyDescent="0.2">
      <c r="A28" t="s">
        <v>227</v>
      </c>
      <c r="B28" t="s">
        <v>33</v>
      </c>
    </row>
    <row r="29" spans="1:2" x14ac:dyDescent="0.2">
      <c r="A29" t="s">
        <v>228</v>
      </c>
      <c r="B29" t="s">
        <v>168</v>
      </c>
    </row>
    <row r="30" spans="1:2" x14ac:dyDescent="0.2">
      <c r="A30" t="s">
        <v>229</v>
      </c>
      <c r="B30" t="s">
        <v>215</v>
      </c>
    </row>
    <row r="31" spans="1:2" x14ac:dyDescent="0.2">
      <c r="A31" t="s">
        <v>230</v>
      </c>
      <c r="B31" t="s">
        <v>215</v>
      </c>
    </row>
    <row r="32" spans="1:2" x14ac:dyDescent="0.2">
      <c r="A32" t="s">
        <v>231</v>
      </c>
      <c r="B32" t="s">
        <v>209</v>
      </c>
    </row>
    <row r="33" spans="1:2" x14ac:dyDescent="0.2">
      <c r="A33" t="s">
        <v>232</v>
      </c>
      <c r="B33" t="s">
        <v>209</v>
      </c>
    </row>
    <row r="34" spans="1:2" x14ac:dyDescent="0.2">
      <c r="A34" t="s">
        <v>233</v>
      </c>
    </row>
    <row r="35" spans="1:2" x14ac:dyDescent="0.2">
      <c r="A35" t="s">
        <v>121</v>
      </c>
      <c r="B35" t="s">
        <v>33</v>
      </c>
    </row>
    <row r="36" spans="1:2" x14ac:dyDescent="0.2">
      <c r="A36" t="s">
        <v>130</v>
      </c>
      <c r="B36" t="s">
        <v>209</v>
      </c>
    </row>
    <row r="37" spans="1:2" x14ac:dyDescent="0.2">
      <c r="A37" t="s">
        <v>234</v>
      </c>
      <c r="B37" t="s">
        <v>215</v>
      </c>
    </row>
    <row r="38" spans="1:2" x14ac:dyDescent="0.2">
      <c r="A38" t="s">
        <v>235</v>
      </c>
      <c r="B38" t="s">
        <v>168</v>
      </c>
    </row>
    <row r="39" spans="1:2" x14ac:dyDescent="0.2">
      <c r="A39" t="s">
        <v>141</v>
      </c>
      <c r="B39" t="s">
        <v>33</v>
      </c>
    </row>
    <row r="40" spans="1:2" x14ac:dyDescent="0.2">
      <c r="A40" t="s">
        <v>236</v>
      </c>
      <c r="B40" t="s">
        <v>209</v>
      </c>
    </row>
    <row r="41" spans="1:2" x14ac:dyDescent="0.2">
      <c r="A41" t="s">
        <v>237</v>
      </c>
      <c r="B41" t="s">
        <v>209</v>
      </c>
    </row>
    <row r="42" spans="1:2" x14ac:dyDescent="0.2">
      <c r="A42" t="s">
        <v>238</v>
      </c>
      <c r="B42" t="s">
        <v>168</v>
      </c>
    </row>
    <row r="43" spans="1:2" x14ac:dyDescent="0.2">
      <c r="A43" t="s">
        <v>239</v>
      </c>
      <c r="B43" t="s">
        <v>215</v>
      </c>
    </row>
    <row r="44" spans="1:2" x14ac:dyDescent="0.2">
      <c r="A44" t="s">
        <v>166</v>
      </c>
      <c r="B44" t="s">
        <v>168</v>
      </c>
    </row>
    <row r="45" spans="1:2" x14ac:dyDescent="0.2">
      <c r="A45" t="s">
        <v>240</v>
      </c>
      <c r="B45" t="s">
        <v>168</v>
      </c>
    </row>
    <row r="46" spans="1:2" x14ac:dyDescent="0.2">
      <c r="A46" t="s">
        <v>194</v>
      </c>
      <c r="B46" t="s">
        <v>33</v>
      </c>
    </row>
    <row r="47" spans="1:2" x14ac:dyDescent="0.2">
      <c r="A47" t="s">
        <v>241</v>
      </c>
      <c r="B47" t="s">
        <v>168</v>
      </c>
    </row>
    <row r="48" spans="1:2" x14ac:dyDescent="0.2">
      <c r="A48" t="s">
        <v>242</v>
      </c>
      <c r="B48" t="s">
        <v>209</v>
      </c>
    </row>
    <row r="49" spans="1:2" x14ac:dyDescent="0.2">
      <c r="A49" t="s">
        <v>189</v>
      </c>
      <c r="B49" t="s">
        <v>33</v>
      </c>
    </row>
    <row r="50" spans="1:2" x14ac:dyDescent="0.2">
      <c r="A50" t="s">
        <v>160</v>
      </c>
      <c r="B50" t="s">
        <v>215</v>
      </c>
    </row>
    <row r="51" spans="1:2" x14ac:dyDescent="0.2">
      <c r="A51" t="s">
        <v>243</v>
      </c>
      <c r="B51" t="s">
        <v>168</v>
      </c>
    </row>
    <row r="52" spans="1:2" x14ac:dyDescent="0.2">
      <c r="A52" t="s">
        <v>244</v>
      </c>
      <c r="B52" t="s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57"/>
  <sheetViews>
    <sheetView showGridLines="0" zoomScaleNormal="100" workbookViewId="0"/>
  </sheetViews>
  <sheetFormatPr baseColWidth="10" defaultColWidth="9.1640625" defaultRowHeight="12.75" customHeight="1" zeroHeight="1" x14ac:dyDescent="0.2"/>
  <cols>
    <col min="1" max="1" width="3.6640625" customWidth="1"/>
    <col min="2" max="2" width="2.6640625" customWidth="1"/>
    <col min="3" max="3" width="7.1640625" customWidth="1"/>
    <col min="4" max="4" width="19.6640625" customWidth="1"/>
    <col min="5" max="5" width="7.1640625" customWidth="1"/>
    <col min="6" max="6" width="27.33203125" customWidth="1"/>
    <col min="7" max="7" width="9.1640625" customWidth="1"/>
    <col min="8" max="8" width="7.1640625" customWidth="1"/>
    <col min="9" max="9" width="19.6640625" customWidth="1"/>
    <col min="10" max="10" width="7.1640625" customWidth="1"/>
    <col min="11" max="11" width="27.33203125" customWidth="1"/>
  </cols>
  <sheetData>
    <row r="1" spans="1:6" s="2" customFormat="1" ht="20.25" customHeight="1" x14ac:dyDescent="0.25">
      <c r="A1" s="1" t="s">
        <v>41</v>
      </c>
    </row>
    <row r="2" spans="1:6" ht="15" x14ac:dyDescent="0.2">
      <c r="A2" s="44"/>
    </row>
    <row r="3" spans="1:6" ht="16" x14ac:dyDescent="0.2">
      <c r="A3" s="27">
        <v>1</v>
      </c>
      <c r="B3" s="23" t="s">
        <v>42</v>
      </c>
    </row>
    <row r="4" spans="1:6" ht="15" x14ac:dyDescent="0.2"/>
    <row r="5" spans="1:6" ht="15" x14ac:dyDescent="0.2">
      <c r="C5" s="8" t="s">
        <v>13</v>
      </c>
      <c r="D5" s="8" t="s">
        <v>14</v>
      </c>
      <c r="E5" s="8" t="s">
        <v>15</v>
      </c>
      <c r="F5" s="8" t="s">
        <v>16</v>
      </c>
    </row>
    <row r="6" spans="1:6" ht="15" x14ac:dyDescent="0.2">
      <c r="C6" s="10">
        <v>10001</v>
      </c>
      <c r="D6" s="11" t="s">
        <v>21</v>
      </c>
      <c r="E6" s="11" t="s">
        <v>22</v>
      </c>
      <c r="F6" s="11" t="s">
        <v>23</v>
      </c>
    </row>
    <row r="7" spans="1:6" ht="15" x14ac:dyDescent="0.2">
      <c r="C7" s="14">
        <v>10002</v>
      </c>
      <c r="D7" s="15" t="s">
        <v>26</v>
      </c>
      <c r="E7" s="15" t="s">
        <v>22</v>
      </c>
      <c r="F7" s="15" t="s">
        <v>27</v>
      </c>
    </row>
    <row r="8" spans="1:6" ht="15" x14ac:dyDescent="0.2">
      <c r="C8" s="18">
        <v>10003</v>
      </c>
      <c r="D8" s="19" t="s">
        <v>28</v>
      </c>
      <c r="E8" s="19" t="s">
        <v>22</v>
      </c>
      <c r="F8" s="19" t="s">
        <v>29</v>
      </c>
    </row>
    <row r="9" spans="1:6" ht="15" x14ac:dyDescent="0.2">
      <c r="C9" s="18">
        <v>10004</v>
      </c>
      <c r="D9" s="19" t="s">
        <v>30</v>
      </c>
      <c r="E9" s="19" t="s">
        <v>22</v>
      </c>
      <c r="F9" s="19" t="s">
        <v>31</v>
      </c>
    </row>
    <row r="10" spans="1:6" ht="15" x14ac:dyDescent="0.2">
      <c r="C10" s="18">
        <v>10005</v>
      </c>
      <c r="D10" s="19" t="s">
        <v>32</v>
      </c>
      <c r="E10" s="19" t="s">
        <v>33</v>
      </c>
      <c r="F10" s="19" t="s">
        <v>34</v>
      </c>
    </row>
    <row r="11" spans="1:6" ht="15" x14ac:dyDescent="0.2">
      <c r="C11" s="18">
        <v>10006</v>
      </c>
      <c r="D11" s="19" t="s">
        <v>35</v>
      </c>
      <c r="E11" s="19" t="s">
        <v>33</v>
      </c>
      <c r="F11" s="19" t="s">
        <v>36</v>
      </c>
    </row>
    <row r="12" spans="1:6" ht="15" x14ac:dyDescent="0.2">
      <c r="C12" s="18">
        <v>10007</v>
      </c>
      <c r="D12" s="19" t="s">
        <v>37</v>
      </c>
      <c r="E12" s="19" t="s">
        <v>33</v>
      </c>
      <c r="F12" s="19" t="s">
        <v>38</v>
      </c>
    </row>
    <row r="13" spans="1:6" ht="15" x14ac:dyDescent="0.2">
      <c r="C13" s="18">
        <v>10008</v>
      </c>
      <c r="D13" s="19" t="s">
        <v>39</v>
      </c>
      <c r="E13" s="19" t="s">
        <v>33</v>
      </c>
      <c r="F13" s="19" t="s">
        <v>40</v>
      </c>
    </row>
    <row r="14" spans="1:6" ht="15" x14ac:dyDescent="0.2"/>
    <row r="15" spans="1:6" ht="15" x14ac:dyDescent="0.2"/>
    <row r="16" spans="1:6" ht="15" x14ac:dyDescent="0.2"/>
    <row r="17" spans="1:11" ht="15" x14ac:dyDescent="0.2"/>
    <row r="18" spans="1:11" ht="15" x14ac:dyDescent="0.2"/>
    <row r="19" spans="1:11" ht="15" x14ac:dyDescent="0.2"/>
    <row r="20" spans="1:11" ht="15" x14ac:dyDescent="0.2"/>
    <row r="21" spans="1:11" ht="15" x14ac:dyDescent="0.2"/>
    <row r="22" spans="1:11" ht="15" x14ac:dyDescent="0.2"/>
    <row r="23" spans="1:11" ht="15" x14ac:dyDescent="0.2"/>
    <row r="24" spans="1:11" ht="16" x14ac:dyDescent="0.2">
      <c r="A24" s="27">
        <v>2</v>
      </c>
      <c r="B24" s="23" t="s">
        <v>64</v>
      </c>
    </row>
    <row r="25" spans="1:11" ht="9" customHeight="1" x14ac:dyDescent="0.25">
      <c r="A25" s="24"/>
      <c r="B25" s="23"/>
    </row>
    <row r="26" spans="1:11" ht="16" x14ac:dyDescent="0.2">
      <c r="C26" s="23" t="s">
        <v>43</v>
      </c>
      <c r="H26" s="23" t="s">
        <v>44</v>
      </c>
    </row>
    <row r="27" spans="1:11" ht="15" x14ac:dyDescent="0.2">
      <c r="C27" s="8" t="s">
        <v>13</v>
      </c>
      <c r="D27" s="8" t="s">
        <v>14</v>
      </c>
      <c r="E27" s="8" t="s">
        <v>15</v>
      </c>
      <c r="F27" s="8" t="s">
        <v>16</v>
      </c>
      <c r="H27" s="8" t="s">
        <v>13</v>
      </c>
      <c r="I27" s="8" t="s">
        <v>14</v>
      </c>
      <c r="J27" s="8" t="s">
        <v>15</v>
      </c>
      <c r="K27" s="8" t="s">
        <v>16</v>
      </c>
    </row>
    <row r="28" spans="1:11" ht="15" x14ac:dyDescent="0.2">
      <c r="C28" s="10">
        <v>10001</v>
      </c>
      <c r="D28" s="11" t="s">
        <v>21</v>
      </c>
      <c r="E28" s="11" t="s">
        <v>22</v>
      </c>
      <c r="F28" s="11" t="s">
        <v>23</v>
      </c>
      <c r="H28" s="10">
        <v>10001</v>
      </c>
      <c r="I28" s="11" t="s">
        <v>21</v>
      </c>
      <c r="J28" s="11" t="s">
        <v>22</v>
      </c>
      <c r="K28" s="11" t="s">
        <v>23</v>
      </c>
    </row>
    <row r="29" spans="1:11" ht="15" x14ac:dyDescent="0.2">
      <c r="C29" s="14">
        <v>10002</v>
      </c>
      <c r="D29" s="15" t="s">
        <v>26</v>
      </c>
      <c r="E29" s="15" t="s">
        <v>22</v>
      </c>
      <c r="F29" s="15" t="s">
        <v>27</v>
      </c>
      <c r="H29" s="14">
        <v>10002</v>
      </c>
      <c r="I29" s="15" t="s">
        <v>26</v>
      </c>
      <c r="J29" s="15" t="s">
        <v>22</v>
      </c>
      <c r="K29" s="15" t="s">
        <v>27</v>
      </c>
    </row>
    <row r="30" spans="1:11" ht="15" x14ac:dyDescent="0.2">
      <c r="C30" s="18">
        <v>10003</v>
      </c>
      <c r="D30" s="19" t="s">
        <v>28</v>
      </c>
      <c r="E30" s="19" t="s">
        <v>22</v>
      </c>
      <c r="F30" s="19" t="s">
        <v>29</v>
      </c>
      <c r="H30" s="18">
        <v>10003</v>
      </c>
      <c r="I30" s="19" t="s">
        <v>28</v>
      </c>
      <c r="J30" s="19" t="s">
        <v>22</v>
      </c>
      <c r="K30" s="19" t="s">
        <v>29</v>
      </c>
    </row>
    <row r="31" spans="1:11" ht="15" x14ac:dyDescent="0.2">
      <c r="C31" s="18">
        <v>10004</v>
      </c>
      <c r="D31" s="19" t="s">
        <v>30</v>
      </c>
      <c r="E31" s="19" t="s">
        <v>22</v>
      </c>
      <c r="F31" s="19" t="s">
        <v>31</v>
      </c>
      <c r="H31" s="18">
        <v>10004</v>
      </c>
      <c r="I31" s="19" t="s">
        <v>30</v>
      </c>
      <c r="J31" s="19" t="s">
        <v>22</v>
      </c>
      <c r="K31" s="19" t="s">
        <v>31</v>
      </c>
    </row>
    <row r="32" spans="1:11" ht="15" x14ac:dyDescent="0.2">
      <c r="C32" s="18">
        <v>10005</v>
      </c>
      <c r="D32" s="19" t="s">
        <v>32</v>
      </c>
      <c r="E32" s="19" t="s">
        <v>33</v>
      </c>
      <c r="F32" s="19" t="s">
        <v>34</v>
      </c>
      <c r="H32" s="18">
        <v>10005</v>
      </c>
      <c r="I32" s="19" t="s">
        <v>32</v>
      </c>
      <c r="J32" s="19" t="s">
        <v>33</v>
      </c>
      <c r="K32" s="19" t="s">
        <v>34</v>
      </c>
    </row>
    <row r="33" spans="3:11" ht="15" x14ac:dyDescent="0.2">
      <c r="C33" s="18">
        <v>10006</v>
      </c>
      <c r="D33" s="19" t="s">
        <v>35</v>
      </c>
      <c r="E33" s="19" t="s">
        <v>33</v>
      </c>
      <c r="F33" s="19" t="s">
        <v>36</v>
      </c>
      <c r="H33" s="18">
        <v>10006</v>
      </c>
      <c r="I33" s="19" t="s">
        <v>35</v>
      </c>
      <c r="J33" s="19" t="s">
        <v>33</v>
      </c>
      <c r="K33" s="19" t="s">
        <v>36</v>
      </c>
    </row>
    <row r="34" spans="3:11" ht="15" x14ac:dyDescent="0.2">
      <c r="C34" s="18">
        <v>10007</v>
      </c>
      <c r="D34" s="19" t="s">
        <v>37</v>
      </c>
      <c r="E34" s="19" t="s">
        <v>33</v>
      </c>
      <c r="F34" s="19" t="s">
        <v>38</v>
      </c>
      <c r="H34" s="18">
        <v>10007</v>
      </c>
      <c r="I34" s="19" t="s">
        <v>37</v>
      </c>
      <c r="J34" s="19" t="s">
        <v>33</v>
      </c>
      <c r="K34" s="19" t="s">
        <v>38</v>
      </c>
    </row>
    <row r="35" spans="3:11" ht="15" x14ac:dyDescent="0.2">
      <c r="C35" s="18">
        <v>10008</v>
      </c>
      <c r="D35" s="19" t="s">
        <v>39</v>
      </c>
      <c r="E35" s="19" t="s">
        <v>33</v>
      </c>
      <c r="F35" s="19" t="s">
        <v>40</v>
      </c>
      <c r="H35" s="18">
        <v>10008</v>
      </c>
      <c r="I35" s="19" t="s">
        <v>39</v>
      </c>
      <c r="J35" s="19" t="s">
        <v>33</v>
      </c>
      <c r="K35" s="19" t="s">
        <v>40</v>
      </c>
    </row>
    <row r="36" spans="3:11" ht="15" x14ac:dyDescent="0.2"/>
    <row r="37" spans="3:11" ht="15" x14ac:dyDescent="0.2"/>
    <row r="38" spans="3:11" ht="15" x14ac:dyDescent="0.2"/>
    <row r="39" spans="3:11" ht="15" x14ac:dyDescent="0.2"/>
    <row r="40" spans="3:11" ht="15" x14ac:dyDescent="0.2"/>
    <row r="41" spans="3:11" ht="15" x14ac:dyDescent="0.2"/>
    <row r="42" spans="3:11" ht="15" x14ac:dyDescent="0.2"/>
    <row r="43" spans="3:11" ht="12.75" customHeight="1" x14ac:dyDescent="0.2"/>
    <row r="44" spans="3:11" ht="12.75" customHeight="1" x14ac:dyDescent="0.2"/>
    <row r="45" spans="3:11" ht="12.75" customHeight="1" x14ac:dyDescent="0.2"/>
    <row r="46" spans="3:11" ht="12.75" customHeight="1" x14ac:dyDescent="0.2"/>
    <row r="47" spans="3:11" ht="12.75" customHeight="1" x14ac:dyDescent="0.2"/>
    <row r="48" spans="3:11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6"/>
  <sheetViews>
    <sheetView zoomScaleNormal="100" workbookViewId="0">
      <selection activeCell="B16" sqref="B16"/>
    </sheetView>
  </sheetViews>
  <sheetFormatPr baseColWidth="10" defaultColWidth="9.1640625" defaultRowHeight="15" x14ac:dyDescent="0.2"/>
  <cols>
    <col min="1" max="1" width="25.5" style="5" customWidth="1"/>
    <col min="2" max="5" width="9.1640625" style="5" customWidth="1"/>
    <col min="6" max="16384" width="9.1640625" style="5"/>
  </cols>
  <sheetData>
    <row r="1" spans="1:5" s="2" customFormat="1" ht="20.25" customHeight="1" x14ac:dyDescent="0.25">
      <c r="A1" s="1" t="s">
        <v>49</v>
      </c>
    </row>
    <row r="2" spans="1:5" x14ac:dyDescent="0.2">
      <c r="A2" s="44"/>
    </row>
    <row r="3" spans="1:5" ht="15" customHeight="1" x14ac:dyDescent="0.2">
      <c r="A3" s="6" t="s">
        <v>47</v>
      </c>
      <c r="B3" s="28" t="s">
        <v>1</v>
      </c>
      <c r="C3" s="28"/>
      <c r="D3" s="28" t="s">
        <v>2</v>
      </c>
      <c r="E3" s="28" t="s">
        <v>3</v>
      </c>
    </row>
    <row r="4" spans="1:5" ht="15" customHeight="1" x14ac:dyDescent="0.2">
      <c r="A4" s="5" t="s">
        <v>4</v>
      </c>
      <c r="B4" s="29">
        <v>2.95</v>
      </c>
      <c r="C4" s="29"/>
      <c r="D4" s="29">
        <v>3.75</v>
      </c>
      <c r="E4" s="29">
        <v>4.1500000000000004</v>
      </c>
    </row>
    <row r="5" spans="1:5" ht="15" customHeight="1" x14ac:dyDescent="0.2">
      <c r="A5" s="5" t="s">
        <v>6</v>
      </c>
      <c r="B5" s="29">
        <v>2.95</v>
      </c>
      <c r="C5" s="29"/>
      <c r="D5" s="29">
        <v>3.65</v>
      </c>
      <c r="E5" s="29">
        <v>4.1500000000000004</v>
      </c>
    </row>
    <row r="6" spans="1:5" ht="15" customHeight="1" x14ac:dyDescent="0.2">
      <c r="A6" s="5" t="s">
        <v>7</v>
      </c>
      <c r="B6" s="29">
        <v>3.75</v>
      </c>
      <c r="C6" s="29"/>
      <c r="D6" s="29">
        <v>3.95</v>
      </c>
      <c r="E6" s="29">
        <v>4.25</v>
      </c>
    </row>
    <row r="7" spans="1:5" ht="15" customHeight="1" x14ac:dyDescent="0.2">
      <c r="A7" s="5" t="s">
        <v>5</v>
      </c>
      <c r="B7" s="29">
        <v>3.25</v>
      </c>
      <c r="C7" s="29"/>
      <c r="D7" s="29">
        <v>3.95</v>
      </c>
      <c r="E7" s="29">
        <v>4.4000000000000004</v>
      </c>
    </row>
    <row r="8" spans="1:5" ht="15" customHeight="1" x14ac:dyDescent="0.2">
      <c r="A8" s="5" t="s">
        <v>8</v>
      </c>
      <c r="B8" s="29">
        <v>3.45</v>
      </c>
      <c r="C8" s="29"/>
      <c r="D8" s="29">
        <v>4.1500000000000004</v>
      </c>
      <c r="E8" s="29">
        <v>4.55</v>
      </c>
    </row>
    <row r="9" spans="1:5" ht="15" customHeight="1" x14ac:dyDescent="0.2">
      <c r="A9" s="5" t="s">
        <v>9</v>
      </c>
      <c r="B9" s="29">
        <v>2</v>
      </c>
      <c r="C9" s="29"/>
      <c r="D9" s="29">
        <v>2.4</v>
      </c>
      <c r="E9" s="29">
        <v>2.75</v>
      </c>
    </row>
    <row r="10" spans="1:5" ht="15" customHeight="1" x14ac:dyDescent="0.2">
      <c r="A10" s="5" t="s">
        <v>10</v>
      </c>
      <c r="B10" s="29">
        <v>3.95</v>
      </c>
      <c r="C10" s="29"/>
      <c r="D10" s="29">
        <v>4.75</v>
      </c>
      <c r="E10" s="29">
        <v>5.15</v>
      </c>
    </row>
    <row r="11" spans="1:5" ht="15" customHeight="1" x14ac:dyDescent="0.2">
      <c r="A11" s="5" t="s">
        <v>11</v>
      </c>
      <c r="B11" s="29">
        <v>2.25</v>
      </c>
      <c r="C11" s="29"/>
      <c r="D11" s="29">
        <v>2.5</v>
      </c>
      <c r="E11" s="29">
        <v>2.75</v>
      </c>
    </row>
    <row r="12" spans="1:5" ht="15" customHeight="1" x14ac:dyDescent="0.2">
      <c r="A12" s="5" t="s">
        <v>12</v>
      </c>
      <c r="B12" s="29">
        <v>1.75</v>
      </c>
      <c r="C12" s="29"/>
      <c r="D12" s="29">
        <v>1.95</v>
      </c>
      <c r="E12" s="29">
        <v>2.0499999999999998</v>
      </c>
    </row>
    <row r="13" spans="1:5" ht="15" customHeight="1" x14ac:dyDescent="0.2"/>
    <row r="14" spans="1:5" ht="15" customHeight="1" x14ac:dyDescent="0.2">
      <c r="A14" s="30" t="s">
        <v>48</v>
      </c>
      <c r="B14" s="31"/>
      <c r="C14" s="31"/>
      <c r="D14" s="31"/>
      <c r="E14" s="31"/>
    </row>
    <row r="15" spans="1:5" s="32" customFormat="1" ht="7.5" customHeight="1" thickBot="1" x14ac:dyDescent="0.25"/>
    <row r="16" spans="1:5" ht="16" thickBot="1" x14ac:dyDescent="0.25">
      <c r="A16" s="7" t="s">
        <v>5</v>
      </c>
      <c r="B16" s="33">
        <f>VLOOKUP(A16,$A$4:$E$12,3,FALSE)</f>
        <v>0</v>
      </c>
      <c r="C16" s="4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14"/>
  <sheetViews>
    <sheetView workbookViewId="0">
      <selection activeCell="B4" sqref="B4"/>
    </sheetView>
  </sheetViews>
  <sheetFormatPr baseColWidth="10" defaultColWidth="9.1640625" defaultRowHeight="15" x14ac:dyDescent="0.2"/>
  <cols>
    <col min="1" max="1" width="16.5" style="35" customWidth="1"/>
    <col min="2" max="2" width="19.6640625" style="35" customWidth="1"/>
    <col min="3" max="3" width="40.1640625" style="35" customWidth="1"/>
    <col min="4" max="4" width="27.33203125" style="35" customWidth="1"/>
    <col min="5" max="5" width="6.83203125" style="35" bestFit="1" customWidth="1"/>
    <col min="6" max="6" width="5" style="35" bestFit="1" customWidth="1"/>
    <col min="7" max="7" width="9" style="35" bestFit="1" customWidth="1"/>
    <col min="8" max="16384" width="9.1640625" style="35"/>
  </cols>
  <sheetData>
    <row r="1" spans="1:3" s="2" customFormat="1" ht="20.25" customHeight="1" x14ac:dyDescent="0.25">
      <c r="A1" s="1" t="s">
        <v>52</v>
      </c>
    </row>
    <row r="2" spans="1:3" x14ac:dyDescent="0.2">
      <c r="A2" s="44"/>
    </row>
    <row r="3" spans="1:3" x14ac:dyDescent="0.2">
      <c r="A3" s="34" t="s">
        <v>50</v>
      </c>
      <c r="B3" s="34" t="s">
        <v>15</v>
      </c>
    </row>
    <row r="4" spans="1:3" x14ac:dyDescent="0.2">
      <c r="A4" s="35" t="s">
        <v>28</v>
      </c>
      <c r="B4" s="36" t="e">
        <f>VLOOKUP(A4,$A$9:$B$14,-1,FALSE)</f>
        <v>#N/A</v>
      </c>
    </row>
    <row r="5" spans="1:3" x14ac:dyDescent="0.2">
      <c r="A5" s="38" t="s">
        <v>32</v>
      </c>
      <c r="B5" s="36"/>
    </row>
    <row r="6" spans="1:3" x14ac:dyDescent="0.2">
      <c r="A6" s="35" t="s">
        <v>51</v>
      </c>
      <c r="B6" s="36" t="str">
        <f>IFERROR(VLOOKUP(A6,$B$9:$C$14,2,FALSE),"")</f>
        <v/>
      </c>
    </row>
    <row r="8" spans="1:3" x14ac:dyDescent="0.2">
      <c r="A8" s="37" t="s">
        <v>15</v>
      </c>
      <c r="B8" s="37" t="s">
        <v>14</v>
      </c>
      <c r="C8" s="37" t="s">
        <v>16</v>
      </c>
    </row>
    <row r="9" spans="1:3" x14ac:dyDescent="0.2">
      <c r="A9" s="39" t="s">
        <v>22</v>
      </c>
      <c r="B9" s="39" t="s">
        <v>21</v>
      </c>
      <c r="C9" s="39" t="s">
        <v>23</v>
      </c>
    </row>
    <row r="10" spans="1:3" x14ac:dyDescent="0.2">
      <c r="A10" s="40" t="s">
        <v>22</v>
      </c>
      <c r="B10" s="40" t="s">
        <v>26</v>
      </c>
      <c r="C10" s="40" t="s">
        <v>27</v>
      </c>
    </row>
    <row r="11" spans="1:3" x14ac:dyDescent="0.2">
      <c r="A11" s="38" t="s">
        <v>22</v>
      </c>
      <c r="B11" s="38" t="s">
        <v>28</v>
      </c>
      <c r="C11" s="38" t="s">
        <v>29</v>
      </c>
    </row>
    <row r="12" spans="1:3" x14ac:dyDescent="0.2">
      <c r="A12" s="38" t="s">
        <v>22</v>
      </c>
      <c r="B12" s="38" t="s">
        <v>30</v>
      </c>
      <c r="C12" s="38" t="s">
        <v>31</v>
      </c>
    </row>
    <row r="13" spans="1:3" x14ac:dyDescent="0.2">
      <c r="A13" s="38" t="s">
        <v>33</v>
      </c>
      <c r="B13" s="38" t="s">
        <v>32</v>
      </c>
      <c r="C13" s="38" t="s">
        <v>34</v>
      </c>
    </row>
    <row r="14" spans="1:3" x14ac:dyDescent="0.2">
      <c r="A14" s="38" t="s">
        <v>33</v>
      </c>
      <c r="B14" s="38" t="s">
        <v>35</v>
      </c>
      <c r="C14" s="38" t="s">
        <v>36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30"/>
  <sheetViews>
    <sheetView showGridLines="0" zoomScaleNormal="100" workbookViewId="0"/>
  </sheetViews>
  <sheetFormatPr baseColWidth="10" defaultColWidth="9.1640625" defaultRowHeight="12.75" customHeight="1" zeroHeight="1" x14ac:dyDescent="0.2"/>
  <cols>
    <col min="1" max="17" width="9.1640625" customWidth="1"/>
  </cols>
  <sheetData>
    <row r="1" spans="1:1" s="2" customFormat="1" ht="20.25" customHeight="1" x14ac:dyDescent="0.25">
      <c r="A1" s="1" t="s">
        <v>53</v>
      </c>
    </row>
    <row r="2" spans="1:1" ht="15" x14ac:dyDescent="0.2">
      <c r="A2" s="44"/>
    </row>
    <row r="3" spans="1:1" ht="15" x14ac:dyDescent="0.2"/>
    <row r="4" spans="1:1" ht="15" x14ac:dyDescent="0.2"/>
    <row r="5" spans="1:1" ht="15" x14ac:dyDescent="0.2"/>
    <row r="6" spans="1:1" ht="15" x14ac:dyDescent="0.2"/>
    <row r="7" spans="1:1" ht="15" x14ac:dyDescent="0.2"/>
    <row r="8" spans="1:1" ht="15" x14ac:dyDescent="0.2"/>
    <row r="9" spans="1:1" ht="15" x14ac:dyDescent="0.2"/>
    <row r="10" spans="1:1" ht="15" x14ac:dyDescent="0.2"/>
    <row r="11" spans="1:1" ht="15" x14ac:dyDescent="0.2"/>
    <row r="12" spans="1:1" ht="15" x14ac:dyDescent="0.2"/>
    <row r="13" spans="1:1" ht="15" x14ac:dyDescent="0.2"/>
    <row r="14" spans="1:1" ht="15" x14ac:dyDescent="0.2"/>
    <row r="15" spans="1:1" ht="15" x14ac:dyDescent="0.2"/>
    <row r="16" spans="1:1" ht="15" x14ac:dyDescent="0.2"/>
    <row r="17" ht="15" x14ac:dyDescent="0.2"/>
    <row r="18" ht="15" x14ac:dyDescent="0.2"/>
    <row r="19" ht="15" x14ac:dyDescent="0.2"/>
    <row r="20" ht="15" x14ac:dyDescent="0.2"/>
    <row r="21" ht="15" x14ac:dyDescent="0.2"/>
    <row r="22" ht="15" x14ac:dyDescent="0.2"/>
    <row r="23" ht="15" x14ac:dyDescent="0.2"/>
    <row r="24" ht="15" x14ac:dyDescent="0.2"/>
    <row r="25" ht="15" x14ac:dyDescent="0.2"/>
    <row r="26" ht="15" x14ac:dyDescent="0.2"/>
    <row r="27" ht="15" x14ac:dyDescent="0.2"/>
    <row r="28" ht="15" x14ac:dyDescent="0.2"/>
    <row r="29" ht="15" x14ac:dyDescent="0.2"/>
    <row r="30" ht="15" x14ac:dyDescent="0.2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8"/>
  <sheetViews>
    <sheetView zoomScaleNormal="100" workbookViewId="0">
      <selection activeCell="D17" sqref="D17"/>
    </sheetView>
  </sheetViews>
  <sheetFormatPr baseColWidth="10" defaultColWidth="9.1640625" defaultRowHeight="15" x14ac:dyDescent="0.2"/>
  <cols>
    <col min="1" max="1" width="5.5" style="5" customWidth="1"/>
    <col min="2" max="2" width="25.5" style="5" customWidth="1"/>
    <col min="3" max="5" width="9.1640625" style="5" customWidth="1"/>
    <col min="6" max="16384" width="9.1640625" style="5"/>
  </cols>
  <sheetData>
    <row r="1" spans="1:7" s="2" customFormat="1" ht="20.25" customHeight="1" x14ac:dyDescent="0.25">
      <c r="A1" s="1" t="s">
        <v>54</v>
      </c>
      <c r="B1" s="1"/>
    </row>
    <row r="2" spans="1:7" x14ac:dyDescent="0.2">
      <c r="A2" s="44"/>
    </row>
    <row r="3" spans="1:7" ht="15" customHeight="1" x14ac:dyDescent="0.2">
      <c r="B3" s="6" t="s">
        <v>47</v>
      </c>
      <c r="C3" s="28" t="s">
        <v>1</v>
      </c>
      <c r="D3" s="28" t="s">
        <v>2</v>
      </c>
      <c r="E3" s="28" t="s">
        <v>3</v>
      </c>
    </row>
    <row r="4" spans="1:7" ht="15" customHeight="1" x14ac:dyDescent="0.2">
      <c r="A4" s="43"/>
      <c r="B4" s="5" t="s">
        <v>4</v>
      </c>
      <c r="C4" s="29">
        <v>2.95</v>
      </c>
      <c r="D4" s="29">
        <v>3.75</v>
      </c>
      <c r="E4" s="29">
        <v>4.1500000000000004</v>
      </c>
    </row>
    <row r="5" spans="1:7" ht="15" customHeight="1" x14ac:dyDescent="0.2">
      <c r="A5" s="43"/>
      <c r="B5" s="5" t="s">
        <v>6</v>
      </c>
      <c r="C5" s="29">
        <v>2.95</v>
      </c>
      <c r="D5" s="29">
        <v>3.65</v>
      </c>
      <c r="E5" s="29">
        <v>4.1500000000000004</v>
      </c>
    </row>
    <row r="6" spans="1:7" ht="15" customHeight="1" x14ac:dyDescent="0.2">
      <c r="A6" s="43"/>
      <c r="B6" s="5" t="s">
        <v>7</v>
      </c>
      <c r="C6" s="29">
        <v>3.75</v>
      </c>
      <c r="D6" s="29">
        <v>3.95</v>
      </c>
      <c r="E6" s="29">
        <v>4.25</v>
      </c>
    </row>
    <row r="7" spans="1:7" ht="15" customHeight="1" x14ac:dyDescent="0.2">
      <c r="A7" s="43"/>
      <c r="B7" s="5" t="s">
        <v>5</v>
      </c>
      <c r="C7" s="29">
        <v>3.25</v>
      </c>
      <c r="D7" s="29">
        <v>3.95</v>
      </c>
      <c r="E7" s="29">
        <v>4.4000000000000004</v>
      </c>
    </row>
    <row r="8" spans="1:7" ht="15" customHeight="1" x14ac:dyDescent="0.2">
      <c r="A8" s="43"/>
      <c r="B8" s="5" t="s">
        <v>8</v>
      </c>
      <c r="C8" s="29">
        <v>3.45</v>
      </c>
      <c r="D8" s="29">
        <v>4.1500000000000004</v>
      </c>
      <c r="E8" s="29">
        <v>4.55</v>
      </c>
    </row>
    <row r="9" spans="1:7" ht="15" customHeight="1" x14ac:dyDescent="0.2">
      <c r="A9" s="43"/>
      <c r="B9" s="5" t="s">
        <v>9</v>
      </c>
      <c r="C9" s="29">
        <v>2</v>
      </c>
      <c r="D9" s="29">
        <v>2.4</v>
      </c>
      <c r="E9" s="29">
        <v>2.75</v>
      </c>
    </row>
    <row r="10" spans="1:7" ht="15" customHeight="1" x14ac:dyDescent="0.2">
      <c r="A10" s="43"/>
      <c r="B10" s="5" t="s">
        <v>10</v>
      </c>
      <c r="C10" s="29">
        <v>3.95</v>
      </c>
      <c r="D10" s="29">
        <v>4.75</v>
      </c>
      <c r="E10" s="29">
        <v>5.15</v>
      </c>
    </row>
    <row r="11" spans="1:7" ht="15" customHeight="1" x14ac:dyDescent="0.2"/>
    <row r="12" spans="1:7" ht="15" customHeight="1" x14ac:dyDescent="0.2">
      <c r="B12" s="30" t="s">
        <v>55</v>
      </c>
      <c r="C12" s="31"/>
      <c r="D12" s="31"/>
      <c r="E12" s="31"/>
      <c r="F12" s="31"/>
      <c r="G12" s="31"/>
    </row>
    <row r="13" spans="1:7" s="32" customFormat="1" ht="7.5" customHeight="1" thickBot="1" x14ac:dyDescent="0.25"/>
    <row r="14" spans="1:7" ht="16" thickBot="1" x14ac:dyDescent="0.25">
      <c r="B14" s="7" t="s">
        <v>5</v>
      </c>
      <c r="C14" s="42">
        <f>MATCH(B14,$B$4:$B$10,0)</f>
        <v>4</v>
      </c>
    </row>
    <row r="17" spans="2:3" x14ac:dyDescent="0.2">
      <c r="C17" s="5" t="s">
        <v>247</v>
      </c>
    </row>
    <row r="18" spans="2:3" x14ac:dyDescent="0.2">
      <c r="B18" s="5" t="s">
        <v>9</v>
      </c>
      <c r="C18" s="5">
        <f>MATCH(B18,$B$4:$B$10,0)</f>
        <v>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14"/>
  <sheetViews>
    <sheetView zoomScaleNormal="100" workbookViewId="0">
      <selection activeCell="C14" sqref="C14"/>
    </sheetView>
  </sheetViews>
  <sheetFormatPr baseColWidth="10" defaultColWidth="9.1640625" defaultRowHeight="15" x14ac:dyDescent="0.2"/>
  <cols>
    <col min="1" max="1" width="5.5" style="5" customWidth="1"/>
    <col min="2" max="2" width="25.5" style="5" customWidth="1"/>
    <col min="3" max="5" width="9.1640625" style="5" customWidth="1"/>
    <col min="6" max="16384" width="9.1640625" style="5"/>
  </cols>
  <sheetData>
    <row r="1" spans="1:7" s="2" customFormat="1" ht="20.25" customHeight="1" x14ac:dyDescent="0.25">
      <c r="A1" s="1" t="s">
        <v>62</v>
      </c>
      <c r="B1" s="1"/>
    </row>
    <row r="2" spans="1:7" x14ac:dyDescent="0.2">
      <c r="A2" s="44"/>
    </row>
    <row r="3" spans="1:7" ht="15" customHeight="1" x14ac:dyDescent="0.2">
      <c r="B3" s="6" t="s">
        <v>47</v>
      </c>
      <c r="C3" s="28" t="s">
        <v>1</v>
      </c>
      <c r="D3" s="28" t="s">
        <v>2</v>
      </c>
      <c r="E3" s="28" t="s">
        <v>3</v>
      </c>
    </row>
    <row r="4" spans="1:7" ht="15" customHeight="1" x14ac:dyDescent="0.2">
      <c r="A4" s="43"/>
      <c r="B4" s="5" t="s">
        <v>4</v>
      </c>
      <c r="C4" s="29">
        <v>2.95</v>
      </c>
      <c r="D4" s="29">
        <v>3.75</v>
      </c>
      <c r="E4" s="29">
        <v>4.1500000000000004</v>
      </c>
    </row>
    <row r="5" spans="1:7" ht="15" customHeight="1" x14ac:dyDescent="0.2">
      <c r="A5" s="43"/>
      <c r="B5" s="5" t="s">
        <v>6</v>
      </c>
      <c r="C5" s="29">
        <v>2.95</v>
      </c>
      <c r="D5" s="29">
        <v>3.65</v>
      </c>
      <c r="E5" s="29">
        <v>4.1500000000000004</v>
      </c>
    </row>
    <row r="6" spans="1:7" ht="15" customHeight="1" x14ac:dyDescent="0.2">
      <c r="A6" s="43"/>
      <c r="B6" s="5" t="s">
        <v>7</v>
      </c>
      <c r="C6" s="29">
        <v>3.75</v>
      </c>
      <c r="D6" s="29">
        <v>3.95</v>
      </c>
      <c r="E6" s="29">
        <v>4.25</v>
      </c>
    </row>
    <row r="7" spans="1:7" ht="15" customHeight="1" x14ac:dyDescent="0.2">
      <c r="A7" s="43"/>
      <c r="B7" s="5" t="s">
        <v>5</v>
      </c>
      <c r="C7" s="29">
        <v>3.25</v>
      </c>
      <c r="D7" s="29">
        <v>3.95</v>
      </c>
      <c r="E7" s="29">
        <v>4.4000000000000004</v>
      </c>
    </row>
    <row r="8" spans="1:7" ht="15" customHeight="1" x14ac:dyDescent="0.2">
      <c r="A8" s="43"/>
      <c r="B8" s="5" t="s">
        <v>8</v>
      </c>
      <c r="C8" s="29">
        <v>3.45</v>
      </c>
      <c r="D8" s="29">
        <v>4.1500000000000004</v>
      </c>
      <c r="E8" s="29">
        <v>4.55</v>
      </c>
    </row>
    <row r="9" spans="1:7" ht="15" customHeight="1" x14ac:dyDescent="0.2">
      <c r="A9" s="43"/>
      <c r="B9" s="5" t="s">
        <v>9</v>
      </c>
      <c r="C9" s="29">
        <v>2</v>
      </c>
      <c r="D9" s="29">
        <v>2.4</v>
      </c>
      <c r="E9" s="29">
        <v>2.75</v>
      </c>
    </row>
    <row r="10" spans="1:7" ht="15" customHeight="1" x14ac:dyDescent="0.2">
      <c r="A10" s="43"/>
      <c r="B10" s="5" t="s">
        <v>10</v>
      </c>
      <c r="C10" s="29">
        <v>3.95</v>
      </c>
      <c r="D10" s="29">
        <v>4.75</v>
      </c>
      <c r="E10" s="29">
        <v>5.15</v>
      </c>
    </row>
    <row r="11" spans="1:7" ht="15" customHeight="1" x14ac:dyDescent="0.2"/>
    <row r="12" spans="1:7" ht="15" customHeight="1" x14ac:dyDescent="0.2">
      <c r="B12" s="30" t="s">
        <v>55</v>
      </c>
      <c r="C12" s="31"/>
      <c r="D12" s="31"/>
      <c r="E12" s="31"/>
      <c r="F12" s="31"/>
      <c r="G12" s="31"/>
    </row>
    <row r="13" spans="1:7" s="32" customFormat="1" ht="7.5" customHeight="1" thickBot="1" x14ac:dyDescent="0.25"/>
    <row r="14" spans="1:7" ht="16" thickBot="1" x14ac:dyDescent="0.25">
      <c r="B14" s="7" t="s">
        <v>60</v>
      </c>
      <c r="C14" s="42">
        <f>MATCH(B14,$C$3:$E$3,0)</f>
        <v>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I40"/>
  <sheetViews>
    <sheetView showGridLines="0" zoomScaleNormal="100" workbookViewId="0">
      <selection activeCell="F28" sqref="F28"/>
    </sheetView>
  </sheetViews>
  <sheetFormatPr baseColWidth="10" defaultColWidth="9.1640625" defaultRowHeight="12.75" customHeight="1" zeroHeight="1" x14ac:dyDescent="0.2"/>
  <cols>
    <col min="1" max="1" width="3.6640625" customWidth="1"/>
    <col min="2" max="11" width="9.1640625" customWidth="1"/>
  </cols>
  <sheetData>
    <row r="1" spans="1:1" s="2" customFormat="1" ht="20.25" customHeight="1" x14ac:dyDescent="0.25">
      <c r="A1" s="1" t="s">
        <v>0</v>
      </c>
    </row>
    <row r="2" spans="1:1" ht="15" x14ac:dyDescent="0.2">
      <c r="A2" s="44"/>
    </row>
    <row r="3" spans="1:1" ht="15" x14ac:dyDescent="0.2"/>
    <row r="4" spans="1:1" ht="15" x14ac:dyDescent="0.2"/>
    <row r="5" spans="1:1" ht="15" x14ac:dyDescent="0.2"/>
    <row r="6" spans="1:1" ht="15" x14ac:dyDescent="0.2"/>
    <row r="7" spans="1:1" ht="15" x14ac:dyDescent="0.2"/>
    <row r="8" spans="1:1" ht="15" x14ac:dyDescent="0.2"/>
    <row r="9" spans="1:1" ht="15" x14ac:dyDescent="0.2"/>
    <row r="10" spans="1:1" ht="15" x14ac:dyDescent="0.2"/>
    <row r="11" spans="1:1" ht="15" x14ac:dyDescent="0.2"/>
    <row r="12" spans="1:1" ht="15" x14ac:dyDescent="0.2"/>
    <row r="13" spans="1:1" ht="15" x14ac:dyDescent="0.2"/>
    <row r="14" spans="1:1" ht="15" x14ac:dyDescent="0.2"/>
    <row r="15" spans="1:1" ht="15" x14ac:dyDescent="0.2"/>
    <row r="16" spans="1:1" ht="15" x14ac:dyDescent="0.2"/>
    <row r="17" spans="9:9" ht="15" x14ac:dyDescent="0.2"/>
    <row r="18" spans="9:9" ht="15" x14ac:dyDescent="0.2"/>
    <row r="19" spans="9:9" ht="15" x14ac:dyDescent="0.2"/>
    <row r="20" spans="9:9" ht="15" x14ac:dyDescent="0.2"/>
    <row r="21" spans="9:9" ht="15" x14ac:dyDescent="0.2"/>
    <row r="22" spans="9:9" ht="15" x14ac:dyDescent="0.2"/>
    <row r="23" spans="9:9" ht="15" x14ac:dyDescent="0.2"/>
    <row r="24" spans="9:9" ht="15" x14ac:dyDescent="0.2"/>
    <row r="25" spans="9:9" ht="15" x14ac:dyDescent="0.2"/>
    <row r="26" spans="9:9" ht="15" x14ac:dyDescent="0.2"/>
    <row r="27" spans="9:9" ht="15" x14ac:dyDescent="0.2"/>
    <row r="28" spans="9:9" ht="15" x14ac:dyDescent="0.2"/>
    <row r="29" spans="9:9" ht="15" x14ac:dyDescent="0.2"/>
    <row r="30" spans="9:9" ht="15" x14ac:dyDescent="0.2"/>
    <row r="31" spans="9:9" ht="15" x14ac:dyDescent="0.2"/>
    <row r="32" spans="9:9" ht="15" x14ac:dyDescent="0.2">
      <c r="I32" s="3"/>
    </row>
    <row r="33" spans="9:9" ht="15" x14ac:dyDescent="0.2">
      <c r="I33" s="4"/>
    </row>
    <row r="34" spans="9:9" ht="15" x14ac:dyDescent="0.2"/>
    <row r="35" spans="9:9" ht="15" x14ac:dyDescent="0.2"/>
    <row r="36" spans="9:9" ht="15" x14ac:dyDescent="0.2"/>
    <row r="37" spans="9:9" ht="15" x14ac:dyDescent="0.2"/>
    <row r="38" spans="9:9" ht="15" x14ac:dyDescent="0.2"/>
    <row r="39" spans="9:9" ht="15" x14ac:dyDescent="0.2"/>
    <row r="40" spans="9:9" ht="15" x14ac:dyDescent="0.2"/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22"/>
  <sheetViews>
    <sheetView zoomScaleNormal="100" workbookViewId="0">
      <selection activeCell="B23" sqref="B23"/>
    </sheetView>
  </sheetViews>
  <sheetFormatPr baseColWidth="10" defaultColWidth="9.1640625" defaultRowHeight="15" x14ac:dyDescent="0.2"/>
  <cols>
    <col min="1" max="1" width="5.5" style="5" customWidth="1"/>
    <col min="2" max="2" width="25.5" style="5" customWidth="1"/>
    <col min="3" max="5" width="9.1640625" style="5" customWidth="1"/>
    <col min="6" max="16384" width="9.1640625" style="5"/>
  </cols>
  <sheetData>
    <row r="1" spans="1:7" s="2" customFormat="1" ht="20.25" customHeight="1" x14ac:dyDescent="0.25">
      <c r="A1" s="1" t="s">
        <v>56</v>
      </c>
      <c r="B1" s="1"/>
    </row>
    <row r="2" spans="1:7" x14ac:dyDescent="0.2">
      <c r="A2" s="44"/>
    </row>
    <row r="3" spans="1:7" ht="15" customHeight="1" x14ac:dyDescent="0.2">
      <c r="B3" s="6" t="s">
        <v>47</v>
      </c>
      <c r="C3" s="28" t="s">
        <v>1</v>
      </c>
      <c r="D3" s="28" t="s">
        <v>2</v>
      </c>
      <c r="E3" s="28" t="s">
        <v>3</v>
      </c>
    </row>
    <row r="4" spans="1:7" ht="15" customHeight="1" x14ac:dyDescent="0.2">
      <c r="A4" s="43"/>
      <c r="B4" s="5" t="s">
        <v>4</v>
      </c>
      <c r="C4" s="29">
        <v>2.95</v>
      </c>
      <c r="D4" s="29">
        <v>3.75</v>
      </c>
      <c r="E4" s="29">
        <v>4.1500000000000004</v>
      </c>
    </row>
    <row r="5" spans="1:7" ht="15" customHeight="1" x14ac:dyDescent="0.2">
      <c r="A5" s="43"/>
      <c r="B5" s="5" t="s">
        <v>6</v>
      </c>
      <c r="C5" s="29">
        <v>2.95</v>
      </c>
      <c r="D5" s="29">
        <v>3.65</v>
      </c>
      <c r="E5" s="29">
        <v>4.1500000000000004</v>
      </c>
    </row>
    <row r="6" spans="1:7" ht="15" customHeight="1" x14ac:dyDescent="0.2">
      <c r="A6" s="43"/>
      <c r="B6" s="5" t="s">
        <v>7</v>
      </c>
      <c r="C6" s="29">
        <v>3.75</v>
      </c>
      <c r="D6" s="29">
        <v>3.95</v>
      </c>
      <c r="E6" s="29">
        <v>4.25</v>
      </c>
    </row>
    <row r="7" spans="1:7" ht="15" customHeight="1" x14ac:dyDescent="0.2">
      <c r="A7" s="43"/>
      <c r="B7" s="5" t="s">
        <v>5</v>
      </c>
      <c r="C7" s="29">
        <v>3.25</v>
      </c>
      <c r="D7" s="29">
        <v>3.95</v>
      </c>
      <c r="E7" s="29">
        <v>4.4000000000000004</v>
      </c>
    </row>
    <row r="8" spans="1:7" ht="15" customHeight="1" x14ac:dyDescent="0.2">
      <c r="A8" s="43"/>
      <c r="B8" s="5" t="s">
        <v>8</v>
      </c>
      <c r="C8" s="29">
        <v>3.45</v>
      </c>
      <c r="D8" s="29">
        <v>4.1500000000000004</v>
      </c>
      <c r="E8" s="29">
        <v>4.55</v>
      </c>
    </row>
    <row r="9" spans="1:7" ht="15" customHeight="1" x14ac:dyDescent="0.2">
      <c r="A9" s="43"/>
      <c r="B9" s="5" t="s">
        <v>9</v>
      </c>
      <c r="C9" s="29">
        <v>2</v>
      </c>
      <c r="D9" s="29">
        <v>2.4</v>
      </c>
      <c r="E9" s="29">
        <v>2.75</v>
      </c>
    </row>
    <row r="10" spans="1:7" ht="15" customHeight="1" x14ac:dyDescent="0.2">
      <c r="A10" s="43"/>
      <c r="B10" s="5" t="s">
        <v>10</v>
      </c>
      <c r="C10" s="29">
        <v>3.95</v>
      </c>
      <c r="D10" s="29">
        <v>4.75</v>
      </c>
      <c r="E10" s="29">
        <v>5.15</v>
      </c>
    </row>
    <row r="11" spans="1:7" ht="15" customHeight="1" x14ac:dyDescent="0.2"/>
    <row r="12" spans="1:7" ht="15" customHeight="1" x14ac:dyDescent="0.2">
      <c r="B12" s="30" t="s">
        <v>57</v>
      </c>
      <c r="C12" s="31"/>
      <c r="D12" s="31"/>
      <c r="E12" s="31"/>
      <c r="F12" s="31"/>
      <c r="G12" s="31"/>
    </row>
    <row r="13" spans="1:7" s="32" customFormat="1" ht="7.5" customHeight="1" thickBot="1" x14ac:dyDescent="0.25"/>
    <row r="14" spans="1:7" ht="16" thickBot="1" x14ac:dyDescent="0.25">
      <c r="B14" s="7" t="s">
        <v>5</v>
      </c>
      <c r="C14" s="33">
        <f>INDEX($C$4:$E$10,4,2)</f>
        <v>3.95</v>
      </c>
    </row>
    <row r="15" spans="1:7" x14ac:dyDescent="0.2">
      <c r="B15" s="5" t="s">
        <v>5</v>
      </c>
      <c r="C15" s="5">
        <f>INDEX($D$4:$D$10,4)</f>
        <v>3.95</v>
      </c>
    </row>
    <row r="17" spans="2:3" x14ac:dyDescent="0.2">
      <c r="B17" s="5" t="s">
        <v>6</v>
      </c>
      <c r="C17" s="5">
        <f>INDEX($C$4:$E$10,2,2)</f>
        <v>3.65</v>
      </c>
    </row>
    <row r="18" spans="2:3" x14ac:dyDescent="0.2">
      <c r="B18" s="5" t="s">
        <v>6</v>
      </c>
      <c r="C18" s="5">
        <f>INDEX($D$4:$D$10,2)</f>
        <v>3.65</v>
      </c>
    </row>
    <row r="21" spans="2:3" x14ac:dyDescent="0.2">
      <c r="B21" s="5" t="s">
        <v>10</v>
      </c>
      <c r="C21" s="5">
        <f>INDEX($C$4:$E$10,7,2)</f>
        <v>4.75</v>
      </c>
    </row>
    <row r="22" spans="2:3" x14ac:dyDescent="0.2">
      <c r="B22" s="5" t="s">
        <v>10</v>
      </c>
      <c r="C22" s="5">
        <f>INDEX($D$4:$D$10,7)</f>
        <v>4.75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TOC Gallery</vt:lpstr>
      <vt:lpstr>INDEX MATCH Benefits</vt:lpstr>
      <vt:lpstr>VLOOKUP Breaks</vt:lpstr>
      <vt:lpstr>VLOOKUP to Left</vt:lpstr>
      <vt:lpstr>MATCH Definition</vt:lpstr>
      <vt:lpstr>Match Example</vt:lpstr>
      <vt:lpstr>Match Column Example</vt:lpstr>
      <vt:lpstr>INDEX Definition</vt:lpstr>
      <vt:lpstr>INDEX Example</vt:lpstr>
      <vt:lpstr>INDEX MATCH Example</vt:lpstr>
      <vt:lpstr>INDEX MATCH vs VLOOKUP</vt:lpstr>
      <vt:lpstr>Lookup to the Left</vt:lpstr>
      <vt:lpstr>Match Row and Col</vt:lpstr>
      <vt:lpstr>Most Common Error</vt:lpstr>
      <vt:lpstr>Sales Data</vt:lpstr>
      <vt:lpstr>Region</vt:lpstr>
      <vt:lpstr>Region Table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Microsoft Office User</cp:lastModifiedBy>
  <dcterms:created xsi:type="dcterms:W3CDTF">2015-08-20T15:15:26Z</dcterms:created>
  <dcterms:modified xsi:type="dcterms:W3CDTF">2024-08-21T11:30:43Z</dcterms:modified>
</cp:coreProperties>
</file>