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sahabuddinrhaju/Documents/Tutorials/Excel /"/>
    </mc:Choice>
  </mc:AlternateContent>
  <xr:revisionPtr revIDLastSave="0" documentId="13_ncr:1_{FADA1D1A-12FA-6245-B37B-EB18FA1D8E27}" xr6:coauthVersionLast="47" xr6:coauthVersionMax="47" xr10:uidLastSave="{00000000-0000-0000-0000-000000000000}"/>
  <bookViews>
    <workbookView xWindow="0" yWindow="0" windowWidth="33600" windowHeight="21000" activeTab="2" xr2:uid="{00000000-000D-0000-FFFF-FFFF00000000}"/>
  </bookViews>
  <sheets>
    <sheet name="Total Sales" sheetId="18" r:id="rId1"/>
    <sheet name="CountryBarChart" sheetId="20" r:id="rId2"/>
    <sheet name="DashBoard"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_xlnm.Print_Area" localSheetId="2">DashBoard!$U$48</definedName>
    <definedName name="Slicer_Loyalty_Card">#N/A</definedName>
    <definedName name="Slicer_Roast_Type_Name">#N/A</definedName>
    <definedName name="Slicer_Size">#N/A</definedName>
  </definedNames>
  <calcPr calcId="191028"/>
  <pivotCaches>
    <pivotCache cacheId="5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43" i="17"/>
  <c r="M45" i="17"/>
  <c r="M105" i="17"/>
  <c r="M147"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<sst xmlns="http://schemas.openxmlformats.org/spreadsheetml/2006/main" count="11131" uniqueCount="6223">
  <si>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</si>
  <si>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</si>
  <si>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</si>
  <si>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</si>
  <si>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</si>
  <si>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</si>
  <si>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</si>
  <si>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</si>
  <si>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</si>
  <si>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</si>
  <si>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</si>
  <si>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</si>
  <si>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</si>
  <si>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</si>
  <si>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</si>
  <si>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</si>
  <si>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</si>
  <si>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</si>
  <si>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</si>
  <si>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</si>
  <si>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</si>
  <si>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</si>
  <si>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</si>
  <si>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</si>
  <si>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</si>
  <si>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</si>
  <si>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</si>
  <si>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</si>
  <si>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</si>
  <si>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</si>
  <si>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</si>
  <si>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</si>
  <si>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</si>
  <si>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</si>
  <si>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</si>
  <si>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</si>
  <si>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</si>
  <si>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</si>
  <si>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</si>
  <si>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</si>
  <si>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</si>
  <si>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</si>
  <si>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</si>
  <si>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</si>
  <si>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</si>
  <si>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</si>
  <si>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</si>
  <si>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</si>
  <si>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</si>
  <si>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</si>
  <si>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</si>
  <si>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</si>
  <si>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</si>
  <si>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</si>
  <si>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</si>
  <si>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</si>
  <si>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</si>
  <si>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</si>
  <si>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</si>
  <si>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</si>
  <si>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</si>
  <si>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</si>
  <si>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</si>
  <si>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</si>
  <si>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</si>
  <si>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</si>
  <si>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</si>
  <si>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</si>
  <si>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</si>
  <si>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</si>
  <si>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</si>
  <si>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</si>
  <si>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</si>
  <si>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</si>
  <si>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</si>
  <si>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</si>
  <si>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</si>
  <si>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</si>
  <si>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</si>
  <si>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</si>
  <si>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</si>
  <si>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</si>
  <si>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</si>
  <si>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</si>
  <si>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</si>
  <si>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</si>
  <si>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</si>
  <si>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</si>
  <si>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</si>
  <si>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</si>
  <si>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</si>
  <si>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</si>
  <si>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</si>
  <si>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</si>
  <si>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</si>
  <si>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</si>
  <si>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</si>
  <si>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</si>
  <si>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</si>
  <si>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</si>
  <si>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</si>
  <si>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</si>
  <si>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</si>
  <si>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</si>
  <si>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</si>
  <si>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</si>
  <si>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</si>
  <si>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</si>
  <si>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</si>
  <si>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</si>
  <si>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</si>
  <si>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</si>
  <si>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</si>
  <si>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</si>
  <si>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</si>
  <si>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</si>
  <si>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</si>
  <si>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</si>
  <si>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</si>
  <si>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</si>
  <si>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</si>
  <si>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</si>
  <si>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</si>
  <si>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</si>
  <si>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</si>
  <si>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</si>
  <si>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</si>
  <si>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</si>
  <si>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</si>
  <si>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</si>
  <si>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</si>
  <si>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</si>
  <si>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</si>
  <si>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</si>
  <si>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</si>
  <si>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</si>
  <si>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</si>
  <si>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</si>
  <si>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</si>
  <si>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</si>
  <si>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</si>
  <si>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</si>
  <si>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</si>
  <si>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</si>
  <si>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</si>
  <si>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</si>
  <si>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</si>
  <si>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</si>
  <si>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</si>
  <si>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</si>
  <si>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</si>
  <si>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</si>
  <si>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</si>
  <si>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</si>
  <si>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</si>
  <si>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</si>
  <si>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</si>
  <si>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</si>
  <si>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</si>
  <si>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</si>
  <si>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</si>
  <si>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</si>
  <si>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</si>
  <si>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</si>
  <si>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</si>
  <si>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</si>
  <si>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</si>
  <si>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</si>
  <si>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</si>
  <si>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</si>
  <si>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</si>
  <si>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</si>
  <si>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</si>
  <si>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</si>
  <si>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</si>
  <si>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</si>
  <si>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</si>
  <si>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</si>
  <si>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</si>
  <si>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</si>
  <si>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</si>
  <si>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</si>
  <si>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</si>
  <si>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</si>
  <si>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</si>
  <si>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</si>
  <si>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</si>
  <si>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</si>
  <si>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</si>
  <si>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</si>
  <si>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</si>
  <si>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</si>
  <si>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</si>
  <si>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</si>
  <si>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</si>
  <si>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</si>
  <si>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</si>
  <si>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</si>
  <si>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</si>
  <si>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</si>
  <si>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</si>
  <si>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</si>
  <si>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</si>
  <si>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</si>
  <si>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</si>
  <si>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</si>
  <si>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</si>
  <si>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</si>
  <si>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</si>
  <si>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</si>
  <si>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</si>
  <si>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</si>
  <si>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</si>
  <si>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</si>
  <si>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</si>
  <si>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</si>
  <si>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</si>
  <si>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</si>
  <si>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</si>
  <si>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</si>
  <si>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</si>
  <si>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</si>
  <si>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</si>
  <si>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</si>
  <si>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</si>
  <si>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</si>
  <si>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</si>
  <si>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</si>
  <si>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</si>
  <si>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</si>
  <si>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</si>
  <si>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</si>
  <si>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</si>
  <si>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</si>
  <si>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</si>
  <si>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</si>
  <si>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</si>
  <si>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</si>
  <si>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</si>
  <si>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</si>
  <si>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</si>
  <si>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</si>
  <si>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</si>
  <si>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</si>
  <si>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</si>
  <si>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</si>
  <si>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</si>
  <si>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</si>
  <si>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</si>
  <si>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</si>
  <si>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</si>
  <si>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</si>
  <si>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</si>
  <si>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</si>
  <si>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</si>
  <si>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</si>
  <si>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</si>
  <si>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</si>
  <si>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</si>
  <si>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</si>
  <si>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</si>
  <si>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</si>
  <si>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</si>
  <si>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</si>
  <si>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</si>
  <si>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</si>
  <si>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</si>
  <si>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</si>
  <si>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</si>
  <si>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</si>
  <si>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</si>
  <si>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</si>
  <si>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</si>
  <si>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</si>
  <si>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</si>
  <si>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</si>
  <si>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</si>
  <si>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</si>
  <si>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</si>
  <si>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</si>
  <si>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</si>
  <si>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</si>
  <si>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</si>
  <si>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</si>
  <si>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</si>
  <si>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</si>
  <si>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</si>
  <si>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</si>
  <si>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</si>
  <si>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</si>
  <si>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</si>
  <si>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</si>
  <si>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</si>
  <si>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</si>
  <si>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</si>
  <si>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</si>
  <si>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</si>
  <si>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</si>
  <si>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</si>
  <si>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</si>
  <si>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</si>
  <si>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</si>
  <si>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</si>
  <si>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</si>
  <si>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</si>
  <si>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</si>
  <si>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</si>
  <si>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</si>
  <si>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</si>
  <si>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</si>
  <si>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</si>
  <si>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</si>
  <si>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</si>
  <si>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</si>
  <si>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</si>
  <si>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</si>
  <si>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</si>
  <si>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</si>
  <si>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</si>
  <si>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</si>
  <si>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</si>
  <si>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</si>
  <si>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</si>
  <si>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</si>
  <si>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</si>
  <si>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</si>
  <si>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</si>
  <si>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</si>
  <si>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</si>
  <si>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</si>
  <si>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</si>
  <si>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</si>
  <si>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</si>
  <si>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</si>
  <si>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</si>
  <si>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</si>
  <si>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</si>
  <si>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</si>
  <si>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</si>
  <si>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</si>
  <si>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</si>
  <si>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</si>
  <si>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</si>
  <si>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</si>
  <si>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</si>
  <si>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</si>
  <si>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</si>
  <si>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</si>
  <si>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</si>
  <si>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</si>
  <si>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</si>
  <si>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</si>
  <si>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</si>
  <si>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</si>
  <si>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</si>
  <si>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</si>
  <si>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</si>
  <si>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</si>
  <si>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</si>
  <si>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</si>
  <si>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</si>
  <si>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</si>
  <si>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</si>
  <si>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</si>
  <si>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</si>
  <si>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</si>
  <si>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</si>
  <si>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</si>
  <si>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</si>
  <si>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</si>
  <si>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</si>
  <si>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</si>
  <si>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</si>
  <si>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</si>
  <si>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</si>
  <si>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</si>
  <si>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</si>
  <si>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</si>
  <si>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</si>
  <si>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</si>
  <si>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</si>
  <si>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</si>
  <si>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</si>
  <si>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</si>
  <si>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</si>
  <si>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</si>
  <si>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</si>
  <si>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</si>
  <si>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</si>
  <si>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</si>
  <si>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</si>
  <si>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</si>
  <si>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</si>
  <si>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</si>
  <si>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</si>
  <si>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</si>
  <si>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</si>
  <si>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</si>
  <si>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</si>
  <si>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</si>
  <si>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</si>
  <si>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</si>
  <si>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</si>
  <si>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</si>
  <si>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</si>
  <si>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</si>
  <si>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</si>
  <si>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</si>
  <si>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</si>
  <si>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</si>
  <si>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</si>
  <si>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</si>
  <si>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</si>
  <si>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</si>
  <si>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</si>
  <si>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</si>
  <si>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</si>
  <si>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</si>
  <si>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</si>
  <si>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</si>
  <si>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</si>
  <si>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</si>
  <si>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</si>
  <si>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</si>
  <si>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</si>
  <si>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</si>
  <si>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</si>
  <si>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</si>
  <si>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</si>
  <si>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</si>
  <si>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</si>
  <si>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</si>
  <si>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</si>
  <si>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</si>
  <si>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</si>
  <si>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</si>
  <si>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</si>
  <si>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</si>
  <si>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</si>
  <si>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</si>
  <si>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</si>
  <si>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</si>
  <si>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</si>
  <si>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</si>
  <si>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</si>
  <si>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</si>
  <si>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</si>
  <si>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</si>
  <si>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</si>
  <si>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</si>
  <si>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</si>
  <si>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</si>
  <si>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</si>
  <si>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</si>
  <si>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</si>
  <si>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</si>
  <si>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</si>
  <si>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</si>
  <si>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</si>
  <si>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</si>
  <si>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</si>
  <si>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</si>
  <si>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</si>
  <si>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</si>
  <si>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</si>
  <si>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</si>
  <si>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</si>
  <si>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</si>
  <si>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</si>
  <si>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</si>
  <si>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</si>
  <si>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</si>
  <si>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</si>
  <si>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</si>
  <si>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</si>
  <si>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</si>
  <si>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</si>
  <si>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</si>
  <si>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</si>
  <si>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</si>
  <si>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</si>
  <si>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</si>
  <si>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</si>
  <si>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</si>
  <si>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</si>
  <si>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</si>
  <si>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</si>
  <si>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</si>
  <si>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</si>
  <si>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</si>
  <si>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</si>
  <si>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</si>
  <si>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</si>
  <si>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</si>
  <si>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</si>
  <si>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</si>
  <si>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</si>
  <si>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</si>
  <si>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</si>
  <si>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</si>
  <si>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</si>
  <si>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</si>
  <si>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</si>
  <si>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</si>
  <si>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</si>
  <si>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</si>
  <si>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</si>
  <si>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</si>
  <si>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</si>
  <si>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</si>
  <si>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</si>
  <si>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</si>
  <si>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</si>
  <si>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</si>
  <si>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</si>
  <si>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</si>
  <si>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</si>
  <si>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</si>
  <si>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</si>
  <si>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</si>
  <si>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</si>
  <si>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</si>
  <si>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</si>
  <si>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</si>
  <si>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</si>
  <si>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</si>
  <si>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</si>
  <si>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</si>
  <si>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</si>
  <si>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</si>
  <si>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</si>
  <si>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</si>
  <si>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</si>
  <si>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</si>
  <si>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</si>
  <si>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</si>
  <si>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</si>
  <si>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</si>
  <si>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</si>
  <si>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</si>
  <si>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</si>
  <si>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</si>
  <si>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</si>
  <si>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</si>
  <si>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</si>
  <si>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</si>
  <si>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</si>
  <si>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</si>
  <si>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</si>
  <si>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</si>
  <si>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</si>
  <si>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</si>
  <si>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</si>
  <si>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</si>
  <si>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</si>
  <si>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</si>
  <si>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</si>
  <si>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</si>
  <si>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</si>
  <si>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</si>
  <si>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</si>
  <si>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</si>
  <si>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</si>
  <si>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</si>
  <si>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</si>
  <si>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</si>
  <si>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</si>
  <si>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</si>
  <si>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</si>
  <si>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</si>
  <si>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</si>
  <si>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</si>
  <si>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</si>
  <si>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</si>
  <si>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</si>
  <si>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</si>
  <si>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</si>
  <si>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</si>
  <si>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</si>
  <si>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</si>
  <si>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</si>
  <si>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</si>
  <si>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</si>
  <si>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</si>
  <si>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</si>
  <si>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</si>
  <si>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</si>
  <si>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</si>
  <si>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</si>
  <si>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</si>
  <si>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</si>
  <si>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</si>
  <si>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</si>
  <si>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</si>
  <si>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</si>
  <si>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</si>
  <si>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</si>
  <si>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</si>
  <si>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</si>
  <si>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</si>
  <si>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</si>
  <si>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</si>
  <si>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</si>
  <si>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</si>
  <si>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</si>
  <si>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</si>
  <si>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</si>
  <si>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</si>
  <si>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</si>
  <si>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</si>
  <si>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</si>
  <si>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</si>
  <si>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</si>
  <si>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</si>
  <si>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</si>
  <si>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</si>
  <si>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</si>
  <si>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</si>
  <si>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</si>
  <si>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</si>
  <si>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</si>
  <si>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</si>
  <si>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</si>
  <si>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</si>
  <si>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</si>
  <si>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</si>
  <si>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</si>
  <si>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</si>
  <si>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</si>
  <si>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</si>
  <si>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</si>
  <si>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</si>
  <si>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</si>
  <si>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</si>
  <si>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</si>
  <si>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</si>
  <si>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</si>
  <si>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</si>
  <si>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</si>
  <si>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</si>
  <si>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</si>
  <si>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</si>
  <si>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</si>
  <si>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</si>
  <si>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</si>
  <si>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</si>
  <si>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</si>
  <si>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</si>
  <si>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</si>
  <si>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</si>
  <si>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</si>
  <si>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</si>
  <si>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</si>
  <si>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</si>
  <si>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</si>
  <si>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</si>
  <si>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</si>
  <si>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</si>
  <si>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</si>
  <si>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</si>
  <si>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</si>
  <si>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</si>
  <si>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</si>
  <si>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</si>
  <si>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</si>
  <si>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</si>
  <si>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</si>
  <si>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</si>
  <si>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</si>
  <si>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</si>
  <si>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</si>
  <si>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</si>
  <si>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</si>
  <si>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</si>
  <si>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</si>
  <si>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</si>
  <si>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</si>
  <si>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</si>
  <si>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</si>
  <si>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</si>
  <si>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</si>
  <si>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</si>
  <si>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</si>
  <si>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</si>
  <si>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</si>
  <si>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</si>
  <si>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</si>
  <si>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</si>
  <si>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</si>
  <si>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</si>
  <si>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</si>
  <si>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</si>
  <si>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</si>
  <si>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</si>
  <si>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</si>
  <si>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</si>
  <si>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</si>
  <si>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</si>
  <si>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</si>
  <si>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</si>
  <si>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</si>
  <si>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</si>
  <si>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</si>
  <si>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</si>
  <si>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</si>
  <si>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</si>
  <si>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</si>
  <si>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</si>
  <si>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</si>
  <si>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</si>
  <si>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</si>
  <si>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</si>
  <si>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</si>
  <si>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</si>
  <si>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</si>
  <si>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</si>
  <si>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</si>
  <si>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</si>
  <si>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</si>
  <si>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</si>
  <si>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</si>
  <si>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</si>
  <si>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</si>
  <si>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</si>
  <si>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</si>
  <si>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</si>
  <si>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</si>
  <si>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</si>
  <si>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</si>
  <si>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</si>
  <si>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</si>
  <si>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</si>
  <si>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</si>
  <si>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</si>
  <si>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</si>
  <si>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</si>
  <si>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</si>
  <si>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</si>
  <si>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</si>
  <si>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</si>
  <si>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</si>
  <si>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</si>
  <si>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</si>
  <si>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</si>
  <si>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</si>
  <si>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</si>
  <si>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</si>
  <si>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</si>
  <si>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</si>
  <si>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</si>
  <si>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</si>
  <si>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</si>
  <si>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</si>
  <si>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</si>
  <si>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</si>
  <si>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</si>
  <si>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</si>
  <si>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</si>
  <si>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</si>
  <si>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</si>
  <si>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</si>
  <si>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</si>
  <si>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</si>
  <si>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</si>
  <si>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</si>
  <si>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</si>
  <si>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</si>
  <si>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</si>
  <si>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</si>
  <si>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</si>
  <si>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</si>
  <si>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</si>
  <si>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</si>
  <si>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</si>
  <si>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</si>
  <si>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</si>
  <si>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</si>
  <si>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</si>
  <si>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</si>
  <si>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</si>
  <si>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</si>
  <si>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</si>
  <si>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</si>
  <si>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</si>
  <si>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</si>
  <si>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</si>
  <si>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</si>
  <si>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</si>
  <si>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</si>
  <si>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</si>
  <si>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</si>
  <si>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</si>
  <si>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</si>
  <si>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</si>
  <si>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</si>
  <si>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</si>
  <si>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</si>
  <si>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</si>
  <si>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</si>
  <si>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</si>
  <si>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</si>
  <si>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</si>
  <si>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</si>
  <si>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</si>
  <si>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</si>
  <si>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</si>
  <si>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</si>
  <si>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</si>
  <si>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</si>
  <si>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</si>
  <si>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</si>
  <si>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</si>
  <si>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</si>
  <si>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</si>
  <si>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</si>
  <si>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</si>
  <si>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</si>
  <si>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</si>
  <si>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</si>
  <si>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</si>
  <si>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</si>
  <si>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</si>
  <si>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</si>
  <si>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</si>
  <si>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</si>
  <si>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</si>
  <si>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</si>
  <si>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</si>
  <si>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</si>
  <si>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</si>
  <si>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</si>
  <si>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</si>
  <si>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</si>
  <si>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</si>
  <si>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</si>
  <si>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</si>
  <si>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</si>
  <si>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</si>
  <si>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</si>
  <si>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</si>
  <si>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</si>
  <si>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</si>
  <si>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</si>
  <si>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</si>
  <si>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</si>
  <si>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</si>
  <si>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</si>
  <si>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</si>
  <si>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</si>
  <si>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</si>
  <si>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</si>
  <si>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</si>
  <si>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</si>
  <si>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</si>
  <si>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</si>
  <si>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</si>
  <si>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</si>
  <si>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</si>
  <si>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</si>
  <si>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</si>
  <si>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</si>
  <si>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</si>
  <si>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</si>
  <si>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</si>
  <si>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</si>
  <si>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</si>
  <si>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</si>
  <si>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</si>
  <si>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</si>
  <si>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</si>
  <si>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</si>
  <si>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</si>
  <si>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</si>
  <si>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</si>
  <si>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</si>
  <si>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</si>
  <si>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</si>
  <si>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</si>
  <si>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</si>
  <si>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</si>
  <si>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</si>
  <si>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</si>
  <si>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</si>
  <si>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</si>
  <si>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</si>
  <si>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</si>
  <si>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</si>
  <si>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</si>
  <si>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</si>
  <si>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</si>
  <si>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</si>
  <si>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</si>
  <si>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</si>
  <si>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</si>
  <si>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</si>
  <si>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</si>
  <si>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</si>
  <si>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</si>
  <si>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</si>
  <si>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</si>
  <si>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</si>
  <si>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</si>
  <si>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</si>
  <si>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</si>
  <si>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</si>
  <si>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</si>
  <si>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</si>
  <si>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</si>
  <si>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</si>
  <si>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</si>
  <si>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</si>
  <si>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</si>
  <si>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</si>
  <si>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</si>
  <si>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</si>
  <si>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</si>
  <si>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</si>
  <si>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</si>
  <si>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</si>
  <si>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</si>
  <si>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</si>
  <si>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</si>
  <si>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</si>
  <si>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</si>
  <si>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</si>
  <si>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</si>
  <si>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</si>
  <si>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</si>
  <si>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</si>
  <si>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</si>
  <si>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</si>
  <si>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</si>
  <si>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</si>
  <si>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</si>
  <si>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</si>
  <si>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</si>
  <si>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</si>
  <si>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</si>
  <si>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</si>
  <si>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</si>
  <si>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</si>
  <si>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</si>
  <si>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</si>
  <si>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</si>
  <si>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</si>
  <si>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</si>
  <si>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</si>
  <si>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</si>
  <si>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</si>
  <si>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</si>
  <si>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</si>
  <si>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</si>
  <si>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</si>
  <si>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</si>
  <si>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</si>
  <si>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</si>
  <si>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</si>
  <si>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</si>
  <si>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</si>
  <si>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</si>
  <si>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</si>
  <si>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</si>
  <si>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</si>
  <si>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</si>
  <si>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</si>
  <si>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</si>
  <si>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</si>
  <si>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</si>
  <si>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</si>
  <si>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</si>
  <si>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</si>
  <si>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</si>
  <si>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</si>
  <si>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</si>
  <si>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</si>
  <si>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</si>
  <si>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</si>
  <si>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</si>
  <si>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</si>
  <si>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</si>
  <si>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</si>
  <si>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</si>
  <si>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</si>
  <si>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</si>
  <si>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</si>
  <si>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</si>
  <si>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</si>
  <si>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</si>
  <si>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</si>
  <si>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</si>
  <si>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</si>
  <si>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</si>
  <si>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</si>
  <si>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</si>
  <si>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</si>
  <si>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</si>
  <si>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</si>
  <si>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</si>
  <si>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</si>
  <si>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</si>
  <si>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</si>
  <si>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</si>
  <si>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</si>
  <si>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</si>
  <si>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</si>
  <si>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</si>
  <si>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</si>
  <si>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</si>
  <si>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</si>
  <si>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</si>
  <si>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</si>
  <si>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</si>
  <si>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</si>
  <si>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</si>
  <si>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</si>
  <si>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</si>
  <si>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</si>
  <si>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</si>
  <si>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</si>
  <si>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</si>
  <si>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</si>
  <si>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</si>
  <si>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</si>
  <si>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</si>
  <si>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</si>
  <si>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</si>
  <si>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</si>
  <si>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</si>
  <si>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</si>
  <si>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</si>
  <si>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</si>
  <si>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</si>
  <si>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</si>
  <si>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</si>
  <si>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</si>
  <si>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</si>
  <si>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</si>
  <si>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</si>
  <si>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</si>
  <si>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</si>
  <si>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</si>
  <si>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</si>
  <si>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</si>
  <si>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</si>
  <si>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</si>
  <si>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</si>
  <si>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</si>
  <si>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</si>
  <si>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</si>
  <si>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</si>
  <si>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</si>
  <si>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</si>
  <si>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</si>
  <si>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</si>
  <si>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</si>
  <si>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</si>
  <si>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</si>
  <si>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</si>
  <si>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</si>
  <si>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</si>
  <si>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</si>
  <si>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</si>
  <si>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</si>
  <si>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</si>
  <si>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</si>
  <si>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</si>
  <si>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</si>
  <si>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</si>
  <si>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</si>
  <si>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</si>
  <si>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</si>
  <si>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</si>
  <si>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</si>
  <si>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</si>
  <si>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</si>
  <si>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</si>
  <si>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</si>
  <si>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</si>
  <si>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</si>
  <si>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</si>
  <si>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</si>
  <si>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</si>
  <si>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</si>
  <si>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</si>
  <si>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</si>
  <si>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</si>
  <si>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</si>
  <si>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</si>
  <si>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</si>
  <si>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</si>
  <si>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</si>
  <si>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</si>
  <si>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</si>
  <si>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</si>
  <si>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</si>
  <si>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</si>
  <si>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</si>
  <si>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</si>
  <si>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</si>
  <si>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</si>
  <si>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</si>
  <si>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</si>
  <si>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</si>
  <si>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</si>
  <si>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</si>
  <si>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</si>
  <si>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</si>
  <si>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</si>
  <si>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</si>
  <si>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</si>
  <si>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</si>
  <si>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</si>
  <si>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</si>
  <si>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</si>
  <si>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</si>
  <si>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</si>
  <si>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</si>
  <si>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</si>
  <si>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</si>
  <si>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</si>
  <si>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</si>
  <si>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</si>
  <si>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</si>
  <si>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</si>
  <si>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</si>
  <si>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</si>
  <si>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</si>
  <si>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</si>
  <si>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</si>
  <si>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</si>
  <si>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</si>
  <si>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</si>
  <si>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</si>
  <si>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</si>
  <si>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</si>
  <si>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</si>
  <si>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</si>
  <si>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</si>
  <si>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</si>
  <si>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</si>
  <si>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</si>
  <si>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</si>
  <si>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</si>
  <si>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</si>
  <si>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</si>
  <si>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</si>
  <si>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</si>
  <si>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</si>
  <si>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</si>
  <si>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</si>
  <si>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</si>
  <si>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</si>
  <si>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</si>
  <si>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</si>
  <si>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</si>
  <si>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</si>
  <si>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</si>
  <si>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</si>
  <si>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</si>
  <si>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</si>
  <si>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</si>
  <si>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</si>
  <si>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</si>
  <si>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</si>
  <si>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</si>
  <si>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</si>
  <si>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</si>
  <si>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</si>
  <si>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</si>
  <si>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</si>
  <si>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</si>
  <si>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</si>
  <si>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</si>
  <si>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</si>
  <si>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</si>
  <si>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</si>
  <si>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</si>
  <si>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</si>
  <si>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</si>
  <si>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</si>
  <si>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</si>
  <si>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</si>
  <si>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</si>
  <si>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</si>
  <si>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</si>
  <si>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</si>
  <si>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</si>
  <si>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</si>
  <si>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</si>
  <si>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</si>
  <si>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</si>
  <si>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</si>
  <si>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</si>
  <si>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</si>
  <si>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</si>
  <si>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</si>
  <si>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</si>
  <si>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</si>
  <si>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</si>
  <si>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</si>
  <si>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</si>
  <si>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</si>
  <si>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</si>
  <si>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</si>
  <si>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</si>
  <si>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</si>
  <si>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</si>
  <si>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</si>
  <si>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</si>
  <si>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</si>
  <si>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</si>
  <si>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</si>
  <si>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</si>
  <si>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</si>
  <si>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</si>
  <si>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</si>
  <si>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</si>
  <si>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</si>
  <si>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</si>
  <si>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</si>
  <si>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</si>
  <si>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</si>
  <si>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</si>
  <si>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</si>
  <si>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</si>
  <si>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</si>
  <si>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</si>
  <si>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</si>
  <si>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</si>
  <si>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</si>
  <si>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</si>
  <si>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</si>
  <si>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</si>
  <si>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</si>
  <si>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</si>
  <si>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</si>
  <si>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</si>
  <si>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</si>
  <si>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</si>
  <si>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</si>
  <si>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</si>
  <si>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</si>
  <si>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</si>
  <si>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</si>
  <si>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</si>
  <si>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</si>
  <si>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</si>
  <si>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</si>
  <si>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</si>
  <si>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</si>
  <si>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</si>
  <si>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</si>
  <si>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</si>
  <si>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</si>
  <si>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</si>
  <si>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</si>
  <si>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</si>
  <si>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</si>
  <si>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</si>
  <si>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</si>
  <si>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</si>
  <si>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</si>
  <si>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</si>
  <si>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</si>
  <si>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</si>
  <si>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</si>
  <si>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</si>
  <si>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</si>
  <si>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</si>
  <si>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</si>
  <si>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</si>
  <si>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</si>
  <si>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</si>
  <si>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</si>
  <si>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</si>
  <si>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</si>
  <si>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</si>
  <si>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</si>
  <si>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</si>
  <si>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</si>
  <si>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</si>
  <si>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</si>
  <si>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</si>
  <si>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</si>
  <si>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</si>
  <si>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</si>
  <si>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</si>
  <si>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</si>
  <si>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</si>
  <si>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</si>
  <si>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</si>
  <si>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</si>
  <si>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</si>
  <si>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</si>
  <si>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</si>
  <si>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</si>
  <si>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</si>
  <si>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</si>
  <si>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</si>
  <si>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</si>
  <si>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</si>
  <si>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</si>
  <si>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</si>
  <si>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</si>
  <si>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</si>
  <si>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</si>
  <si>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</si>
  <si>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</si>
  <si>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</si>
  <si>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</si>
  <si>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</si>
  <si>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</si>
  <si>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</si>
  <si>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</si>
  <si>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</si>
  <si>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</si>
  <si>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</si>
  <si>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</si>
  <si>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</si>
  <si>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</si>
  <si>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</si>
  <si>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</si>
  <si>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</si>
  <si>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</si>
  <si>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</si>
  <si>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</si>
  <si>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</si>
  <si>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</si>
  <si>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</si>
  <si>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</si>
  <si>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</si>
  <si>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</si>
  <si>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</si>
  <si>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</si>
  <si>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</si>
  <si>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</si>
  <si>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</si>
  <si>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</si>
  <si>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</si>
  <si>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</si>
  <si>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</si>
  <si>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</si>
  <si>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</si>
  <si>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</si>
  <si>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</si>
  <si>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</si>
  <si>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</si>
  <si>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</si>
  <si>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</si>
  <si>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</si>
  <si>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</si>
  <si>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</si>
  <si>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</si>
  <si>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</si>
  <si>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</si>
  <si>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</si>
  <si>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</si>
  <si>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</si>
  <si>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</si>
  <si>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</si>
  <si>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</si>
  <si>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</si>
  <si>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</si>
  <si>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</si>
  <si>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</si>
  <si>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</si>
  <si>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</si>
  <si>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</si>
  <si>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</si>
  <si>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</si>
  <si>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</si>
  <si>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</si>
  <si>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</si>
  <si>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</si>
  <si>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</si>
  <si>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</si>
  <si>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</si>
  <si>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</si>
  <si>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</si>
  <si>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</si>
  <si>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</si>
  <si>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</si>
  <si>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</si>
  <si>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</si>
  <si>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</si>
  <si>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</si>
  <si>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</si>
  <si>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</si>
  <si>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</si>
  <si>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</si>
  <si>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</si>
  <si>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</si>
  <si>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</si>
  <si>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</si>
  <si>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</si>
  <si>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</si>
  <si>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</si>
  <si>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</si>
  <si>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</si>
  <si>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</si>
  <si>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</si>
  <si>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</si>
  <si>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</si>
  <si>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</si>
  <si>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</si>
  <si>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</si>
  <si>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</si>
  <si>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</si>
  <si>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</si>
  <si>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</si>
  <si>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</si>
  <si>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</si>
  <si>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</si>
  <si>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</si>
  <si>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</si>
  <si>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</si>
  <si>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</si>
  <si>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</si>
  <si>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</si>
  <si>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</si>
  <si>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</si>
  <si>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</si>
  <si>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</si>
  <si>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</si>
  <si>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</si>
  <si>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</si>
  <si>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</si>
  <si>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</si>
  <si>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</si>
  <si>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</si>
  <si>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</si>
  <si>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</si>
  <si>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</si>
  <si>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</si>
  <si>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</si>
  <si>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</si>
  <si>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</si>
  <si>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</si>
  <si>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</si>
  <si>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</si>
  <si>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</si>
  <si>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</si>
  <si>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</si>
  <si>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</si>
  <si>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</si>
  <si>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</si>
  <si>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</si>
  <si>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</si>
  <si>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</si>
  <si>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</si>
  <si>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</si>
  <si>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</si>
  <si>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</si>
  <si>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</si>
  <si>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</si>
  <si>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</si>
  <si>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</si>
  <si>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</si>
  <si>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</si>
  <si>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</si>
  <si>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</si>
  <si>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</si>
  <si>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</si>
  <si>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</si>
  <si>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</si>
  <si>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</si>
  <si>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</si>
  <si>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</si>
  <si>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</si>
  <si>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</si>
  <si>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</si>
  <si>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</si>
  <si>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</si>
  <si>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</si>
  <si>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</si>
  <si>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</si>
  <si>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</si>
  <si>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</si>
  <si>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</si>
  <si>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</si>
  <si>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</si>
  <si>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</si>
  <si>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</si>
  <si>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</si>
  <si>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</si>
  <si>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</si>
  <si>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</si>
  <si>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</si>
  <si>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</si>
  <si>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</si>
  <si>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</si>
  <si>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</si>
  <si>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</si>
  <si>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</si>
  <si>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</si>
  <si>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</si>
  <si>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</si>
  <si>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</si>
  <si>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</si>
  <si>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</si>
  <si>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</si>
  <si>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</si>
  <si>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</si>
  <si>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</si>
  <si>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</si>
  <si>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</si>
  <si>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</si>
  <si>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</si>
  <si>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</si>
  <si>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</si>
  <si>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</si>
  <si>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</si>
  <si>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</si>
  <si>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</si>
  <si>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</si>
  <si>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</si>
  <si>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</si>
  <si>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</si>
  <si>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</si>
  <si>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</si>
  <si>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</si>
  <si>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</si>
  <si>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</si>
  <si>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</si>
  <si>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</si>
  <si>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</si>
  <si>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</si>
  <si>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</si>
  <si>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</si>
  <si>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</si>
  <si>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</si>
  <si>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</si>
  <si>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</si>
  <si>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</si>
  <si>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</si>
  <si>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</si>
  <si>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</si>
  <si>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</si>
  <si>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</si>
  <si>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</si>
  <si>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</si>
  <si>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</si>
  <si>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</si>
  <si>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</si>
  <si>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</si>
  <si>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</si>
  <si>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</si>
  <si>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</si>
  <si>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</si>
  <si>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</si>
  <si>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</si>
  <si>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</si>
  <si>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</si>
  <si>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</si>
  <si>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</si>
  <si>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</si>
  <si>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</si>
  <si>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</si>
  <si>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</si>
  <si>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</si>
  <si>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</si>
  <si>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</si>
  <si>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</si>
  <si>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</si>
  <si>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</si>
  <si>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</si>
  <si>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</si>
  <si>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</si>
  <si>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</si>
  <si>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</si>
  <si>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</si>
  <si>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</si>
  <si>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</si>
  <si>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</si>
  <si>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</si>
  <si>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</si>
  <si>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</si>
  <si>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</si>
  <si>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</si>
  <si>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</si>
  <si>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</si>
  <si>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</si>
  <si>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</si>
  <si>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</si>
  <si>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</si>
  <si>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</si>
  <si>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</si>
  <si>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</si>
  <si>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</si>
  <si>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</si>
  <si>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</si>
  <si>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</si>
  <si>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</si>
  <si>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</si>
  <si>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</si>
  <si>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</si>
  <si>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</si>
  <si>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</si>
  <si>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</si>
  <si>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</si>
  <si>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</si>
  <si>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</si>
  <si>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</si>
  <si>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</si>
  <si>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</si>
  <si>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</si>
  <si>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</si>
  <si>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</si>
  <si>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</si>
  <si>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</si>
  <si>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</si>
  <si>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</si>
  <si>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</si>
  <si>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</si>
  <si>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</si>
  <si>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</si>
  <si>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</si>
  <si>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</si>
  <si>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</si>
  <si>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</si>
  <si>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</si>
  <si>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</si>
  <si>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</si>
  <si>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</si>
  <si>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</si>
  <si>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</si>
  <si>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</si>
  <si>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</si>
  <si>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</si>
  <si>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</si>
  <si>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</si>
  <si>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</si>
  <si>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</si>
  <si>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</si>
  <si>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</si>
  <si>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</si>
  <si>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</si>
  <si>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</si>
  <si>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</si>
  <si>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</si>
  <si>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</si>
  <si>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</si>
  <si>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</si>
  <si>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</si>
  <si>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</si>
  <si>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</si>
  <si>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</si>
  <si>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</si>
  <si>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</si>
  <si>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</si>
  <si>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</si>
  <si>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</si>
  <si>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</si>
  <si>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</si>
  <si>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</si>
  <si>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</si>
  <si>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</si>
  <si>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</si>
  <si>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</si>
  <si>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</si>
  <si>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</si>
  <si>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</si>
  <si>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</si>
  <si>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</si>
  <si>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</si>
  <si>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</si>
  <si>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</si>
  <si>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</si>
  <si>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</si>
  <si>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</si>
  <si>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</si>
  <si>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</si>
  <si>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</si>
  <si>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</si>
  <si>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</si>
  <si>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</si>
  <si>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</si>
  <si>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</si>
  <si>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</si>
  <si>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</si>
  <si>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</si>
  <si>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</si>
  <si>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</si>
  <si>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</si>
  <si>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</si>
  <si>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</si>
  <si>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</si>
  <si>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</si>
  <si>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</si>
  <si>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</si>
  <si>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</si>
  <si>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</si>
  <si>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</si>
  <si>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</si>
  <si>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</si>
  <si>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</si>
  <si>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</si>
  <si>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</si>
  <si>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</si>
  <si>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</si>
  <si>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</si>
  <si>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</si>
  <si>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</si>
  <si>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</si>
  <si>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</si>
  <si>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</si>
  <si>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</si>
  <si>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</si>
  <si>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</si>
  <si>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</si>
  <si>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</si>
  <si>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</si>
  <si>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</si>
  <si>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</si>
  <si>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</si>
  <si>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</si>
  <si>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</si>
  <si>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</si>
  <si>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</si>
  <si>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</si>
  <si>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</si>
  <si>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</si>
  <si>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</si>
  <si>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</si>
  <si>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</si>
  <si>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</si>
  <si>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</si>
  <si>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</si>
  <si>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</si>
  <si>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</si>
  <si>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</si>
  <si>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</si>
  <si>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</si>
  <si>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</si>
  <si>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</si>
  <si>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</si>
  <si>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</si>
  <si>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</si>
  <si>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</si>
  <si>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</si>
  <si>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</si>
  <si>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</si>
  <si>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</si>
  <si>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</si>
  <si>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</si>
  <si>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</si>
  <si>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</si>
  <si>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</si>
  <si>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</si>
  <si>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</si>
  <si>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</si>
  <si>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</si>
  <si>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</si>
  <si>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</si>
  <si>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</si>
  <si>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</si>
  <si>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</si>
  <si>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</si>
  <si>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</si>
  <si>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</si>
  <si>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</si>
  <si>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</si>
  <si>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</si>
  <si>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</si>
  <si>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</si>
  <si>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</si>
  <si>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</si>
  <si>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</si>
  <si>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</si>
  <si>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</si>
  <si>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</si>
  <si>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</si>
  <si>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</si>
  <si>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</si>
  <si>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</si>
  <si>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</si>
  <si>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</si>
  <si>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</si>
  <si>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</si>
  <si>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</si>
  <si>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</si>
  <si>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</si>
  <si>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</si>
  <si>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</si>
  <si>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</si>
  <si>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</si>
  <si>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</si>
  <si>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</si>
  <si>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</si>
  <si>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</si>
  <si>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</si>
  <si>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</si>
  <si>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</si>
  <si>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</si>
  <si>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</si>
  <si>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</si>
  <si>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</si>
  <si>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</si>
  <si>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</si>
  <si>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</si>
  <si>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</si>
  <si>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</si>
  <si>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</si>
  <si>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</si>
  <si>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</si>
  <si>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</si>
  <si>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</si>
  <si>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</si>
  <si>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</si>
  <si>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</si>
  <si>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</si>
  <si>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</si>
  <si>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</si>
  <si>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</si>
  <si>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</si>
  <si>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</si>
  <si>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</si>
  <si>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</si>
  <si>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</si>
  <si>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</si>
  <si>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</si>
  <si>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</si>
  <si>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</si>
  <si>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</si>
  <si>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</si>
  <si>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</si>
  <si>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</si>
  <si>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</si>
  <si>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</si>
  <si>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</si>
  <si>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</si>
  <si>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</si>
  <si>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</si>
  <si>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</si>
  <si>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</si>
  <si>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</si>
  <si>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</si>
  <si>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</si>
  <si>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</si>
  <si>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</si>
  <si>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</si>
  <si>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</si>
  <si>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</si>
  <si>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</si>
  <si>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</si>
  <si>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</si>
  <si>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</si>
  <si>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</si>
  <si>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</si>
  <si>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</si>
  <si>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</si>
  <si>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</si>
  <si>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</si>
  <si>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</si>
  <si>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</si>
  <si>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</si>
  <si>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</si>
  <si>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</si>
  <si>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</si>
  <si>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</si>
  <si>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</si>
  <si>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</si>
  <si>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</si>
  <si>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</si>
  <si>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</si>
  <si>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</si>
  <si>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</si>
  <si>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</si>
  <si>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</si>
  <si>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</si>
  <si>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</si>
  <si>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</si>
  <si>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</si>
  <si>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</si>
  <si>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</si>
  <si>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</si>
  <si>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</si>
  <si>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</si>
  <si>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</si>
  <si>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</si>
  <si>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</si>
  <si>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</si>
  <si>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</si>
  <si>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</si>
  <si>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</si>
  <si>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</si>
  <si>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</si>
  <si>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</si>
  <si>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</si>
  <si>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</si>
  <si>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</si>
  <si>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</si>
  <si>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</si>
  <si>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</si>
  <si>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</si>
  <si>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</si>
  <si>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</si>
  <si>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</si>
  <si>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</si>
  <si>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</si>
  <si>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</si>
  <si>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</si>
  <si>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</si>
  <si>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</si>
  <si>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</si>
  <si>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</si>
  <si>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</si>
  <si>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</si>
  <si>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</si>
  <si>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</si>
  <si>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</si>
  <si>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</si>
  <si>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</si>
  <si>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</si>
  <si>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</si>
  <si>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</si>
  <si>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</si>
  <si>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</si>
  <si>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</si>
  <si>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</si>
  <si>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</si>
  <si>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</si>
  <si>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</si>
  <si>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</si>
  <si>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</si>
  <si>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</si>
  <si>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</si>
  <si>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</si>
  <si>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</si>
  <si>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</si>
  <si>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</si>
  <si>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</si>
  <si>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</si>
  <si>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</si>
  <si>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</si>
  <si>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</si>
  <si>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</si>
  <si>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</si>
  <si>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</si>
  <si>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</si>
  <si>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</si>
  <si>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</si>
  <si>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</si>
  <si>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</si>
  <si>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</si>
  <si>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</si>
  <si>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</si>
  <si>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</si>
  <si>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</si>
  <si>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</si>
  <si>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</si>
  <si>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</si>
  <si>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</si>
  <si>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</si>
  <si>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</si>
  <si>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</si>
  <si>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</si>
  <si>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</si>
  <si>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</si>
  <si>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</si>
  <si>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</si>
  <si>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</si>
  <si>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</si>
  <si>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</si>
  <si>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</si>
  <si>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</si>
  <si>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</si>
  <si>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</si>
  <si>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</si>
  <si>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</si>
  <si>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</si>
  <si>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</si>
  <si>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</si>
  <si>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</si>
  <si>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</si>
  <si>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</si>
  <si>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</si>
  <si>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</si>
  <si>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</si>
  <si>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</si>
  <si>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</si>
  <si>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</si>
  <si>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</si>
  <si>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</si>
  <si>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</si>
  <si>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</si>
  <si>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</si>
  <si>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</si>
  <si>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</si>
  <si>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</si>
  <si>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</si>
  <si>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</si>
  <si>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</si>
  <si>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</si>
  <si>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</si>
  <si>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</si>
  <si>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</si>
  <si>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</si>
  <si>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</si>
  <si>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</si>
  <si>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</si>
  <si>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</si>
  <si>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</si>
  <si>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</si>
  <si>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</si>
  <si>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</si>
  <si>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</si>
  <si>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</si>
  <si>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</si>
  <si>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</si>
  <si>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</si>
  <si>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</si>
  <si>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</si>
  <si>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</si>
  <si>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</si>
  <si>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</si>
  <si>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</si>
  <si>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</si>
  <si>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</si>
  <si>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</si>
  <si>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</si>
  <si>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</si>
  <si>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</si>
  <si>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</si>
  <si>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</si>
  <si>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</si>
  <si>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</si>
  <si>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</si>
  <si>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</si>
  <si>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</si>
  <si>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</si>
  <si>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</si>
  <si>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</si>
  <si>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</si>
  <si>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</si>
  <si>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</si>
  <si>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</si>
  <si>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</si>
  <si>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</si>
  <si>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</si>
  <si>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</si>
  <si>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</si>
  <si>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</si>
  <si>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</si>
  <si>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</si>
  <si>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</si>
  <si>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</si>
  <si>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</si>
  <si>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</si>
  <si>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</si>
  <si>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</si>
  <si>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</si>
  <si>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</si>
  <si>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</si>
  <si>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</si>
  <si>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</si>
  <si>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</si>
  <si>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</si>
  <si>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</si>
  <si>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</si>
  <si>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</si>
  <si>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</si>
  <si>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</si>
  <si>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</si>
  <si>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</si>
  <si>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</si>
  <si>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</si>
  <si>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</si>
  <si>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</si>
  <si>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</si>
  <si>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</si>
  <si>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</si>
  <si>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</si>
  <si>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</si>
  <si>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</si>
  <si>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</si>
  <si>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</si>
  <si>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</si>
  <si>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</si>
  <si>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</si>
  <si>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</si>
  <si>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</si>
  <si>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</si>
  <si>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</si>
  <si>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</si>
  <si>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</si>
  <si>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</si>
  <si>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</si>
  <si>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</si>
  <si>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</si>
  <si>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</si>
  <si>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</si>
  <si>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</si>
  <si>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</si>
  <si>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</si>
  <si>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</si>
  <si>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</si>
  <si>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</si>
  <si>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</si>
  <si>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</si>
  <si>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</si>
  <si>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</si>
  <si>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</si>
  <si>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</si>
  <si>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</si>
  <si>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</si>
  <si>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</si>
  <si>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</si>
  <si>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</si>
  <si>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</si>
  <si>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</si>
  <si>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</si>
  <si>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</si>
  <si>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</si>
  <si>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</si>
  <si>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</si>
  <si>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</si>
  <si>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</si>
  <si>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</si>
  <si>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</si>
  <si>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</si>
  <si>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</si>
  <si>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</si>
  <si>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</si>
  <si>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</si>
  <si>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</si>
  <si>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</si>
  <si>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</si>
  <si>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</si>
  <si>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</si>
  <si>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</si>
  <si>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</si>
  <si>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</si>
  <si>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</si>
  <si>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</si>
  <si>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</si>
  <si>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</si>
  <si>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</si>
  <si>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</si>
  <si>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</si>
  <si>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</si>
  <si>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</si>
  <si>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</si>
  <si>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</si>
  <si>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</si>
  <si>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</si>
  <si>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</si>
  <si>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</si>
  <si>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</si>
  <si>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</si>
  <si>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</si>
  <si>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</si>
  <si>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</si>
  <si>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</si>
  <si>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</si>
  <si>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</si>
  <si>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</si>
  <si>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</si>
  <si>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</si>
  <si>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</si>
  <si>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</si>
  <si>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</si>
  <si>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</si>
  <si>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</si>
  <si>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</si>
  <si>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</si>
  <si>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</si>
  <si>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</si>
  <si>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</si>
  <si>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</si>
  <si>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</si>
  <si>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</si>
  <si>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</si>
  <si>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</si>
  <si>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</si>
  <si>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</si>
  <si>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</si>
  <si>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</si>
  <si>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</si>
  <si>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</si>
  <si>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</si>
  <si>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</si>
  <si>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</si>
  <si>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</si>
  <si>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</si>
  <si>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</si>
  <si>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</si>
  <si>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</si>
  <si>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</si>
  <si>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</si>
  <si>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</si>
  <si>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</si>
  <si>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</si>
  <si>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</si>
  <si>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</si>
  <si>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</si>
  <si>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</si>
  <si>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</si>
  <si>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</si>
  <si>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</si>
  <si>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</si>
  <si>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</si>
  <si>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</si>
  <si>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</si>
  <si>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</si>
  <si>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</si>
  <si>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</si>
  <si>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</si>
  <si>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</si>
  <si>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</si>
  <si>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</si>
  <si>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</si>
  <si>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</si>
  <si>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</si>
  <si>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</si>
  <si>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</si>
  <si>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</si>
  <si>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</si>
  <si>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</si>
  <si>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</si>
  <si>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</si>
  <si>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</si>
  <si>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</si>
  <si>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</si>
  <si>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</si>
  <si>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</si>
  <si>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</si>
  <si>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</si>
  <si>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</si>
  <si>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</si>
  <si>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</si>
  <si>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</si>
  <si>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</si>
  <si>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</si>
  <si>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</si>
  <si>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</si>
  <si>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</si>
  <si>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</si>
  <si>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</si>
  <si>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</si>
  <si>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</si>
  <si>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</si>
  <si>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</si>
  <si>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</si>
  <si>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</si>
  <si>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</si>
  <si>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</si>
  <si>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</si>
  <si>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</si>
  <si>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</si>
  <si>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</si>
  <si>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</si>
  <si>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</si>
  <si>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</si>
  <si>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</si>
  <si>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</si>
  <si>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</si>
  <si>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</si>
  <si>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</si>
  <si>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</si>
  <si>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</si>
  <si>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</si>
  <si>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</si>
  <si>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</si>
  <si>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</si>
  <si>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</si>
  <si>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</si>
  <si>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</si>
  <si>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</si>
  <si>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</si>
  <si>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</si>
  <si>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</si>
  <si>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</si>
  <si>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</si>
  <si>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</si>
  <si>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</si>
  <si>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</si>
  <si>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</si>
  <si>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</si>
  <si>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</si>
  <si>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</si>
  <si>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</si>
  <si>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</si>
  <si>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</si>
  <si>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</si>
  <si>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</si>
  <si>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</si>
  <si>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</si>
  <si>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</si>
  <si>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</si>
  <si>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</si>
  <si>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</si>
  <si>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</si>
  <si>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</si>
  <si>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</si>
  <si>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</si>
  <si>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</si>
  <si>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</si>
  <si>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</si>
  <si>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</si>
  <si>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</si>
  <si>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</si>
  <si>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</si>
  <si>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</si>
  <si>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</si>
  <si>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</si>
  <si>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</si>
  <si>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</si>
  <si>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</si>
  <si>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</si>
  <si>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</si>
  <si>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</si>
  <si>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</si>
  <si>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</si>
  <si>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</si>
  <si>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</si>
  <si>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</si>
  <si>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</si>
  <si>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</si>
  <si>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</si>
  <si>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</si>
  <si>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</si>
  <si>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</si>
  <si>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</si>
  <si>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</si>
  <si>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</si>
  <si>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</si>
  <si>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</si>
  <si>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</si>
  <si>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</si>
  <si>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</si>
  <si>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</si>
  <si>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</si>
  <si>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</si>
  <si>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</si>
  <si>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</si>
  <si>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</si>
  <si>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</si>
  <si>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</si>
  <si>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</si>
  <si>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</si>
  <si>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</si>
  <si>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</si>
  <si>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</si>
  <si>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</si>
  <si>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</si>
  <si>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</si>
  <si>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</si>
  <si>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</si>
  <si>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</si>
  <si>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</si>
  <si>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</si>
  <si>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</si>
  <si>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</si>
  <si>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</si>
  <si>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</si>
  <si>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</si>
  <si>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</si>
  <si>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</si>
  <si>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</si>
  <si>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</si>
  <si>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</si>
  <si>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</si>
  <si>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</si>
  <si>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</si>
  <si>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</si>
  <si>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</si>
  <si>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</si>
  <si>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</si>
  <si>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</si>
  <si>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</si>
  <si>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</si>
  <si>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</si>
  <si>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</si>
  <si>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</si>
  <si>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</si>
  <si>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</si>
  <si>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</si>
  <si>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</si>
  <si>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</si>
  <si>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</si>
  <si>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</si>
  <si>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</si>
  <si>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</si>
  <si>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</si>
  <si>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</si>
  <si>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</si>
  <si>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</si>
  <si>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</si>
  <si>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</si>
  <si>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</si>
  <si>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</si>
  <si>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</si>
  <si>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</si>
  <si>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</si>
  <si>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</si>
  <si>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</si>
  <si>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</si>
  <si>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</si>
  <si>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</si>
  <si>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</si>
  <si>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</si>
  <si>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</si>
  <si>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</si>
  <si>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</si>
  <si>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</si>
  <si>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</si>
  <si>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</si>
  <si>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</si>
  <si>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</si>
  <si>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</si>
  <si>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</si>
  <si>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</si>
  <si>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</si>
  <si>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</si>
  <si>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</si>
  <si>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</si>
  <si>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</si>
  <si>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</si>
  <si>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</si>
  <si>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</si>
  <si>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</si>
  <si>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</si>
  <si>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</si>
  <si>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</si>
  <si>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</si>
  <si>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</si>
  <si>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</si>
  <si>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</si>
  <si>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</si>
  <si>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</si>
  <si>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</si>
  <si>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</si>
  <si>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</si>
  <si>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</si>
  <si>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</si>
  <si>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</si>
  <si>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</si>
  <si>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</si>
  <si>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</si>
  <si>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</si>
  <si>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</si>
  <si>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</si>
  <si>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</si>
  <si>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</si>
  <si>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</si>
  <si>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</si>
  <si>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</si>
  <si>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</si>
  <si>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</si>
  <si>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</si>
  <si>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</si>
  <si>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</si>
  <si>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</si>
  <si>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</si>
  <si>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</si>
  <si>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</si>
  <si>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</si>
  <si>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</si>
  <si>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</si>
  <si>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</si>
  <si>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</si>
  <si>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</si>
  <si>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</si>
  <si>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</si>
  <si>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</si>
  <si>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</si>
  <si>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</si>
  <si>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</si>
  <si>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</si>
  <si>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</si>
  <si>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</si>
  <si>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</si>
  <si>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</si>
  <si>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</si>
  <si>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</si>
  <si>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</si>
  <si>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</si>
  <si>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</si>
  <si>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</si>
  <si>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</si>
  <si>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</si>
  <si>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</si>
  <si>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</si>
  <si>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</si>
  <si>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</si>
  <si>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</si>
  <si>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</si>
  <si>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</si>
  <si>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</si>
  <si>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</si>
  <si>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</si>
  <si>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</si>
  <si>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</si>
  <si>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</si>
  <si>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</si>
  <si>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</si>
  <si>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</si>
  <si>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</si>
  <si>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</si>
  <si>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</si>
  <si>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</si>
  <si>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</si>
  <si>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</si>
  <si>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</si>
  <si>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</si>
  <si>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</si>
  <si>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</si>
  <si>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</si>
  <si>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</si>
  <si>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</si>
  <si>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</si>
  <si>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</si>
  <si>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</si>
  <si>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</si>
  <si>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</si>
  <si>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</si>
  <si>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</si>
  <si>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</si>
  <si>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</si>
  <si>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</si>
  <si>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</si>
  <si>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</si>
  <si>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</si>
  <si>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</si>
  <si>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</si>
  <si>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</si>
  <si>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</si>
  <si>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</si>
  <si>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</si>
  <si>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</si>
  <si>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</si>
  <si>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</si>
  <si>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</si>
  <si>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</si>
  <si>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</si>
  <si>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</si>
  <si>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</si>
  <si>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</si>
  <si>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</si>
  <si>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</si>
  <si>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</si>
  <si>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</si>
  <si>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</si>
  <si>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</si>
  <si>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</si>
  <si>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</si>
  <si>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</si>
  <si>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</si>
  <si>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</si>
  <si>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</si>
  <si>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</si>
  <si>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</si>
  <si>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</si>
  <si>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</si>
  <si>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</si>
  <si>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</si>
  <si>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</si>
  <si>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</si>
  <si>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</si>
  <si>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</si>
  <si>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</si>
  <si>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</si>
  <si>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</si>
  <si>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</si>
  <si>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</si>
  <si>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</si>
  <si>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</si>
  <si>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</si>
  <si>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</si>
  <si>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</si>
  <si>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</si>
  <si>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</si>
  <si>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</si>
  <si>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</si>
  <si>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</si>
  <si>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</si>
  <si>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</si>
  <si>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</si>
  <si>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</si>
  <si>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</si>
  <si>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</si>
  <si>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</si>
  <si>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</si>
  <si>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</si>
  <si>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</si>
  <si>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</si>
  <si>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</si>
  <si>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</si>
  <si>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</si>
  <si>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</si>
  <si>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</si>
  <si>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</si>
  <si>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</si>
  <si>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</si>
  <si>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</si>
  <si>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</si>
  <si>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</si>
  <si>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</si>
  <si>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</si>
  <si>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</si>
  <si>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</si>
  <si>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</si>
  <si>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</si>
  <si>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</si>
  <si>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</si>
  <si>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</si>
  <si>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</si>
  <si>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</si>
  <si>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</si>
  <si>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</si>
  <si>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</si>
  <si>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</si>
  <si>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</si>
  <si>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</si>
  <si>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</si>
  <si>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</si>
  <si>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</si>
  <si>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</si>
  <si>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</si>
  <si>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</si>
  <si>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</si>
  <si>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</si>
  <si>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</si>
  <si>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</si>
  <si>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</si>
  <si>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</si>
  <si>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</si>
  <si>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</si>
  <si>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</si>
  <si>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</si>
  <si>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</si>
  <si>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</si>
  <si>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</si>
  <si>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</si>
  <si>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</si>
  <si>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</si>
  <si>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</si>
  <si>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</si>
  <si>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</si>
  <si>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</si>
  <si>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</si>
  <si>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</si>
  <si>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</si>
  <si>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</si>
  <si>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</si>
  <si>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</si>
  <si>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</si>
  <si>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</si>
  <si>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</si>
  <si>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</si>
  <si>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</si>
  <si>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</si>
  <si>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</si>
  <si>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</si>
  <si>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</si>
  <si>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</si>
  <si>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</si>
  <si>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</si>
  <si>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</si>
  <si>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</si>
  <si>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</si>
  <si>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</si>
  <si>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</si>
  <si>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</si>
  <si>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</si>
  <si>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</si>
  <si>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</si>
  <si>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</si>
  <si>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</si>
  <si>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</si>
  <si>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</si>
  <si>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</si>
  <si>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</si>
  <si>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</si>
  <si>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</si>
  <si>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</si>
  <si>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</si>
  <si>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</si>
  <si>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</si>
  <si>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</si>
  <si>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</si>
  <si>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</si>
  <si>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</si>
  <si>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</si>
  <si>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</si>
  <si>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</si>
  <si>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</si>
  <si>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</si>
  <si>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</si>
  <si>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</si>
  <si>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</si>
  <si>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</si>
  <si>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</si>
  <si>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</si>
  <si>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</si>
  <si>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</si>
  <si>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</si>
  <si>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</si>
  <si>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</si>
  <si>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</si>
  <si>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</si>
  <si>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</si>
  <si>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</si>
  <si>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</si>
  <si>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</si>
  <si>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</si>
  <si>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</si>
  <si>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</si>
  <si>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</si>
  <si>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</si>
  <si>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</si>
  <si>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</si>
  <si>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</si>
  <si>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</si>
  <si>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</si>
  <si>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</si>
  <si>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</si>
  <si>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</si>
  <si>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</si>
  <si>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</si>
  <si>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</si>
  <si>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</si>
  <si>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</si>
  <si>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</si>
  <si>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</si>
  <si>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</si>
  <si>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</si>
  <si>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</si>
  <si>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</si>
  <si>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</si>
  <si>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</si>
  <si>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</si>
  <si>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</si>
  <si>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</si>
  <si>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</si>
  <si>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</si>
  <si>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</si>
  <si>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</si>
  <si>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</si>
  <si>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</si>
  <si>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</si>
  <si>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</si>
  <si>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</si>
  <si>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</si>
  <si>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</si>
  <si>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</si>
  <si>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</si>
  <si>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</si>
  <si>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</si>
  <si>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</si>
  <si>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</si>
  <si>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</si>
  <si>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</si>
  <si>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</si>
  <si>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</si>
  <si>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</si>
  <si>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</si>
  <si>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</si>
  <si>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</si>
  <si>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</si>
  <si>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</si>
  <si>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</si>
  <si>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</si>
  <si>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</si>
  <si>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</si>
  <si>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</si>
  <si>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</si>
  <si>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</si>
  <si>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</si>
  <si>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</si>
  <si>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</si>
  <si>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</si>
  <si>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</si>
  <si>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</si>
  <si>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</si>
  <si>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</si>
  <si>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</si>
  <si>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</si>
  <si>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</si>
  <si>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</si>
  <si>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</si>
  <si>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</si>
  <si>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</si>
  <si>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</si>
  <si>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</si>
  <si>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</si>
  <si>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</si>
  <si>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</si>
  <si>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</si>
  <si>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</si>
  <si>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</si>
  <si>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</si>
  <si>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</si>
  <si>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</si>
  <si>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</si>
  <si>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</si>
  <si>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</si>
  <si>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</si>
  <si>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</si>
  <si>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</si>
  <si>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</si>
  <si>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</si>
  <si>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</si>
  <si>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</si>
  <si>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</si>
  <si>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</si>
  <si>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</si>
  <si>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</si>
  <si>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</si>
  <si>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</si>
  <si>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</si>
  <si>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</si>
  <si>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</si>
  <si>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</si>
  <si>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</si>
  <si>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</si>
  <si>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</si>
  <si>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</si>
  <si>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</si>
  <si>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</si>
  <si>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</si>
  <si>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</si>
  <si>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</si>
  <si>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</si>
  <si>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</si>
  <si>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</si>
  <si>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</si>
  <si>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</si>
  <si>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</si>
  <si>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</si>
  <si>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</si>
  <si>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</si>
  <si>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</si>
  <si>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</si>
  <si>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</si>
  <si>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</si>
  <si>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</si>
  <si>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</si>
  <si>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</si>
  <si>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</si>
  <si>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</si>
  <si>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</si>
  <si>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</si>
  <si>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</si>
  <si>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</si>
  <si>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</si>
  <si>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</si>
  <si>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</si>
  <si>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</si>
  <si>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</si>
  <si>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</si>
  <si>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</si>
  <si>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</si>
  <si>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</si>
  <si>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</si>
  <si>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</si>
  <si>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</si>
  <si>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</si>
  <si>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</si>
  <si>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</si>
  <si>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</si>
  <si>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</si>
  <si>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</si>
  <si>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</si>
  <si>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</si>
  <si>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</si>
  <si>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</si>
  <si>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</si>
  <si>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</si>
  <si>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</si>
  <si>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</si>
  <si>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</si>
  <si>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</si>
  <si>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</si>
  <si>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</si>
  <si>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</si>
  <si>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</si>
  <si>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</si>
  <si>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</si>
  <si>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</si>
  <si>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</si>
  <si>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</si>
  <si>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</si>
  <si>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</si>
  <si>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</si>
  <si>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</si>
  <si>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</si>
  <si>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</si>
  <si>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</si>
  <si>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</si>
  <si>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</si>
  <si>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</si>
  <si>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</si>
  <si>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</si>
  <si>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</si>
  <si>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</si>
  <si>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</si>
  <si>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</si>
  <si>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</si>
  <si>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</si>
  <si>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</si>
  <si>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</si>
  <si>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</si>
  <si>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</si>
  <si>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</si>
  <si>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</si>
  <si>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</si>
  <si>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</si>
  <si>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</si>
  <si>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</si>
  <si>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</si>
  <si>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</si>
  <si>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</si>
  <si>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</si>
  <si>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</si>
  <si>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</si>
  <si>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</si>
  <si>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</si>
  <si>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</si>
  <si>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</si>
  <si>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</si>
  <si>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</si>
  <si>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</si>
  <si>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</si>
  <si>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</si>
  <si>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</si>
  <si>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</si>
  <si>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</si>
  <si>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</si>
  <si>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</si>
  <si>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</si>
  <si>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</si>
  <si>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</si>
  <si>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</si>
  <si>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</si>
  <si>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</si>
  <si>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</si>
  <si>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</si>
  <si>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</si>
  <si>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</si>
  <si>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</si>
  <si>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</si>
  <si>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</si>
  <si>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</si>
  <si>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</si>
  <si>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</si>
  <si>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</si>
  <si>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</si>
  <si>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</si>
  <si>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</si>
  <si>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</si>
  <si>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</si>
  <si>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</si>
  <si>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</si>
  <si>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</si>
  <si>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</si>
  <si>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</si>
  <si>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</si>
  <si>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</si>
  <si>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</si>
  <si>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</si>
  <si>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</si>
  <si>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</si>
  <si>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</si>
  <si>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</si>
  <si>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</si>
  <si>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</si>
  <si>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</si>
  <si>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</si>
  <si>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</si>
  <si>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</si>
  <si>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</si>
  <si>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</si>
  <si>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</si>
  <si>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</si>
  <si>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</si>
  <si>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</si>
  <si>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</si>
  <si>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</si>
  <si>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</si>
  <si>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</si>
  <si>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</si>
  <si>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</si>
  <si>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</si>
  <si>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</si>
  <si>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</si>
  <si>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</si>
  <si>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</si>
  <si>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</si>
  <si>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</si>
  <si>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</si>
  <si>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</si>
  <si>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</si>
  <si>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</si>
  <si>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</si>
  <si>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</si>
  <si>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</si>
  <si>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</si>
  <si>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</si>
  <si>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</si>
  <si>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</si>
  <si>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</si>
  <si>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</si>
  <si>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</si>
  <si>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</si>
  <si>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</si>
  <si>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</si>
  <si>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</si>
  <si>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</si>
  <si>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</si>
  <si>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</si>
  <si>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</si>
  <si>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</si>
  <si>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</si>
  <si>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</si>
  <si>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</si>
  <si>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</si>
  <si>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</si>
  <si>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</si>
  <si>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</si>
  <si>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</si>
  <si>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</si>
  <si>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</si>
  <si>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</si>
  <si>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</si>
  <si>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</si>
  <si>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</si>
  <si>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</si>
  <si>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</si>
  <si>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</si>
  <si>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</si>
  <si>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</si>
  <si>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</si>
  <si>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</si>
  <si>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</si>
  <si>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</si>
  <si>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</si>
  <si>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</si>
  <si>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</si>
  <si>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</si>
  <si>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</si>
  <si>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</si>
  <si>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</si>
  <si>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</si>
  <si>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</si>
  <si>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</si>
  <si>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</si>
  <si>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</si>
  <si>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</si>
  <si>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</si>
  <si>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</si>
  <si>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</si>
  <si>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</si>
  <si>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</si>
  <si>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</si>
  <si>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</si>
  <si>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</si>
  <si>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</si>
  <si>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</si>
  <si>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</si>
  <si>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</si>
  <si>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</si>
  <si>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</si>
  <si>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</si>
  <si>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</si>
  <si>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</si>
  <si>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</si>
  <si>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</si>
  <si>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</si>
  <si>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</si>
  <si>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</si>
  <si>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</si>
  <si>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</si>
  <si>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</si>
  <si>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</si>
  <si>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</si>
  <si>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</si>
  <si>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</si>
  <si>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</si>
  <si>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</si>
  <si>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</si>
  <si>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</si>
  <si>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</si>
  <si>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</si>
  <si>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</si>
  <si>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</si>
  <si>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</si>
  <si>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</si>
  <si>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</si>
  <si>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</si>
  <si>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</si>
  <si>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</si>
  <si>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</si>
  <si>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</si>
  <si>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</si>
  <si>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</si>
  <si>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</si>
  <si>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</si>
  <si>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</si>
  <si>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</si>
  <si>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</si>
  <si>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</si>
  <si>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</si>
  <si>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</si>
  <si>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</si>
  <si>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</si>
  <si>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</si>
  <si>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</si>
  <si>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</si>
  <si>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</si>
  <si>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</si>
  <si>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</si>
  <si>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</si>
  <si>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</si>
  <si>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</si>
  <si>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</si>
  <si>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</si>
  <si>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</si>
  <si>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</si>
  <si>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</si>
  <si>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</si>
  <si>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</si>
  <si>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</si>
  <si>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</si>
  <si>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</si>
  <si>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</si>
  <si>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</si>
  <si>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</si>
  <si>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</si>
  <si>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</si>
  <si>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</si>
  <si>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</si>
  <si>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</si>
  <si>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</si>
  <si>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</si>
  <si>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</si>
  <si>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</si>
  <si>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</si>
  <si>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</si>
  <si>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</si>
  <si>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</si>
  <si>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</si>
  <si>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</si>
  <si>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</si>
  <si>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</si>
  <si>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</si>
  <si>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</si>
  <si>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</si>
  <si>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</si>
  <si>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</si>
  <si>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</si>
  <si>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</si>
  <si>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</si>
  <si>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</si>
  <si>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</si>
  <si>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</si>
  <si>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</si>
  <si>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</si>
  <si>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</si>
  <si>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</si>
  <si>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</si>
  <si>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</si>
  <si>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</si>
  <si>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</si>
  <si>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</si>
  <si>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</si>
  <si>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</si>
  <si>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</si>
  <si>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</si>
  <si>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</si>
  <si>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</si>
  <si>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</si>
  <si>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</si>
  <si>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</si>
  <si>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</si>
  <si>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</si>
  <si>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</si>
  <si>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</si>
  <si>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</si>
  <si>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</si>
  <si>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</si>
  <si>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</si>
  <si>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</si>
  <si>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</si>
  <si>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</si>
  <si>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</si>
  <si>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</si>
  <si>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</si>
  <si>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</si>
  <si>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</si>
  <si>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</si>
  <si>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</si>
  <si>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</si>
  <si>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</si>
  <si>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</si>
  <si>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</si>
  <si>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</si>
  <si>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</si>
  <si>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</si>
  <si>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</si>
  <si>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</si>
  <si>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</si>
  <si>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</si>
  <si>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</si>
  <si>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</si>
  <si>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</si>
  <si>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</si>
  <si>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</si>
  <si>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</si>
  <si>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</si>
  <si>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</si>
  <si>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</si>
  <si>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</si>
  <si>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</si>
  <si>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</si>
  <si>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</si>
  <si>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</si>
  <si>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</si>
  <si>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</si>
  <si>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</si>
  <si>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</si>
  <si>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</si>
  <si>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</si>
  <si>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</si>
  <si>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</si>
  <si>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</si>
  <si>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</si>
  <si>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</si>
  <si>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</si>
  <si>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</si>
  <si>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</si>
  <si>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</si>
  <si>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</si>
  <si>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</si>
  <si>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</si>
  <si>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</si>
  <si>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</si>
  <si>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</si>
  <si>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</si>
  <si>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</si>
  <si>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</si>
  <si>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</si>
  <si>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</si>
  <si>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</si>
  <si>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</si>
  <si>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</si>
  <si>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</si>
  <si>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</si>
  <si>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</si>
  <si>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</si>
  <si>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</si>
  <si>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</si>
  <si>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</si>
  <si>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</si>
  <si>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</si>
  <si>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</si>
  <si>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</si>
  <si>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</si>
  <si>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</si>
  <si>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</si>
  <si>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</si>
  <si>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</si>
  <si>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</si>
  <si>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</si>
  <si>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</si>
  <si>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</si>
  <si>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</si>
  <si>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</si>
  <si>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</si>
  <si>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</si>
  <si>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</si>
  <si>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</si>
  <si>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</si>
  <si>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</si>
  <si>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</si>
  <si>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</si>
  <si>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</si>
  <si>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</si>
  <si>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</si>
  <si>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</si>
  <si>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</si>
  <si>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</si>
  <si>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</si>
  <si>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</si>
  <si>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</si>
  <si>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</si>
  <si>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</si>
  <si>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</si>
  <si>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</si>
  <si>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</si>
  <si>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</si>
  <si>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</si>
  <si>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</si>
  <si>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</si>
  <si>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</si>
  <si>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</si>
  <si>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</si>
  <si>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</si>
  <si>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</si>
  <si>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</si>
  <si>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</si>
  <si>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</si>
  <si>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</si>
  <si>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</si>
  <si>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</si>
  <si>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</si>
  <si>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</si>
  <si>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</si>
  <si>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</si>
  <si>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</si>
  <si>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</si>
  <si>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</si>
  <si>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</si>
  <si>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</si>
  <si>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</si>
  <si>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</si>
  <si>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</si>
  <si>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</si>
  <si>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</si>
  <si>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</si>
  <si>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</si>
  <si>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</si>
  <si>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</si>
  <si>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</si>
  <si>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</si>
  <si>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</si>
  <si>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</si>
  <si>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</si>
  <si>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</si>
  <si>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</si>
  <si>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</si>
  <si>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</si>
  <si>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</si>
  <si>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</si>
  <si>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</si>
  <si>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</si>
  <si>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</si>
  <si>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</si>
  <si>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</si>
  <si>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</si>
  <si>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</si>
  <si>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</si>
  <si>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</si>
  <si>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</si>
  <si>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</si>
  <si>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</si>
  <si>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</si>
  <si>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</si>
  <si>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</si>
  <si>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</si>
  <si>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</si>
  <si>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</si>
  <si>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</si>
  <si>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</si>
  <si>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</si>
  <si>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</si>
  <si>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</si>
  <si>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</si>
  <si>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</si>
  <si>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</si>
  <si>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</si>
  <si>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</si>
  <si>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</si>
  <si>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</si>
  <si>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</si>
  <si>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</si>
  <si>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</si>
  <si>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</si>
  <si>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</si>
  <si>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</si>
  <si>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</si>
  <si>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</si>
  <si>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</si>
  <si>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</si>
  <si>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</si>
  <si>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</si>
  <si>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</si>
  <si>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</si>
  <si>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</si>
  <si>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</si>
  <si>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</si>
  <si>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</si>
  <si>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</si>
  <si>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</si>
  <si>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</si>
  <si>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</si>
  <si>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</si>
  <si>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</si>
  <si>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</si>
  <si>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</si>
  <si>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</si>
  <si>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</si>
  <si>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</si>
  <si>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</si>
  <si>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</si>
  <si>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</si>
  <si>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</si>
  <si>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</si>
  <si>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</si>
  <si>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</si>
  <si>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</si>
  <si>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</si>
  <si>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</si>
  <si>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</si>
  <si>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</si>
  <si>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</si>
  <si>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</si>
  <si>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</si>
  <si>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</si>
  <si>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</si>
  <si>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</si>
  <si>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</si>
  <si>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</si>
  <si>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</si>
  <si>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</si>
  <si>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</si>
  <si>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</si>
  <si>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</si>
  <si>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</si>
  <si>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</si>
  <si>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</si>
  <si>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</si>
  <si>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</si>
  <si>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</si>
  <si>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</si>
  <si>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</si>
  <si>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</si>
  <si>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</si>
  <si>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</si>
  <si>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</si>
  <si>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</si>
  <si>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</si>
  <si>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</si>
  <si>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</si>
  <si>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</si>
  <si>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</si>
  <si>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</si>
  <si>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</si>
  <si>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</si>
  <si>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</si>
  <si>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</si>
  <si>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</si>
  <si>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</si>
  <si>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</si>
  <si>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</si>
  <si>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</si>
  <si>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</si>
  <si>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</si>
  <si>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</si>
  <si>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</si>
  <si>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</si>
  <si>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</si>
  <si>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</si>
  <si>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</si>
  <si>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</si>
  <si>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</si>
  <si>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</si>
  <si>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</si>
  <si>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</si>
  <si>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</si>
  <si>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</si>
  <si>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</si>
  <si>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</si>
  <si>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</si>
  <si>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</si>
  <si>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</si>
  <si>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</si>
  <si>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</si>
  <si>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</si>
  <si>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</si>
  <si>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</si>
  <si>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</si>
  <si>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</si>
  <si>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</si>
  <si>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</si>
  <si>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</si>
  <si>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</si>
  <si>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</si>
  <si>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</si>
  <si>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</si>
  <si>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</si>
  <si>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</si>
  <si>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</si>
  <si>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</si>
  <si>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</si>
  <si>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</si>
  <si>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</si>
  <si>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</si>
  <si>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</si>
  <si>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</si>
  <si>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</si>
  <si>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</si>
  <si>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</si>
  <si>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</si>
  <si>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</si>
  <si>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</si>
  <si>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</si>
  <si>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</si>
  <si>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</si>
  <si>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</si>
  <si>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</si>
  <si>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</si>
  <si>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</si>
  <si>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</si>
  <si>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</si>
  <si>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</si>
  <si>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</si>
  <si>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</si>
  <si>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</si>
  <si>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</si>
  <si>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</si>
  <si>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</si>
  <si>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</si>
  <si>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</si>
  <si>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</si>
  <si>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</si>
  <si>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</si>
  <si>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</si>
  <si>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</si>
  <si>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</si>
  <si>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</si>
  <si>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</si>
  <si>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</si>
  <si>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</si>
  <si>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</si>
  <si>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</si>
  <si>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</si>
  <si>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</si>
  <si>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</si>
  <si>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</si>
  <si>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</si>
  <si>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</si>
  <si>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</si>
  <si>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</si>
  <si>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</si>
  <si>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</si>
  <si>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</si>
  <si>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</si>
  <si>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</si>
  <si>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</si>
  <si>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</si>
  <si>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</si>
  <si>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</si>
  <si>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</si>
  <si>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</si>
  <si>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</si>
  <si>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</si>
  <si>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</si>
  <si>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</si>
  <si>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</si>
  <si>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</si>
  <si>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</si>
  <si>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</si>
  <si>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</si>
  <si>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</si>
  <si>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</si>
  <si>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</si>
  <si>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</si>
  <si>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</si>
  <si>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</si>
  <si>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</si>
  <si>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</si>
  <si>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</si>
  <si>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</si>
  <si>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</si>
  <si>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</si>
  <si>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</si>
  <si>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</si>
  <si>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</si>
  <si>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</si>
  <si>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</si>
  <si>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</si>
  <si>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</si>
  <si>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</si>
  <si>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</si>
  <si>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</si>
  <si>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</si>
  <si>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</si>
  <si>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</si>
  <si>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</si>
  <si>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</si>
  <si>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</si>
  <si>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</si>
  <si>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</si>
  <si>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</si>
  <si>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</si>
  <si>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</si>
  <si>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</si>
  <si>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</si>
  <si>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</si>
  <si>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</si>
  <si>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</si>
  <si>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</si>
  <si>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</si>
  <si>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</si>
  <si>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</si>
  <si>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</si>
  <si>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</si>
  <si>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</si>
  <si>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</si>
  <si>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</si>
  <si>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</si>
  <si>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</si>
  <si>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</si>
  <si>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</si>
  <si>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</si>
  <si>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</si>
  <si>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</si>
  <si>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</si>
  <si>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</si>
  <si>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</si>
  <si>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</si>
  <si>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</si>
  <si>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</si>
  <si>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</si>
  <si>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</si>
  <si>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</si>
  <si>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</si>
  <si>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</si>
  <si>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</si>
  <si>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</si>
  <si>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</si>
  <si>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</si>
  <si>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</si>
  <si>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</si>
  <si>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</si>
  <si>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</si>
  <si>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</si>
  <si>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</si>
  <si>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</si>
  <si>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</si>
  <si>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</si>
  <si>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</si>
  <si>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</si>
  <si>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</si>
  <si>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</si>
  <si>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</si>
  <si>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</si>
  <si>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</si>
  <si>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</si>
  <si>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</si>
  <si>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</si>
  <si>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</si>
  <si>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</si>
  <si>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</si>
  <si>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</si>
  <si>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</si>
  <si>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</si>
  <si>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</si>
  <si>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</si>
  <si>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</si>
  <si>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</si>
  <si>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</si>
  <si>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</si>
  <si>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</si>
  <si>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</si>
  <si>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</si>
  <si>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</si>
  <si>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</si>
  <si>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</si>
  <si>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</si>
  <si>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</si>
  <si>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</si>
  <si>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</si>
  <si>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</si>
  <si>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</si>
  <si>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</si>
  <si>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</si>
  <si>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</si>
  <si>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</si>
  <si>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</si>
  <si>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</si>
  <si>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</si>
  <si>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</si>
  <si>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</si>
  <si>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</si>
  <si>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</si>
  <si>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</si>
  <si>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</si>
  <si>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</si>
  <si>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</si>
  <si>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</si>
  <si>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</si>
  <si>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</si>
  <si>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</si>
  <si>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</si>
  <si>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</si>
  <si>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</si>
  <si>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</si>
  <si>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</si>
  <si>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</si>
  <si>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</si>
  <si>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</si>
  <si>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</si>
  <si>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</si>
  <si>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</si>
  <si>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</si>
  <si>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</si>
  <si>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</si>
  <si>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</si>
  <si>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</si>
  <si>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</si>
  <si>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</si>
  <si>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</si>
  <si>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</si>
  <si>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</si>
  <si>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</si>
  <si>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</si>
  <si>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</si>
  <si>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</si>
  <si>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</si>
  <si>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</si>
  <si>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</si>
  <si>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</si>
  <si>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</si>
  <si>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</si>
  <si>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</si>
  <si>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</si>
  <si>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</si>
  <si>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</si>
  <si>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</si>
  <si>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</si>
  <si>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</si>
  <si>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</si>
  <si>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</si>
  <si>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</si>
  <si>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</si>
  <si>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</si>
  <si>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</si>
  <si>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</si>
  <si>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</si>
  <si>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</si>
  <si>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</si>
  <si>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</si>
  <si>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</si>
  <si>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</si>
  <si>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</si>
  <si>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</si>
  <si>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</si>
  <si>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</si>
  <si>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</si>
  <si>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</si>
  <si>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</si>
  <si>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</si>
  <si>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</si>
  <si>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</si>
  <si>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</si>
  <si>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</si>
  <si>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</si>
  <si>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</si>
  <si>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</si>
  <si>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</si>
  <si>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</si>
  <si>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</si>
  <si>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</si>
  <si>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</si>
  <si>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</si>
  <si>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</si>
  <si>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</si>
  <si>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</si>
  <si>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</si>
  <si>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</si>
  <si>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</si>
  <si>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</si>
  <si>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</si>
  <si>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</si>
  <si>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</si>
  <si>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</si>
  <si>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</si>
  <si>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</si>
  <si>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</si>
  <si>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</si>
  <si>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</si>
  <si>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</si>
  <si>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</si>
  <si>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</si>
  <si>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</si>
  <si>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</si>
  <si>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</si>
  <si>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</si>
  <si>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</si>
  <si>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</si>
  <si>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</si>
  <si>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</si>
  <si>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</si>
  <si>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</si>
  <si>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</si>
  <si>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</si>
  <si>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</si>
  <si>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</si>
  <si>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</si>
  <si>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</si>
  <si>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</si>
  <si>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</si>
  <si>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</si>
  <si>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</si>
  <si>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</si>
  <si>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</si>
  <si>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</si>
  <si>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</si>
  <si>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</si>
  <si>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</si>
  <si>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</si>
  <si>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</si>
  <si>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</si>
  <si>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</si>
  <si>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</si>
  <si>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</si>
  <si>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</si>
  <si>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</si>
  <si>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</si>
  <si>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</si>
  <si>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</si>
  <si>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</si>
  <si>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</si>
  <si>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</si>
  <si>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</si>
  <si>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</si>
  <si>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</si>
  <si>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</si>
  <si>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</si>
  <si>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</si>
  <si>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</si>
  <si>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</si>
  <si>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</si>
  <si>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</si>
  <si>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</si>
  <si>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</si>
  <si>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</si>
  <si>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</si>
  <si>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</si>
  <si>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</si>
  <si>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</si>
  <si>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</si>
  <si>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</si>
  <si>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</si>
  <si>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</si>
  <si>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</si>
  <si>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</si>
  <si>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</si>
  <si>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</si>
  <si>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</si>
  <si>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</si>
  <si>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</si>
  <si>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</si>
  <si>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</si>
  <si>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</si>
  <si>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</si>
  <si>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</si>
  <si>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</si>
  <si>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</si>
  <si>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</si>
  <si>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</si>
  <si>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</si>
  <si>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</si>
  <si>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</si>
  <si>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</si>
  <si>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</si>
  <si>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</si>
  <si>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</si>
  <si>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</si>
  <si>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</si>
  <si>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</si>
  <si>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</si>
  <si>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</si>
  <si>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</si>
  <si>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</si>
  <si>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</si>
  <si>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</si>
  <si>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</si>
  <si>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</si>
  <si>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</si>
  <si>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</si>
  <si>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</si>
  <si>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</si>
  <si>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</si>
  <si>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</si>
  <si>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</si>
  <si>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</si>
  <si>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</si>
  <si>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</si>
  <si>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</si>
  <si>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</si>
  <si>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</si>
  <si>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</si>
  <si>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</si>
  <si>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</si>
  <si>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</si>
  <si>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</si>
  <si>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</si>
  <si>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</si>
  <si>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</si>
  <si>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</si>
  <si>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</si>
  <si>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</si>
  <si>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</si>
  <si>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</si>
  <si>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</si>
  <si>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</si>
  <si>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</si>
  <si>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</si>
  <si>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</si>
  <si>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</si>
  <si>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</si>
  <si>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</si>
  <si>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</si>
  <si>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</si>
  <si>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</si>
  <si>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</si>
  <si>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</si>
  <si>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</si>
  <si>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</si>
  <si>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</si>
  <si>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</si>
  <si>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</si>
  <si>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</si>
  <si>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</si>
  <si>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</si>
  <si>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</si>
  <si>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</si>
  <si>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</si>
  <si>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</si>
  <si>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</si>
  <si>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</si>
  <si>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</si>
  <si>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</si>
  <si>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</si>
  <si>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</si>
  <si>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</si>
  <si>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</si>
  <si>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</si>
  <si>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</si>
  <si>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</si>
  <si>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</si>
  <si>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</si>
  <si>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</si>
  <si>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</si>
  <si>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</si>
  <si>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</si>
  <si>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</si>
  <si>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</si>
  <si>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</si>
  <si>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</si>
  <si>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</si>
  <si>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</si>
  <si>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</si>
  <si>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</si>
  <si>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</si>
  <si>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</si>
  <si>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</si>
  <si>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</si>
  <si>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</si>
  <si>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</si>
  <si>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</si>
  <si>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</si>
  <si>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</si>
  <si>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</si>
  <si>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</si>
  <si>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</si>
  <si>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</si>
  <si>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</si>
  <si>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</si>
  <si>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</si>
  <si>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</si>
  <si>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</si>
  <si>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</si>
  <si>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</si>
  <si>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</si>
  <si>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</si>
  <si>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</si>
  <si>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</si>
  <si>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</si>
  <si>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</si>
  <si>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</si>
  <si>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</si>
  <si>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</si>
  <si>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</si>
  <si>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</si>
  <si>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</si>
  <si>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</si>
  <si>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</si>
  <si>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</si>
  <si>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</si>
  <si>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</si>
  <si>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</si>
  <si>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</si>
  <si>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</si>
  <si>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</si>
  <si>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</si>
  <si>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</si>
  <si>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</si>
  <si>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</si>
  <si>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</si>
  <si>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</si>
  <si>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</si>
  <si>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</si>
  <si>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</si>
  <si>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</si>
  <si>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</si>
  <si>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</si>
  <si>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</si>
  <si>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</si>
  <si>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</si>
  <si>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</si>
  <si>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</si>
  <si>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</si>
  <si>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</si>
  <si>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</si>
  <si>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</si>
  <si>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</si>
  <si>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</si>
  <si>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</si>
  <si>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</si>
  <si>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</si>
  <si>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</si>
  <si>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</si>
  <si>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</si>
  <si>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</si>
  <si>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</si>
  <si>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</si>
  <si>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</si>
  <si>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</si>
  <si>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</si>
  <si>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</si>
  <si>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</si>
  <si>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</si>
  <si>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</si>
  <si>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</si>
  <si>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</si>
  <si>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</si>
  <si>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</si>
  <si>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</si>
  <si>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</si>
  <si>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</si>
  <si>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</si>
  <si>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</si>
  <si>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</si>
  <si>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</si>
  <si>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</si>
  <si>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</si>
  <si>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</si>
  <si>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</si>
  <si>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</si>
  <si>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</si>
  <si>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</si>
  <si>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</si>
  <si>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</si>
  <si>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</si>
  <si>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</si>
  <si>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</si>
  <si>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</si>
  <si>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</si>
  <si>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</si>
  <si>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</si>
  <si>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</si>
  <si>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</si>
  <si>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</si>
  <si>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</si>
  <si>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</si>
  <si>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</si>
  <si>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</si>
  <si>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</si>
  <si>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</si>
  <si>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</si>
  <si>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</si>
  <si>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</si>
  <si>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</si>
  <si>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</si>
  <si>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</si>
  <si>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</si>
  <si>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</si>
  <si>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</si>
  <si>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</si>
  <si>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</si>
  <si>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</si>
  <si>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</si>
  <si>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</si>
  <si>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</si>
  <si>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</si>
  <si>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</si>
  <si>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</si>
  <si>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</si>
  <si>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</si>
  <si>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</si>
  <si>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</si>
  <si>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</si>
  <si>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</si>
  <si>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</si>
  <si>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</si>
  <si>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</si>
  <si>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</si>
  <si>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</si>
  <si>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</si>
  <si>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</si>
  <si>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</si>
  <si>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</si>
  <si>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</si>
  <si>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</si>
  <si>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</si>
  <si>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</si>
  <si>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</si>
  <si>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</si>
  <si>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</si>
  <si>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</si>
  <si>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</si>
  <si>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</si>
  <si>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</si>
  <si>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</si>
  <si>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</si>
  <si>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</si>
  <si>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</si>
  <si>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</si>
  <si>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</si>
  <si>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</si>
  <si>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</si>
  <si>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</si>
  <si>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</si>
  <si>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</si>
  <si>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</si>
  <si>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</si>
  <si>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</si>
  <si>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</si>
  <si>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</si>
  <si>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</si>
  <si>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</si>
  <si>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</si>
  <si>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</si>
  <si>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</si>
  <si>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</si>
  <si>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</si>
  <si>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</si>
  <si>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</si>
  <si>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</si>
  <si>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</si>
  <si>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</si>
  <si>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</si>
  <si>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</si>
  <si>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</si>
  <si>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</si>
  <si>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</si>
  <si>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</si>
  <si>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</si>
  <si>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</si>
  <si>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</si>
  <si>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</si>
  <si>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</si>
  <si>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</si>
  <si>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</si>
  <si>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</si>
  <si>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</si>
  <si>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</si>
  <si>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</si>
  <si>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</si>
  <si>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</si>
  <si>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</si>
  <si>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</si>
  <si>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</si>
  <si>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</si>
  <si>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</si>
  <si>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</si>
  <si>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</si>
  <si>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</si>
  <si>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</si>
  <si>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</si>
  <si>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</si>
  <si>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</si>
  <si>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</si>
  <si>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</si>
  <si>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</si>
  <si>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</si>
  <si>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</si>
  <si>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</si>
  <si>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</si>
  <si>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</si>
  <si>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</si>
  <si>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</si>
  <si>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</si>
  <si>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</si>
  <si>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</si>
  <si>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</si>
  <si>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</si>
  <si>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</si>
  <si>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</si>
  <si>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</si>
  <si>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</si>
  <si>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</si>
  <si>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</si>
  <si>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</si>
  <si>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</si>
  <si>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</si>
  <si>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</si>
  <si>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</si>
  <si>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</si>
  <si>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</si>
  <si>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</si>
  <si>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</si>
  <si>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</si>
  <si>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</si>
  <si>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</si>
  <si>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</si>
  <si>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</si>
  <si>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</si>
  <si>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</si>
  <si>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</si>
  <si>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</si>
  <si>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</si>
  <si>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</si>
  <si>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</si>
  <si>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</si>
  <si>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</si>
  <si>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</si>
  <si>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</si>
  <si>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</si>
  <si>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</si>
  <si>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</si>
  <si>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</si>
  <si>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</si>
  <si>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</si>
  <si>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</si>
  <si>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</si>
  <si>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</si>
  <si>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</si>
  <si>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</si>
  <si>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</si>
  <si>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</si>
  <si>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</si>
  <si>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</si>
  <si>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</si>
  <si>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</si>
  <si>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</si>
  <si>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</si>
  <si>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</si>
  <si>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</si>
  <si>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</si>
  <si>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</si>
  <si>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</si>
  <si>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</si>
  <si>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</si>
  <si>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</si>
  <si>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</si>
  <si>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</si>
  <si>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</si>
  <si>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</si>
  <si>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</si>
  <si>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</si>
  <si>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</si>
  <si>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</si>
  <si>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</si>
  <si>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</si>
  <si>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</si>
  <si>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</si>
  <si>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</si>
  <si>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</si>
  <si>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</si>
  <si>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</si>
  <si>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</si>
  <si>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</si>
  <si>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</si>
  <si>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</si>
  <si>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</si>
  <si>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</si>
  <si>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</si>
  <si>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</si>
  <si>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</si>
  <si>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</si>
  <si>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</si>
  <si>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</si>
  <si>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</si>
  <si>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</si>
  <si>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</si>
  <si>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</si>
  <si>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</si>
  <si>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</si>
  <si>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</si>
  <si>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</si>
  <si>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</si>
  <si>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</si>
  <si>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</si>
  <si>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</si>
  <si>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</si>
  <si>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</si>
  <si>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</si>
  <si>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</si>
  <si>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</si>
  <si>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</si>
  <si>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</si>
  <si>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</si>
  <si>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</si>
  <si>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</si>
  <si>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</si>
  <si>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</si>
  <si>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</si>
  <si>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</si>
  <si>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</si>
  <si>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</si>
  <si>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</si>
  <si>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</si>
  <si>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</si>
  <si>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</si>
  <si>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</si>
  <si>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</si>
  <si>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</si>
  <si>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</si>
  <si>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</si>
  <si>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</si>
  <si>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</si>
  <si>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</si>
  <si>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</si>
  <si>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</si>
  <si>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</si>
  <si>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</si>
  <si>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</si>
  <si>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</si>
  <si>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</si>
  <si>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</si>
  <si>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</si>
  <si>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</si>
  <si>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</si>
  <si>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</si>
  <si>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</si>
  <si>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</si>
  <si>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</si>
  <si>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</si>
  <si>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</si>
  <si>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</si>
  <si>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</si>
  <si>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</si>
  <si>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</si>
  <si>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</si>
  <si>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</si>
  <si>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</si>
  <si>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</si>
  <si>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</si>
  <si>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</si>
  <si>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</si>
  <si>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</si>
  <si>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</si>
  <si>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</si>
  <si>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</si>
  <si>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</si>
  <si>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</si>
  <si>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</si>
  <si>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</si>
  <si>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</si>
  <si>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</si>
  <si>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</si>
  <si>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</si>
  <si>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</si>
  <si>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</si>
  <si>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</si>
  <si>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</si>
  <si>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</si>
  <si>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</si>
  <si>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</si>
  <si>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</si>
  <si>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</si>
  <si>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</si>
  <si>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</si>
  <si>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</si>
  <si>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</si>
  <si>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</si>
  <si>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</si>
  <si>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</si>
  <si>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</si>
  <si>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</si>
  <si>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</si>
  <si>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</si>
  <si>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</si>
  <si>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</si>
  <si>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</si>
  <si>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</si>
  <si>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</si>
  <si>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</si>
  <si>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</si>
  <si>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</si>
  <si>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</si>
  <si>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</si>
  <si>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</si>
  <si>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</si>
  <si>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</si>
  <si>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</si>
  <si>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</si>
  <si>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</si>
  <si>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</si>
  <si>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</si>
  <si>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</si>
  <si>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</si>
  <si>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</si>
  <si>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</si>
  <si>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</si>
  <si>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</si>
  <si>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</si>
  <si>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</si>
  <si>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</si>
  <si>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</si>
  <si>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</si>
  <si>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</si>
  <si>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</si>
  <si>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</si>
  <si>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</si>
  <si>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</si>
  <si>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</si>
  <si>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</si>
  <si>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</si>
  <si>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</si>
  <si>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</si>
  <si>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</si>
  <si>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</si>
  <si>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</si>
  <si>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</si>
  <si>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</si>
  <si>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</si>
  <si>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</si>
  <si>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</si>
  <si>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</si>
  <si>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</si>
  <si>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</si>
  <si>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</si>
  <si>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</si>
  <si>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</si>
  <si>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</si>
  <si>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</si>
  <si>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</si>
  <si>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</si>
  <si>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</si>
  <si>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</si>
  <si>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</si>
  <si>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</si>
  <si>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</si>
  <si>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</si>
  <si>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</si>
  <si>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</si>
  <si>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</si>
  <si>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</si>
  <si>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</si>
  <si>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</si>
  <si>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</si>
  <si>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</si>
  <si>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</si>
  <si>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</si>
  <si>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</si>
  <si>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</si>
  <si>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</si>
  <si>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</si>
  <si>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</si>
  <si>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</si>
  <si>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</si>
  <si>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</si>
  <si>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</si>
  <si>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</si>
  <si>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</si>
  <si>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</si>
  <si>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</si>
  <si>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</si>
  <si>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</si>
  <si>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</si>
  <si>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</si>
  <si>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</si>
  <si>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</si>
  <si>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</si>
  <si>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</si>
  <si>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</si>
  <si>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</si>
  <si>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</si>
  <si>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</si>
  <si>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</si>
  <si>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</si>
  <si>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</si>
  <si>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</si>
  <si>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</si>
  <si>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</si>
  <si>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</si>
  <si>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</si>
  <si>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</si>
  <si>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</si>
  <si>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</si>
  <si>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</si>
  <si>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</si>
  <si>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</si>
  <si>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</si>
  <si>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</si>
  <si>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</si>
  <si>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</si>
  <si>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</si>
  <si>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</si>
  <si>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</si>
  <si>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</si>
  <si>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</si>
  <si>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</si>
  <si>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</si>
  <si>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</si>
  <si>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</si>
  <si>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</si>
  <si>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</si>
  <si>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</si>
  <si>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</si>
  <si>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</si>
  <si>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</si>
  <si>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</si>
  <si>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</si>
  <si>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</si>
  <si>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</si>
  <si>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</si>
  <si>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</si>
  <si>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</si>
  <si>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</si>
  <si>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</si>
  <si>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</si>
  <si>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</si>
  <si>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</si>
  <si>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</si>
  <si>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</si>
  <si>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</si>
  <si>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</si>
  <si>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</si>
  <si>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</si>
  <si>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</si>
  <si>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</si>
  <si>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</si>
  <si>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</si>
  <si>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</si>
  <si>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</si>
  <si>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</si>
  <si>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</si>
  <si>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</si>
  <si>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</si>
  <si>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</si>
  <si>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</si>
  <si>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</si>
  <si>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</si>
  <si>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</si>
  <si>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</si>
  <si>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</si>
  <si>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</si>
  <si>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</si>
  <si>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</si>
  <si>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</si>
  <si>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</si>
  <si>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</si>
  <si>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</si>
  <si>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</si>
  <si>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</si>
  <si>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</si>
  <si>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</si>
  <si>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</si>
  <si>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</si>
  <si>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</si>
  <si>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</si>
  <si>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</si>
  <si>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</si>
  <si>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</si>
  <si>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</si>
  <si>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</si>
  <si>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</si>
  <si>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</si>
  <si>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</si>
  <si>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</si>
  <si>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</si>
  <si>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</si>
  <si>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</si>
  <si>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</si>
  <si>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</si>
  <si>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</si>
  <si>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</si>
  <si>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</si>
  <si>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</si>
  <si>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</si>
  <si>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</si>
  <si>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</si>
  <si>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</si>
  <si>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</si>
  <si>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</si>
  <si>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</si>
  <si>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</si>
  <si>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</si>
  <si>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</si>
  <si>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</si>
  <si>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</si>
  <si>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</si>
  <si>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</si>
  <si>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</si>
  <si>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</si>
  <si>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</si>
  <si>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</si>
  <si>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</si>
  <si>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</si>
  <si>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</si>
  <si>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</si>
  <si>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</si>
  <si>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</si>
  <si>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</si>
  <si>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</si>
  <si>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</si>
  <si>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</si>
  <si>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</si>
  <si>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</si>
  <si>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</si>
  <si>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</si>
  <si>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</si>
  <si>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</si>
  <si>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</si>
  <si>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</si>
  <si>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</si>
  <si>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</si>
  <si>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</si>
  <si>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</si>
  <si>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</si>
  <si>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</si>
  <si>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</si>
  <si>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</si>
  <si>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</si>
  <si>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</si>
  <si>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</si>
  <si>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</si>
  <si>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</si>
  <si>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</si>
  <si>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</si>
  <si>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</si>
  <si>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</si>
  <si>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</si>
  <si>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</si>
  <si>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</si>
  <si>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</si>
  <si>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</si>
  <si>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</si>
  <si>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</si>
  <si>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</si>
  <si>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</si>
  <si>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</si>
  <si>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</si>
  <si>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</si>
  <si>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</si>
  <si>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</si>
  <si>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</si>
  <si>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</si>
  <si>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</si>
  <si>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</si>
  <si>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</si>
  <si>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</si>
  <si>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</si>
  <si>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</si>
  <si>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</si>
  <si>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</si>
  <si>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</si>
  <si>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</si>
  <si>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</si>
  <si>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</si>
  <si>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</si>
  <si>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</si>
  <si>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</si>
  <si>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</si>
  <si>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</si>
  <si>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</si>
  <si>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</si>
  <si>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</si>
  <si>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</si>
  <si>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</si>
  <si>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</si>
  <si>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</si>
  <si>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</si>
  <si>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</si>
  <si>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</si>
  <si>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</si>
  <si>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</si>
  <si>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</si>
  <si>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</si>
  <si>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</si>
  <si>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</si>
  <si>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</si>
  <si>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</si>
  <si>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</si>
  <si>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</si>
  <si>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</si>
  <si>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</si>
  <si>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</si>
  <si>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</si>
  <si>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</si>
  <si>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</si>
  <si>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</si>
  <si>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</si>
  <si>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</si>
  <si>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</si>
  <si>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</si>
  <si>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</si>
  <si>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</si>
  <si>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</si>
  <si>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</si>
  <si>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</si>
  <si>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</si>
  <si>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</si>
  <si>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</si>
  <si>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</si>
  <si>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</si>
  <si>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</si>
  <si>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</si>
  <si>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</si>
  <si>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</si>
  <si>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</si>
  <si>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</si>
  <si>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</si>
  <si>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</si>
  <si>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</si>
  <si>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</si>
  <si>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</si>
  <si>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</si>
  <si>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</si>
  <si>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</si>
  <si>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</si>
  <si>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</si>
  <si>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</si>
  <si>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</si>
  <si>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</si>
  <si>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</si>
  <si>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</si>
  <si>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</si>
  <si>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</si>
  <si>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</si>
  <si>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</si>
  <si>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</si>
  <si>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</si>
  <si>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</si>
  <si>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</si>
  <si>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</si>
  <si>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</si>
  <si>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</si>
  <si>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</si>
  <si>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</si>
  <si>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</si>
  <si>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</si>
  <si>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</si>
  <si>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</si>
  <si>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</si>
  <si>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</si>
  <si>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</si>
  <si>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</si>
  <si>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</si>
  <si>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</si>
  <si>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</si>
  <si>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</si>
  <si>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</si>
  <si>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</si>
  <si>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</si>
  <si>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</si>
  <si>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</si>
  <si>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</si>
  <si>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</si>
  <si>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</si>
  <si>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</si>
  <si>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</si>
  <si>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</si>
  <si>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</si>
  <si>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</si>
  <si>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</si>
  <si>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</si>
  <si>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</si>
  <si>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</si>
  <si>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</si>
  <si>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</si>
  <si>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</si>
  <si>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</si>
  <si>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</si>
  <si>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</si>
  <si>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</si>
  <si>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</si>
  <si>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</si>
  <si>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</si>
  <si>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</si>
  <si>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</si>
  <si>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</si>
  <si>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</si>
  <si>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</si>
  <si>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</si>
  <si>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</si>
  <si>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</si>
  <si>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</si>
  <si>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</si>
  <si>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</si>
  <si>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</si>
  <si>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</si>
  <si>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</si>
  <si>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</si>
  <si>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</si>
  <si>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</si>
  <si>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</si>
  <si>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</si>
  <si>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</si>
  <si>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</si>
  <si>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</si>
  <si>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</si>
  <si>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</si>
  <si>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</si>
  <si>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</si>
  <si>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</si>
  <si>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</si>
  <si>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</si>
  <si>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</si>
  <si>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</si>
  <si>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</si>
  <si>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</si>
  <si>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</si>
  <si>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</si>
  <si>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</si>
  <si>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</si>
  <si>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</si>
  <si>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</si>
  <si>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</si>
  <si>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</si>
  <si>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</si>
  <si>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</si>
  <si>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</si>
  <si>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</si>
  <si>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</si>
  <si>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</si>
  <si>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</si>
  <si>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</si>
  <si>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</si>
  <si>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</si>
  <si>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</si>
  <si>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</si>
  <si>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</si>
  <si>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</si>
  <si>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</si>
  <si>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</si>
  <si>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</si>
  <si>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</si>
  <si>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</si>
  <si>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</si>
  <si>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</si>
  <si>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</si>
  <si>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</si>
  <si>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</si>
  <si>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</si>
  <si>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</si>
  <si>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</si>
  <si>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</si>
  <si>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</si>
  <si>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</si>
  <si>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</si>
  <si>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</si>
  <si>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</si>
  <si>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</si>
  <si>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</si>
  <si>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</si>
  <si>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</si>
  <si>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</si>
  <si>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</si>
  <si>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</si>
  <si>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</si>
  <si>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</si>
  <si>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</si>
  <si>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</si>
  <si>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</si>
  <si>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</si>
  <si>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</si>
  <si>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</si>
  <si>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</si>
  <si>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</si>
  <si>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</si>
  <si>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</si>
  <si>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</si>
  <si>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</si>
  <si>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</si>
  <si>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</si>
  <si>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</si>
  <si>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</si>
  <si>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</si>
  <si>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</si>
  <si>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</si>
  <si>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</si>
  <si>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</si>
  <si>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</si>
  <si>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</si>
  <si>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</si>
  <si>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</si>
  <si>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</si>
  <si>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</si>
  <si>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</si>
  <si>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</si>
  <si>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</si>
  <si>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</si>
  <si>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</si>
  <si>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</si>
  <si>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</si>
  <si>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</si>
  <si>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</si>
  <si>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</si>
  <si>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</si>
  <si>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</si>
  <si>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</si>
  <si>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</si>
  <si>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</si>
  <si>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</si>
  <si>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</si>
  <si>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</si>
  <si>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</si>
  <si>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</si>
  <si>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</si>
  <si>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</si>
  <si>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</si>
  <si>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</si>
  <si>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</si>
  <si>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</si>
  <si>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</si>
  <si>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</si>
  <si>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</si>
  <si>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</si>
  <si>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</si>
  <si>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</si>
  <si>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</si>
  <si>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</si>
  <si>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</si>
  <si>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</si>
  <si>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</si>
  <si>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</si>
  <si>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</si>
  <si>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</si>
  <si>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</si>
  <si>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</si>
  <si>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</si>
  <si>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</si>
  <si>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</si>
  <si>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</si>
  <si>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</si>
  <si>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</si>
  <si>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</si>
  <si>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</si>
  <si>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</si>
  <si>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</si>
  <si>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</si>
  <si>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</si>
  <si>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</si>
  <si>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</si>
  <si>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</si>
  <si>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</si>
  <si>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</si>
  <si>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</si>
  <si>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</si>
  <si>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</si>
  <si>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</si>
  <si>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</si>
  <si>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</si>
  <si>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</si>
  <si>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</si>
  <si>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</si>
  <si>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</si>
  <si>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</si>
  <si>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</si>
  <si>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</si>
  <si>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</si>
  <si>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</si>
  <si>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</si>
  <si>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</si>
  <si>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</si>
  <si>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</si>
  <si>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</si>
  <si>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</si>
  <si>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</si>
  <si>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</si>
  <si>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</si>
  <si>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</si>
  <si>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</si>
  <si>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</si>
  <si>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</si>
  <si>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</si>
  <si>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</si>
  <si>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</si>
  <si>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</si>
  <si>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</si>
  <si>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</si>
  <si>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</si>
  <si>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</si>
  <si>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</si>
  <si>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</si>
  <si>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</si>
  <si>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</si>
  <si>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</si>
  <si>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</si>
  <si>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</si>
  <si>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</si>
  <si>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</si>
  <si>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</si>
  <si>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</si>
  <si>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</si>
  <si>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</si>
  <si>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</si>
  <si>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</si>
  <si>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</si>
  <si>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</si>
  <si>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</si>
  <si>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</si>
  <si>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</si>
  <si>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</si>
  <si>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</si>
  <si>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</si>
  <si>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</si>
  <si>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</si>
  <si>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</si>
  <si>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</si>
  <si>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</si>
  <si>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</si>
  <si>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</si>
  <si>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</si>
  <si>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</si>
  <si>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</si>
  <si>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</si>
  <si>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</si>
  <si>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</si>
  <si>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</si>
  <si>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</si>
  <si>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</si>
  <si>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</si>
  <si>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</si>
  <si>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</si>
  <si>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</si>
  <si>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</si>
  <si>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</si>
  <si>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</si>
  <si>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</si>
  <si>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</si>
  <si>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</si>
  <si>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</si>
  <si>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</si>
  <si>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</si>
  <si>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</si>
  <si>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</si>
  <si>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</si>
  <si>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</si>
  <si>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</si>
  <si>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</si>
  <si>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</si>
  <si>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</si>
  <si>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</si>
  <si>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</si>
  <si>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</si>
  <si>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</si>
  <si>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</si>
  <si>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</si>
  <si>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</si>
  <si>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</si>
  <si>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</si>
  <si>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</si>
  <si>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</si>
  <si>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</si>
  <si>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</si>
  <si>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</si>
  <si>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</si>
  <si>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</si>
  <si>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</si>
  <si>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</si>
  <si>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</si>
  <si>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</si>
  <si>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</si>
  <si>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</si>
  <si>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</si>
  <si>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</si>
  <si>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</si>
  <si>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</si>
  <si>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</si>
  <si>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</si>
  <si>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</si>
  <si>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</si>
  <si>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</si>
  <si>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</si>
  <si>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</si>
  <si>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</si>
  <si>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</si>
  <si>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</si>
  <si>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</si>
  <si>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</si>
  <si>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</si>
  <si>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</si>
  <si>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</si>
  <si>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</si>
  <si>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</si>
  <si>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</si>
  <si>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</si>
  <si>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</si>
  <si>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</si>
  <si>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</si>
  <si>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</si>
  <si>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</si>
  <si>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</si>
  <si>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</si>
  <si>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</si>
  <si>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</si>
  <si>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</si>
  <si>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</si>
  <si>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</si>
  <si>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</si>
  <si>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</si>
  <si>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</si>
  <si>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</si>
  <si>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</si>
  <si>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</si>
  <si>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</si>
  <si>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</si>
  <si>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</si>
  <si>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</si>
  <si>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</si>
  <si>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</si>
  <si>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</si>
  <si>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</si>
  <si>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</si>
  <si>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</si>
  <si>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</si>
  <si>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</si>
  <si>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</si>
  <si>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</si>
  <si>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</si>
  <si>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</si>
  <si>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</si>
  <si>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</si>
  <si>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</si>
  <si>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</si>
  <si>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</si>
  <si>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</si>
  <si>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</si>
  <si>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</si>
  <si>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</si>
  <si>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</si>
  <si>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</si>
  <si>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</si>
  <si>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</si>
  <si>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</si>
  <si>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</si>
  <si>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</si>
  <si>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</si>
  <si>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</si>
  <si>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</si>
  <si>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</si>
  <si>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</si>
  <si>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</si>
  <si>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</si>
  <si>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</si>
  <si>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</si>
  <si>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</si>
  <si>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</si>
  <si>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</si>
  <si>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</si>
  <si>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</si>
  <si>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</si>
  <si>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</si>
  <si>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</si>
  <si>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</si>
  <si>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</si>
  <si>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</si>
  <si>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</si>
  <si>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</si>
  <si>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</si>
  <si>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</si>
  <si>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</si>
  <si>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</si>
  <si>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</si>
  <si>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</si>
  <si>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</si>
  <si>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</si>
  <si>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</si>
  <si>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</si>
  <si>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</si>
  <si>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</si>
  <si>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</si>
  <si>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</si>
  <si>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</si>
  <si>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</si>
  <si>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</si>
  <si>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</si>
  <si>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</si>
  <si>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</si>
  <si>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</si>
  <si>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</si>
  <si>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</si>
  <si>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</si>
  <si>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</si>
  <si>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</si>
  <si>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</si>
  <si>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</si>
  <si>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</si>
  <si>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</si>
  <si>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</si>
  <si>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</si>
  <si>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</si>
  <si>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</si>
  <si>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</si>
  <si>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</si>
  <si>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</si>
  <si>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</si>
  <si>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</si>
  <si>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</si>
  <si>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</si>
  <si>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</si>
  <si>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</si>
  <si>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</si>
  <si>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</si>
  <si>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</si>
  <si>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</si>
  <si>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</si>
  <si>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</si>
  <si>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</si>
  <si>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</si>
  <si>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</si>
  <si>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</si>
  <si>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</si>
  <si>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</si>
  <si>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</si>
  <si>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</si>
  <si>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</si>
  <si>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</si>
  <si>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</si>
  <si>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</si>
  <si>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</si>
  <si>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</si>
  <si>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</si>
  <si>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</si>
  <si>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</si>
  <si>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</si>
  <si>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</si>
  <si>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</si>
  <si>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</si>
  <si>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</si>
  <si>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</si>
  <si>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</si>
  <si>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</si>
  <si>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</si>
  <si>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</si>
  <si>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</si>
  <si>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</si>
  <si>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</si>
  <si>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</si>
  <si>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</si>
  <si>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</si>
  <si>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</si>
  <si>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</si>
  <si>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</si>
  <si>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</si>
  <si>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</si>
  <si>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</si>
  <si>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</si>
  <si>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</si>
  <si>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</si>
  <si>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</si>
  <si>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</si>
  <si>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</si>
  <si>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</si>
  <si>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</si>
  <si>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</si>
  <si>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</si>
  <si>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</si>
  <si>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</si>
  <si>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</si>
  <si>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</si>
  <si>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</si>
  <si>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</si>
  <si>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</si>
  <si>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</si>
  <si>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</si>
  <si>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</si>
  <si>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</si>
  <si>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</si>
  <si>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</si>
  <si>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</si>
  <si>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</si>
  <si>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</si>
  <si>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</si>
  <si>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</si>
  <si>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</si>
  <si>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</si>
  <si>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</si>
  <si>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</si>
  <si>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</si>
  <si>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</si>
  <si>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</si>
  <si>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</si>
  <si>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</si>
  <si>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</si>
  <si>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</si>
  <si>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</si>
  <si>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</si>
  <si>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</si>
  <si>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</si>
  <si>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</si>
  <si>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</si>
  <si>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</si>
  <si>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</si>
  <si>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</si>
  <si>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</si>
  <si>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</si>
  <si>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</si>
  <si>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</si>
  <si>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</si>
  <si>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</si>
  <si>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</si>
  <si>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</si>
  <si>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</si>
  <si>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</si>
  <si>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</si>
  <si>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</si>
  <si>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</si>
  <si>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</si>
  <si>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</si>
  <si>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</si>
  <si>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</si>
  <si>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</si>
  <si>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</si>
  <si>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</si>
  <si>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</si>
  <si>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</si>
  <si>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</si>
  <si>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</si>
  <si>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</si>
  <si>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</si>
  <si>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</si>
  <si>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</si>
  <si>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</si>
  <si>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</si>
  <si>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</si>
  <si>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</si>
  <si>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</si>
  <si>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</si>
  <si>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</si>
  <si>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</si>
  <si>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</si>
  <si>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</si>
  <si>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</si>
  <si>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</si>
  <si>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</si>
  <si>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</si>
  <si>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</si>
  <si>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</si>
  <si>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</si>
  <si>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</si>
  <si>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</si>
  <si>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</si>
  <si>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</si>
  <si>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</si>
  <si>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</si>
  <si>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</si>
  <si>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</si>
  <si>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</si>
  <si>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</si>
  <si>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</si>
  <si>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</si>
  <si>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</si>
  <si>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</si>
  <si>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</si>
  <si>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</si>
  <si>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</si>
  <si>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</si>
  <si>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</si>
  <si>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</si>
  <si>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</si>
  <si>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</si>
  <si>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</si>
  <si>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</si>
  <si>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</si>
  <si>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</si>
  <si>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</si>
  <si>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</si>
  <si>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</si>
  <si>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</si>
  <si>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</si>
  <si>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</si>
  <si>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</si>
  <si>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</si>
  <si>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</si>
  <si>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</si>
  <si>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</si>
  <si>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</si>
  <si>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</si>
  <si>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</si>
  <si>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</si>
  <si>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</si>
  <si>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</si>
  <si>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</si>
  <si>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</si>
  <si>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</si>
  <si>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</si>
  <si>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</si>
  <si>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</si>
  <si>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</si>
  <si>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</si>
  <si>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</si>
  <si>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</si>
  <si>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</si>
  <si>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</si>
  <si>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</si>
  <si>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</si>
  <si>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</si>
  <si>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</si>
  <si>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</si>
  <si>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</si>
  <si>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</si>
  <si>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</si>
  <si>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</si>
  <si>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</si>
  <si>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</si>
  <si>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</si>
  <si>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</si>
  <si>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</si>
  <si>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</si>
  <si>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</si>
  <si>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</si>
  <si>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</si>
  <si>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</si>
  <si>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</si>
  <si>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</si>
  <si>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</si>
  <si>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</si>
  <si>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</si>
  <si>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</si>
  <si>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</si>
  <si>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</si>
  <si>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</si>
  <si>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</si>
  <si>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</si>
  <si>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</si>
  <si>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</si>
  <si>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</si>
  <si>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</si>
  <si>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</si>
  <si>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</si>
  <si>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</si>
  <si>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</si>
  <si>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</si>
  <si>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</si>
  <si>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</si>
  <si>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</si>
  <si>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</si>
  <si>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</si>
  <si>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</si>
  <si>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</si>
  <si>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</si>
  <si>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</si>
  <si>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</si>
  <si>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</si>
  <si>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</si>
  <si>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</si>
  <si>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</si>
  <si>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</si>
  <si>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</si>
  <si>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</si>
  <si>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</si>
  <si>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</si>
  <si>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</si>
  <si>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</si>
  <si>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</si>
  <si>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</si>
  <si>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</si>
  <si>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</si>
  <si>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</si>
  <si>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</si>
  <si>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</si>
  <si>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</si>
  <si>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</si>
  <si>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</si>
  <si>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</si>
  <si>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</si>
  <si>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</si>
  <si>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</si>
  <si>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</si>
  <si>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</si>
  <si>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</si>
  <si>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</si>
  <si>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</si>
  <si>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</si>
  <si>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</si>
  <si>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</si>
  <si>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</si>
  <si>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</si>
  <si>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</si>
  <si>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</si>
  <si>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</si>
  <si>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</si>
  <si>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</si>
  <si>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</si>
  <si>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</si>
  <si>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</si>
  <si>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</si>
  <si>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</si>
  <si>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</si>
  <si>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</si>
  <si>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</si>
  <si>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</si>
  <si>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</si>
  <si>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</si>
  <si>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</si>
  <si>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</si>
  <si>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</si>
  <si>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</si>
  <si>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</si>
  <si>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</si>
  <si>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</si>
  <si>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</si>
  <si>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</si>
  <si>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</si>
  <si>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</si>
  <si>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</si>
  <si>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</si>
  <si>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</si>
  <si>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</si>
  <si>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</si>
  <si>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</si>
  <si>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</si>
  <si>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</si>
  <si>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</si>
  <si>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</si>
  <si>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</si>
  <si>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</si>
  <si>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</si>
  <si>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</si>
  <si>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</si>
  <si>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</si>
  <si>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</si>
  <si>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</si>
  <si>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</si>
  <si>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</si>
  <si>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</si>
  <si>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</si>
  <si>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</si>
  <si>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</si>
  <si>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</si>
  <si>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</si>
  <si>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</si>
  <si>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</si>
  <si>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</si>
  <si>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</si>
  <si>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</si>
  <si>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</si>
  <si>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</si>
  <si>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</si>
  <si>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</si>
  <si>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</si>
  <si>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</si>
  <si>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</si>
  <si>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</si>
  <si>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</si>
  <si>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</si>
  <si>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</si>
  <si>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</si>
  <si>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</si>
  <si>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</si>
  <si>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</si>
  <si>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</si>
  <si>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</si>
  <si>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</si>
  <si>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</si>
  <si>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</si>
  <si>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</si>
  <si>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</si>
  <si>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</si>
  <si>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</si>
  <si>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</si>
  <si>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</si>
  <si>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</si>
  <si>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</si>
  <si>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</si>
  <si>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</si>
  <si>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</si>
  <si>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</si>
  <si>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</si>
  <si>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</si>
  <si>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</si>
  <si>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</si>
  <si>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</si>
  <si>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</si>
  <si>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</si>
  <si>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</si>
  <si>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</si>
  <si>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</si>
  <si>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</si>
  <si>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</si>
  <si>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</si>
  <si>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</si>
  <si>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</si>
  <si>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</si>
  <si>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</si>
  <si>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</si>
  <si>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</si>
  <si>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</si>
  <si>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</si>
  <si>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</si>
  <si>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</si>
  <si>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</si>
  <si>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</si>
  <si>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</si>
  <si>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</si>
  <si>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</si>
  <si>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</si>
  <si>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</si>
  <si>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</si>
  <si>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</si>
  <si>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</si>
  <si>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</si>
  <si>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</si>
  <si>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</si>
  <si>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</si>
  <si>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</si>
  <si>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</si>
  <si>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</si>
  <si>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</si>
  <si>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</si>
  <si>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</si>
  <si>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</si>
  <si>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</si>
  <si>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</si>
  <si>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</si>
  <si>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</si>
  <si>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</si>
  <si>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</si>
  <si>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</si>
  <si>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</si>
  <si>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</si>
  <si>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</si>
  <si>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</si>
  <si>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</si>
  <si>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</si>
  <si>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</si>
  <si>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</si>
  <si>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</si>
  <si>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</si>
  <si>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</si>
  <si>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</si>
  <si>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</si>
  <si>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</si>
  <si>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</si>
  <si>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</si>
  <si>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</si>
  <si>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</si>
  <si>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</si>
  <si>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</si>
  <si>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</si>
  <si>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</si>
  <si>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</si>
  <si>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</si>
  <si>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</si>
  <si>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</si>
  <si>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</si>
  <si>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</si>
  <si>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</si>
  <si>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</si>
  <si>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</si>
  <si>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</si>
  <si>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</si>
  <si>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</si>
  <si>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</si>
  <si>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</si>
  <si>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</si>
  <si>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</si>
  <si>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</si>
  <si>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</si>
  <si>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</si>
  <si>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</si>
  <si>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</si>
  <si>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</si>
  <si>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</si>
  <si>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</si>
  <si>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</si>
  <si>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</si>
  <si>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</si>
  <si>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</si>
  <si>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</si>
  <si>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</si>
  <si>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</si>
  <si>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</si>
  <si>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</si>
  <si>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</si>
  <si>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</si>
  <si>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</si>
  <si>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</si>
  <si>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</si>
  <si>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</si>
  <si>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</si>
  <si>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</si>
  <si>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</si>
  <si>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</si>
  <si>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</si>
  <si>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</si>
  <si>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</si>
  <si>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</si>
  <si>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</si>
  <si>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</si>
  <si>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</si>
  <si>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</si>
  <si>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</si>
  <si>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</si>
  <si>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</si>
  <si>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</si>
  <si>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</si>
  <si>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</si>
  <si>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</si>
  <si>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</si>
  <si>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</si>
  <si>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</si>
  <si>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</si>
  <si>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</si>
  <si>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</si>
  <si>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</si>
  <si>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</si>
  <si>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</si>
  <si>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</si>
  <si>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</si>
  <si>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</si>
  <si>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</si>
  <si>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</si>
  <si>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</si>
  <si>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</si>
  <si>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</si>
  <si>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</si>
  <si>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</si>
  <si>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</si>
  <si>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</si>
  <si>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</si>
  <si>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</si>
  <si>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</si>
  <si>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</si>
  <si>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</si>
  <si>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</si>
  <si>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</si>
  <si>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</si>
  <si>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</si>
  <si>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</si>
  <si>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</si>
  <si>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</si>
  <si>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</si>
  <si>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</si>
  <si>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</si>
  <si>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</si>
  <si>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</si>
  <si>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</si>
  <si>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</si>
  <si>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</si>
  <si>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</si>
  <si>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</si>
  <si>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</si>
  <si>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</si>
  <si>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</si>
  <si>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</si>
  <si>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</si>
  <si>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</si>
  <si>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</si>
  <si>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</si>
  <si>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</si>
  <si>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</si>
  <si>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</si>
  <si>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</si>
  <si>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</si>
  <si>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</si>
  <si>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</si>
  <si>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</si>
  <si>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</si>
  <si>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</si>
  <si>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</si>
  <si>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</si>
  <si>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</si>
  <si>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</si>
  <si>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</si>
  <si>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</si>
  <si>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</si>
  <si>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</si>
  <si>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</si>
  <si>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</si>
  <si>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</si>
  <si>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</si>
  <si>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</si>
  <si>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</si>
  <si>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</si>
  <si>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</si>
  <si>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</si>
  <si>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</si>
  <si>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</si>
  <si>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</si>
  <si>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</si>
  <si>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</si>
  <si>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</si>
  <si>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</si>
  <si>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</si>
  <si>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</si>
  <si>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</si>
  <si>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</si>
  <si>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</si>
  <si>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</si>
  <si>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</si>
  <si>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</si>
  <si>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</si>
  <si>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</si>
  <si>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</si>
  <si>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</si>
  <si>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</si>
  <si>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</si>
  <si>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</si>
  <si>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</si>
  <si>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</si>
  <si>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</si>
  <si>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</si>
  <si>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</si>
  <si>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</si>
  <si>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</si>
  <si>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</si>
  <si>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</si>
  <si>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</si>
  <si>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</si>
  <si>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</si>
  <si>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</si>
  <si>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</si>
  <si>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</si>
  <si>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</si>
  <si>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</si>
  <si>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</si>
  <si>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</si>
  <si>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</si>
  <si>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</si>
  <si>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</si>
  <si>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</si>
  <si>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</si>
  <si>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</si>
  <si>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</si>
  <si>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</si>
  <si>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</si>
  <si>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</si>
  <si>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</si>
  <si>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</si>
  <si>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</si>
  <si>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</si>
  <si>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</si>
  <si>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</si>
  <si>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</si>
  <si>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</si>
  <si>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</si>
  <si>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</si>
  <si>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</si>
  <si>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</si>
  <si>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</si>
  <si>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</si>
  <si>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</si>
  <si>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</si>
  <si>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</si>
  <si>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</si>
  <si>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</si>
  <si>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</si>
  <si>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</si>
  <si>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</si>
  <si>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</si>
  <si>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</si>
  <si>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</si>
  <si>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</si>
  <si>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</si>
  <si>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</si>
  <si>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</si>
  <si>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</si>
  <si>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</si>
  <si>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</si>
  <si>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</si>
  <si>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</si>
  <si>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</si>
  <si>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</si>
  <si>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</si>
  <si>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</si>
  <si>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</si>
  <si>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</si>
  <si>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</si>
  <si>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</si>
  <si>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</si>
  <si>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</si>
  <si>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</si>
  <si>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</si>
  <si>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</si>
  <si>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</si>
  <si>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</si>
  <si>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</si>
  <si>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</si>
  <si>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</si>
  <si>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</si>
  <si>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</si>
  <si>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</si>
  <si>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</si>
  <si>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</si>
  <si>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</si>
  <si>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</si>
  <si>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</si>
  <si>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</si>
  <si>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</si>
  <si>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</si>
  <si>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</si>
  <si>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</si>
  <si>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</si>
  <si>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</si>
  <si>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</si>
  <si>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</si>
  <si>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</si>
  <si>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</si>
  <si>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</si>
  <si>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</si>
  <si>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</si>
  <si>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</si>
  <si>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</si>
  <si>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</si>
  <si>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</si>
  <si>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</si>
  <si>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</si>
  <si>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</si>
  <si>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</si>
  <si>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</si>
  <si>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</si>
  <si>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</si>
  <si>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</si>
  <si>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</si>
  <si>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</si>
  <si>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</si>
  <si>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</si>
  <si>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</si>
  <si>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</si>
  <si>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</si>
  <si>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</si>
  <si>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</si>
  <si>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</si>
  <si>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</si>
  <si>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</si>
  <si>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</si>
  <si>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</si>
  <si>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</si>
  <si>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</si>
  <si>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</si>
  <si>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</si>
  <si>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</si>
  <si>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</si>
  <si>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</si>
  <si>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</si>
  <si>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</si>
  <si>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</si>
  <si>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</si>
  <si>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</si>
  <si>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</si>
  <si>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</si>
  <si>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</si>
  <si>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</si>
  <si>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</si>
  <si>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</si>
  <si>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</si>
  <si>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</si>
  <si>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</si>
  <si>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</si>
  <si>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</si>
  <si>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</si>
  <si>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</si>
  <si>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</si>
  <si>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</si>
  <si>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</si>
  <si>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</si>
  <si>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</si>
  <si>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</si>
  <si>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</si>
  <si>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</si>
  <si>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</si>
  <si>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</si>
  <si>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</si>
  <si>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</si>
  <si>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</si>
  <si>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</si>
  <si>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</si>
  <si>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</si>
  <si>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</si>
  <si>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</si>
  <si>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</si>
  <si>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</si>
  <si>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</si>
  <si>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</si>
  <si>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</si>
  <si>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</si>
  <si>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</si>
  <si>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</si>
  <si>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</si>
  <si>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</si>
  <si>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</si>
  <si>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</si>
  <si>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</si>
  <si>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</si>
  <si>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</si>
  <si>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</si>
  <si>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</si>
  <si>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</si>
  <si>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</si>
  <si>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</si>
  <si>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</si>
  <si>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</si>
  <si>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</si>
  <si>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</si>
  <si>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</si>
  <si>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</si>
  <si>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</si>
  <si>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</si>
  <si>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</si>
  <si>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</si>
  <si>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</si>
  <si>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</si>
  <si>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</si>
  <si>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</si>
  <si>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</si>
  <si>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</si>
  <si>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</si>
  <si>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</si>
  <si>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</si>
  <si>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</si>
  <si>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</si>
  <si>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</si>
  <si>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</si>
  <si>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</si>
  <si>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</si>
  <si>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</si>
  <si>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</si>
  <si>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</si>
  <si>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</si>
  <si>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</si>
  <si>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</si>
  <si>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</si>
  <si>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</si>
  <si>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</si>
  <si>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</si>
  <si>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</si>
  <si>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</si>
  <si>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</si>
  <si>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</si>
  <si>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</si>
  <si>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</si>
  <si>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</si>
  <si>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</si>
  <si>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</si>
  <si>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</si>
  <si>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</si>
  <si>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</si>
  <si>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</si>
  <si>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</si>
  <si>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</si>
  <si>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</si>
  <si>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</si>
  <si>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</si>
  <si>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</si>
  <si>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</si>
  <si>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</si>
  <si>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</si>
  <si>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</si>
  <si>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</si>
  <si>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</si>
  <si>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</si>
  <si>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</si>
  <si>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</si>
  <si>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</si>
  <si>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</si>
  <si>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</si>
  <si>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</si>
  <si>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</si>
  <si>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</si>
  <si>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</si>
  <si>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</si>
  <si>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</si>
  <si>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</si>
  <si>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</si>
  <si>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</si>
  <si>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</si>
  <si>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</si>
  <si>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</si>
  <si>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</si>
  <si>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</si>
  <si>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</si>
  <si>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</si>
  <si>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</si>
  <si>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</si>
  <si>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</si>
  <si>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</si>
  <si>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</si>
  <si>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</si>
  <si>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</si>
  <si>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</si>
  <si>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</si>
  <si>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</si>
  <si>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</si>
  <si>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</si>
  <si>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</si>
  <si>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</si>
  <si>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</si>
  <si>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</si>
  <si>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</si>
  <si>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</si>
  <si>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</si>
  <si>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</si>
  <si>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</si>
  <si>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</si>
  <si>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</si>
  <si>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</si>
  <si>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</si>
  <si>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</si>
  <si>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</si>
  <si>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</si>
  <si>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</si>
  <si>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</si>
  <si>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</si>
  <si>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</si>
  <si>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</si>
  <si>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</si>
  <si>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</si>
  <si>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</si>
  <si>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</si>
  <si>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</si>
  <si>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</si>
  <si>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</si>
  <si>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</si>
  <si>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</si>
  <si>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</si>
  <si>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</si>
  <si>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</si>
  <si>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</si>
  <si>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</si>
  <si>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</si>
  <si>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</si>
  <si>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</si>
  <si>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</si>
  <si>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</si>
  <si>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</si>
  <si>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</si>
  <si>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</si>
  <si>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</si>
  <si>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</si>
  <si>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</si>
  <si>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</si>
  <si>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</si>
  <si>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</si>
  <si>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</si>
  <si>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</si>
  <si>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</si>
  <si>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</si>
  <si>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</si>
  <si>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</si>
  <si>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</si>
  <si>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</si>
  <si>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</si>
  <si>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</si>
  <si>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</si>
  <si>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</si>
  <si>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</si>
  <si>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</si>
  <si>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</si>
  <si>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</si>
  <si>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</si>
  <si>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</si>
  <si>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</si>
  <si>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</si>
  <si>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</si>
  <si>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</si>
  <si>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</si>
  <si>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</si>
  <si>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</si>
  <si>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</si>
  <si>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</si>
  <si>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</si>
  <si>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</si>
  <si>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</si>
  <si>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</si>
  <si>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</si>
  <si>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</si>
  <si>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</si>
  <si>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</si>
  <si>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</si>
  <si>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</si>
  <si>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</si>
  <si>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</si>
  <si>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</si>
  <si>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</si>
  <si>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</si>
  <si>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</si>
  <si>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</si>
  <si>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</si>
  <si>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</si>
  <si>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</si>
  <si>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</si>
  <si>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</si>
  <si>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</si>
  <si>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</si>
  <si>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</si>
  <si>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</si>
  <si>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</si>
  <si>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</si>
  <si>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</si>
  <si>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</si>
  <si>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</si>
  <si>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</si>
  <si>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</si>
  <si>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</si>
  <si>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</si>
  <si>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</si>
  <si>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</si>
  <si>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</si>
  <si>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</si>
  <si>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</si>
  <si>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</si>
  <si>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</si>
  <si>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</si>
  <si>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</si>
  <si>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</si>
  <si>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</si>
  <si>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</si>
  <si>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</si>
  <si>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</si>
  <si>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</si>
  <si>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</si>
  <si>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</si>
  <si>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</si>
  <si>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</si>
  <si>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</si>
  <si>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</si>
  <si>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</si>
  <si>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Nov</t>
  </si>
  <si>
    <t>Dec</t>
  </si>
  <si>
    <t>2020</t>
  </si>
  <si>
    <t>2021</t>
  </si>
  <si>
    <t>2022</t>
  </si>
  <si>
    <t>Years</t>
  </si>
  <si>
    <t>Coffee Type Name</t>
  </si>
  <si>
    <t>Roast Type Name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</si>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</sst>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8" formatCode="0.0\ &quot;Kg&quot;"/>
    <numFmt numFmtId="169" formatCode="&quot;$&quot;#,##0.00"/>
  </numFmts>
  <fonts count="5" x14ac:knownFonts="1">
    <font>
      <sz val="11"/>
      <color theme="1"/>
      <name val="Calibri"/>
      <family val="2"/>
      <scheme val="minor"/>
    </font>
    <font>
      <sz val="11"/>
      <color indexed="8"/>
      <name val="Calibri"/>
      <family val="2"/>
    </font>
    <font>
      <u/>
      <sz val="11"/>
      <color theme="10"/>
      <name val="Calibri"/>
      <family val="2"/>
      <scheme val="minor"/>
    </font>
    <font>
      <sz val="11"/>
      <color theme="2"/>
      <name val="Calibri"/>
      <family val="2"/>
      <scheme val="minor"/>
    </font>
    <font>
      <b/>
      <sz val="48"/>
      <color theme="2"/>
      <name val="Calibri (Body)"/>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2" fillId="0" borderId="1" xfId="1" applyBorder="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3" fontId="0" fillId="0" borderId="0" xfId="0" applyNumberFormat="1"/>
    <xf numFmtId="0" fontId="0" fillId="0" borderId="0" xfId="0"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3" fillId="3" borderId="0" xfId="0" applyFont="1" applyFill="1" applyAlignment="1">
      <alignment horizontal="center"/>
    </xf>
  </cellXfs>
  <cellStyles count="2">
    <cellStyle name="Hyperlink" xfId="1" builtinId="8"/>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[coffeeOrdersData_working.xlsx]Total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solidFill>
              <a:schemeClr val="accent5">
                <a:shade val="58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extLst>
            <c:ext xmlns:c16="http://schemas.microsoft.com/office/drawing/2014/chart" uri="{C3380CC4-5D6E-409C-BE32-E72D297353CC}">
              <c16:uniqueId val="{00000005-3041-CF48-9122-F05E3F06ADDC}"/>
            </c:ext>
          </c:extLst>
        </c:ser>
        <c:ser>
          <c:idx val="1"/>
          <c:order val="1"/>
          <c:tx>
            <c:strRef>
              <c:f>'Total Sales'!$D$3:$D$4</c:f>
              <c:strCache>
                <c:ptCount val="1"/>
                <c:pt idx="0">
                  <c:v>Excelsa</c:v>
                </c:pt>
              </c:strCache>
            </c:strRef>
          </c:tx>
          <c:spPr>
            <a:solidFill>
              <a:schemeClr val="accent5">
                <a:shade val="86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extLst>
            <c:ext xmlns:c16="http://schemas.microsoft.com/office/drawing/2014/chart" uri="{C3380CC4-5D6E-409C-BE32-E72D297353CC}">
              <c16:uniqueId val="{00000006-3041-CF48-9122-F05E3F06ADDC}"/>
            </c:ext>
          </c:extLst>
        </c:ser>
        <c:ser>
          <c:idx val="2"/>
          <c:order val="2"/>
          <c:tx>
            <c:strRef>
              <c:f>'Total Sales'!$E$3:$E$4</c:f>
              <c:strCache>
                <c:ptCount val="1"/>
                <c:pt idx="0">
                  <c:v>Liberica</c:v>
                </c:pt>
              </c:strCache>
            </c:strRef>
          </c:tx>
          <c:spPr>
            <a:solidFill>
              <a:schemeClr val="accent5">
                <a:tint val="86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extLst>
            <c:ext xmlns:c16="http://schemas.microsoft.com/office/drawing/2014/chart" uri="{C3380CC4-5D6E-409C-BE32-E72D297353CC}">
              <c16:uniqueId val="{00000007-3041-CF48-9122-F05E3F06ADDC}"/>
            </c:ext>
          </c:extLst>
        </c:ser>
        <c:ser>
          <c:idx val="3"/>
          <c:order val="3"/>
          <c:tx>
            <c:strRef>
              <c:f>'Total Sales'!$F$3:$F$4</c:f>
              <c:strCache>
                <c:ptCount val="1"/>
                <c:pt idx="0">
                  <c:v>Robusta</c:v>
                </c:pt>
              </c:strCache>
            </c:strRef>
          </c:tx>
          <c:spPr>
            <a:solidFill>
              <a:schemeClr val="accent5">
                <a:tint val="58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extLst>
            <c:ext xmlns:c16="http://schemas.microsoft.com/office/drawing/2014/chart" uri="{C3380CC4-5D6E-409C-BE32-E72D297353CC}">
              <c16:uniqueId val="{00000008-3041-CF48-9122-F05E3F06ADDC}"/>
            </c:ext>
          </c:extLst>
        </c:ser>
        <c:dLbls>
          <c:showLegendKey val="0"/>
          <c:showVal val="0"/>
          <c:showCatName val="0"/>
          <c:showSerName val="0"/>
          <c:showPercent val="0"/>
          <c:showBubbleSize val="0"/>
        </c:dLbls>
        <c:gapWidth val="0"/>
        <c:axId val="322365536"/>
        <c:axId val="813472591"/>
      </c:barChart>
      <c:catAx>
        <c:axId val="3223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72591"/>
        <c:crosses val="autoZero"/>
        <c:auto val="1"/>
        <c:lblAlgn val="ctr"/>
        <c:lblOffset val="100"/>
        <c:noMultiLvlLbl val="0"/>
      </c:catAx>
      <c:valAx>
        <c:axId val="813472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[coffeeOrdersData_working.xlsx]CountryBarChart!PivotTable2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CountryBarChart!$A$4:$A$9</c:f>
              <c:strCache>
                <c:ptCount val="5"/>
                <c:pt idx="0">
                  <c:v>Don Flintiff</c:v>
                </c:pt>
                <c:pt idx="1">
                  <c:v>Nealson Cuttler</c:v>
                </c:pt>
                <c:pt idx="2">
                  <c:v>Terri Farra</c:v>
                </c:pt>
                <c:pt idx="3">
                  <c:v>Brenn Dundredge</c:v>
                </c:pt>
                <c:pt idx="4">
                  <c:v>Allis Wilmore</c:v>
                </c:pt>
              </c:strCache>
            </c:strRef>
          </c:cat>
          <c:val>
            <c:numRef>
              <c:f>CountryBarChart!$B$4:$B$9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0C4-BE40-8CC8-3C3FCB57E0FB}"/>
            </c:ext>
          </c:extLst>
        </c:ser>
        <c:dLbls>
          <c:showLegendKey val="0"/>
          <c:showVal val="0"/>
          <c:showCatName val="0"/>
          <c:showSerName val="0"/>
          <c:showPercent val="0"/>
          <c:showBubbleSize val="0"/>
        </c:dLbls>
        <c:gapWidth val="219"/>
        <c:axId val="2012924351"/>
        <c:axId val="2012730639"/>
      </c:barChart>
      <c:catAx>
        <c:axId val="201292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30639"/>
        <c:crosses val="autoZero"/>
        <c:auto val="1"/>
        <c:lblAlgn val="ctr"/>
        <c:lblOffset val="100"/>
        <c:noMultiLvlLbl val="0"/>
      </c:catAx>
      <c:valAx>
        <c:axId val="2012730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92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[coffeeOrdersData_working.xlsx]CountryBarChart!PivotTable3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CountryBarChart!$B$27</c:f>
              <c:strCache>
                <c:ptCount val="1"/>
                <c:pt idx="0">
                  <c:v>Total</c:v>
                </c:pt>
              </c:strCache>
            </c:strRef>
          </c:tx>
          <c:spPr>
            <a:solidFill>
              <a:schemeClr val="accent1"/>
            </a:solidFill>
            <a:ln>
              <a:noFill/>
            </a:ln>
            <a:effectLst/>
          </c:spPr>
          <c:invertIfNegative val="0"/>
          <c:cat>
            <c:strRef>
              <c:f>CountryBarChart!$A$28:$A$31</c:f>
              <c:strCache>
                <c:ptCount val="3"/>
                <c:pt idx="0">
                  <c:v>Ireland</c:v>
                </c:pt>
                <c:pt idx="1">
                  <c:v>United Kingdom</c:v>
                </c:pt>
                <c:pt idx="2">
                  <c:v>United States</c:v>
                </c:pt>
              </c:strCache>
            </c:strRef>
          </c:cat>
          <c:val>
            <c:numRef>
              <c:f>CountryBarChart!$B$28:$B$31</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01F7-E649-B37E-F04B7507F27E}"/>
            </c:ext>
          </c:extLst>
        </c:ser>
        <c:dLbls>
          <c:showLegendKey val="0"/>
          <c:showVal val="0"/>
          <c:showCatName val="0"/>
          <c:showSerName val="0"/>
          <c:showPercent val="0"/>
          <c:showBubbleSize val="0"/>
        </c:dLbls>
        <c:gapWidth val="182"/>
        <c:axId val="2012693199"/>
        <c:axId val="2012696767"/>
      </c:barChart>
      <c:catAx>
        <c:axId val="201269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96767"/>
        <c:crosses val="autoZero"/>
        <c:auto val="1"/>
        <c:lblAlgn val="ctr"/>
        <c:lblOffset val="100"/>
        <c:noMultiLvlLbl val="0"/>
      </c:catAx>
      <c:valAx>
        <c:axId val="201269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[coffeeOrdersData_working.xlsx]Total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solidFill>
              <a:schemeClr val="accent5">
                <a:shade val="58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extLst>
            <c:ext xmlns:c16="http://schemas.microsoft.com/office/drawing/2014/chart" uri="{C3380CC4-5D6E-409C-BE32-E72D297353CC}">
              <c16:uniqueId val="{00000000-135F-EB4B-B64D-CC85B6CCECA9}"/>
            </c:ext>
          </c:extLst>
        </c:ser>
        <c:ser>
          <c:idx val="1"/>
          <c:order val="1"/>
          <c:tx>
            <c:strRef>
              <c:f>'Total Sales'!$D$3:$D$4</c:f>
              <c:strCache>
                <c:ptCount val="1"/>
                <c:pt idx="0">
                  <c:v>Excelsa</c:v>
                </c:pt>
              </c:strCache>
            </c:strRef>
          </c:tx>
          <c:spPr>
            <a:solidFill>
              <a:schemeClr val="accent5">
                <a:shade val="86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extLst>
            <c:ext xmlns:c16="http://schemas.microsoft.com/office/drawing/2014/chart" uri="{C3380CC4-5D6E-409C-BE32-E72D297353CC}">
              <c16:uniqueId val="{00000001-135F-EB4B-B64D-CC85B6CCECA9}"/>
            </c:ext>
          </c:extLst>
        </c:ser>
        <c:ser>
          <c:idx val="2"/>
          <c:order val="2"/>
          <c:tx>
            <c:strRef>
              <c:f>'Total Sales'!$E$3:$E$4</c:f>
              <c:strCache>
                <c:ptCount val="1"/>
                <c:pt idx="0">
                  <c:v>Liberica</c:v>
                </c:pt>
              </c:strCache>
            </c:strRef>
          </c:tx>
          <c:spPr>
            <a:solidFill>
              <a:schemeClr val="accent5">
                <a:tint val="86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extLst>
            <c:ext xmlns:c16="http://schemas.microsoft.com/office/drawing/2014/chart" uri="{C3380CC4-5D6E-409C-BE32-E72D297353CC}">
              <c16:uniqueId val="{00000002-135F-EB4B-B64D-CC85B6CCECA9}"/>
            </c:ext>
          </c:extLst>
        </c:ser>
        <c:ser>
          <c:idx val="3"/>
          <c:order val="3"/>
          <c:tx>
            <c:strRef>
              <c:f>'Total Sales'!$F$3:$F$4</c:f>
              <c:strCache>
                <c:ptCount val="1"/>
                <c:pt idx="0">
                  <c:v>Robusta</c:v>
                </c:pt>
              </c:strCache>
            </c:strRef>
          </c:tx>
          <c:spPr>
            <a:solidFill>
              <a:schemeClr val="accent5">
                <a:tint val="58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extLst>
            <c:ext xmlns:c16="http://schemas.microsoft.com/office/drawing/2014/chart" uri="{C3380CC4-5D6E-409C-BE32-E72D297353CC}">
              <c16:uniqueId val="{00000003-135F-EB4B-B64D-CC85B6CCECA9}"/>
            </c:ext>
          </c:extLst>
        </c:ser>
        <c:dLbls>
          <c:showLegendKey val="0"/>
          <c:showVal val="0"/>
          <c:showCatName val="0"/>
          <c:showSerName val="0"/>
          <c:showPercent val="0"/>
          <c:showBubbleSize val="0"/>
        </c:dLbls>
        <c:gapWidth val="0"/>
        <c:axId val="322365536"/>
        <c:axId val="813472591"/>
      </c:barChart>
      <c:catAx>
        <c:axId val="3223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72591"/>
        <c:crosses val="autoZero"/>
        <c:auto val="1"/>
        <c:lblAlgn val="ctr"/>
        <c:lblOffset val="100"/>
        <c:noMultiLvlLbl val="0"/>
      </c:catAx>
      <c:valAx>
        <c:axId val="813472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[coffeeOrdersData_working.xlsx]CountryBarChart!PivotTable2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CountryBarChart!$A$4:$A$9</c:f>
              <c:strCache>
                <c:ptCount val="5"/>
                <c:pt idx="0">
                  <c:v>Don Flintiff</c:v>
                </c:pt>
                <c:pt idx="1">
                  <c:v>Nealson Cuttler</c:v>
                </c:pt>
                <c:pt idx="2">
                  <c:v>Terri Farra</c:v>
                </c:pt>
                <c:pt idx="3">
                  <c:v>Brenn Dundredge</c:v>
                </c:pt>
                <c:pt idx="4">
                  <c:v>Allis Wilmore</c:v>
                </c:pt>
              </c:strCache>
            </c:strRef>
          </c:cat>
          <c:val>
            <c:numRef>
              <c:f>CountryBarChart!$B$4:$B$9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755-4247-A2CB-BC08320AD985}"/>
            </c:ext>
          </c:extLst>
        </c:ser>
        <c:dLbls>
          <c:showLegendKey val="0"/>
          <c:showVal val="0"/>
          <c:showCatName val="0"/>
          <c:showSerName val="0"/>
          <c:showPercent val="0"/>
          <c:showBubbleSize val="0"/>
        </c:dLbls>
        <c:gapWidth val="219"/>
        <c:axId val="2012924351"/>
        <c:axId val="2012730639"/>
      </c:barChart>
      <c:catAx>
        <c:axId val="201292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30639"/>
        <c:crosses val="autoZero"/>
        <c:auto val="1"/>
        <c:lblAlgn val="ctr"/>
        <c:lblOffset val="100"/>
        <c:noMultiLvlLbl val="0"/>
      </c:catAx>
      <c:valAx>
        <c:axId val="2012730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924351"/>
        <c:crosses val="autoZero"/>
        <c:crossBetween val="between"/>
      </c:valAx>
      <c:spPr>
        <a:noFill/>
        <a:ln cmpd="sng">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[coffeeOrdersData_working.xlsx]CountryBarChart!PivotTable3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CountryBarChart!$B$27</c:f>
              <c:strCache>
                <c:ptCount val="1"/>
                <c:pt idx="0">
                  <c:v>Total</c:v>
                </c:pt>
              </c:strCache>
            </c:strRef>
          </c:tx>
          <c:spPr>
            <a:solidFill>
              <a:schemeClr val="accent1"/>
            </a:solidFill>
            <a:ln>
              <a:noFill/>
            </a:ln>
            <a:effectLst/>
          </c:spPr>
          <c:invertIfNegative val="0"/>
          <c:cat>
            <c:strRef>
              <c:f>CountryBarChart!$A$28:$A$31</c:f>
              <c:strCache>
                <c:ptCount val="3"/>
                <c:pt idx="0">
                  <c:v>Ireland</c:v>
                </c:pt>
                <c:pt idx="1">
                  <c:v>United Kingdom</c:v>
                </c:pt>
                <c:pt idx="2">
                  <c:v>United States</c:v>
                </c:pt>
              </c:strCache>
            </c:strRef>
          </c:cat>
          <c:val>
            <c:numRef>
              <c:f>CountryBarChart!$B$28:$B$31</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492-D146-969B-3FABC6A4200D}"/>
            </c:ext>
          </c:extLst>
        </c:ser>
        <c:dLbls>
          <c:showLegendKey val="0"/>
          <c:showVal val="0"/>
          <c:showCatName val="0"/>
          <c:showSerName val="0"/>
          <c:showPercent val="0"/>
          <c:showBubbleSize val="0"/>
        </c:dLbls>
        <c:gapWidth val="182"/>
        <c:axId val="2012693199"/>
        <c:axId val="2012696767"/>
      </c:barChart>
      <c:catAx>
        <c:axId val="201269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96767"/>
        <c:crosses val="autoZero"/>
        <c:auto val="1"/>
        <c:lblAlgn val="ctr"/>
        <c:lblOffset val="100"/>
        <c:noMultiLvlLbl val="0"/>
      </c:catAx>
      <c:valAx>
        <c:axId val="201269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19</xdr:row>
      <xdr:rowOff>44450</xdr:rowOff>
    </xdr:from>
    <xdr:to>
      <xdr:col>22</xdr:col>
      <xdr:colOff>0</xdr:colOff>
      <xdr:row>47</xdr:row>
      <xdr:rowOff>177800</xdr:rowOff>
    </xdr:to>
    <xdr:graphicFrame macro="">
      <xdr:nvGraphicFramePr>
        <xdr:cNvPr id="2" name="Chart 1">
          <a:extLst>
            <a:ext uri="{FF2B5EF4-FFF2-40B4-BE49-F238E27FC236}">
              <a16:creationId xmlns:a16="http://schemas.microsoft.com/office/drawing/2014/main" id="{D7864F4B-0DE8-0F91-5C9E-433BF3375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8</xdr:row>
      <xdr:rowOff>177800</xdr:rowOff>
    </xdr:from>
    <xdr:to>
      <xdr:col>17</xdr:col>
      <xdr:colOff>292100</xdr:colOff>
      <xdr:row>18</xdr:row>
      <xdr:rowOff>139700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56B16B-3A75-B18A-20A1-C25624DEF8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851400" y="1701800"/>
              <a:ext cx="9334500" cy="1866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304800</xdr:colOff>
      <xdr:row>12</xdr:row>
      <xdr:rowOff>165101</xdr:rowOff>
    </xdr:from>
    <xdr:to>
      <xdr:col>19</xdr:col>
      <xdr:colOff>508000</xdr:colOff>
      <xdr:row>18</xdr:row>
      <xdr:rowOff>152400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3258479-1F01-4AE4-E873-203D5B009D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98600" y="2451101"/>
              <a:ext cx="18542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8</xdr:row>
      <xdr:rowOff>177801</xdr:rowOff>
    </xdr:from>
    <xdr:to>
      <xdr:col>22</xdr:col>
      <xdr:colOff>0</xdr:colOff>
      <xdr:row>12</xdr:row>
      <xdr:rowOff>152401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40FD5D5-D824-248D-2944-6335215EED3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98600" y="1701801"/>
              <a:ext cx="38227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520700</xdr:colOff>
      <xdr:row>12</xdr:row>
      <xdr:rowOff>160245</xdr:rowOff>
    </xdr:from>
    <xdr:to>
      <xdr:col>21</xdr:col>
      <xdr:colOff>814107</xdr:colOff>
      <xdr:row>18</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BE754D5-0BA0-B613-8156-7E7C4D78765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65500" y="2446245"/>
              <a:ext cx="1944407" cy="1135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47546</xdr:colOff>
      <xdr:row>1</xdr:row>
      <xdr:rowOff>255001</xdr:rowOff>
    </xdr:from>
    <xdr:to>
      <xdr:col>8</xdr:col>
      <xdr:colOff>15014</xdr:colOff>
      <xdr:row>15</xdr:row>
      <xdr:rowOff>182930</xdr:rowOff>
    </xdr:to>
    <xdr:graphicFrame macro="">
      <xdr:nvGraphicFramePr>
        <xdr:cNvPr id="7" name="Chart 6">
          <a:extLst>
            <a:ext uri="{FF2B5EF4-FFF2-40B4-BE49-F238E27FC236}">
              <a16:creationId xmlns:a16="http://schemas.microsoft.com/office/drawing/2014/main" id="{80CBD446-BF0D-13D0-CF9C-272CEF4FC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28778</xdr:colOff>
      <xdr:row>25</xdr:row>
      <xdr:rowOff>173671</xdr:rowOff>
    </xdr:from>
    <xdr:to>
      <xdr:col>7</xdr:col>
      <xdr:colOff>822059</xdr:colOff>
      <xdr:row>40</xdr:row>
      <xdr:rowOff>101600</xdr:rowOff>
    </xdr:to>
    <xdr:graphicFrame macro="">
      <xdr:nvGraphicFramePr>
        <xdr:cNvPr id="8" name="Chart 7">
          <a:extLst>
            <a:ext uri="{FF2B5EF4-FFF2-40B4-BE49-F238E27FC236}">
              <a16:creationId xmlns:a16="http://schemas.microsoft.com/office/drawing/2014/main" id="{E7D299BD-DC02-E142-2BFF-4577E902D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0</xdr:rowOff>
    </xdr:from>
    <xdr:to>
      <xdr:col>20</xdr:col>
      <xdr:colOff>800100</xdr:colOff>
      <xdr:row>6</xdr:row>
      <xdr:rowOff>50800</xdr:rowOff>
    </xdr:to>
    <xdr:sp macro="" textlink="">
      <xdr:nvSpPr>
        <xdr:cNvPr id="2" name="Rectangle 1">
          <a:extLst>
            <a:ext uri="{FF2B5EF4-FFF2-40B4-BE49-F238E27FC236}">
              <a16:creationId xmlns:a16="http://schemas.microsoft.com/office/drawing/2014/main" id="{A151DA6B-5425-3008-41D8-7EE7F242E20C}"/>
            </a:ext>
          </a:extLst>
        </xdr:cNvPr>
        <xdr:cNvSpPr/>
      </xdr:nvSpPr>
      <xdr:spPr>
        <a:xfrm>
          <a:off x="114300" y="70556"/>
          <a:ext cx="16645467" cy="10385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t>COFFEE</a:t>
          </a:r>
          <a:r>
            <a:rPr lang="en-US" sz="4800" b="1" baseline="0"/>
            <a:t> SALES DASHBOARD</a:t>
          </a:r>
          <a:endParaRPr lang="en-US" sz="4800" b="1"/>
        </a:p>
      </xdr:txBody>
    </xdr:sp>
    <xdr:clientData/>
  </xdr:twoCellAnchor>
  <xdr:twoCellAnchor>
    <xdr:from>
      <xdr:col>0</xdr:col>
      <xdr:colOff>127000</xdr:colOff>
      <xdr:row>16</xdr:row>
      <xdr:rowOff>82550</xdr:rowOff>
    </xdr:from>
    <xdr:to>
      <xdr:col>14</xdr:col>
      <xdr:colOff>381000</xdr:colOff>
      <xdr:row>45</xdr:row>
      <xdr:rowOff>25400</xdr:rowOff>
    </xdr:to>
    <xdr:graphicFrame macro="">
      <xdr:nvGraphicFramePr>
        <xdr:cNvPr id="3" name="Chart 2">
          <a:extLst>
            <a:ext uri="{FF2B5EF4-FFF2-40B4-BE49-F238E27FC236}">
              <a16:creationId xmlns:a16="http://schemas.microsoft.com/office/drawing/2014/main" id="{2CB554AC-44B3-E841-A641-DCAACB76E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6</xdr:row>
      <xdr:rowOff>76200</xdr:rowOff>
    </xdr:from>
    <xdr:to>
      <xdr:col>16</xdr:col>
      <xdr:colOff>279400</xdr:colOff>
      <xdr:row>16</xdr:row>
      <xdr:rowOff>38100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2AEB7B8-D9BC-464E-9064-4A6FCA0D331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1126836"/>
              <a:ext cx="12760036" cy="19246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399768</xdr:colOff>
      <xdr:row>16</xdr:row>
      <xdr:rowOff>76200</xdr:rowOff>
    </xdr:from>
    <xdr:to>
      <xdr:col>21</xdr:col>
      <xdr:colOff>0</xdr:colOff>
      <xdr:row>30</xdr:row>
      <xdr:rowOff>152400</xdr:rowOff>
    </xdr:to>
    <xdr:graphicFrame macro="">
      <xdr:nvGraphicFramePr>
        <xdr:cNvPr id="5" name="Chart 4">
          <a:extLst>
            <a:ext uri="{FF2B5EF4-FFF2-40B4-BE49-F238E27FC236}">
              <a16:creationId xmlns:a16="http://schemas.microsoft.com/office/drawing/2014/main" id="{5ADCBF89-E206-6949-A41D-650C35B1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406400</xdr:colOff>
      <xdr:row>30</xdr:row>
      <xdr:rowOff>178488</xdr:rowOff>
    </xdr:from>
    <xdr:to>
      <xdr:col>20</xdr:col>
      <xdr:colOff>812800</xdr:colOff>
      <xdr:row>45</xdr:row>
      <xdr:rowOff>25400</xdr:rowOff>
    </xdr:to>
    <xdr:graphicFrame macro="">
      <xdr:nvGraphicFramePr>
        <xdr:cNvPr id="6" name="Chart 5">
          <a:extLst>
            <a:ext uri="{FF2B5EF4-FFF2-40B4-BE49-F238E27FC236}">
              <a16:creationId xmlns:a16="http://schemas.microsoft.com/office/drawing/2014/main" id="{9C81E2D3-A883-ED43-8317-389278628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292100</xdr:colOff>
      <xdr:row>10</xdr:row>
      <xdr:rowOff>63500</xdr:rowOff>
    </xdr:from>
    <xdr:to>
      <xdr:col>18</xdr:col>
      <xdr:colOff>495300</xdr:colOff>
      <xdr:row>16</xdr:row>
      <xdr:rowOff>50799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7E018F0A-B036-744D-AECA-D7FED1AFC2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99736" y="1899227"/>
              <a:ext cx="1865746" cy="1164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292100</xdr:colOff>
      <xdr:row>6</xdr:row>
      <xdr:rowOff>76200</xdr:rowOff>
    </xdr:from>
    <xdr:to>
      <xdr:col>20</xdr:col>
      <xdr:colOff>812800</xdr:colOff>
      <xdr:row>10</xdr:row>
      <xdr:rowOff>50800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FDC0B891-DF92-DA4D-8AF7-E80AE253F8A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899736" y="1126836"/>
              <a:ext cx="3845791" cy="759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508000</xdr:colOff>
      <xdr:row>10</xdr:row>
      <xdr:rowOff>58644</xdr:rowOff>
    </xdr:from>
    <xdr:to>
      <xdr:col>20</xdr:col>
      <xdr:colOff>801407</xdr:colOff>
      <xdr:row>16</xdr:row>
      <xdr:rowOff>12700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172941F7-4DC8-624D-8E69-236332F0D18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778182" y="1894371"/>
              <a:ext cx="1955952" cy="1131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9.892818171298" createdVersion="7" refreshedVersion="7" minRefreshableVersion="3" recordCount="1000" xr:uid="{5A32EFF3-C698-CE40-9A7A-D5F5D0AFB57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10807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9CB10-04C0-AD4E-ACDF-83D44FA6EB00}" name="TotalSales" cacheId="5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8E23D-A994-6649-AEC0-C40C573BA273}" name="PivotTable3"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B31" firstHeaderRow="1" firstDataRow="1" firstDataCol="1"/>
  <pivotFields count="17">
    <pivotField showAll="0"/>
    <pivotField numFmtId="166" showAll="0"/>
    <pivotField showAll="0"/>
    <pivotField showAll="0"/>
    <pivotField showAll="0"/>
    <pivotField showAll="0"/>
    <pivotField showAll="0"/>
    <pivotField axis="axisRow" showAll="0">
      <items count="4">
        <item x="1"/>
        <item x="2"/>
        <item x="0"/>
        <item t="default"/>
      </items>
    </pivotField>
    <pivotField showAll="0"/>
    <pivotField showAll="0"/>
    <pivotField numFmtId="168" showAll="0"/>
    <pivotField numFmtId="169" showAll="0"/>
    <pivotField dataField="1" numFmtId="169" showAll="0"/>
    <pivotField showAll="0"/>
    <pivotField showAll="0"/>
    <pivotField showAll="0"/>
    <pivotField showAll="0" defaultSubtotal="0"/>
  </pivotFields>
  <rowFields count="1">
    <field x="7"/>
  </rowFields>
  <rowItems count="4">
    <i>
      <x/>
    </i>
    <i>
      <x v="1"/>
    </i>
    <i>
      <x v="2"/>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2C56EE-536A-3F40-8360-6F4EE4BE537F}" name="PivotTable2"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showAll="0"/>
    <pivotField numFmtId="166" showAll="0"/>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pivotField numFmtId="169" showAll="0"/>
    <pivotField dataField="1" numFmtId="169" showAll="0"/>
    <pivotField showAll="0"/>
    <pivotField showAll="0"/>
    <pivotField showAll="0"/>
    <pivotField showAll="0" defaultSubtotal="0"/>
  </pivotFields>
  <rowFields count="1">
    <field x="5"/>
  </rowFields>
  <rowItems count="6">
    <i>
      <x v="657"/>
    </i>
    <i>
      <x v="266"/>
    </i>
    <i>
      <x v="81"/>
    </i>
    <i>
      <x v="787"/>
    </i>
    <i>
      <x v="884"/>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E5536A-83A3-FF41-BA37-3F10155CEF35}" sourceName="Size">
  <pivotTables>
    <pivotTable tabId="18" name="TotalSales"/>
  </pivotTables>
  <data>
    <tabular pivotCacheId="11108071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43EF6E5-AD77-A24F-A48C-5096D98307A4}" sourceName="Roast Type Name">
  <pivotTables>
    <pivotTable tabId="18" name="TotalSales"/>
  </pivotTables>
  <data>
    <tabular pivotCacheId="11108071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379EB3-6489-0640-AB53-20FA1C85D9AF}" sourceName="Loyalty Card">
  <pivotTables>
    <pivotTable tabId="18" name="TotalSales"/>
  </pivotTables>
  <data>
    <tabular pivotCacheId="111080718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FA2359-81D3-F343-8A29-8E063389EF66}" cache="Slicer_Size" caption="Size" columnCount="2" style="SlicerStyleDark5" rowHeight="230716"/>
  <slicer name="Roast Type Name" xr10:uid="{EC3F9757-FD61-3849-A59E-106ECDDBD843}" cache="Slicer_Roast_Type_Name" caption="Roast Type Name" columnCount="3" style="SlicerStyleDark5" rowHeight="230716"/>
  <slicer name="Loyalty Card" xr10:uid="{0835A450-AD0B-474F-BB09-C306D413670B}" cache="Slicer_Loyalty_Card" caption="Loyalty Card" columnCount="2"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271FD9C-A832-AE41-8859-5FD34770C815}" cache="Slicer_Size" caption="Size" columnCount="2" style="SlicerStyleDark5" rowHeight="230716"/>
  <slicer name="Roast Type Name 1" xr10:uid="{F7E4CFA6-D07E-DB45-850D-96FCB0784A0A}" cache="Slicer_Roast_Type_Name" caption="Roast Type Name" columnCount="3" style="SlicerStyleDark5" rowHeight="230716"/>
  <slicer name="Loyalty Card 1" xr10:uid="{56029663-CAFF-8445-BEDA-A789CFAF0C92}" cache="Slicer_Loyalty_Card" caption="Loyalty Card" columnCount="2"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8D5666-FFAF-9A41-A509-883BC8EAD4A2}" name="Orders" displayName="Orders" ref="A1:P1001" totalsRowShown="0" headerRowDxfId="1">
  <autoFilter ref="A1:P1001" xr:uid="{F78D5666-FFAF-9A41-A509-883BC8EAD4A2}"/>
  <tableColumns count="16">
    <tableColumn id="1" xr3:uid="{21D59E15-7272-E74A-B7A9-53067DE21127}" name="Order ID" dataDxfId="11"/>
    <tableColumn id="2" xr3:uid="{B5588C9B-835E-9E4D-BF35-732B50DD3604}" name="Order Date" dataDxfId="10"/>
    <tableColumn id="3" xr3:uid="{CE878692-0C10-944E-8135-985B6BA0F837}" name="Customer ID" dataDxfId="9"/>
    <tableColumn id="4" xr3:uid="{0481C2F1-12A7-0445-9AAD-F92E2AF3B063}" name="Product ID"/>
    <tableColumn id="5" xr3:uid="{739B6BB8-A4B3-7B40-AAB8-58354CDF96AD}" name="Quantity" dataDxfId="8"/>
    <tableColumn id="6" xr3:uid="{D659BF1F-AF95-5B46-9E4C-7E1719F60591}" name="Customer Name" dataDxfId="7">
      <calculatedColumnFormula>_xlfn.XLOOKUP(C2,customers!$A$1:$A$1001,customers!$B$1:$B$1001,,0)</calculatedColumnFormula>
    </tableColumn>
    <tableColumn id="7" xr3:uid="{488B0AF1-A4F6-6B42-8A68-61073DB06DFA}" name="Email" dataDxfId="6">
      <calculatedColumnFormula>IF(_xlfn.XLOOKUP(C2,customers!$A$2:$A$1001,customers!$C$2:$C$1001, ,0)=0,"",_xlfn.XLOOKUP(C2,customers!$A$2:$A$1001,customers!$C$2:$C$1001, ,0))</calculatedColumnFormula>
    </tableColumn>
    <tableColumn id="8" xr3:uid="{F1F91181-A0B3-3840-B60C-DCB85A295A3C}" name="Country" dataDxfId="5">
      <calculatedColumnFormula>_xlfn.XLOOKUP(C2,customers!$A$1:$A$1001,customers!$G$1:$G$1001,,0)</calculatedColumnFormula>
    </tableColumn>
    <tableColumn id="9" xr3:uid="{6E865863-95A4-7140-93D8-281328BFE74C}" name="Coffee Type">
      <calculatedColumnFormula>INDEX(products!$A$1:$G$49,MATCH(orders!$D2,products!$A$1:$A$49,0),MATCH(orders!I$1,products!$A$1:$G$1,0))</calculatedColumnFormula>
    </tableColumn>
    <tableColumn id="10" xr3:uid="{2A5F0B91-2FE4-BA4D-9CF9-A3BCB60F9409}" name="Roast Type">
      <calculatedColumnFormula>INDEX(products!$A$1:$G$49,MATCH(orders!$D2,products!$A$1:$A$49,0),MATCH(orders!J$1,products!$A$1:$G$1,0))</calculatedColumnFormula>
    </tableColumn>
    <tableColumn id="11" xr3:uid="{7D4073E8-E0B2-3B47-9B20-6B1C3EA610EB}" name="Size" dataDxfId="4">
      <calculatedColumnFormula>INDEX(products!$A$1:$G$49,MATCH(orders!$D2,products!$A$1:$A$49,0),MATCH(orders!K$1,products!$A$1:$G$1,0))</calculatedColumnFormula>
    </tableColumn>
    <tableColumn id="12" xr3:uid="{BC7D24B5-3B00-4947-9C4B-4ECD0E6C781A}" name="Unit Price" dataDxfId="3">
      <calculatedColumnFormula>INDEX(products!$A$1:$G$49,MATCH(orders!$D2,products!$A$1:$A$49,0),MATCH(orders!L$1,products!$A$1:$G$1,0))</calculatedColumnFormula>
    </tableColumn>
    <tableColumn id="13" xr3:uid="{371E4184-7D96-4F45-A7FA-5DD269728547}" name="Sales" dataDxfId="2">
      <calculatedColumnFormula>$L2*$E2</calculatedColumnFormula>
    </tableColumn>
    <tableColumn id="14" xr3:uid="{6B385AE2-072B-A04C-8265-03886FC845A5}" name="Coffee Type Name">
      <calculatedColumnFormula>IF(I2="Rob","Robusta",IF(I2="Exc","Excelsa",IF(I2="Ara","Arabica",IF(I2="Lib","Liberica",""))))</calculatedColumnFormula>
    </tableColumn>
    <tableColumn id="15" xr3:uid="{2C0710CF-7664-2A42-8EB1-3AA8287D578C}" name="Roast Type Name">
      <calculatedColumnFormula>IF($J2="M","Medium",IF($J2="L","Large",IF($J2="D","Dark","")))</calculatedColumnFormula>
    </tableColumn>
    <tableColumn id="16" xr3:uid="{420607D2-A32A-7142-A741-902C3B536D67}" name="Loyalty Card" dataDxfId="0">
      <calculatedColumnFormula>_xlfn.XLOOKUP(Orders[[#This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86D611-772B-9E45-8F2A-200F9F329E5E}" sourceName="Order Date">
  <pivotTables>
    <pivotTable tabId="18" name="TotalSales"/>
  </pivotTables>
  <state minimalRefreshVersion="6" lastRefreshVersion="6" pivotCacheId="11108071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C6F960-26E2-124F-9BF7-0E782B99F09E}"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22C81D8-518B-B74C-A7EC-DF96C2078452}"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llner0@lul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1F2CE-A006-984A-B639-AB43AC997618}">
  <dimension ref="A3:X48"/>
  <sheetViews>
    <sheetView topLeftCell="A2" zoomScaleNormal="100" workbookViewId="0">
      <selection activeCell="X18" sqref="S12:X18"/>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24" x14ac:dyDescent="0.2">
      <c r="A3" s="7" t="s">
        <v>6221</v>
      </c>
      <c r="C3" s="7" t="s">
        <v>6215</v>
      </c>
      <c r="G3" s="14" t="s">
        <v>6222</v>
      </c>
      <c r="H3" s="13"/>
      <c r="I3" s="13"/>
      <c r="J3" s="13"/>
      <c r="K3" s="13"/>
      <c r="L3" s="13"/>
      <c r="M3" s="13"/>
      <c r="N3" s="13"/>
      <c r="O3" s="13"/>
      <c r="P3" s="13"/>
      <c r="Q3" s="13"/>
      <c r="R3" s="13"/>
      <c r="S3" s="13"/>
      <c r="T3" s="13"/>
      <c r="U3" s="13"/>
      <c r="V3" s="13"/>
    </row>
    <row r="4" spans="1:24" x14ac:dyDescent="0.2">
      <c r="A4" s="7" t="s">
        <v>6214</v>
      </c>
      <c r="B4" s="7" t="s">
        <v>1</v>
      </c>
      <c r="C4" t="s">
        <v>6217</v>
      </c>
      <c r="D4" t="s">
        <v>6218</v>
      </c>
      <c r="E4" t="s">
        <v>6219</v>
      </c>
      <c r="F4" t="s">
        <v>6220</v>
      </c>
      <c r="G4" s="13"/>
      <c r="H4" s="13"/>
      <c r="I4" s="13"/>
      <c r="J4" s="13"/>
      <c r="K4" s="13"/>
      <c r="L4" s="13"/>
      <c r="M4" s="13"/>
      <c r="N4" s="13"/>
      <c r="O4" s="13"/>
      <c r="P4" s="13"/>
      <c r="Q4" s="13"/>
      <c r="R4" s="13"/>
      <c r="S4" s="13"/>
      <c r="T4" s="13"/>
      <c r="U4" s="13"/>
      <c r="V4" s="13"/>
    </row>
    <row r="5" spans="1:24" x14ac:dyDescent="0.2">
      <c r="A5" t="s">
        <v>6198</v>
      </c>
      <c r="B5" s="9" t="s">
        <v>6199</v>
      </c>
      <c r="C5" s="11"/>
      <c r="D5" s="11">
        <v>107.72999999999999</v>
      </c>
      <c r="E5" s="11">
        <v>95.1</v>
      </c>
      <c r="F5" s="11">
        <v>11.94</v>
      </c>
      <c r="G5" s="13"/>
      <c r="H5" s="13"/>
      <c r="I5" s="13"/>
      <c r="J5" s="13"/>
      <c r="K5" s="13"/>
      <c r="L5" s="13"/>
      <c r="M5" s="13"/>
      <c r="N5" s="13"/>
      <c r="O5" s="13"/>
      <c r="P5" s="13"/>
      <c r="Q5" s="13"/>
      <c r="R5" s="13"/>
      <c r="S5" s="13"/>
      <c r="T5" s="13"/>
      <c r="U5" s="13"/>
      <c r="V5" s="13"/>
    </row>
    <row r="6" spans="1:24" x14ac:dyDescent="0.2">
      <c r="B6" s="9" t="s">
        <v>6200</v>
      </c>
      <c r="C6" s="11">
        <v>162.125</v>
      </c>
      <c r="D6" s="11">
        <v>88.21</v>
      </c>
      <c r="E6" s="11">
        <v>314.89999999999992</v>
      </c>
      <c r="F6" s="11">
        <v>100.23999999999998</v>
      </c>
      <c r="G6" s="13"/>
      <c r="H6" s="13"/>
      <c r="I6" s="13"/>
      <c r="J6" s="13"/>
      <c r="K6" s="13"/>
      <c r="L6" s="13"/>
      <c r="M6" s="13"/>
      <c r="N6" s="13"/>
      <c r="O6" s="13"/>
      <c r="P6" s="13"/>
      <c r="Q6" s="13"/>
      <c r="R6" s="13"/>
      <c r="S6" s="13"/>
      <c r="T6" s="13"/>
      <c r="U6" s="13"/>
      <c r="V6" s="13"/>
    </row>
    <row r="7" spans="1:24" x14ac:dyDescent="0.2">
      <c r="B7" s="9" t="s">
        <v>6201</v>
      </c>
      <c r="C7" s="11"/>
      <c r="D7" s="11">
        <v>159.57999999999998</v>
      </c>
      <c r="E7" s="11">
        <v>75.69</v>
      </c>
      <c r="F7" s="11">
        <v>89.299999999999983</v>
      </c>
      <c r="G7" s="13"/>
      <c r="H7" s="13"/>
      <c r="I7" s="13"/>
      <c r="J7" s="13"/>
      <c r="K7" s="13"/>
      <c r="L7" s="13"/>
      <c r="M7" s="13"/>
      <c r="N7" s="13"/>
      <c r="O7" s="13"/>
      <c r="P7" s="13"/>
      <c r="Q7" s="13"/>
      <c r="R7" s="13"/>
      <c r="S7" s="13"/>
      <c r="T7" s="13"/>
      <c r="U7" s="13"/>
      <c r="V7" s="13"/>
    </row>
    <row r="8" spans="1:24" x14ac:dyDescent="0.2">
      <c r="B8" s="9" t="s">
        <v>6202</v>
      </c>
      <c r="C8" s="11">
        <v>242.36999999999998</v>
      </c>
      <c r="D8" s="11">
        <v>499.90499999999992</v>
      </c>
      <c r="E8" s="11">
        <v>104.65</v>
      </c>
      <c r="F8" s="11">
        <v>137.33999999999997</v>
      </c>
      <c r="G8" s="13"/>
      <c r="H8" s="13"/>
      <c r="I8" s="13"/>
      <c r="J8" s="13"/>
      <c r="K8" s="13"/>
      <c r="L8" s="13"/>
      <c r="M8" s="13"/>
      <c r="N8" s="13"/>
      <c r="O8" s="13"/>
      <c r="P8" s="13"/>
      <c r="Q8" s="13"/>
      <c r="R8" s="13"/>
      <c r="S8" s="13"/>
      <c r="T8" s="13"/>
      <c r="U8" s="13"/>
      <c r="V8" s="13"/>
    </row>
    <row r="9" spans="1:24" x14ac:dyDescent="0.2">
      <c r="B9" s="9" t="s">
        <v>6203</v>
      </c>
      <c r="C9" s="11"/>
      <c r="D9" s="11">
        <v>75.734999999999999</v>
      </c>
      <c r="E9" s="11">
        <v>193.83499999999998</v>
      </c>
      <c r="F9" s="11">
        <v>68.039999999999992</v>
      </c>
      <c r="G9" s="13"/>
      <c r="H9" s="13"/>
      <c r="I9" s="13"/>
      <c r="J9" s="13"/>
      <c r="K9" s="13"/>
      <c r="L9" s="13"/>
      <c r="M9" s="13"/>
      <c r="N9" s="13"/>
      <c r="O9" s="13"/>
      <c r="P9" s="13"/>
      <c r="Q9" s="13"/>
      <c r="R9" s="13"/>
      <c r="S9" s="13"/>
      <c r="T9" s="13"/>
      <c r="U9" s="13"/>
      <c r="V9" s="13"/>
    </row>
    <row r="10" spans="1:24" x14ac:dyDescent="0.2">
      <c r="B10" s="9" t="s">
        <v>6204</v>
      </c>
      <c r="C10" s="11">
        <v>163.01999999999998</v>
      </c>
      <c r="D10" s="11">
        <v>130.625</v>
      </c>
      <c r="E10" s="11">
        <v>46.769999999999996</v>
      </c>
      <c r="F10" s="11">
        <v>281.52</v>
      </c>
    </row>
    <row r="11" spans="1:24" x14ac:dyDescent="0.2">
      <c r="B11" s="9" t="s">
        <v>6205</v>
      </c>
      <c r="C11" s="11">
        <v>175.06999999999996</v>
      </c>
      <c r="D11" s="11">
        <v>55.19</v>
      </c>
      <c r="E11" s="11">
        <v>12.95</v>
      </c>
      <c r="F11" s="11">
        <v>59.699999999999996</v>
      </c>
    </row>
    <row r="12" spans="1:24" x14ac:dyDescent="0.2">
      <c r="B12" s="9" t="s">
        <v>6206</v>
      </c>
      <c r="C12" s="11">
        <v>121.21499999999997</v>
      </c>
      <c r="D12" s="11">
        <v>29.7</v>
      </c>
      <c r="E12" s="11"/>
      <c r="F12" s="11">
        <v>43.019999999999996</v>
      </c>
    </row>
    <row r="13" spans="1:24" x14ac:dyDescent="0.2">
      <c r="B13" s="9" t="s">
        <v>6207</v>
      </c>
      <c r="C13" s="11"/>
      <c r="D13" s="11">
        <v>130.35</v>
      </c>
      <c r="E13" s="11">
        <v>210.72499999999997</v>
      </c>
      <c r="F13" s="11">
        <v>457.07999999999993</v>
      </c>
    </row>
    <row r="14" spans="1:24" x14ac:dyDescent="0.2">
      <c r="B14" s="9" t="s">
        <v>6208</v>
      </c>
      <c r="C14" s="11">
        <v>114.00999999999999</v>
      </c>
      <c r="D14" s="11">
        <v>39.69</v>
      </c>
      <c r="E14" s="11">
        <v>161.16499999999999</v>
      </c>
      <c r="F14" s="11"/>
    </row>
    <row r="15" spans="1:24" x14ac:dyDescent="0.2">
      <c r="B15" s="9" t="s">
        <v>6209</v>
      </c>
      <c r="C15" s="11">
        <v>245.33499999999998</v>
      </c>
      <c r="D15" s="11">
        <v>63.249999999999993</v>
      </c>
      <c r="E15" s="11">
        <v>126.49999999999999</v>
      </c>
      <c r="F15" s="11">
        <v>73.125</v>
      </c>
      <c r="X15" s="12"/>
    </row>
    <row r="16" spans="1:24" x14ac:dyDescent="0.2">
      <c r="B16" s="9" t="s">
        <v>6210</v>
      </c>
      <c r="C16" s="11">
        <v>17.384999999999998</v>
      </c>
      <c r="D16" s="11">
        <v>321.58499999999992</v>
      </c>
      <c r="E16" s="11">
        <v>137.85</v>
      </c>
      <c r="F16" s="11">
        <v>152.035</v>
      </c>
    </row>
    <row r="17" spans="1:6" x14ac:dyDescent="0.2">
      <c r="A17" t="s">
        <v>6211</v>
      </c>
      <c r="B17" s="9" t="s">
        <v>6199</v>
      </c>
      <c r="C17" s="11">
        <v>47.25</v>
      </c>
      <c r="D17" s="11">
        <v>10.935</v>
      </c>
      <c r="E17" s="11">
        <v>231.88</v>
      </c>
      <c r="F17" s="11">
        <v>21.495000000000001</v>
      </c>
    </row>
    <row r="18" spans="1:6" x14ac:dyDescent="0.2">
      <c r="B18" s="9" t="s">
        <v>6200</v>
      </c>
      <c r="C18" s="11">
        <v>5.97</v>
      </c>
      <c r="D18" s="11">
        <v>94.55</v>
      </c>
      <c r="E18" s="11">
        <v>73.740000000000009</v>
      </c>
      <c r="F18" s="11">
        <v>27.15</v>
      </c>
    </row>
    <row r="19" spans="1:6" x14ac:dyDescent="0.2">
      <c r="B19" s="9" t="s">
        <v>6201</v>
      </c>
      <c r="C19" s="11">
        <v>63.81</v>
      </c>
      <c r="D19" s="11">
        <v>186.03</v>
      </c>
      <c r="E19" s="11">
        <v>200.345</v>
      </c>
      <c r="F19" s="11">
        <v>65.67</v>
      </c>
    </row>
    <row r="20" spans="1:6" x14ac:dyDescent="0.2">
      <c r="B20" s="9" t="s">
        <v>6202</v>
      </c>
      <c r="C20" s="11"/>
      <c r="D20" s="11">
        <v>269.49999999999994</v>
      </c>
      <c r="E20" s="11">
        <v>23.774999999999999</v>
      </c>
      <c r="F20" s="11">
        <v>125.61499999999998</v>
      </c>
    </row>
    <row r="21" spans="1:6" x14ac:dyDescent="0.2">
      <c r="B21" s="9" t="s">
        <v>6203</v>
      </c>
      <c r="C21" s="11">
        <v>215.31499999999997</v>
      </c>
      <c r="D21" s="11">
        <v>296.05500000000001</v>
      </c>
      <c r="E21" s="11">
        <v>23.774999999999999</v>
      </c>
      <c r="F21" s="11">
        <v>14.924999999999999</v>
      </c>
    </row>
    <row r="22" spans="1:6" x14ac:dyDescent="0.2">
      <c r="B22" s="9" t="s">
        <v>6204</v>
      </c>
      <c r="C22" s="11">
        <v>240.74999999999997</v>
      </c>
      <c r="D22" s="11">
        <v>165.71499999999997</v>
      </c>
      <c r="E22" s="11">
        <v>212.42499999999998</v>
      </c>
      <c r="F22" s="11">
        <v>140.88</v>
      </c>
    </row>
    <row r="23" spans="1:6" x14ac:dyDescent="0.2">
      <c r="B23" s="9" t="s">
        <v>6205</v>
      </c>
      <c r="C23" s="11">
        <v>351.14999999999992</v>
      </c>
      <c r="D23" s="11">
        <v>117.425</v>
      </c>
      <c r="E23" s="11">
        <v>61.11</v>
      </c>
      <c r="F23" s="11">
        <v>147.67500000000001</v>
      </c>
    </row>
    <row r="24" spans="1:6" x14ac:dyDescent="0.2">
      <c r="B24" s="9" t="s">
        <v>6206</v>
      </c>
      <c r="C24" s="11"/>
      <c r="D24" s="11"/>
      <c r="E24" s="11">
        <v>31.97</v>
      </c>
      <c r="F24" s="11">
        <v>11.94</v>
      </c>
    </row>
    <row r="25" spans="1:6" x14ac:dyDescent="0.2">
      <c r="B25" s="9" t="s">
        <v>6207</v>
      </c>
      <c r="C25" s="11">
        <v>24.66</v>
      </c>
      <c r="D25" s="11"/>
      <c r="E25" s="11">
        <v>25.049999999999997</v>
      </c>
      <c r="F25" s="11">
        <v>5.97</v>
      </c>
    </row>
    <row r="26" spans="1:6" x14ac:dyDescent="0.2">
      <c r="B26" s="9" t="s">
        <v>6208</v>
      </c>
      <c r="C26" s="11">
        <v>278.15499999999997</v>
      </c>
      <c r="D26" s="11">
        <v>366.58499999999998</v>
      </c>
      <c r="E26" s="11">
        <v>305.73999999999995</v>
      </c>
      <c r="F26" s="11">
        <v>131.44999999999999</v>
      </c>
    </row>
    <row r="27" spans="1:6" x14ac:dyDescent="0.2">
      <c r="B27" s="9" t="s">
        <v>6209</v>
      </c>
      <c r="C27" s="11">
        <v>349.94499999999994</v>
      </c>
      <c r="D27" s="11">
        <v>142.56</v>
      </c>
      <c r="E27" s="11">
        <v>227.89999999999998</v>
      </c>
      <c r="F27" s="11">
        <v>77.234999999999999</v>
      </c>
    </row>
    <row r="28" spans="1:6" x14ac:dyDescent="0.2">
      <c r="B28" s="9" t="s">
        <v>6210</v>
      </c>
      <c r="C28" s="11">
        <v>71.98</v>
      </c>
      <c r="D28" s="11">
        <v>130.08499999999998</v>
      </c>
      <c r="E28" s="11">
        <v>23.31</v>
      </c>
      <c r="F28" s="11">
        <v>59.194999999999993</v>
      </c>
    </row>
    <row r="29" spans="1:6" x14ac:dyDescent="0.2">
      <c r="A29" t="s">
        <v>6212</v>
      </c>
      <c r="B29" s="9" t="s">
        <v>6199</v>
      </c>
      <c r="C29" s="11">
        <v>151.875</v>
      </c>
      <c r="D29" s="11">
        <v>127.47499999999999</v>
      </c>
      <c r="E29" s="11">
        <v>78.63</v>
      </c>
      <c r="F29" s="11">
        <v>124.37499999999999</v>
      </c>
    </row>
    <row r="30" spans="1:6" x14ac:dyDescent="0.2">
      <c r="B30" s="9" t="s">
        <v>6200</v>
      </c>
      <c r="C30" s="11">
        <v>172.2</v>
      </c>
      <c r="D30" s="11">
        <v>235.65</v>
      </c>
      <c r="E30" s="11">
        <v>7.77</v>
      </c>
      <c r="F30" s="11">
        <v>64.44</v>
      </c>
    </row>
    <row r="31" spans="1:6" x14ac:dyDescent="0.2">
      <c r="B31" s="9" t="s">
        <v>6201</v>
      </c>
      <c r="C31" s="11">
        <v>225.89999999999998</v>
      </c>
      <c r="D31" s="11">
        <v>160.73999999999998</v>
      </c>
      <c r="E31" s="11">
        <v>126.90999999999998</v>
      </c>
      <c r="F31" s="11">
        <v>89.534999999999982</v>
      </c>
    </row>
    <row r="32" spans="1:6" x14ac:dyDescent="0.2">
      <c r="B32" s="9" t="s">
        <v>6202</v>
      </c>
      <c r="C32" s="11">
        <v>39.42</v>
      </c>
      <c r="D32" s="11">
        <v>233.23</v>
      </c>
      <c r="E32" s="11">
        <v>225.92499999999998</v>
      </c>
      <c r="F32" s="11">
        <v>82.339999999999989</v>
      </c>
    </row>
    <row r="33" spans="1:6" x14ac:dyDescent="0.2">
      <c r="B33" s="9" t="s">
        <v>6203</v>
      </c>
      <c r="C33" s="11">
        <v>91.5</v>
      </c>
      <c r="D33" s="11">
        <v>38.370000000000005</v>
      </c>
      <c r="E33" s="11">
        <v>3.8849999999999998</v>
      </c>
      <c r="F33" s="11">
        <v>88.07</v>
      </c>
    </row>
    <row r="34" spans="1:6" x14ac:dyDescent="0.2">
      <c r="B34" s="9" t="s">
        <v>6204</v>
      </c>
      <c r="C34" s="11">
        <v>150.68499999999997</v>
      </c>
      <c r="D34" s="11">
        <v>123.83000000000001</v>
      </c>
      <c r="E34" s="11">
        <v>21.825000000000003</v>
      </c>
      <c r="F34" s="11"/>
    </row>
    <row r="35" spans="1:6" x14ac:dyDescent="0.2">
      <c r="B35" s="9" t="s">
        <v>6205</v>
      </c>
      <c r="C35" s="11"/>
      <c r="D35" s="11">
        <v>268.87499999999994</v>
      </c>
      <c r="E35" s="11">
        <v>8.73</v>
      </c>
      <c r="F35" s="11">
        <v>53.699999999999996</v>
      </c>
    </row>
    <row r="36" spans="1:6" x14ac:dyDescent="0.2">
      <c r="B36" s="9" t="s">
        <v>6206</v>
      </c>
      <c r="C36" s="11">
        <v>168.10499999999999</v>
      </c>
      <c r="D36" s="11">
        <v>207.26</v>
      </c>
      <c r="E36" s="11"/>
      <c r="F36" s="11">
        <v>175.54999999999995</v>
      </c>
    </row>
    <row r="37" spans="1:6" x14ac:dyDescent="0.2">
      <c r="B37" s="9" t="s">
        <v>6207</v>
      </c>
      <c r="C37" s="11">
        <v>173.41499999999999</v>
      </c>
      <c r="D37" s="11">
        <v>238.27500000000003</v>
      </c>
      <c r="E37" s="11">
        <v>46.62</v>
      </c>
      <c r="F37" s="11">
        <v>35.849999999999994</v>
      </c>
    </row>
    <row r="38" spans="1:6" x14ac:dyDescent="0.2">
      <c r="B38" s="9" t="s">
        <v>6208</v>
      </c>
      <c r="C38" s="11">
        <v>56.07</v>
      </c>
      <c r="D38" s="11"/>
      <c r="E38" s="11">
        <v>299.07</v>
      </c>
      <c r="F38" s="11">
        <v>141.08500000000001</v>
      </c>
    </row>
    <row r="39" spans="1:6" x14ac:dyDescent="0.2">
      <c r="B39" s="9" t="s">
        <v>6209</v>
      </c>
      <c r="C39" s="11">
        <v>260.01</v>
      </c>
      <c r="D39" s="11">
        <v>106.02000000000001</v>
      </c>
      <c r="E39" s="11">
        <v>262.72000000000003</v>
      </c>
      <c r="F39" s="11">
        <v>189.47499999999999</v>
      </c>
    </row>
    <row r="40" spans="1:6" x14ac:dyDescent="0.2">
      <c r="B40" s="9" t="s">
        <v>6210</v>
      </c>
      <c r="C40" s="11">
        <v>197.61499999999998</v>
      </c>
      <c r="D40" s="11">
        <v>18.225000000000001</v>
      </c>
      <c r="E40" s="11">
        <v>241.85</v>
      </c>
      <c r="F40" s="11">
        <v>26.849999999999998</v>
      </c>
    </row>
    <row r="41" spans="1:6" x14ac:dyDescent="0.2">
      <c r="A41" t="s">
        <v>6213</v>
      </c>
      <c r="B41" s="9" t="s">
        <v>6199</v>
      </c>
      <c r="C41" s="11">
        <v>82.634999999999991</v>
      </c>
      <c r="D41" s="11">
        <v>93.960000000000008</v>
      </c>
      <c r="E41" s="11">
        <v>380.43499999999995</v>
      </c>
      <c r="F41" s="11">
        <v>78.034999999999997</v>
      </c>
    </row>
    <row r="42" spans="1:6" x14ac:dyDescent="0.2">
      <c r="B42" s="9" t="s">
        <v>6200</v>
      </c>
      <c r="C42" s="11">
        <v>65.67</v>
      </c>
      <c r="D42" s="11">
        <v>4.125</v>
      </c>
      <c r="E42" s="11">
        <v>23.774999999999999</v>
      </c>
      <c r="F42" s="11"/>
    </row>
    <row r="43" spans="1:6" x14ac:dyDescent="0.2">
      <c r="B43" s="9" t="s">
        <v>6201</v>
      </c>
      <c r="C43" s="11">
        <v>232.76</v>
      </c>
      <c r="D43" s="11">
        <v>28.395</v>
      </c>
      <c r="E43" s="11">
        <v>458.14499999999998</v>
      </c>
      <c r="F43" s="11">
        <v>240.34999999999997</v>
      </c>
    </row>
    <row r="44" spans="1:6" x14ac:dyDescent="0.2">
      <c r="B44" s="9" t="s">
        <v>6202</v>
      </c>
      <c r="C44" s="11">
        <v>190.125</v>
      </c>
      <c r="D44" s="11">
        <v>220.45499999999996</v>
      </c>
      <c r="E44" s="11">
        <v>42.734999999999999</v>
      </c>
      <c r="F44" s="11">
        <v>119.04499999999999</v>
      </c>
    </row>
    <row r="45" spans="1:6" x14ac:dyDescent="0.2">
      <c r="B45" s="9" t="s">
        <v>6203</v>
      </c>
      <c r="C45" s="11">
        <v>92.389999999999986</v>
      </c>
      <c r="D45" s="11">
        <v>141.95499999999998</v>
      </c>
      <c r="E45" s="11">
        <v>79.180000000000007</v>
      </c>
      <c r="F45" s="11">
        <v>95.6</v>
      </c>
    </row>
    <row r="46" spans="1:6" x14ac:dyDescent="0.2">
      <c r="B46" s="9" t="s">
        <v>6204</v>
      </c>
      <c r="C46" s="11">
        <v>47.76</v>
      </c>
      <c r="D46" s="11">
        <v>189.68</v>
      </c>
      <c r="E46" s="11">
        <v>8.73</v>
      </c>
      <c r="F46" s="11">
        <v>138.72499999999997</v>
      </c>
    </row>
    <row r="47" spans="1:6" x14ac:dyDescent="0.2">
      <c r="B47" s="9" t="s">
        <v>6205</v>
      </c>
      <c r="C47" s="11">
        <v>81.534999999999997</v>
      </c>
      <c r="D47" s="11">
        <v>165.41499999999996</v>
      </c>
      <c r="E47" s="11"/>
      <c r="F47" s="11">
        <v>65.669999999999987</v>
      </c>
    </row>
    <row r="48" spans="1:6" x14ac:dyDescent="0.2">
      <c r="B48" s="9" t="s">
        <v>6206</v>
      </c>
      <c r="C48" s="11">
        <v>29.784999999999997</v>
      </c>
      <c r="D48" s="11">
        <v>41.25</v>
      </c>
      <c r="E48" s="11"/>
      <c r="F48" s="11">
        <v>45.379999999999995</v>
      </c>
    </row>
  </sheetData>
  <mergeCells count="1">
    <mergeCell ref="G3:V9"/>
  </mergeCells>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0C36-02A1-9B43-9E9D-1789E5FA9F00}">
  <dimension ref="A2:X31"/>
  <sheetViews>
    <sheetView topLeftCell="A12" zoomScale="203" zoomScaleNormal="203" workbookViewId="0">
      <selection activeCell="B25" sqref="B25"/>
    </sheetView>
  </sheetViews>
  <sheetFormatPr baseColWidth="10" defaultRowHeight="15" x14ac:dyDescent="0.2"/>
  <cols>
    <col min="1" max="1" width="14.33203125" bestFit="1" customWidth="1"/>
    <col min="2" max="2" width="10.5" bestFit="1" customWidth="1"/>
    <col min="3" max="3" width="17.5" bestFit="1" customWidth="1"/>
    <col min="4" max="4" width="6.6640625" bestFit="1" customWidth="1"/>
    <col min="5" max="6" width="7.33203125" bestFit="1" customWidth="1"/>
  </cols>
  <sheetData>
    <row r="2" spans="1:24" ht="21" customHeight="1" x14ac:dyDescent="0.2"/>
    <row r="3" spans="1:24" ht="23" customHeight="1" x14ac:dyDescent="0.7">
      <c r="A3" s="7" t="s">
        <v>6196</v>
      </c>
      <c r="B3" t="s">
        <v>6221</v>
      </c>
      <c r="G3" s="15"/>
      <c r="H3" s="16"/>
      <c r="I3" s="16"/>
      <c r="J3" s="16"/>
      <c r="K3" s="16"/>
      <c r="L3" s="16"/>
      <c r="M3" s="16"/>
      <c r="N3" s="16"/>
      <c r="O3" s="16"/>
      <c r="P3" s="16"/>
      <c r="Q3" s="16"/>
      <c r="R3" s="16"/>
      <c r="S3" s="16"/>
      <c r="T3" s="16"/>
      <c r="U3" s="16"/>
      <c r="V3" s="16"/>
    </row>
    <row r="4" spans="1:24" x14ac:dyDescent="0.2">
      <c r="A4" s="8" t="s">
        <v>3753</v>
      </c>
      <c r="B4" s="10">
        <v>278.01</v>
      </c>
      <c r="G4" s="16"/>
      <c r="H4" s="16"/>
      <c r="I4" s="16"/>
      <c r="J4" s="16"/>
      <c r="K4" s="16"/>
      <c r="L4" s="16"/>
      <c r="M4" s="16"/>
      <c r="N4" s="16"/>
      <c r="O4" s="16"/>
      <c r="P4" s="16"/>
      <c r="Q4" s="16"/>
      <c r="R4" s="16"/>
      <c r="S4" s="16"/>
      <c r="T4" s="16"/>
      <c r="U4" s="16"/>
      <c r="V4" s="16"/>
    </row>
    <row r="5" spans="1:24" x14ac:dyDescent="0.2">
      <c r="A5" s="8" t="s">
        <v>1598</v>
      </c>
      <c r="B5" s="10">
        <v>281.67499999999995</v>
      </c>
      <c r="G5" s="16"/>
      <c r="H5" s="16"/>
      <c r="I5" s="16"/>
      <c r="J5" s="16"/>
      <c r="K5" s="16"/>
      <c r="L5" s="16"/>
      <c r="M5" s="16"/>
      <c r="N5" s="16"/>
      <c r="O5" s="16"/>
      <c r="P5" s="16"/>
      <c r="Q5" s="16"/>
      <c r="R5" s="16"/>
      <c r="S5" s="16"/>
      <c r="T5" s="16"/>
      <c r="U5" s="16"/>
      <c r="V5" s="16"/>
    </row>
    <row r="6" spans="1:24" x14ac:dyDescent="0.2">
      <c r="A6" s="8" t="s">
        <v>2587</v>
      </c>
      <c r="B6" s="10">
        <v>289.11</v>
      </c>
      <c r="G6" s="16"/>
      <c r="H6" s="16"/>
      <c r="I6" s="16"/>
      <c r="J6" s="16"/>
      <c r="K6" s="16"/>
      <c r="L6" s="16"/>
      <c r="M6" s="16"/>
      <c r="N6" s="16"/>
      <c r="O6" s="16"/>
      <c r="P6" s="16"/>
      <c r="Q6" s="16"/>
      <c r="R6" s="16"/>
      <c r="S6" s="16"/>
      <c r="T6" s="16"/>
      <c r="U6" s="16"/>
      <c r="V6" s="16"/>
    </row>
    <row r="7" spans="1:24" x14ac:dyDescent="0.2">
      <c r="A7" s="8" t="s">
        <v>5765</v>
      </c>
      <c r="B7" s="10">
        <v>307.04499999999996</v>
      </c>
      <c r="G7" s="16"/>
      <c r="H7" s="16"/>
      <c r="I7" s="16"/>
      <c r="J7" s="16"/>
      <c r="K7" s="16"/>
      <c r="L7" s="16"/>
      <c r="M7" s="16"/>
      <c r="N7" s="16"/>
      <c r="O7" s="16"/>
      <c r="P7" s="16"/>
      <c r="Q7" s="16"/>
      <c r="R7" s="16"/>
      <c r="S7" s="16"/>
      <c r="T7" s="16"/>
      <c r="U7" s="16"/>
      <c r="V7" s="16"/>
    </row>
    <row r="8" spans="1:24" x14ac:dyDescent="0.2">
      <c r="A8" s="8" t="s">
        <v>5114</v>
      </c>
      <c r="B8" s="10">
        <v>317.06999999999994</v>
      </c>
      <c r="G8" s="16"/>
      <c r="H8" s="16"/>
      <c r="I8" s="16"/>
      <c r="J8" s="16"/>
      <c r="K8" s="16"/>
      <c r="L8" s="16"/>
      <c r="M8" s="16"/>
      <c r="N8" s="16"/>
      <c r="O8" s="16"/>
      <c r="P8" s="16"/>
      <c r="Q8" s="16"/>
      <c r="R8" s="16"/>
      <c r="S8" s="16"/>
      <c r="T8" s="16"/>
      <c r="U8" s="16"/>
      <c r="V8" s="16"/>
    </row>
    <row r="9" spans="1:24" x14ac:dyDescent="0.2">
      <c r="A9" s="8" t="s">
        <v>6197</v>
      </c>
      <c r="B9" s="10">
        <v>1472.9099999999999</v>
      </c>
      <c r="G9" s="16"/>
      <c r="H9" s="16"/>
      <c r="I9" s="16"/>
      <c r="J9" s="16"/>
      <c r="K9" s="16"/>
      <c r="L9" s="16"/>
      <c r="M9" s="16"/>
      <c r="N9" s="16"/>
      <c r="O9" s="16"/>
      <c r="P9" s="16"/>
      <c r="Q9" s="16"/>
      <c r="R9" s="16"/>
      <c r="S9" s="16"/>
      <c r="T9" s="16"/>
      <c r="U9" s="16"/>
      <c r="V9" s="16"/>
    </row>
    <row r="15" spans="1:24" x14ac:dyDescent="0.2">
      <c r="X15" s="12"/>
    </row>
    <row r="27" spans="1:2" x14ac:dyDescent="0.2">
      <c r="A27" s="7" t="s">
        <v>6196</v>
      </c>
      <c r="B27" t="s">
        <v>6221</v>
      </c>
    </row>
    <row r="28" spans="1:2" x14ac:dyDescent="0.2">
      <c r="A28" s="8" t="s">
        <v>318</v>
      </c>
      <c r="B28" s="10">
        <v>6696.8649999999989</v>
      </c>
    </row>
    <row r="29" spans="1:2" x14ac:dyDescent="0.2">
      <c r="A29" s="8" t="s">
        <v>28</v>
      </c>
      <c r="B29" s="10">
        <v>2798.5050000000001</v>
      </c>
    </row>
    <row r="30" spans="1:2" x14ac:dyDescent="0.2">
      <c r="A30" s="8" t="s">
        <v>19</v>
      </c>
      <c r="B30" s="10">
        <v>35638.88499999998</v>
      </c>
    </row>
    <row r="31" spans="1:2" x14ac:dyDescent="0.2">
      <c r="A31" s="8" t="s">
        <v>6197</v>
      </c>
      <c r="B31" s="10">
        <v>45134.254999999976</v>
      </c>
    </row>
  </sheetData>
  <pageMargins left="0.7" right="0.7" top="0.75" bottom="0.75" header="0.3" footer="0.3"/>
  <pageSetup paperSize="9" orientation="portrait"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808B-09EB-8B46-9338-10952F74A97E}">
  <dimension ref="A1"/>
  <sheetViews>
    <sheetView tabSelected="1" zoomScale="110" zoomScaleNormal="110" workbookViewId="0">
      <selection activeCell="W9" sqref="W9"/>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33"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5" bestFit="1" customWidth="1"/>
    <col min="14" max="14" width="13" customWidth="1"/>
    <col min="15" max="15" width="17" customWidth="1"/>
    <col min="16" max="16" width="13.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6215</v>
      </c>
      <c r="O1" s="2" t="s">
        <v>6216</v>
      </c>
      <c r="P1" s="2" t="s">
        <v>6189</v>
      </c>
    </row>
    <row r="2" spans="1:16" x14ac:dyDescent="0.2">
      <c r="A2" s="2" t="s">
        <v>490</v>
      </c>
      <c r="B2" s="4">
        <v>43713</v>
      </c>
      <c r="C2" s="2" t="s">
        <v>491</v>
      </c>
      <c r="D2" t="s">
        <v>6138</v>
      </c>
      <c r="E2" s="2">
        <v>2</v>
      </c>
      <c r="F2" s="2" t="str">
        <f>_xlfn.XLOOKUP(C2,customers!$A$1:$A$1001,customers!$B$1:$B$1001,,0)</f>
        <v>Aloisia Allner</v>
      </c>
      <c r="G2" s="2" t="str">
        <f>IF(_xlfn.XLOOKUP(C2,customers!$A$2:$A$1001,customers!$C$2:$C$1001, ,0)=0,"",_xlfn.XLOOKUP(C2,customers!$A$2:$A$1001,customers!$C$2:$C$1001,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IF($J2="M","Medium",IF($J2="L","Large",IF($J2="D","Dark","")))</f>
        <v>Medium</v>
      </c>
      <c r="P2" t="str">
        <f>_xlfn.XLOOKUP(Orders[[#This Row],[Customer ID]],customers!$A$2:$A$1001,customers!$I$2:$I$1001,,0)</f>
        <v>Yes</v>
      </c>
    </row>
    <row r="3" spans="1:16" x14ac:dyDescent="0.2">
      <c r="A3" s="2" t="s">
        <v>490</v>
      </c>
      <c r="B3" s="4">
        <v>43713</v>
      </c>
      <c r="C3" s="2" t="s">
        <v>491</v>
      </c>
      <c r="D3" t="s">
        <v>6139</v>
      </c>
      <c r="E3" s="2">
        <v>5</v>
      </c>
      <c r="F3" s="2" t="str">
        <f>_xlfn.XLOOKUP(C3,customers!$A$1:$A$1001,customers!$B$1:$B$1001,,0)</f>
        <v>Aloisia Allner</v>
      </c>
      <c r="G3" s="2" t="str">
        <f>IF(_xlfn.XLOOKUP(C3,customers!$A$2:$A$1001,customers!$C$2:$C$1001, ,0)=0,"",_xlfn.XLOOKUP(C3,customers!$A$2:$A$1001,customers!$C$2:$C$1001,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$L3*$E3</f>
        <v>41.25</v>
      </c>
      <c r="N3" t="str">
        <f t="shared" ref="N3:N66" si="0">IF(I3="Rob","Robusta",IF(I3="Exc","Excelsa",IF(I3="Ara","Arabica",IF(I3="Lib","Liberica",""))))</f>
        <v>Excelsa</v>
      </c>
      <c r="O3" t="str">
        <f t="shared" ref="O3:O66" si="1">IF($J3="M","Medium",IF($J3="L","Large",IF($J3="D","Dark","")))</f>
        <v>Medium</v>
      </c>
      <c r="P3" t="str">
        <f>_xlfn.XLOOKUP(Orders[[#This Row],[Customer ID]],customers!$A$2:$A$1001,customers!$I$2:$I$1001,,0)</f>
        <v>Yes</v>
      </c>
    </row>
    <row r="4" spans="1:16" x14ac:dyDescent="0.2">
      <c r="A4" s="2" t="s">
        <v>501</v>
      </c>
      <c r="B4" s="4">
        <v>44364</v>
      </c>
      <c r="C4" s="2" t="s">
        <v>502</v>
      </c>
      <c r="D4" t="s">
        <v>6140</v>
      </c>
      <c r="E4" s="2">
        <v>1</v>
      </c>
      <c r="F4" s="2" t="str">
        <f>_xlfn.XLOOKUP(C4,customers!$A$1:$A$1001,customers!$B$1:$B$1001,,0)</f>
        <v>Jami Redholes</v>
      </c>
      <c r="G4" s="2" t="str">
        <f>IF(_xlfn.XLOOKUP(C4,customers!$A$2:$A$1001,customers!$C$2:$C$1001, ,0)=0,"",_xlfn.XLOOKUP(C4,customers!$A$2:$A$1001,customers!$C$2:$C$1001,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ref="M4:M67" si="2">$L4*$E4</f>
        <v>12.95</v>
      </c>
      <c r="N4" t="str">
        <f t="shared" si="0"/>
        <v>Arabica</v>
      </c>
      <c r="O4" t="str">
        <f t="shared" si="1"/>
        <v>Large</v>
      </c>
      <c r="P4" t="str">
        <f>_xlfn.XLOOKUP(Orders[[#This Row],[Customer ID]],customers!$A$2:$A$1001,customers!$I$2:$I$1001,,0)</f>
        <v>Yes</v>
      </c>
    </row>
    <row r="5" spans="1:16" x14ac:dyDescent="0.2">
      <c r="A5" s="2" t="s">
        <v>512</v>
      </c>
      <c r="B5" s="4">
        <v>44392</v>
      </c>
      <c r="C5" s="2" t="s">
        <v>513</v>
      </c>
      <c r="D5" t="s">
        <v>6141</v>
      </c>
      <c r="E5" s="2">
        <v>2</v>
      </c>
      <c r="F5" s="2" t="str">
        <f>_xlfn.XLOOKUP(C5,customers!$A$1:$A$1001,customers!$B$1:$B$1001,,0)</f>
        <v>Christoffer O' Shea</v>
      </c>
      <c r="G5" s="2" t="str">
        <f>IF(_xlfn.XLOOKUP(C5,customers!$A$2:$A$1001,customers!$C$2:$C$1001, ,0)=0,"",_xlfn.XLOOKUP(C5,customers!$A$2:$A$1001,customers!$C$2:$C$1001,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2"/>
        <v>27.5</v>
      </c>
      <c r="N5" t="str">
        <f t="shared" si="0"/>
        <v>Excelsa</v>
      </c>
      <c r="O5" t="str">
        <f t="shared" si="1"/>
        <v>Medium</v>
      </c>
      <c r="P5" t="str">
        <f>_xlfn.XLOOKUP(Orders[[#This Row],[Customer ID]],customers!$A$2:$A$1001,customers!$I$2:$I$1001,,0)</f>
        <v>No</v>
      </c>
    </row>
    <row r="6" spans="1:16" x14ac:dyDescent="0.2">
      <c r="A6" s="2" t="s">
        <v>512</v>
      </c>
      <c r="B6" s="4">
        <v>44392</v>
      </c>
      <c r="C6" s="2" t="s">
        <v>513</v>
      </c>
      <c r="D6" t="s">
        <v>6142</v>
      </c>
      <c r="E6" s="2">
        <v>2</v>
      </c>
      <c r="F6" s="2" t="str">
        <f>_xlfn.XLOOKUP(C6,customers!$A$1:$A$1001,customers!$B$1:$B$1001,,0)</f>
        <v>Christoffer O' Shea</v>
      </c>
      <c r="G6" s="2" t="str">
        <f>IF(_xlfn.XLOOKUP(C6,customers!$A$2:$A$1001,customers!$C$2:$C$1001, ,0)=0,"",_xlfn.XLOOKUP(C6,customers!$A$2:$A$1001,customers!$C$2:$C$1001,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2"/>
        <v>54.969999999999992</v>
      </c>
      <c r="N6" t="str">
        <f t="shared" si="0"/>
        <v>Robusta</v>
      </c>
      <c r="O6" t="str">
        <f t="shared" si="1"/>
        <v>Large</v>
      </c>
      <c r="P6" t="str">
        <f>_xlfn.XLOOKUP(Orders[[#This Row],[Customer ID]],customers!$A$2:$A$1001,customers!$I$2:$I$1001,,0)</f>
        <v>No</v>
      </c>
    </row>
    <row r="7" spans="1:16" x14ac:dyDescent="0.2">
      <c r="A7" s="2" t="s">
        <v>519</v>
      </c>
      <c r="B7" s="4">
        <v>44412</v>
      </c>
      <c r="C7" s="2" t="s">
        <v>520</v>
      </c>
      <c r="D7" t="s">
        <v>6143</v>
      </c>
      <c r="E7" s="2">
        <v>3</v>
      </c>
      <c r="F7" s="2" t="str">
        <f>_xlfn.XLOOKUP(C7,customers!$A$1:$A$1001,customers!$B$1:$B$1001,,0)</f>
        <v>Beryle Cottier</v>
      </c>
      <c r="G7" s="2" t="str">
        <f>IF(_xlfn.XLOOKUP(C7,customers!$A$2:$A$1001,customers!$C$2:$C$1001, ,0)=0,"",_xlfn.XLOOKUP(C7,customers!$A$2:$A$1001,customers!$C$2:$C$1001,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2"/>
        <v>38.849999999999994</v>
      </c>
      <c r="N7" t="str">
        <f t="shared" si="0"/>
        <v>Liberica</v>
      </c>
      <c r="O7" t="str">
        <f t="shared" si="1"/>
        <v>Dark</v>
      </c>
      <c r="P7" t="str">
        <f>_xlfn.XLOOKUP(Orders[[#This Row],[Customer ID]],customers!$A$2:$A$1001,customers!$I$2:$I$1001,,0)</f>
        <v>No</v>
      </c>
    </row>
    <row r="8" spans="1:16" x14ac:dyDescent="0.2">
      <c r="A8" s="2" t="s">
        <v>524</v>
      </c>
      <c r="B8" s="4">
        <v>44582</v>
      </c>
      <c r="C8" s="2" t="s">
        <v>525</v>
      </c>
      <c r="D8" t="s">
        <v>6144</v>
      </c>
      <c r="E8" s="2">
        <v>3</v>
      </c>
      <c r="F8" s="2" t="str">
        <f>_xlfn.XLOOKUP(C8,customers!$A$1:$A$1001,customers!$B$1:$B$1001,,0)</f>
        <v>Shaylynn Lobe</v>
      </c>
      <c r="G8" s="2" t="str">
        <f>IF(_xlfn.XLOOKUP(C8,customers!$A$2:$A$1001,customers!$C$2:$C$1001, ,0)=0,"",_xlfn.XLOOKUP(C8,customers!$A$2:$A$1001,customers!$C$2:$C$1001,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2"/>
        <v>21.87</v>
      </c>
      <c r="N8" t="str">
        <f t="shared" si="0"/>
        <v>Excelsa</v>
      </c>
      <c r="O8" t="str">
        <f t="shared" si="1"/>
        <v>Dark</v>
      </c>
      <c r="P8" t="str">
        <f>_xlfn.XLOOKUP(Orders[[#This Row],[Customer ID]],customers!$A$2:$A$1001,customers!$I$2:$I$1001,,0)</f>
        <v>Yes</v>
      </c>
    </row>
    <row r="9" spans="1:16" x14ac:dyDescent="0.2">
      <c r="A9" s="2" t="s">
        <v>530</v>
      </c>
      <c r="B9" s="4">
        <v>44701</v>
      </c>
      <c r="C9" s="2" t="s">
        <v>531</v>
      </c>
      <c r="D9" t="s">
        <v>6145</v>
      </c>
      <c r="E9" s="2">
        <v>1</v>
      </c>
      <c r="F9" s="2" t="str">
        <f>_xlfn.XLOOKUP(C9,customers!$A$1:$A$1001,customers!$B$1:$B$1001,,0)</f>
        <v>Melvin Wharfe</v>
      </c>
      <c r="G9" s="2" t="str">
        <f>IF(_xlfn.XLOOKUP(C9,customers!$A$2:$A$1001,customers!$C$2:$C$1001, ,0)=0,"",_xlfn.XLOOKUP(C9,customers!$A$2:$A$1001,customers!$C$2:$C$1001,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2"/>
        <v>4.7549999999999999</v>
      </c>
      <c r="N9" t="str">
        <f t="shared" si="0"/>
        <v>Liberica</v>
      </c>
      <c r="O9" t="str">
        <f t="shared" si="1"/>
        <v>Large</v>
      </c>
      <c r="P9" t="str">
        <f>_xlfn.XLOOKUP(Orders[[#This Row],[Customer ID]],customers!$A$2:$A$1001,customers!$I$2:$I$1001,,0)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IF(_xlfn.XLOOKUP(C10,customers!$A$2:$A$1001,customers!$C$2:$C$1001, ,0)=0,"",_xlfn.XLOOKUP(C10,customers!$A$2:$A$1001,customers!$C$2:$C$1001,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2"/>
        <v>17.91</v>
      </c>
      <c r="N10" t="str">
        <f t="shared" si="0"/>
        <v>Robusta</v>
      </c>
      <c r="O10" t="str">
        <f t="shared" si="1"/>
        <v>Medium</v>
      </c>
      <c r="P10" t="str">
        <f>_xlfn.XLOOKUP(Orders[[#This Row],[Customer ID]],customers!$A$2:$A$1001,customers!$I$2:$I$1001,,0)</f>
        <v>No</v>
      </c>
    </row>
    <row r="11" spans="1:16" x14ac:dyDescent="0.2">
      <c r="A11" s="2" t="s">
        <v>541</v>
      </c>
      <c r="B11" s="4">
        <v>43713</v>
      </c>
      <c r="C11" s="2" t="s">
        <v>542</v>
      </c>
      <c r="D11" t="s">
        <v>6146</v>
      </c>
      <c r="E11" s="2">
        <v>1</v>
      </c>
      <c r="F11" s="2" t="str">
        <f>_xlfn.XLOOKUP(C11,customers!$A$1:$A$1001,customers!$B$1:$B$1001,,0)</f>
        <v>Rodger Raven</v>
      </c>
      <c r="G11" s="2" t="str">
        <f>IF(_xlfn.XLOOKUP(C11,customers!$A$2:$A$1001,customers!$C$2:$C$1001, ,0)=0,"",_xlfn.XLOOKUP(C11,customers!$A$2:$A$1001,customers!$C$2:$C$1001,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2"/>
        <v>5.97</v>
      </c>
      <c r="N11" t="str">
        <f t="shared" si="0"/>
        <v>Robusta</v>
      </c>
      <c r="O11" t="str">
        <f t="shared" si="1"/>
        <v>Medium</v>
      </c>
      <c r="P11" t="str">
        <f>_xlfn.XLOOKUP(Orders[[#This Row],[Customer ID]],customers!$A$2:$A$1001,customers!$I$2:$I$1001,,0)</f>
        <v>No</v>
      </c>
    </row>
    <row r="12" spans="1:16" x14ac:dyDescent="0.2">
      <c r="A12" s="2" t="s">
        <v>547</v>
      </c>
      <c r="B12" s="4">
        <v>44263</v>
      </c>
      <c r="C12" s="2" t="s">
        <v>548</v>
      </c>
      <c r="D12" t="s">
        <v>6147</v>
      </c>
      <c r="E12" s="2">
        <v>4</v>
      </c>
      <c r="F12" s="2" t="str">
        <f>_xlfn.XLOOKUP(C12,customers!$A$1:$A$1001,customers!$B$1:$B$1001,,0)</f>
        <v>Ferrell Ferber</v>
      </c>
      <c r="G12" s="2" t="str">
        <f>IF(_xlfn.XLOOKUP(C12,customers!$A$2:$A$1001,customers!$C$2:$C$1001, ,0)=0,"",_xlfn.XLOOKUP(C12,customers!$A$2:$A$1001,customers!$C$2:$C$1001,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2"/>
        <v>39.799999999999997</v>
      </c>
      <c r="N12" t="str">
        <f t="shared" si="0"/>
        <v>Arabica</v>
      </c>
      <c r="O12" t="str">
        <f t="shared" si="1"/>
        <v>Dark</v>
      </c>
      <c r="P12" t="str">
        <f>_xlfn.XLOOKUP(Orders[[#This Row],[Customer ID]],customers!$A$2:$A$1001,customers!$I$2:$I$1001,,0)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IF(_xlfn.XLOOKUP(C13,customers!$A$2:$A$1001,customers!$C$2:$C$1001, ,0)=0,"",_xlfn.XLOOKUP(C13,customers!$A$2:$A$1001,customers!$C$2:$C$1001,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2"/>
        <v>170.77499999999998</v>
      </c>
      <c r="N13" t="str">
        <f t="shared" si="0"/>
        <v>Excelsa</v>
      </c>
      <c r="O13" t="str">
        <f t="shared" si="1"/>
        <v>Large</v>
      </c>
      <c r="P13" t="str">
        <f>_xlfn.XLOOKUP(Orders[[#This Row],[Customer ID]],customers!$A$2:$A$1001,customers!$I$2:$I$1001,,0)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IF(_xlfn.XLOOKUP(C14,customers!$A$2:$A$1001,customers!$C$2:$C$1001, ,0)=0,"",_xlfn.XLOOKUP(C14,customers!$A$2:$A$1001,customers!$C$2:$C$1001,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2"/>
        <v>49.75</v>
      </c>
      <c r="N14" t="str">
        <f t="shared" si="0"/>
        <v>Robusta</v>
      </c>
      <c r="O14" t="str">
        <f t="shared" si="1"/>
        <v>Medium</v>
      </c>
      <c r="P14" t="str">
        <f>_xlfn.XLOOKUP(Orders[[#This Row],[Customer ID]],customers!$A$2:$A$1001,customers!$I$2:$I$1001,,0)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IF(_xlfn.XLOOKUP(C15,customers!$A$2:$A$1001,customers!$C$2:$C$1001, ,0)=0,"",_xlfn.XLOOKUP(C15,customers!$A$2:$A$1001,customers!$C$2:$C$1001,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2"/>
        <v>41.169999999999995</v>
      </c>
      <c r="N15" t="str">
        <f t="shared" si="0"/>
        <v>Robusta</v>
      </c>
      <c r="O15" t="str">
        <f t="shared" si="1"/>
        <v>Dark</v>
      </c>
      <c r="P15" t="str">
        <f>_xlfn.XLOOKUP(Orders[[#This Row],[Customer ID]],customers!$A$2:$A$1001,customers!$I$2:$I$1001,,0)</f>
        <v>No</v>
      </c>
    </row>
    <row r="16" spans="1:16" x14ac:dyDescent="0.2">
      <c r="A16" s="2" t="s">
        <v>570</v>
      </c>
      <c r="B16" s="4">
        <v>44656</v>
      </c>
      <c r="C16" s="2" t="s">
        <v>571</v>
      </c>
      <c r="D16" t="s">
        <v>6150</v>
      </c>
      <c r="E16" s="2">
        <v>3</v>
      </c>
      <c r="F16" s="2" t="str">
        <f>_xlfn.XLOOKUP(C16,customers!$A$1:$A$1001,customers!$B$1:$B$1001,,0)</f>
        <v>Patrice Trobe</v>
      </c>
      <c r="G16" s="2" t="str">
        <f>IF(_xlfn.XLOOKUP(C16,customers!$A$2:$A$1001,customers!$C$2:$C$1001, ,0)=0,"",_xlfn.XLOOKUP(C16,customers!$A$2:$A$1001,customers!$C$2:$C$1001,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2"/>
        <v>11.654999999999999</v>
      </c>
      <c r="N16" t="str">
        <f t="shared" si="0"/>
        <v>Liberica</v>
      </c>
      <c r="O16" t="str">
        <f t="shared" si="1"/>
        <v>Dark</v>
      </c>
      <c r="P16" t="str">
        <f>_xlfn.XLOOKUP(Orders[[#This Row],[Customer ID]],customers!$A$2:$A$1001,customers!$I$2:$I$1001,,0)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IF(_xlfn.XLOOKUP(C17,customers!$A$2:$A$1001,customers!$C$2:$C$1001, ,0)=0,"",_xlfn.XLOOKUP(C17,customers!$A$2:$A$1001,customers!$C$2:$C$1001,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2"/>
        <v>114.42499999999998</v>
      </c>
      <c r="N17" t="str">
        <f t="shared" si="0"/>
        <v>Robusta</v>
      </c>
      <c r="O17" t="str">
        <f t="shared" si="1"/>
        <v>Medium</v>
      </c>
      <c r="P17" t="str">
        <f>_xlfn.XLOOKUP(Orders[[#This Row],[Customer ID]],customers!$A$2:$A$1001,customers!$I$2:$I$1001,,0)</f>
        <v>No</v>
      </c>
    </row>
    <row r="18" spans="1:16" x14ac:dyDescent="0.2">
      <c r="A18" s="2" t="s">
        <v>581</v>
      </c>
      <c r="B18" s="4">
        <v>43544</v>
      </c>
      <c r="C18" s="2" t="s">
        <v>582</v>
      </c>
      <c r="D18" t="s">
        <v>6152</v>
      </c>
      <c r="E18" s="2">
        <v>6</v>
      </c>
      <c r="F18" s="2" t="str">
        <f>_xlfn.XLOOKUP(C18,customers!$A$1:$A$1001,customers!$B$1:$B$1001,,0)</f>
        <v>Minni Alabaster</v>
      </c>
      <c r="G18" s="2" t="str">
        <f>IF(_xlfn.XLOOKUP(C18,customers!$A$2:$A$1001,customers!$C$2:$C$1001, ,0)=0,"",_xlfn.XLOOKUP(C18,customers!$A$2:$A$1001,customers!$C$2:$C$1001,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2"/>
        <v>20.25</v>
      </c>
      <c r="N18" t="str">
        <f t="shared" si="0"/>
        <v>Arabica</v>
      </c>
      <c r="O18" t="str">
        <f t="shared" si="1"/>
        <v>Medium</v>
      </c>
      <c r="P18" t="str">
        <f>_xlfn.XLOOKUP(Orders[[#This Row],[Customer ID]],customers!$A$2:$A$1001,customers!$I$2:$I$1001,,0)</f>
        <v>No</v>
      </c>
    </row>
    <row r="19" spans="1:16" x14ac:dyDescent="0.2">
      <c r="A19" s="2" t="s">
        <v>587</v>
      </c>
      <c r="B19" s="4">
        <v>43757</v>
      </c>
      <c r="C19" s="2" t="s">
        <v>588</v>
      </c>
      <c r="D19" t="s">
        <v>6140</v>
      </c>
      <c r="E19" s="2">
        <v>6</v>
      </c>
      <c r="F19" s="2" t="str">
        <f>_xlfn.XLOOKUP(C19,customers!$A$1:$A$1001,customers!$B$1:$B$1001,,0)</f>
        <v>Rhianon Broxup</v>
      </c>
      <c r="G19" s="2" t="str">
        <f>IF(_xlfn.XLOOKUP(C19,customers!$A$2:$A$1001,customers!$C$2:$C$1001, ,0)=0,"",_xlfn.XLOOKUP(C19,customers!$A$2:$A$1001,customers!$C$2:$C$1001,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2"/>
        <v>77.699999999999989</v>
      </c>
      <c r="N19" t="str">
        <f t="shared" si="0"/>
        <v>Arabica</v>
      </c>
      <c r="O19" t="str">
        <f t="shared" si="1"/>
        <v>Large</v>
      </c>
      <c r="P19" t="str">
        <f>_xlfn.XLOOKUP(Orders[[#This Row],[Customer ID]],customers!$A$2:$A$1001,customers!$I$2:$I$1001,,0)</f>
        <v>No</v>
      </c>
    </row>
    <row r="20" spans="1:16" x14ac:dyDescent="0.2">
      <c r="A20" s="2" t="s">
        <v>593</v>
      </c>
      <c r="B20" s="4">
        <v>43629</v>
      </c>
      <c r="C20" s="2" t="s">
        <v>594</v>
      </c>
      <c r="D20" t="s">
        <v>6149</v>
      </c>
      <c r="E20" s="2">
        <v>4</v>
      </c>
      <c r="F20" s="2" t="str">
        <f>_xlfn.XLOOKUP(C20,customers!$A$1:$A$1001,customers!$B$1:$B$1001,,0)</f>
        <v>Pall Redford</v>
      </c>
      <c r="G20" s="2" t="str">
        <f>IF(_xlfn.XLOOKUP(C20,customers!$A$2:$A$1001,customers!$C$2:$C$1001, ,0)=0,"",_xlfn.XLOOKUP(C20,customers!$A$2:$A$1001,customers!$C$2:$C$1001,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2"/>
        <v>82.339999999999989</v>
      </c>
      <c r="N20" t="str">
        <f t="shared" si="0"/>
        <v>Robusta</v>
      </c>
      <c r="O20" t="str">
        <f t="shared" si="1"/>
        <v>Dark</v>
      </c>
      <c r="P20" t="str">
        <f>_xlfn.XLOOKUP(Orders[[#This Row],[Customer ID]],customers!$A$2:$A$1001,customers!$I$2:$I$1001,,0)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IF(_xlfn.XLOOKUP(C21,customers!$A$2:$A$1001,customers!$C$2:$C$1001, ,0)=0,"",_xlfn.XLOOKUP(C21,customers!$A$2:$A$1001,customers!$C$2:$C$1001,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2"/>
        <v>16.875</v>
      </c>
      <c r="N21" t="str">
        <f t="shared" si="0"/>
        <v>Arabica</v>
      </c>
      <c r="O21" t="str">
        <f t="shared" si="1"/>
        <v>Medium</v>
      </c>
      <c r="P21" t="str">
        <f>_xlfn.XLOOKUP(Orders[[#This Row],[Customer ID]],customers!$A$2:$A$1001,customers!$I$2:$I$1001,,0)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IF(_xlfn.XLOOKUP(C22,customers!$A$2:$A$1001,customers!$C$2:$C$1001, ,0)=0,"",_xlfn.XLOOKUP(C22,customers!$A$2:$A$1001,customers!$C$2:$C$1001,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2"/>
        <v>14.58</v>
      </c>
      <c r="N22" t="str">
        <f t="shared" si="0"/>
        <v>Excelsa</v>
      </c>
      <c r="O22" t="str">
        <f t="shared" si="1"/>
        <v>Dark</v>
      </c>
      <c r="P22" t="str">
        <f>_xlfn.XLOOKUP(Orders[[#This Row],[Customer ID]],customers!$A$2:$A$1001,customers!$I$2:$I$1001,,0)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IF(_xlfn.XLOOKUP(C23,customers!$A$2:$A$1001,customers!$C$2:$C$1001, ,0)=0,"",_xlfn.XLOOKUP(C23,customers!$A$2:$A$1001,customers!$C$2:$C$1001,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2"/>
        <v>17.91</v>
      </c>
      <c r="N23" t="str">
        <f t="shared" si="0"/>
        <v>Arabica</v>
      </c>
      <c r="O23" t="str">
        <f t="shared" si="1"/>
        <v>Dark</v>
      </c>
      <c r="P23" t="str">
        <f>_xlfn.XLOOKUP(Orders[[#This Row],[Customer ID]],customers!$A$2:$A$1001,customers!$I$2:$I$1001,,0)</f>
        <v>No</v>
      </c>
    </row>
    <row r="24" spans="1:16" x14ac:dyDescent="0.2">
      <c r="A24" s="2" t="s">
        <v>614</v>
      </c>
      <c r="B24" s="4">
        <v>44218</v>
      </c>
      <c r="C24" s="2" t="s">
        <v>615</v>
      </c>
      <c r="D24" t="s">
        <v>6151</v>
      </c>
      <c r="E24" s="2">
        <v>4</v>
      </c>
      <c r="F24" s="2" t="str">
        <f>_xlfn.XLOOKUP(C24,customers!$A$1:$A$1001,customers!$B$1:$B$1001,,0)</f>
        <v>Annabel Antuk</v>
      </c>
      <c r="G24" s="2" t="str">
        <f>IF(_xlfn.XLOOKUP(C24,customers!$A$2:$A$1001,customers!$C$2:$C$1001, ,0)=0,"",_xlfn.XLOOKUP(C24,customers!$A$2:$A$1001,customers!$C$2:$C$1001,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2"/>
        <v>91.539999999999992</v>
      </c>
      <c r="N24" t="str">
        <f t="shared" si="0"/>
        <v>Robusta</v>
      </c>
      <c r="O24" t="str">
        <f t="shared" si="1"/>
        <v>Medium</v>
      </c>
      <c r="P24" t="str">
        <f>_xlfn.XLOOKUP(Orders[[#This Row],[Customer ID]],customers!$A$2:$A$1001,customers!$I$2:$I$1001,,0)</f>
        <v>Yes</v>
      </c>
    </row>
    <row r="25" spans="1:16" x14ac:dyDescent="0.2">
      <c r="A25" s="2" t="s">
        <v>620</v>
      </c>
      <c r="B25" s="4">
        <v>44603</v>
      </c>
      <c r="C25" s="2" t="s">
        <v>621</v>
      </c>
      <c r="D25" t="s">
        <v>6154</v>
      </c>
      <c r="E25" s="2">
        <v>4</v>
      </c>
      <c r="F25" s="2" t="str">
        <f>_xlfn.XLOOKUP(C25,customers!$A$1:$A$1001,customers!$B$1:$B$1001,,0)</f>
        <v>Iorgo Kleinert</v>
      </c>
      <c r="G25" s="2" t="str">
        <f>IF(_xlfn.XLOOKUP(C25,customers!$A$2:$A$1001,customers!$C$2:$C$1001, ,0)=0,"",_xlfn.XLOOKUP(C25,customers!$A$2:$A$1001,customers!$C$2:$C$1001,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2"/>
        <v>11.94</v>
      </c>
      <c r="N25" t="str">
        <f t="shared" si="0"/>
        <v>Arabica</v>
      </c>
      <c r="O25" t="str">
        <f t="shared" si="1"/>
        <v>Dark</v>
      </c>
      <c r="P25" t="str">
        <f>_xlfn.XLOOKUP(Orders[[#This Row],[Customer ID]],customers!$A$2:$A$1001,customers!$I$2:$I$1001,,0)</f>
        <v>Yes</v>
      </c>
    </row>
    <row r="26" spans="1:16" x14ac:dyDescent="0.2">
      <c r="A26" s="2" t="s">
        <v>626</v>
      </c>
      <c r="B26" s="4">
        <v>44454</v>
      </c>
      <c r="C26" s="2" t="s">
        <v>627</v>
      </c>
      <c r="D26" t="s">
        <v>6155</v>
      </c>
      <c r="E26" s="2">
        <v>1</v>
      </c>
      <c r="F26" s="2" t="str">
        <f>_xlfn.XLOOKUP(C26,customers!$A$1:$A$1001,customers!$B$1:$B$1001,,0)</f>
        <v>Chrisy Blofeld</v>
      </c>
      <c r="G26" s="2" t="str">
        <f>IF(_xlfn.XLOOKUP(C26,customers!$A$2:$A$1001,customers!$C$2:$C$1001, ,0)=0,"",_xlfn.XLOOKUP(C26,customers!$A$2:$A$1001,customers!$C$2:$C$1001,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2"/>
        <v>11.25</v>
      </c>
      <c r="N26" t="str">
        <f t="shared" si="0"/>
        <v>Arabica</v>
      </c>
      <c r="O26" t="str">
        <f t="shared" si="1"/>
        <v>Medium</v>
      </c>
      <c r="P26" t="str">
        <f>_xlfn.XLOOKUP(Orders[[#This Row],[Customer ID]],customers!$A$2:$A$1001,customers!$I$2:$I$1001,,0)</f>
        <v>No</v>
      </c>
    </row>
    <row r="27" spans="1:16" x14ac:dyDescent="0.2">
      <c r="A27" s="2" t="s">
        <v>632</v>
      </c>
      <c r="B27" s="4">
        <v>44128</v>
      </c>
      <c r="C27" s="2" t="s">
        <v>633</v>
      </c>
      <c r="D27" t="s">
        <v>6156</v>
      </c>
      <c r="E27" s="2">
        <v>3</v>
      </c>
      <c r="F27" s="2" t="str">
        <f>_xlfn.XLOOKUP(C27,customers!$A$1:$A$1001,customers!$B$1:$B$1001,,0)</f>
        <v>Culley Farris</v>
      </c>
      <c r="G27" s="2" t="str">
        <f>IF(_xlfn.XLOOKUP(C27,customers!$A$2:$A$1001,customers!$C$2:$C$1001, ,0)=0,"",_xlfn.XLOOKUP(C27,customers!$A$2:$A$1001,customers!$C$2:$C$1001,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2"/>
        <v>12.375</v>
      </c>
      <c r="N27" t="str">
        <f t="shared" si="0"/>
        <v>Excelsa</v>
      </c>
      <c r="O27" t="str">
        <f t="shared" si="1"/>
        <v>Medium</v>
      </c>
      <c r="P27" t="str">
        <f>_xlfn.XLOOKUP(Orders[[#This Row],[Customer ID]],customers!$A$2:$A$1001,customers!$I$2:$I$1001,,0)</f>
        <v>Yes</v>
      </c>
    </row>
    <row r="28" spans="1:16" x14ac:dyDescent="0.2">
      <c r="A28" s="2" t="s">
        <v>637</v>
      </c>
      <c r="B28" s="4">
        <v>43516</v>
      </c>
      <c r="C28" s="2" t="s">
        <v>638</v>
      </c>
      <c r="D28" t="s">
        <v>6157</v>
      </c>
      <c r="E28" s="2">
        <v>4</v>
      </c>
      <c r="F28" s="2" t="str">
        <f>_xlfn.XLOOKUP(C28,customers!$A$1:$A$1001,customers!$B$1:$B$1001,,0)</f>
        <v>Selene Shales</v>
      </c>
      <c r="G28" s="2" t="str">
        <f>IF(_xlfn.XLOOKUP(C28,customers!$A$2:$A$1001,customers!$C$2:$C$1001, ,0)=0,"",_xlfn.XLOOKUP(C28,customers!$A$2:$A$1001,customers!$C$2:$C$1001,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2"/>
        <v>27</v>
      </c>
      <c r="N28" t="str">
        <f t="shared" si="0"/>
        <v>Arabica</v>
      </c>
      <c r="O28" t="str">
        <f t="shared" si="1"/>
        <v>Medium</v>
      </c>
      <c r="P28" t="str">
        <f>_xlfn.XLOOKUP(Orders[[#This Row],[Customer ID]],customers!$A$2:$A$1001,customers!$I$2:$I$1001,,0)</f>
        <v>Yes</v>
      </c>
    </row>
    <row r="29" spans="1:16" x14ac:dyDescent="0.2">
      <c r="A29" s="2" t="s">
        <v>643</v>
      </c>
      <c r="B29" s="4">
        <v>43746</v>
      </c>
      <c r="C29" s="2" t="s">
        <v>644</v>
      </c>
      <c r="D29" t="s">
        <v>6152</v>
      </c>
      <c r="E29" s="2">
        <v>5</v>
      </c>
      <c r="F29" s="2" t="str">
        <f>_xlfn.XLOOKUP(C29,customers!$A$1:$A$1001,customers!$B$1:$B$1001,,0)</f>
        <v>Vivie Danneil</v>
      </c>
      <c r="G29" s="2" t="str">
        <f>IF(_xlfn.XLOOKUP(C29,customers!$A$2:$A$1001,customers!$C$2:$C$1001, ,0)=0,"",_xlfn.XLOOKUP(C29,customers!$A$2:$A$1001,customers!$C$2:$C$1001,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2"/>
        <v>16.875</v>
      </c>
      <c r="N29" t="str">
        <f t="shared" si="0"/>
        <v>Arabica</v>
      </c>
      <c r="O29" t="str">
        <f t="shared" si="1"/>
        <v>Medium</v>
      </c>
      <c r="P29" t="str">
        <f>_xlfn.XLOOKUP(Orders[[#This Row],[Customer ID]],customers!$A$2:$A$1001,customers!$I$2:$I$1001,,0)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IF(_xlfn.XLOOKUP(C30,customers!$A$2:$A$1001,customers!$C$2:$C$1001, ,0)=0,"",_xlfn.XLOOKUP(C30,customers!$A$2:$A$1001,customers!$C$2:$C$1001,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2"/>
        <v>17.91</v>
      </c>
      <c r="N30" t="str">
        <f t="shared" si="0"/>
        <v>Arabica</v>
      </c>
      <c r="O30" t="str">
        <f t="shared" si="1"/>
        <v>Dark</v>
      </c>
      <c r="P30" t="str">
        <f>_xlfn.XLOOKUP(Orders[[#This Row],[Customer ID]],customers!$A$2:$A$1001,customers!$I$2:$I$1001,,0)</f>
        <v>No</v>
      </c>
    </row>
    <row r="31" spans="1:16" x14ac:dyDescent="0.2">
      <c r="A31" s="2" t="s">
        <v>655</v>
      </c>
      <c r="B31" s="4">
        <v>43516</v>
      </c>
      <c r="C31" s="2" t="s">
        <v>656</v>
      </c>
      <c r="D31" t="s">
        <v>6147</v>
      </c>
      <c r="E31" s="2">
        <v>4</v>
      </c>
      <c r="F31" s="2" t="str">
        <f>_xlfn.XLOOKUP(C31,customers!$A$1:$A$1001,customers!$B$1:$B$1001,,0)</f>
        <v>Mozelle Calcutt</v>
      </c>
      <c r="G31" s="2" t="str">
        <f>IF(_xlfn.XLOOKUP(C31,customers!$A$2:$A$1001,customers!$C$2:$C$1001, ,0)=0,"",_xlfn.XLOOKUP(C31,customers!$A$2:$A$1001,customers!$C$2:$C$1001,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2"/>
        <v>39.799999999999997</v>
      </c>
      <c r="N31" t="str">
        <f t="shared" si="0"/>
        <v>Arabica</v>
      </c>
      <c r="O31" t="str">
        <f t="shared" si="1"/>
        <v>Dark</v>
      </c>
      <c r="P31" t="str">
        <f>_xlfn.XLOOKUP(Orders[[#This Row],[Customer ID]],customers!$A$2:$A$1001,customers!$I$2:$I$1001,,0)</f>
        <v>Yes</v>
      </c>
    </row>
    <row r="32" spans="1:16" x14ac:dyDescent="0.2">
      <c r="A32" s="2" t="s">
        <v>661</v>
      </c>
      <c r="B32" s="4">
        <v>44464</v>
      </c>
      <c r="C32" s="2" t="s">
        <v>662</v>
      </c>
      <c r="D32" t="s">
        <v>6159</v>
      </c>
      <c r="E32" s="2">
        <v>5</v>
      </c>
      <c r="F32" s="2" t="str">
        <f>_xlfn.XLOOKUP(C32,customers!$A$1:$A$1001,customers!$B$1:$B$1001,,0)</f>
        <v>Adrian Swaine</v>
      </c>
      <c r="G32" s="2" t="str">
        <f>IF(_xlfn.XLOOKUP(C32,customers!$A$2:$A$1001,customers!$C$2:$C$1001, ,0)=0,"",_xlfn.XLOOKUP(C32,customers!$A$2:$A$1001,customers!$C$2:$C$1001,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2"/>
        <v>21.825000000000003</v>
      </c>
      <c r="N32" t="str">
        <f t="shared" si="0"/>
        <v>Liberica</v>
      </c>
      <c r="O32" t="str">
        <f t="shared" si="1"/>
        <v>Medium</v>
      </c>
      <c r="P32" t="str">
        <f>_xlfn.XLOOKUP(Orders[[#This Row],[Customer ID]],customers!$A$2:$A$1001,customers!$I$2:$I$1001,,0)</f>
        <v>No</v>
      </c>
    </row>
    <row r="33" spans="1:16" x14ac:dyDescent="0.2">
      <c r="A33" s="2" t="s">
        <v>661</v>
      </c>
      <c r="B33" s="4">
        <v>44464</v>
      </c>
      <c r="C33" s="2" t="s">
        <v>662</v>
      </c>
      <c r="D33" t="s">
        <v>6158</v>
      </c>
      <c r="E33" s="2">
        <v>6</v>
      </c>
      <c r="F33" s="2" t="str">
        <f>_xlfn.XLOOKUP(C33,customers!$A$1:$A$1001,customers!$B$1:$B$1001,,0)</f>
        <v>Adrian Swaine</v>
      </c>
      <c r="G33" s="2" t="str">
        <f>IF(_xlfn.XLOOKUP(C33,customers!$A$2:$A$1001,customers!$C$2:$C$1001, ,0)=0,"",_xlfn.XLOOKUP(C33,customers!$A$2:$A$1001,customers!$C$2:$C$1001,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2"/>
        <v>35.82</v>
      </c>
      <c r="N33" t="str">
        <f t="shared" si="0"/>
        <v>Arabica</v>
      </c>
      <c r="O33" t="str">
        <f t="shared" si="1"/>
        <v>Dark</v>
      </c>
      <c r="P33" t="str">
        <f>_xlfn.XLOOKUP(Orders[[#This Row],[Customer ID]],customers!$A$2:$A$1001,customers!$I$2:$I$1001,,0)</f>
        <v>No</v>
      </c>
    </row>
    <row r="34" spans="1:16" x14ac:dyDescent="0.2">
      <c r="A34" s="2" t="s">
        <v>661</v>
      </c>
      <c r="B34" s="4">
        <v>44464</v>
      </c>
      <c r="C34" s="2" t="s">
        <v>662</v>
      </c>
      <c r="D34" t="s">
        <v>6160</v>
      </c>
      <c r="E34" s="2">
        <v>6</v>
      </c>
      <c r="F34" s="2" t="str">
        <f>_xlfn.XLOOKUP(C34,customers!$A$1:$A$1001,customers!$B$1:$B$1001,,0)</f>
        <v>Adrian Swaine</v>
      </c>
      <c r="G34" s="2" t="str">
        <f>IF(_xlfn.XLOOKUP(C34,customers!$A$2:$A$1001,customers!$C$2:$C$1001, ,0)=0,"",_xlfn.XLOOKUP(C34,customers!$A$2:$A$1001,customers!$C$2:$C$1001,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2"/>
        <v>52.38</v>
      </c>
      <c r="N34" t="str">
        <f t="shared" si="0"/>
        <v>Liberica</v>
      </c>
      <c r="O34" t="str">
        <f t="shared" si="1"/>
        <v>Medium</v>
      </c>
      <c r="P34" t="str">
        <f>_xlfn.XLOOKUP(Orders[[#This Row],[Customer ID]],customers!$A$2:$A$1001,customers!$I$2:$I$1001,,0)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IF(_xlfn.XLOOKUP(C35,customers!$A$2:$A$1001,customers!$C$2:$C$1001, ,0)=0,"",_xlfn.XLOOKUP(C35,customers!$A$2:$A$1001,customers!$C$2:$C$1001,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2"/>
        <v>23.774999999999999</v>
      </c>
      <c r="N35" t="str">
        <f t="shared" si="0"/>
        <v>Liberica</v>
      </c>
      <c r="O35" t="str">
        <f t="shared" si="1"/>
        <v>Large</v>
      </c>
      <c r="P35" t="str">
        <f>_xlfn.XLOOKUP(Orders[[#This Row],[Customer ID]],customers!$A$2:$A$1001,customers!$I$2:$I$1001,,0)</f>
        <v>No</v>
      </c>
    </row>
    <row r="36" spans="1:16" x14ac:dyDescent="0.2">
      <c r="A36" s="2" t="s">
        <v>681</v>
      </c>
      <c r="B36" s="4">
        <v>44011</v>
      </c>
      <c r="C36" s="2" t="s">
        <v>682</v>
      </c>
      <c r="D36" t="s">
        <v>6161</v>
      </c>
      <c r="E36" s="2">
        <v>6</v>
      </c>
      <c r="F36" s="2" t="str">
        <f>_xlfn.XLOOKUP(C36,customers!$A$1:$A$1001,customers!$B$1:$B$1001,,0)</f>
        <v>Una Welberry</v>
      </c>
      <c r="G36" s="2" t="str">
        <f>IF(_xlfn.XLOOKUP(C36,customers!$A$2:$A$1001,customers!$C$2:$C$1001, ,0)=0,"",_xlfn.XLOOKUP(C36,customers!$A$2:$A$1001,customers!$C$2:$C$1001,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2"/>
        <v>57.06</v>
      </c>
      <c r="N36" t="str">
        <f t="shared" si="0"/>
        <v>Liberica</v>
      </c>
      <c r="O36" t="str">
        <f t="shared" si="1"/>
        <v>Large</v>
      </c>
      <c r="P36" t="str">
        <f>_xlfn.XLOOKUP(Orders[[#This Row],[Customer ID]],customers!$A$2:$A$1001,customers!$I$2:$I$1001,,0)</f>
        <v>Yes</v>
      </c>
    </row>
    <row r="37" spans="1:16" x14ac:dyDescent="0.2">
      <c r="A37" s="2" t="s">
        <v>687</v>
      </c>
      <c r="B37" s="4">
        <v>44348</v>
      </c>
      <c r="C37" s="2" t="s">
        <v>688</v>
      </c>
      <c r="D37" t="s">
        <v>6158</v>
      </c>
      <c r="E37" s="2">
        <v>6</v>
      </c>
      <c r="F37" s="2" t="str">
        <f>_xlfn.XLOOKUP(C37,customers!$A$1:$A$1001,customers!$B$1:$B$1001,,0)</f>
        <v>Faber Eilhart</v>
      </c>
      <c r="G37" s="2" t="str">
        <f>IF(_xlfn.XLOOKUP(C37,customers!$A$2:$A$1001,customers!$C$2:$C$1001, ,0)=0,"",_xlfn.XLOOKUP(C37,customers!$A$2:$A$1001,customers!$C$2:$C$1001,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2"/>
        <v>35.82</v>
      </c>
      <c r="N37" t="str">
        <f t="shared" si="0"/>
        <v>Arabica</v>
      </c>
      <c r="O37" t="str">
        <f t="shared" si="1"/>
        <v>Dark</v>
      </c>
      <c r="P37" t="str">
        <f>_xlfn.XLOOKUP(Orders[[#This Row],[Customer ID]],customers!$A$2:$A$1001,customers!$I$2:$I$1001,,0)</f>
        <v>No</v>
      </c>
    </row>
    <row r="38" spans="1:16" x14ac:dyDescent="0.2">
      <c r="A38" s="2" t="s">
        <v>693</v>
      </c>
      <c r="B38" s="4">
        <v>44233</v>
      </c>
      <c r="C38" s="2" t="s">
        <v>694</v>
      </c>
      <c r="D38" t="s">
        <v>6159</v>
      </c>
      <c r="E38" s="2">
        <v>2</v>
      </c>
      <c r="F38" s="2" t="str">
        <f>_xlfn.XLOOKUP(C38,customers!$A$1:$A$1001,customers!$B$1:$B$1001,,0)</f>
        <v>Zorina Ponting</v>
      </c>
      <c r="G38" s="2" t="str">
        <f>IF(_xlfn.XLOOKUP(C38,customers!$A$2:$A$1001,customers!$C$2:$C$1001, ,0)=0,"",_xlfn.XLOOKUP(C38,customers!$A$2:$A$1001,customers!$C$2:$C$1001,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2"/>
        <v>8.73</v>
      </c>
      <c r="N38" t="str">
        <f t="shared" si="0"/>
        <v>Liberica</v>
      </c>
      <c r="O38" t="str">
        <f t="shared" si="1"/>
        <v>Medium</v>
      </c>
      <c r="P38" t="str">
        <f>_xlfn.XLOOKUP(Orders[[#This Row],[Customer ID]],customers!$A$2:$A$1001,customers!$I$2:$I$1001,,0)</f>
        <v>No</v>
      </c>
    </row>
    <row r="39" spans="1:16" x14ac:dyDescent="0.2">
      <c r="A39" s="2" t="s">
        <v>699</v>
      </c>
      <c r="B39" s="4">
        <v>43580</v>
      </c>
      <c r="C39" s="2" t="s">
        <v>700</v>
      </c>
      <c r="D39" t="s">
        <v>6161</v>
      </c>
      <c r="E39" s="2">
        <v>3</v>
      </c>
      <c r="F39" s="2" t="str">
        <f>_xlfn.XLOOKUP(C39,customers!$A$1:$A$1001,customers!$B$1:$B$1001,,0)</f>
        <v>Silvio Strase</v>
      </c>
      <c r="G39" s="2" t="str">
        <f>IF(_xlfn.XLOOKUP(C39,customers!$A$2:$A$1001,customers!$C$2:$C$1001, ,0)=0,"",_xlfn.XLOOKUP(C39,customers!$A$2:$A$1001,customers!$C$2:$C$1001,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2"/>
        <v>28.53</v>
      </c>
      <c r="N39" t="str">
        <f t="shared" si="0"/>
        <v>Liberica</v>
      </c>
      <c r="O39" t="str">
        <f t="shared" si="1"/>
        <v>Large</v>
      </c>
      <c r="P39" t="str">
        <f>_xlfn.XLOOKUP(Orders[[#This Row],[Customer ID]],customers!$A$2:$A$1001,customers!$I$2:$I$1001,,0)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IF(_xlfn.XLOOKUP(C40,customers!$A$2:$A$1001,customers!$C$2:$C$1001, ,0)=0,"",_xlfn.XLOOKUP(C40,customers!$A$2:$A$1001,customers!$C$2:$C$1001,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2"/>
        <v>114.42499999999998</v>
      </c>
      <c r="N40" t="str">
        <f t="shared" si="0"/>
        <v>Robusta</v>
      </c>
      <c r="O40" t="str">
        <f t="shared" si="1"/>
        <v>Medium</v>
      </c>
      <c r="P40" t="str">
        <f>_xlfn.XLOOKUP(Orders[[#This Row],[Customer ID]],customers!$A$2:$A$1001,customers!$I$2:$I$1001,,0)</f>
        <v>No</v>
      </c>
    </row>
    <row r="41" spans="1:16" x14ac:dyDescent="0.2">
      <c r="A41" s="2" t="s">
        <v>711</v>
      </c>
      <c r="B41" s="4">
        <v>44524</v>
      </c>
      <c r="C41" s="2" t="s">
        <v>712</v>
      </c>
      <c r="D41" t="s">
        <v>6138</v>
      </c>
      <c r="E41" s="2">
        <v>6</v>
      </c>
      <c r="F41" s="2" t="str">
        <f>_xlfn.XLOOKUP(C41,customers!$A$1:$A$1001,customers!$B$1:$B$1001,,0)</f>
        <v>Hy Zanetto</v>
      </c>
      <c r="G41" s="2" t="str">
        <f>IF(_xlfn.XLOOKUP(C41,customers!$A$2:$A$1001,customers!$C$2:$C$1001, ,0)=0,"",_xlfn.XLOOKUP(C41,customers!$A$2:$A$1001,customers!$C$2:$C$1001,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2"/>
        <v>59.699999999999996</v>
      </c>
      <c r="N41" t="str">
        <f t="shared" si="0"/>
        <v>Robusta</v>
      </c>
      <c r="O41" t="str">
        <f t="shared" si="1"/>
        <v>Medium</v>
      </c>
      <c r="P41" t="str">
        <f>_xlfn.XLOOKUP(Orders[[#This Row],[Customer ID]],customers!$A$2:$A$1001,customers!$I$2:$I$1001,,0)</f>
        <v>Yes</v>
      </c>
    </row>
    <row r="42" spans="1:16" x14ac:dyDescent="0.2">
      <c r="A42" s="2" t="s">
        <v>715</v>
      </c>
      <c r="B42" s="4">
        <v>44305</v>
      </c>
      <c r="C42" s="2" t="s">
        <v>716</v>
      </c>
      <c r="D42" t="s">
        <v>6162</v>
      </c>
      <c r="E42" s="2">
        <v>3</v>
      </c>
      <c r="F42" s="2" t="str">
        <f>_xlfn.XLOOKUP(C42,customers!$A$1:$A$1001,customers!$B$1:$B$1001,,0)</f>
        <v>Jessica McNess</v>
      </c>
      <c r="G42" s="2" t="str">
        <f>IF(_xlfn.XLOOKUP(C42,customers!$A$2:$A$1001,customers!$C$2:$C$1001, ,0)=0,"",_xlfn.XLOOKUP(C42,customers!$A$2:$A$1001,customers!$C$2:$C$1001,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2"/>
        <v>43.650000000000006</v>
      </c>
      <c r="N42" t="str">
        <f t="shared" si="0"/>
        <v>Liberica</v>
      </c>
      <c r="O42" t="str">
        <f t="shared" si="1"/>
        <v>Medium</v>
      </c>
      <c r="P42" t="str">
        <f>_xlfn.XLOOKUP(Orders[[#This Row],[Customer ID]],customers!$A$2:$A$1001,customers!$I$2:$I$1001,,0)</f>
        <v>No</v>
      </c>
    </row>
    <row r="43" spans="1:16" x14ac:dyDescent="0.2">
      <c r="A43" s="2" t="s">
        <v>720</v>
      </c>
      <c r="B43" s="4">
        <v>44749</v>
      </c>
      <c r="C43" s="2" t="s">
        <v>721</v>
      </c>
      <c r="D43" t="s">
        <v>6153</v>
      </c>
      <c r="E43" s="2">
        <v>2</v>
      </c>
      <c r="F43" s="2" t="str">
        <f>_xlfn.XLOOKUP(C43,customers!$A$1:$A$1001,customers!$B$1:$B$1001,,0)</f>
        <v>Lorenzo Yeoland</v>
      </c>
      <c r="G43" s="2" t="str">
        <f>IF(_xlfn.XLOOKUP(C43,customers!$A$2:$A$1001,customers!$C$2:$C$1001, ,0)=0,"",_xlfn.XLOOKUP(C43,customers!$A$2:$A$1001,customers!$C$2:$C$1001,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2"/>
        <v>7.29</v>
      </c>
      <c r="N43" t="str">
        <f t="shared" si="0"/>
        <v>Excelsa</v>
      </c>
      <c r="O43" t="str">
        <f t="shared" si="1"/>
        <v>Dark</v>
      </c>
      <c r="P43" t="str">
        <f>_xlfn.XLOOKUP(Orders[[#This Row],[Customer ID]],customers!$A$2:$A$1001,customers!$I$2:$I$1001,,0)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IF(_xlfn.XLOOKUP(C44,customers!$A$2:$A$1001,customers!$C$2:$C$1001, ,0)=0,"",_xlfn.XLOOKUP(C44,customers!$A$2:$A$1001,customers!$C$2:$C$1001,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2"/>
        <v>8.0549999999999997</v>
      </c>
      <c r="N44" t="str">
        <f t="shared" si="0"/>
        <v>Robusta</v>
      </c>
      <c r="O44" t="str">
        <f t="shared" si="1"/>
        <v>Dark</v>
      </c>
      <c r="P44" t="str">
        <f>_xlfn.XLOOKUP(Orders[[#This Row],[Customer ID]],customers!$A$2:$A$1001,customers!$I$2:$I$1001,,0)</f>
        <v>Yes</v>
      </c>
    </row>
    <row r="45" spans="1:16" x14ac:dyDescent="0.2">
      <c r="A45" s="2" t="s">
        <v>733</v>
      </c>
      <c r="B45" s="4">
        <v>44473</v>
      </c>
      <c r="C45" s="2" t="s">
        <v>734</v>
      </c>
      <c r="D45" t="s">
        <v>6164</v>
      </c>
      <c r="E45" s="2">
        <v>2</v>
      </c>
      <c r="F45" s="2" t="str">
        <f>_xlfn.XLOOKUP(C45,customers!$A$1:$A$1001,customers!$B$1:$B$1001,,0)</f>
        <v>Maurie Bartol</v>
      </c>
      <c r="G45" s="2" t="str">
        <f>IF(_xlfn.XLOOKUP(C45,customers!$A$2:$A$1001,customers!$C$2:$C$1001, ,0)=0,"",_xlfn.XLOOKUP(C45,customers!$A$2:$A$1001,customers!$C$2:$C$1001,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2"/>
        <v>72.91</v>
      </c>
      <c r="N45" t="str">
        <f t="shared" si="0"/>
        <v>Liberica</v>
      </c>
      <c r="O45" t="str">
        <f t="shared" si="1"/>
        <v>Large</v>
      </c>
      <c r="P45" t="str">
        <f>_xlfn.XLOOKUP(Orders[[#This Row],[Customer ID]],customers!$A$2:$A$1001,customers!$I$2:$I$1001,,0)</f>
        <v>No</v>
      </c>
    </row>
    <row r="46" spans="1:16" x14ac:dyDescent="0.2">
      <c r="A46" s="2" t="s">
        <v>738</v>
      </c>
      <c r="B46" s="4">
        <v>43932</v>
      </c>
      <c r="C46" s="2" t="s">
        <v>739</v>
      </c>
      <c r="D46" t="s">
        <v>6139</v>
      </c>
      <c r="E46" s="2">
        <v>2</v>
      </c>
      <c r="F46" s="2" t="str">
        <f>_xlfn.XLOOKUP(C46,customers!$A$1:$A$1001,customers!$B$1:$B$1001,,0)</f>
        <v>Olag Baudassi</v>
      </c>
      <c r="G46" s="2" t="str">
        <f>IF(_xlfn.XLOOKUP(C46,customers!$A$2:$A$1001,customers!$C$2:$C$1001, ,0)=0,"",_xlfn.XLOOKUP(C46,customers!$A$2:$A$1001,customers!$C$2:$C$1001,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2"/>
        <v>16.5</v>
      </c>
      <c r="N46" t="str">
        <f t="shared" si="0"/>
        <v>Excelsa</v>
      </c>
      <c r="O46" t="str">
        <f t="shared" si="1"/>
        <v>Medium</v>
      </c>
      <c r="P46" t="str">
        <f>_xlfn.XLOOKUP(Orders[[#This Row],[Customer ID]],customers!$A$2:$A$1001,customers!$I$2:$I$1001,,0)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IF(_xlfn.XLOOKUP(C47,customers!$A$2:$A$1001,customers!$C$2:$C$1001, ,0)=0,"",_xlfn.XLOOKUP(C47,customers!$A$2:$A$1001,customers!$C$2:$C$1001,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2"/>
        <v>178.70999999999998</v>
      </c>
      <c r="N47" t="str">
        <f t="shared" si="0"/>
        <v>Liberica</v>
      </c>
      <c r="O47" t="str">
        <f t="shared" si="1"/>
        <v>Dark</v>
      </c>
      <c r="P47" t="str">
        <f>_xlfn.XLOOKUP(Orders[[#This Row],[Customer ID]],customers!$A$2:$A$1001,customers!$I$2:$I$1001,,0)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IF(_xlfn.XLOOKUP(C48,customers!$A$2:$A$1001,customers!$C$2:$C$1001, ,0)=0,"",_xlfn.XLOOKUP(C48,customers!$A$2:$A$1001,customers!$C$2:$C$1001,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2"/>
        <v>63.249999999999993</v>
      </c>
      <c r="N48" t="str">
        <f t="shared" si="0"/>
        <v>Excelsa</v>
      </c>
      <c r="O48" t="str">
        <f t="shared" si="1"/>
        <v>Medium</v>
      </c>
      <c r="P48" t="str">
        <f>_xlfn.XLOOKUP(Orders[[#This Row],[Customer ID]],customers!$A$2:$A$1001,customers!$I$2:$I$1001,,0)</f>
        <v>Yes</v>
      </c>
    </row>
    <row r="49" spans="1:16" x14ac:dyDescent="0.2">
      <c r="A49" s="2" t="s">
        <v>755</v>
      </c>
      <c r="B49" s="4">
        <v>43644</v>
      </c>
      <c r="C49" s="2" t="s">
        <v>756</v>
      </c>
      <c r="D49" t="s">
        <v>6167</v>
      </c>
      <c r="E49" s="2">
        <v>2</v>
      </c>
      <c r="F49" s="2" t="str">
        <f>_xlfn.XLOOKUP(C49,customers!$A$1:$A$1001,customers!$B$1:$B$1001,,0)</f>
        <v>Arda Curley</v>
      </c>
      <c r="G49" s="2" t="str">
        <f>IF(_xlfn.XLOOKUP(C49,customers!$A$2:$A$1001,customers!$C$2:$C$1001, ,0)=0,"",_xlfn.XLOOKUP(C49,customers!$A$2:$A$1001,customers!$C$2:$C$1001,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2"/>
        <v>7.77</v>
      </c>
      <c r="N49" t="str">
        <f t="shared" si="0"/>
        <v>Arabica</v>
      </c>
      <c r="O49" t="str">
        <f t="shared" si="1"/>
        <v>Large</v>
      </c>
      <c r="P49" t="str">
        <f>_xlfn.XLOOKUP(Orders[[#This Row],[Customer ID]],customers!$A$2:$A$1001,customers!$I$2:$I$1001,,0)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IF(_xlfn.XLOOKUP(C50,customers!$A$2:$A$1001,customers!$C$2:$C$1001, ,0)=0,"",_xlfn.XLOOKUP(C50,customers!$A$2:$A$1001,customers!$C$2:$C$1001,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2"/>
        <v>91.539999999999992</v>
      </c>
      <c r="N50" t="str">
        <f t="shared" si="0"/>
        <v>Arabica</v>
      </c>
      <c r="O50" t="str">
        <f t="shared" si="1"/>
        <v>Dark</v>
      </c>
      <c r="P50" t="str">
        <f>_xlfn.XLOOKUP(Orders[[#This Row],[Customer ID]],customers!$A$2:$A$1001,customers!$I$2:$I$1001,,0)</f>
        <v>No</v>
      </c>
    </row>
    <row r="51" spans="1:16" x14ac:dyDescent="0.2">
      <c r="A51" s="2" t="s">
        <v>766</v>
      </c>
      <c r="B51" s="4">
        <v>44790</v>
      </c>
      <c r="C51" s="2" t="s">
        <v>767</v>
      </c>
      <c r="D51" t="s">
        <v>6140</v>
      </c>
      <c r="E51" s="2">
        <v>3</v>
      </c>
      <c r="F51" s="2" t="str">
        <f>_xlfn.XLOOKUP(C51,customers!$A$1:$A$1001,customers!$B$1:$B$1001,,0)</f>
        <v>Isis Pikett</v>
      </c>
      <c r="G51" s="2" t="str">
        <f>IF(_xlfn.XLOOKUP(C51,customers!$A$2:$A$1001,customers!$C$2:$C$1001, ,0)=0,"",_xlfn.XLOOKUP(C51,customers!$A$2:$A$1001,customers!$C$2:$C$1001,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2"/>
        <v>38.849999999999994</v>
      </c>
      <c r="N51" t="str">
        <f t="shared" si="0"/>
        <v>Arabica</v>
      </c>
      <c r="O51" t="str">
        <f t="shared" si="1"/>
        <v>Large</v>
      </c>
      <c r="P51" t="str">
        <f>_xlfn.XLOOKUP(Orders[[#This Row],[Customer ID]],customers!$A$2:$A$1001,customers!$I$2:$I$1001,,0)</f>
        <v>No</v>
      </c>
    </row>
    <row r="52" spans="1:16" x14ac:dyDescent="0.2">
      <c r="A52" s="2" t="s">
        <v>772</v>
      </c>
      <c r="B52" s="4">
        <v>44792</v>
      </c>
      <c r="C52" s="2" t="s">
        <v>773</v>
      </c>
      <c r="D52" t="s">
        <v>6169</v>
      </c>
      <c r="E52" s="2">
        <v>2</v>
      </c>
      <c r="F52" s="2" t="str">
        <f>_xlfn.XLOOKUP(C52,customers!$A$1:$A$1001,customers!$B$1:$B$1001,,0)</f>
        <v>Inger Bouldon</v>
      </c>
      <c r="G52" s="2" t="str">
        <f>IF(_xlfn.XLOOKUP(C52,customers!$A$2:$A$1001,customers!$C$2:$C$1001, ,0)=0,"",_xlfn.XLOOKUP(C52,customers!$A$2:$A$1001,customers!$C$2:$C$1001,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2"/>
        <v>15.54</v>
      </c>
      <c r="N52" t="str">
        <f t="shared" si="0"/>
        <v>Liberica</v>
      </c>
      <c r="O52" t="str">
        <f t="shared" si="1"/>
        <v>Dark</v>
      </c>
      <c r="P52" t="str">
        <f>_xlfn.XLOOKUP(Orders[[#This Row],[Customer ID]],customers!$A$2:$A$1001,customers!$I$2:$I$1001,,0)</f>
        <v>No</v>
      </c>
    </row>
    <row r="53" spans="1:16" x14ac:dyDescent="0.2">
      <c r="A53" s="2" t="s">
        <v>778</v>
      </c>
      <c r="B53" s="4">
        <v>43600</v>
      </c>
      <c r="C53" s="2" t="s">
        <v>779</v>
      </c>
      <c r="D53" t="s">
        <v>6164</v>
      </c>
      <c r="E53" s="2">
        <v>4</v>
      </c>
      <c r="F53" s="2" t="str">
        <f>_xlfn.XLOOKUP(C53,customers!$A$1:$A$1001,customers!$B$1:$B$1001,,0)</f>
        <v>Karry Flanders</v>
      </c>
      <c r="G53" s="2" t="str">
        <f>IF(_xlfn.XLOOKUP(C53,customers!$A$2:$A$1001,customers!$C$2:$C$1001, ,0)=0,"",_xlfn.XLOOKUP(C53,customers!$A$2:$A$1001,customers!$C$2:$C$1001,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2"/>
        <v>145.82</v>
      </c>
      <c r="N53" t="str">
        <f t="shared" si="0"/>
        <v>Liberica</v>
      </c>
      <c r="O53" t="str">
        <f t="shared" si="1"/>
        <v>Large</v>
      </c>
      <c r="P53" t="str">
        <f>_xlfn.XLOOKUP(Orders[[#This Row],[Customer ID]],customers!$A$2:$A$1001,customers!$I$2:$I$1001,,0)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IF(_xlfn.XLOOKUP(C54,customers!$A$2:$A$1001,customers!$C$2:$C$1001, ,0)=0,"",_xlfn.XLOOKUP(C54,customers!$A$2:$A$1001,customers!$C$2:$C$1001,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2"/>
        <v>29.849999999999998</v>
      </c>
      <c r="N54" t="str">
        <f t="shared" si="0"/>
        <v>Robusta</v>
      </c>
      <c r="O54" t="str">
        <f t="shared" si="1"/>
        <v>Medium</v>
      </c>
      <c r="P54" t="str">
        <f>_xlfn.XLOOKUP(Orders[[#This Row],[Customer ID]],customers!$A$2:$A$1001,customers!$I$2:$I$1001,,0)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IF(_xlfn.XLOOKUP(C55,customers!$A$2:$A$1001,customers!$C$2:$C$1001, ,0)=0,"",_xlfn.XLOOKUP(C55,customers!$A$2:$A$1001,customers!$C$2:$C$1001,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2"/>
        <v>72.91</v>
      </c>
      <c r="N55" t="str">
        <f t="shared" si="0"/>
        <v>Liberica</v>
      </c>
      <c r="O55" t="str">
        <f t="shared" si="1"/>
        <v>Large</v>
      </c>
      <c r="P55" t="str">
        <f>_xlfn.XLOOKUP(Orders[[#This Row],[Customer ID]],customers!$A$2:$A$1001,customers!$I$2:$I$1001,,0)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IF(_xlfn.XLOOKUP(C56,customers!$A$2:$A$1001,customers!$C$2:$C$1001, ,0)=0,"",_xlfn.XLOOKUP(C56,customers!$A$2:$A$1001,customers!$C$2:$C$1001,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2"/>
        <v>72.75</v>
      </c>
      <c r="N56" t="str">
        <f t="shared" si="0"/>
        <v>Liberica</v>
      </c>
      <c r="O56" t="str">
        <f t="shared" si="1"/>
        <v>Medium</v>
      </c>
      <c r="P56" t="str">
        <f>_xlfn.XLOOKUP(Orders[[#This Row],[Customer ID]],customers!$A$2:$A$1001,customers!$I$2:$I$1001,,0)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IF(_xlfn.XLOOKUP(C57,customers!$A$2:$A$1001,customers!$C$2:$C$1001, ,0)=0,"",_xlfn.XLOOKUP(C57,customers!$A$2:$A$1001,customers!$C$2:$C$1001,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2"/>
        <v>47.55</v>
      </c>
      <c r="N57" t="str">
        <f t="shared" si="0"/>
        <v>Liberica</v>
      </c>
      <c r="O57" t="str">
        <f t="shared" si="1"/>
        <v>Large</v>
      </c>
      <c r="P57" t="str">
        <f>_xlfn.XLOOKUP(Orders[[#This Row],[Customer ID]],customers!$A$2:$A$1001,customers!$I$2:$I$1001,,0)</f>
        <v>No</v>
      </c>
    </row>
    <row r="58" spans="1:16" x14ac:dyDescent="0.2">
      <c r="A58" s="2" t="s">
        <v>805</v>
      </c>
      <c r="B58" s="4">
        <v>43857</v>
      </c>
      <c r="C58" s="2" t="s">
        <v>806</v>
      </c>
      <c r="D58" t="s">
        <v>6153</v>
      </c>
      <c r="E58" s="2">
        <v>3</v>
      </c>
      <c r="F58" s="2" t="str">
        <f>_xlfn.XLOOKUP(C58,customers!$A$1:$A$1001,customers!$B$1:$B$1001,,0)</f>
        <v>Theda Grizard</v>
      </c>
      <c r="G58" s="2" t="str">
        <f>IF(_xlfn.XLOOKUP(C58,customers!$A$2:$A$1001,customers!$C$2:$C$1001, ,0)=0,"",_xlfn.XLOOKUP(C58,customers!$A$2:$A$1001,customers!$C$2:$C$1001,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2"/>
        <v>10.935</v>
      </c>
      <c r="N58" t="str">
        <f t="shared" si="0"/>
        <v>Excelsa</v>
      </c>
      <c r="O58" t="str">
        <f t="shared" si="1"/>
        <v>Dark</v>
      </c>
      <c r="P58" t="str">
        <f>_xlfn.XLOOKUP(Orders[[#This Row],[Customer ID]],customers!$A$2:$A$1001,customers!$I$2:$I$1001,,0)</f>
        <v>Yes</v>
      </c>
    </row>
    <row r="59" spans="1:16" x14ac:dyDescent="0.2">
      <c r="A59" s="2" t="s">
        <v>811</v>
      </c>
      <c r="B59" s="4">
        <v>44759</v>
      </c>
      <c r="C59" s="2" t="s">
        <v>812</v>
      </c>
      <c r="D59" t="s">
        <v>6171</v>
      </c>
      <c r="E59" s="2">
        <v>4</v>
      </c>
      <c r="F59" s="2" t="str">
        <f>_xlfn.XLOOKUP(C59,customers!$A$1:$A$1001,customers!$B$1:$B$1001,,0)</f>
        <v>Rozele Relton</v>
      </c>
      <c r="G59" s="2" t="str">
        <f>IF(_xlfn.XLOOKUP(C59,customers!$A$2:$A$1001,customers!$C$2:$C$1001, ,0)=0,"",_xlfn.XLOOKUP(C59,customers!$A$2:$A$1001,customers!$C$2:$C$1001,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2"/>
        <v>59.4</v>
      </c>
      <c r="N59" t="str">
        <f t="shared" si="0"/>
        <v>Excelsa</v>
      </c>
      <c r="O59" t="str">
        <f t="shared" si="1"/>
        <v>Large</v>
      </c>
      <c r="P59" t="str">
        <f>_xlfn.XLOOKUP(Orders[[#This Row],[Customer ID]],customers!$A$2:$A$1001,customers!$I$2:$I$1001,,0)</f>
        <v>No</v>
      </c>
    </row>
    <row r="60" spans="1:16" x14ac:dyDescent="0.2">
      <c r="A60" s="2" t="s">
        <v>817</v>
      </c>
      <c r="B60" s="4">
        <v>44624</v>
      </c>
      <c r="C60" s="2" t="s">
        <v>818</v>
      </c>
      <c r="D60" t="s">
        <v>6165</v>
      </c>
      <c r="E60" s="2">
        <v>3</v>
      </c>
      <c r="F60" s="2" t="str">
        <f>_xlfn.XLOOKUP(C60,customers!$A$1:$A$1001,customers!$B$1:$B$1001,,0)</f>
        <v>Willa Rolling</v>
      </c>
      <c r="G60" s="2" t="str">
        <f>IF(_xlfn.XLOOKUP(C60,customers!$A$2:$A$1001,customers!$C$2:$C$1001, ,0)=0,"",_xlfn.XLOOKUP(C60,customers!$A$2:$A$1001,customers!$C$2:$C$1001,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2"/>
        <v>89.35499999999999</v>
      </c>
      <c r="N60" t="str">
        <f t="shared" si="0"/>
        <v>Liberica</v>
      </c>
      <c r="O60" t="str">
        <f t="shared" si="1"/>
        <v>Dark</v>
      </c>
      <c r="P60" t="str">
        <f>_xlfn.XLOOKUP(Orders[[#This Row],[Customer ID]],customers!$A$2:$A$1001,customers!$I$2:$I$1001,,0)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IF(_xlfn.XLOOKUP(C61,customers!$A$2:$A$1001,customers!$C$2:$C$1001, ,0)=0,"",_xlfn.XLOOKUP(C61,customers!$A$2:$A$1001,customers!$C$2:$C$1001,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2"/>
        <v>26.19</v>
      </c>
      <c r="N61" t="str">
        <f t="shared" si="0"/>
        <v>Liberica</v>
      </c>
      <c r="O61" t="str">
        <f t="shared" si="1"/>
        <v>Medium</v>
      </c>
      <c r="P61" t="str">
        <f>_xlfn.XLOOKUP(Orders[[#This Row],[Customer ID]],customers!$A$2:$A$1001,customers!$I$2:$I$1001,,0)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IF(_xlfn.XLOOKUP(C62,customers!$A$2:$A$1001,customers!$C$2:$C$1001, ,0)=0,"",_xlfn.XLOOKUP(C62,customers!$A$2:$A$1001,customers!$C$2:$C$1001,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2"/>
        <v>114.42499999999998</v>
      </c>
      <c r="N62" t="str">
        <f t="shared" si="0"/>
        <v>Arabica</v>
      </c>
      <c r="O62" t="str">
        <f t="shared" si="1"/>
        <v>Dark</v>
      </c>
      <c r="P62" t="str">
        <f>_xlfn.XLOOKUP(Orders[[#This Row],[Customer ID]],customers!$A$2:$A$1001,customers!$I$2:$I$1001,,0)</f>
        <v>No</v>
      </c>
    </row>
    <row r="63" spans="1:16" x14ac:dyDescent="0.2">
      <c r="A63" s="2" t="s">
        <v>833</v>
      </c>
      <c r="B63" s="4">
        <v>43521</v>
      </c>
      <c r="C63" s="2" t="s">
        <v>834</v>
      </c>
      <c r="D63" t="s">
        <v>6172</v>
      </c>
      <c r="E63" s="2">
        <v>5</v>
      </c>
      <c r="F63" s="2" t="str">
        <f>_xlfn.XLOOKUP(C63,customers!$A$1:$A$1001,customers!$B$1:$B$1001,,0)</f>
        <v>Pammi Endacott</v>
      </c>
      <c r="G63" s="2" t="str">
        <f>IF(_xlfn.XLOOKUP(C63,customers!$A$2:$A$1001,customers!$C$2:$C$1001, ,0)=0,"",_xlfn.XLOOKUP(C63,customers!$A$2:$A$1001,customers!$C$2:$C$1001,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2"/>
        <v>26.849999999999994</v>
      </c>
      <c r="N63" t="str">
        <f t="shared" si="0"/>
        <v>Robusta</v>
      </c>
      <c r="O63" t="str">
        <f t="shared" si="1"/>
        <v>Dark</v>
      </c>
      <c r="P63" t="str">
        <f>_xlfn.XLOOKUP(Orders[[#This Row],[Customer ID]],customers!$A$2:$A$1001,customers!$I$2:$I$1001,,0)</f>
        <v>Yes</v>
      </c>
    </row>
    <row r="64" spans="1:16" x14ac:dyDescent="0.2">
      <c r="A64" s="2" t="s">
        <v>838</v>
      </c>
      <c r="B64" s="4">
        <v>43505</v>
      </c>
      <c r="C64" s="2" t="s">
        <v>839</v>
      </c>
      <c r="D64" t="s">
        <v>6145</v>
      </c>
      <c r="E64" s="2">
        <v>5</v>
      </c>
      <c r="F64" s="2" t="str">
        <f>_xlfn.XLOOKUP(C64,customers!$A$1:$A$1001,customers!$B$1:$B$1001,,0)</f>
        <v>Nona Linklater</v>
      </c>
      <c r="G64" s="2" t="str">
        <f>IF(_xlfn.XLOOKUP(C64,customers!$A$2:$A$1001,customers!$C$2:$C$1001, ,0)=0,"",_xlfn.XLOOKUP(C64,customers!$A$2:$A$1001,customers!$C$2:$C$1001,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2"/>
        <v>23.774999999999999</v>
      </c>
      <c r="N64" t="str">
        <f t="shared" si="0"/>
        <v>Liberica</v>
      </c>
      <c r="O64" t="str">
        <f t="shared" si="1"/>
        <v>Large</v>
      </c>
      <c r="P64" t="str">
        <f>_xlfn.XLOOKUP(Orders[[#This Row],[Customer ID]],customers!$A$2:$A$1001,customers!$I$2:$I$1001,,0)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IF(_xlfn.XLOOKUP(C65,customers!$A$2:$A$1001,customers!$C$2:$C$1001, ,0)=0,"",_xlfn.XLOOKUP(C65,customers!$A$2:$A$1001,customers!$C$2:$C$1001,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2"/>
        <v>6.75</v>
      </c>
      <c r="N65" t="str">
        <f t="shared" si="0"/>
        <v>Arabica</v>
      </c>
      <c r="O65" t="str">
        <f t="shared" si="1"/>
        <v>Medium</v>
      </c>
      <c r="P65" t="str">
        <f>_xlfn.XLOOKUP(Orders[[#This Row],[Customer ID]],customers!$A$2:$A$1001,customers!$I$2:$I$1001,,0)</f>
        <v>No</v>
      </c>
    </row>
    <row r="66" spans="1:16" x14ac:dyDescent="0.2">
      <c r="A66" s="2" t="s">
        <v>849</v>
      </c>
      <c r="B66" s="4">
        <v>43913</v>
      </c>
      <c r="C66" s="2" t="s">
        <v>850</v>
      </c>
      <c r="D66" t="s">
        <v>6146</v>
      </c>
      <c r="E66" s="2">
        <v>6</v>
      </c>
      <c r="F66" s="2" t="str">
        <f>_xlfn.XLOOKUP(C66,customers!$A$1:$A$1001,customers!$B$1:$B$1001,,0)</f>
        <v>Felecia Dodgson</v>
      </c>
      <c r="G66" s="2" t="str">
        <f>IF(_xlfn.XLOOKUP(C66,customers!$A$2:$A$1001,customers!$C$2:$C$1001, ,0)=0,"",_xlfn.XLOOKUP(C66,customers!$A$2:$A$1001,customers!$C$2:$C$1001,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2"/>
        <v>35.82</v>
      </c>
      <c r="N66" t="str">
        <f t="shared" si="0"/>
        <v>Robusta</v>
      </c>
      <c r="O66" t="str">
        <f t="shared" si="1"/>
        <v>Medium</v>
      </c>
      <c r="P66" t="str">
        <f>_xlfn.XLOOKUP(Orders[[#This Row],[Customer ID]],customers!$A$2:$A$1001,customers!$I$2:$I$1001,,0)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IF(_xlfn.XLOOKUP(C67,customers!$A$2:$A$1001,customers!$C$2:$C$1001, ,0)=0,"",_xlfn.XLOOKUP(C67,customers!$A$2:$A$1001,customers!$C$2:$C$1001,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si="2"/>
        <v>82.339999999999989</v>
      </c>
      <c r="N67" t="str">
        <f t="shared" ref="N67:N130" si="3">IF(I67="Rob","Robusta",IF(I67="Exc","Excelsa",IF(I67="Ara","Arabica",IF(I67="Lib","Liberica",""))))</f>
        <v>Robusta</v>
      </c>
      <c r="O67" t="str">
        <f t="shared" ref="O67:O130" si="4">IF($J67="M","Medium",IF($J67="L","Large",IF($J67="D","Dark","")))</f>
        <v>Dark</v>
      </c>
      <c r="P67" t="str">
        <f>_xlfn.XLOOKUP(Orders[[#This Row],[Customer ID]],customers!$A$2:$A$1001,customers!$I$2:$I$1001,,0)</f>
        <v>Yes</v>
      </c>
    </row>
    <row r="68" spans="1:16" x14ac:dyDescent="0.2">
      <c r="A68" s="2" t="s">
        <v>860</v>
      </c>
      <c r="B68" s="4">
        <v>44666</v>
      </c>
      <c r="C68" s="2" t="s">
        <v>861</v>
      </c>
      <c r="D68" t="s">
        <v>6173</v>
      </c>
      <c r="E68" s="2">
        <v>1</v>
      </c>
      <c r="F68" s="2" t="str">
        <f>_xlfn.XLOOKUP(C68,customers!$A$1:$A$1001,customers!$B$1:$B$1001,,0)</f>
        <v>Belvia Umpleby</v>
      </c>
      <c r="G68" s="2" t="str">
        <f>IF(_xlfn.XLOOKUP(C68,customers!$A$2:$A$1001,customers!$C$2:$C$1001, ,0)=0,"",_xlfn.XLOOKUP(C68,customers!$A$2:$A$1001,customers!$C$2:$C$1001,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ref="M68:M131" si="5">$L68*$E68</f>
        <v>7.169999999999999</v>
      </c>
      <c r="N68" t="str">
        <f t="shared" si="3"/>
        <v>Robusta</v>
      </c>
      <c r="O68" t="str">
        <f t="shared" si="4"/>
        <v>Large</v>
      </c>
      <c r="P68" t="str">
        <f>_xlfn.XLOOKUP(Orders[[#This Row],[Customer ID]],customers!$A$2:$A$1001,customers!$I$2:$I$1001,,0)</f>
        <v>Yes</v>
      </c>
    </row>
    <row r="69" spans="1:16" x14ac:dyDescent="0.2">
      <c r="A69" s="2" t="s">
        <v>866</v>
      </c>
      <c r="B69" s="4">
        <v>44519</v>
      </c>
      <c r="C69" s="2" t="s">
        <v>867</v>
      </c>
      <c r="D69" t="s">
        <v>6145</v>
      </c>
      <c r="E69" s="2">
        <v>2</v>
      </c>
      <c r="F69" s="2" t="str">
        <f>_xlfn.XLOOKUP(C69,customers!$A$1:$A$1001,customers!$B$1:$B$1001,,0)</f>
        <v>Nat Saleway</v>
      </c>
      <c r="G69" s="2" t="str">
        <f>IF(_xlfn.XLOOKUP(C69,customers!$A$2:$A$1001,customers!$C$2:$C$1001, ,0)=0,"",_xlfn.XLOOKUP(C69,customers!$A$2:$A$1001,customers!$C$2:$C$1001,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5"/>
        <v>9.51</v>
      </c>
      <c r="N69" t="str">
        <f t="shared" si="3"/>
        <v>Liberica</v>
      </c>
      <c r="O69" t="str">
        <f t="shared" si="4"/>
        <v>Large</v>
      </c>
      <c r="P69" t="str">
        <f>_xlfn.XLOOKUP(Orders[[#This Row],[Customer ID]],customers!$A$2:$A$1001,customers!$I$2:$I$1001,,0)</f>
        <v>No</v>
      </c>
    </row>
    <row r="70" spans="1:16" x14ac:dyDescent="0.2">
      <c r="A70" s="2" t="s">
        <v>872</v>
      </c>
      <c r="B70" s="4">
        <v>43754</v>
      </c>
      <c r="C70" s="2" t="s">
        <v>873</v>
      </c>
      <c r="D70" t="s">
        <v>6174</v>
      </c>
      <c r="E70" s="2">
        <v>1</v>
      </c>
      <c r="F70" s="2" t="str">
        <f>_xlfn.XLOOKUP(C70,customers!$A$1:$A$1001,customers!$B$1:$B$1001,,0)</f>
        <v>Hayward Goulter</v>
      </c>
      <c r="G70" s="2" t="str">
        <f>IF(_xlfn.XLOOKUP(C70,customers!$A$2:$A$1001,customers!$C$2:$C$1001, ,0)=0,"",_xlfn.XLOOKUP(C70,customers!$A$2:$A$1001,customers!$C$2:$C$1001,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5"/>
        <v>2.9849999999999999</v>
      </c>
      <c r="N70" t="str">
        <f t="shared" si="3"/>
        <v>Robusta</v>
      </c>
      <c r="O70" t="str">
        <f t="shared" si="4"/>
        <v>Medium</v>
      </c>
      <c r="P70" t="str">
        <f>_xlfn.XLOOKUP(Orders[[#This Row],[Customer ID]],customers!$A$2:$A$1001,customers!$I$2:$I$1001,,0)</f>
        <v>No</v>
      </c>
    </row>
    <row r="71" spans="1:16" x14ac:dyDescent="0.2">
      <c r="A71" s="2" t="s">
        <v>878</v>
      </c>
      <c r="B71" s="4">
        <v>43795</v>
      </c>
      <c r="C71" s="2" t="s">
        <v>879</v>
      </c>
      <c r="D71" t="s">
        <v>6138</v>
      </c>
      <c r="E71" s="2">
        <v>6</v>
      </c>
      <c r="F71" s="2" t="str">
        <f>_xlfn.XLOOKUP(C71,customers!$A$1:$A$1001,customers!$B$1:$B$1001,,0)</f>
        <v>Gay Rizzello</v>
      </c>
      <c r="G71" s="2" t="str">
        <f>IF(_xlfn.XLOOKUP(C71,customers!$A$2:$A$1001,customers!$C$2:$C$1001, ,0)=0,"",_xlfn.XLOOKUP(C71,customers!$A$2:$A$1001,customers!$C$2:$C$1001,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5"/>
        <v>59.699999999999996</v>
      </c>
      <c r="N71" t="str">
        <f t="shared" si="3"/>
        <v>Robusta</v>
      </c>
      <c r="O71" t="str">
        <f t="shared" si="4"/>
        <v>Medium</v>
      </c>
      <c r="P71" t="str">
        <f>_xlfn.XLOOKUP(Orders[[#This Row],[Customer ID]],customers!$A$2:$A$1001,customers!$I$2:$I$1001,,0)</f>
        <v>Yes</v>
      </c>
    </row>
    <row r="72" spans="1:16" x14ac:dyDescent="0.2">
      <c r="A72" s="2" t="s">
        <v>885</v>
      </c>
      <c r="B72" s="4">
        <v>43646</v>
      </c>
      <c r="C72" s="2" t="s">
        <v>886</v>
      </c>
      <c r="D72" t="s">
        <v>6148</v>
      </c>
      <c r="E72" s="2">
        <v>4</v>
      </c>
      <c r="F72" s="2" t="str">
        <f>_xlfn.XLOOKUP(C72,customers!$A$1:$A$1001,customers!$B$1:$B$1001,,0)</f>
        <v>Shannon List</v>
      </c>
      <c r="G72" s="2" t="str">
        <f>IF(_xlfn.XLOOKUP(C72,customers!$A$2:$A$1001,customers!$C$2:$C$1001, ,0)=0,"",_xlfn.XLOOKUP(C72,customers!$A$2:$A$1001,customers!$C$2:$C$1001,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5"/>
        <v>136.61999999999998</v>
      </c>
      <c r="N72" t="str">
        <f t="shared" si="3"/>
        <v>Excelsa</v>
      </c>
      <c r="O72" t="str">
        <f t="shared" si="4"/>
        <v>Large</v>
      </c>
      <c r="P72" t="str">
        <f>_xlfn.XLOOKUP(Orders[[#This Row],[Customer ID]],customers!$A$2:$A$1001,customers!$I$2:$I$1001,,0)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IF(_xlfn.XLOOKUP(C73,customers!$A$2:$A$1001,customers!$C$2:$C$1001, ,0)=0,"",_xlfn.XLOOKUP(C73,customers!$A$2:$A$1001,customers!$C$2:$C$1001,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5"/>
        <v>9.51</v>
      </c>
      <c r="N73" t="str">
        <f t="shared" si="3"/>
        <v>Liberica</v>
      </c>
      <c r="O73" t="str">
        <f t="shared" si="4"/>
        <v>Large</v>
      </c>
      <c r="P73" t="str">
        <f>_xlfn.XLOOKUP(Orders[[#This Row],[Customer ID]],customers!$A$2:$A$1001,customers!$I$2:$I$1001,,0)</f>
        <v>No</v>
      </c>
    </row>
    <row r="74" spans="1:16" x14ac:dyDescent="0.2">
      <c r="A74" s="2" t="s">
        <v>897</v>
      </c>
      <c r="B74" s="4">
        <v>44131</v>
      </c>
      <c r="C74" s="2" t="s">
        <v>898</v>
      </c>
      <c r="D74" t="s">
        <v>6175</v>
      </c>
      <c r="E74" s="2">
        <v>3</v>
      </c>
      <c r="F74" s="2" t="str">
        <f>_xlfn.XLOOKUP(C74,customers!$A$1:$A$1001,customers!$B$1:$B$1001,,0)</f>
        <v>Aurlie McCarl</v>
      </c>
      <c r="G74" s="2" t="str">
        <f>IF(_xlfn.XLOOKUP(C74,customers!$A$2:$A$1001,customers!$C$2:$C$1001, ,0)=0,"",_xlfn.XLOOKUP(C74,customers!$A$2:$A$1001,customers!$C$2:$C$1001,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5"/>
        <v>77.624999999999986</v>
      </c>
      <c r="N74" t="str">
        <f t="shared" si="3"/>
        <v>Arabica</v>
      </c>
      <c r="O74" t="str">
        <f t="shared" si="4"/>
        <v>Medium</v>
      </c>
      <c r="P74" t="str">
        <f>_xlfn.XLOOKUP(Orders[[#This Row],[Customer ID]],customers!$A$2:$A$1001,customers!$I$2:$I$1001,,0)</f>
        <v>No</v>
      </c>
    </row>
    <row r="75" spans="1:16" x14ac:dyDescent="0.2">
      <c r="A75" s="2" t="s">
        <v>902</v>
      </c>
      <c r="B75" s="4">
        <v>44362</v>
      </c>
      <c r="C75" s="2" t="s">
        <v>903</v>
      </c>
      <c r="D75" t="s">
        <v>6159</v>
      </c>
      <c r="E75" s="2">
        <v>5</v>
      </c>
      <c r="F75" s="2" t="str">
        <f>_xlfn.XLOOKUP(C75,customers!$A$1:$A$1001,customers!$B$1:$B$1001,,0)</f>
        <v>Alikee Carryer</v>
      </c>
      <c r="G75" s="2" t="str">
        <f>IF(_xlfn.XLOOKUP(C75,customers!$A$2:$A$1001,customers!$C$2:$C$1001, ,0)=0,"",_xlfn.XLOOKUP(C75,customers!$A$2:$A$1001,customers!$C$2:$C$1001,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5"/>
        <v>21.825000000000003</v>
      </c>
      <c r="N75" t="str">
        <f t="shared" si="3"/>
        <v>Liberica</v>
      </c>
      <c r="O75" t="str">
        <f t="shared" si="4"/>
        <v>Medium</v>
      </c>
      <c r="P75" t="str">
        <f>_xlfn.XLOOKUP(Orders[[#This Row],[Customer ID]],customers!$A$2:$A$1001,customers!$I$2:$I$1001,,0)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IF(_xlfn.XLOOKUP(C76,customers!$A$2:$A$1001,customers!$C$2:$C$1001, ,0)=0,"",_xlfn.XLOOKUP(C76,customers!$A$2:$A$1001,customers!$C$2:$C$1001,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5"/>
        <v>17.82</v>
      </c>
      <c r="N76" t="str">
        <f t="shared" si="3"/>
        <v>Excelsa</v>
      </c>
      <c r="O76" t="str">
        <f t="shared" si="4"/>
        <v>Large</v>
      </c>
      <c r="P76" t="str">
        <f>_xlfn.XLOOKUP(Orders[[#This Row],[Customer ID]],customers!$A$2:$A$1001,customers!$I$2:$I$1001,,0)</f>
        <v>Yes</v>
      </c>
    </row>
    <row r="77" spans="1:16" x14ac:dyDescent="0.2">
      <c r="A77" s="2" t="s">
        <v>913</v>
      </c>
      <c r="B77" s="4">
        <v>44400</v>
      </c>
      <c r="C77" s="2" t="s">
        <v>914</v>
      </c>
      <c r="D77" t="s">
        <v>6177</v>
      </c>
      <c r="E77" s="2">
        <v>6</v>
      </c>
      <c r="F77" s="2" t="str">
        <f>_xlfn.XLOOKUP(C77,customers!$A$1:$A$1001,customers!$B$1:$B$1001,,0)</f>
        <v>Kipper Boorn</v>
      </c>
      <c r="G77" s="2" t="str">
        <f>IF(_xlfn.XLOOKUP(C77,customers!$A$2:$A$1001,customers!$C$2:$C$1001, ,0)=0,"",_xlfn.XLOOKUP(C77,customers!$A$2:$A$1001,customers!$C$2:$C$1001,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5"/>
        <v>53.699999999999996</v>
      </c>
      <c r="N77" t="str">
        <f t="shared" si="3"/>
        <v>Robusta</v>
      </c>
      <c r="O77" t="str">
        <f t="shared" si="4"/>
        <v>Dark</v>
      </c>
      <c r="P77" t="str">
        <f>_xlfn.XLOOKUP(Orders[[#This Row],[Customer ID]],customers!$A$2:$A$1001,customers!$I$2:$I$1001,,0)</f>
        <v>Yes</v>
      </c>
    </row>
    <row r="78" spans="1:16" x14ac:dyDescent="0.2">
      <c r="A78" s="2" t="s">
        <v>919</v>
      </c>
      <c r="B78" s="4">
        <v>43855</v>
      </c>
      <c r="C78" s="2" t="s">
        <v>920</v>
      </c>
      <c r="D78" t="s">
        <v>6178</v>
      </c>
      <c r="E78" s="2">
        <v>1</v>
      </c>
      <c r="F78" s="2" t="str">
        <f>_xlfn.XLOOKUP(C78,customers!$A$1:$A$1001,customers!$B$1:$B$1001,,0)</f>
        <v>Melania Beadle</v>
      </c>
      <c r="G78" s="2" t="str">
        <f>IF(_xlfn.XLOOKUP(C78,customers!$A$2:$A$1001,customers!$C$2:$C$1001, ,0)=0,"",_xlfn.XLOOKUP(C78,customers!$A$2:$A$1001,customers!$C$2:$C$1001,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5"/>
        <v>3.5849999999999995</v>
      </c>
      <c r="N78" t="str">
        <f t="shared" si="3"/>
        <v>Robusta</v>
      </c>
      <c r="O78" t="str">
        <f t="shared" si="4"/>
        <v>Large</v>
      </c>
      <c r="P78" t="str">
        <f>_xlfn.XLOOKUP(Orders[[#This Row],[Customer ID]],customers!$A$2:$A$1001,customers!$I$2:$I$1001,,0)</f>
        <v>Yes</v>
      </c>
    </row>
    <row r="79" spans="1:16" x14ac:dyDescent="0.2">
      <c r="A79" s="2" t="s">
        <v>924</v>
      </c>
      <c r="B79" s="4">
        <v>43594</v>
      </c>
      <c r="C79" s="2" t="s">
        <v>925</v>
      </c>
      <c r="D79" t="s">
        <v>6153</v>
      </c>
      <c r="E79" s="2">
        <v>2</v>
      </c>
      <c r="F79" s="2" t="str">
        <f>_xlfn.XLOOKUP(C79,customers!$A$1:$A$1001,customers!$B$1:$B$1001,,0)</f>
        <v>Colene Elgey</v>
      </c>
      <c r="G79" s="2" t="str">
        <f>IF(_xlfn.XLOOKUP(C79,customers!$A$2:$A$1001,customers!$C$2:$C$1001, ,0)=0,"",_xlfn.XLOOKUP(C79,customers!$A$2:$A$1001,customers!$C$2:$C$1001,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5"/>
        <v>7.29</v>
      </c>
      <c r="N79" t="str">
        <f t="shared" si="3"/>
        <v>Excelsa</v>
      </c>
      <c r="O79" t="str">
        <f t="shared" si="4"/>
        <v>Dark</v>
      </c>
      <c r="P79" t="str">
        <f>_xlfn.XLOOKUP(Orders[[#This Row],[Customer ID]],customers!$A$2:$A$1001,customers!$I$2:$I$1001,,0)</f>
        <v>No</v>
      </c>
    </row>
    <row r="80" spans="1:16" x14ac:dyDescent="0.2">
      <c r="A80" s="2" t="s">
        <v>930</v>
      </c>
      <c r="B80" s="4">
        <v>43920</v>
      </c>
      <c r="C80" s="2" t="s">
        <v>931</v>
      </c>
      <c r="D80" t="s">
        <v>6157</v>
      </c>
      <c r="E80" s="2">
        <v>6</v>
      </c>
      <c r="F80" s="2" t="str">
        <f>_xlfn.XLOOKUP(C80,customers!$A$1:$A$1001,customers!$B$1:$B$1001,,0)</f>
        <v>Lothaire Mizzi</v>
      </c>
      <c r="G80" s="2" t="str">
        <f>IF(_xlfn.XLOOKUP(C80,customers!$A$2:$A$1001,customers!$C$2:$C$1001, ,0)=0,"",_xlfn.XLOOKUP(C80,customers!$A$2:$A$1001,customers!$C$2:$C$1001,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5"/>
        <v>40.5</v>
      </c>
      <c r="N80" t="str">
        <f t="shared" si="3"/>
        <v>Arabica</v>
      </c>
      <c r="O80" t="str">
        <f t="shared" si="4"/>
        <v>Medium</v>
      </c>
      <c r="P80" t="str">
        <f>_xlfn.XLOOKUP(Orders[[#This Row],[Customer ID]],customers!$A$2:$A$1001,customers!$I$2:$I$1001,,0)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IF(_xlfn.XLOOKUP(C81,customers!$A$2:$A$1001,customers!$C$2:$C$1001, ,0)=0,"",_xlfn.XLOOKUP(C81,customers!$A$2:$A$1001,customers!$C$2:$C$1001,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5"/>
        <v>47.8</v>
      </c>
      <c r="N81" t="str">
        <f t="shared" si="3"/>
        <v>Robusta</v>
      </c>
      <c r="O81" t="str">
        <f t="shared" si="4"/>
        <v>Large</v>
      </c>
      <c r="P81" t="str">
        <f>_xlfn.XLOOKUP(Orders[[#This Row],[Customer ID]],customers!$A$2:$A$1001,customers!$I$2:$I$1001,,0)</f>
        <v>No</v>
      </c>
    </row>
    <row r="82" spans="1:16" x14ac:dyDescent="0.2">
      <c r="A82" s="2" t="s">
        <v>942</v>
      </c>
      <c r="B82" s="4">
        <v>43572</v>
      </c>
      <c r="C82" s="2" t="s">
        <v>943</v>
      </c>
      <c r="D82" t="s">
        <v>6180</v>
      </c>
      <c r="E82" s="2">
        <v>5</v>
      </c>
      <c r="F82" s="2" t="str">
        <f>_xlfn.XLOOKUP(C82,customers!$A$1:$A$1001,customers!$B$1:$B$1001,,0)</f>
        <v>Ami Arnow</v>
      </c>
      <c r="G82" s="2" t="str">
        <f>IF(_xlfn.XLOOKUP(C82,customers!$A$2:$A$1001,customers!$C$2:$C$1001, ,0)=0,"",_xlfn.XLOOKUP(C82,customers!$A$2:$A$1001,customers!$C$2:$C$1001,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5"/>
        <v>38.849999999999994</v>
      </c>
      <c r="N82" t="str">
        <f t="shared" si="3"/>
        <v>Arabica</v>
      </c>
      <c r="O82" t="str">
        <f t="shared" si="4"/>
        <v>Large</v>
      </c>
      <c r="P82" t="str">
        <f>_xlfn.XLOOKUP(Orders[[#This Row],[Customer ID]],customers!$A$2:$A$1001,customers!$I$2:$I$1001,,0)</f>
        <v>Yes</v>
      </c>
    </row>
    <row r="83" spans="1:16" x14ac:dyDescent="0.2">
      <c r="A83" s="2" t="s">
        <v>948</v>
      </c>
      <c r="B83" s="4">
        <v>43763</v>
      </c>
      <c r="C83" s="2" t="s">
        <v>949</v>
      </c>
      <c r="D83" t="s">
        <v>6164</v>
      </c>
      <c r="E83" s="2">
        <v>3</v>
      </c>
      <c r="F83" s="2" t="str">
        <f>_xlfn.XLOOKUP(C83,customers!$A$1:$A$1001,customers!$B$1:$B$1001,,0)</f>
        <v>Sheppard Yann</v>
      </c>
      <c r="G83" s="2" t="str">
        <f>IF(_xlfn.XLOOKUP(C83,customers!$A$2:$A$1001,customers!$C$2:$C$1001, ,0)=0,"",_xlfn.XLOOKUP(C83,customers!$A$2:$A$1001,customers!$C$2:$C$1001,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5"/>
        <v>109.36499999999999</v>
      </c>
      <c r="N83" t="str">
        <f t="shared" si="3"/>
        <v>Liberica</v>
      </c>
      <c r="O83" t="str">
        <f t="shared" si="4"/>
        <v>Large</v>
      </c>
      <c r="P83" t="str">
        <f>_xlfn.XLOOKUP(Orders[[#This Row],[Customer ID]],customers!$A$2:$A$1001,customers!$I$2:$I$1001,,0)</f>
        <v>Yes</v>
      </c>
    </row>
    <row r="84" spans="1:16" x14ac:dyDescent="0.2">
      <c r="A84" s="2" t="s">
        <v>954</v>
      </c>
      <c r="B84" s="4">
        <v>43721</v>
      </c>
      <c r="C84" s="2" t="s">
        <v>955</v>
      </c>
      <c r="D84" t="s">
        <v>6181</v>
      </c>
      <c r="E84" s="2">
        <v>3</v>
      </c>
      <c r="F84" s="2" t="str">
        <f>_xlfn.XLOOKUP(C84,customers!$A$1:$A$1001,customers!$B$1:$B$1001,,0)</f>
        <v>Bunny Naulls</v>
      </c>
      <c r="G84" s="2" t="str">
        <f>IF(_xlfn.XLOOKUP(C84,customers!$A$2:$A$1001,customers!$C$2:$C$1001, ,0)=0,"",_xlfn.XLOOKUP(C84,customers!$A$2:$A$1001,customers!$C$2:$C$1001,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5"/>
        <v>100.39499999999998</v>
      </c>
      <c r="N84" t="str">
        <f t="shared" si="3"/>
        <v>Liberica</v>
      </c>
      <c r="O84" t="str">
        <f t="shared" si="4"/>
        <v>Medium</v>
      </c>
      <c r="P84" t="str">
        <f>_xlfn.XLOOKUP(Orders[[#This Row],[Customer ID]],customers!$A$2:$A$1001,customers!$I$2:$I$1001,,0)</f>
        <v>Yes</v>
      </c>
    </row>
    <row r="85" spans="1:16" x14ac:dyDescent="0.2">
      <c r="A85" s="2" t="s">
        <v>960</v>
      </c>
      <c r="B85" s="4">
        <v>43933</v>
      </c>
      <c r="C85" s="2" t="s">
        <v>961</v>
      </c>
      <c r="D85" t="s">
        <v>6149</v>
      </c>
      <c r="E85" s="2">
        <v>4</v>
      </c>
      <c r="F85" s="2" t="str">
        <f>_xlfn.XLOOKUP(C85,customers!$A$1:$A$1001,customers!$B$1:$B$1001,,0)</f>
        <v>Hally Lorait</v>
      </c>
      <c r="G85" s="2" t="str">
        <f>IF(_xlfn.XLOOKUP(C85,customers!$A$2:$A$1001,customers!$C$2:$C$1001, ,0)=0,"",_xlfn.XLOOKUP(C85,customers!$A$2:$A$1001,customers!$C$2:$C$1001,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5"/>
        <v>82.339999999999989</v>
      </c>
      <c r="N85" t="str">
        <f t="shared" si="3"/>
        <v>Robusta</v>
      </c>
      <c r="O85" t="str">
        <f t="shared" si="4"/>
        <v>Dark</v>
      </c>
      <c r="P85" t="str">
        <f>_xlfn.XLOOKUP(Orders[[#This Row],[Customer ID]],customers!$A$2:$A$1001,customers!$I$2:$I$1001,,0)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IF(_xlfn.XLOOKUP(C86,customers!$A$2:$A$1001,customers!$C$2:$C$1001, ,0)=0,"",_xlfn.XLOOKUP(C86,customers!$A$2:$A$1001,customers!$C$2:$C$1001,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5"/>
        <v>9.51</v>
      </c>
      <c r="N86" t="str">
        <f t="shared" si="3"/>
        <v>Liberica</v>
      </c>
      <c r="O86" t="str">
        <f t="shared" si="4"/>
        <v>Large</v>
      </c>
      <c r="P86" t="str">
        <f>_xlfn.XLOOKUP(Orders[[#This Row],[Customer ID]],customers!$A$2:$A$1001,customers!$I$2:$I$1001,,0)</f>
        <v>No</v>
      </c>
    </row>
    <row r="87" spans="1:16" x14ac:dyDescent="0.2">
      <c r="A87" s="2" t="s">
        <v>971</v>
      </c>
      <c r="B87" s="4">
        <v>43664</v>
      </c>
      <c r="C87" s="2" t="s">
        <v>972</v>
      </c>
      <c r="D87" t="s">
        <v>6182</v>
      </c>
      <c r="E87" s="2">
        <v>3</v>
      </c>
      <c r="F87" s="2" t="str">
        <f>_xlfn.XLOOKUP(C87,customers!$A$1:$A$1001,customers!$B$1:$B$1001,,0)</f>
        <v>Jeffrey Dufaire</v>
      </c>
      <c r="G87" s="2" t="str">
        <f>IF(_xlfn.XLOOKUP(C87,customers!$A$2:$A$1001,customers!$C$2:$C$1001, ,0)=0,"",_xlfn.XLOOKUP(C87,customers!$A$2:$A$1001,customers!$C$2:$C$1001,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5"/>
        <v>89.35499999999999</v>
      </c>
      <c r="N87" t="str">
        <f t="shared" si="3"/>
        <v>Arabica</v>
      </c>
      <c r="O87" t="str">
        <f t="shared" si="4"/>
        <v>Large</v>
      </c>
      <c r="P87" t="str">
        <f>_xlfn.XLOOKUP(Orders[[#This Row],[Customer ID]],customers!$A$2:$A$1001,customers!$I$2:$I$1001,,0)</f>
        <v>No</v>
      </c>
    </row>
    <row r="88" spans="1:16" x14ac:dyDescent="0.2">
      <c r="A88" s="2" t="s">
        <v>971</v>
      </c>
      <c r="B88" s="4">
        <v>43664</v>
      </c>
      <c r="C88" s="2" t="s">
        <v>972</v>
      </c>
      <c r="D88" t="s">
        <v>6154</v>
      </c>
      <c r="E88" s="2">
        <v>4</v>
      </c>
      <c r="F88" s="2" t="str">
        <f>_xlfn.XLOOKUP(C88,customers!$A$1:$A$1001,customers!$B$1:$B$1001,,0)</f>
        <v>Jeffrey Dufaire</v>
      </c>
      <c r="G88" s="2" t="str">
        <f>IF(_xlfn.XLOOKUP(C88,customers!$A$2:$A$1001,customers!$C$2:$C$1001, ,0)=0,"",_xlfn.XLOOKUP(C88,customers!$A$2:$A$1001,customers!$C$2:$C$1001,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5"/>
        <v>11.94</v>
      </c>
      <c r="N88" t="str">
        <f t="shared" si="3"/>
        <v>Arabica</v>
      </c>
      <c r="O88" t="str">
        <f t="shared" si="4"/>
        <v>Dark</v>
      </c>
      <c r="P88" t="str">
        <f>_xlfn.XLOOKUP(Orders[[#This Row],[Customer ID]],customers!$A$2:$A$1001,customers!$I$2:$I$1001,,0)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IF(_xlfn.XLOOKUP(C89,customers!$A$2:$A$1001,customers!$C$2:$C$1001, ,0)=0,"",_xlfn.XLOOKUP(C89,customers!$A$2:$A$1001,customers!$C$2:$C$1001,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5"/>
        <v>33.75</v>
      </c>
      <c r="N89" t="str">
        <f t="shared" si="3"/>
        <v>Arabica</v>
      </c>
      <c r="O89" t="str">
        <f t="shared" si="4"/>
        <v>Medium</v>
      </c>
      <c r="P89" t="str">
        <f>_xlfn.XLOOKUP(Orders[[#This Row],[Customer ID]],customers!$A$2:$A$1001,customers!$I$2:$I$1001,,0)</f>
        <v>No</v>
      </c>
    </row>
    <row r="90" spans="1:16" x14ac:dyDescent="0.2">
      <c r="A90" s="2" t="s">
        <v>985</v>
      </c>
      <c r="B90" s="4">
        <v>44284</v>
      </c>
      <c r="C90" s="2" t="s">
        <v>986</v>
      </c>
      <c r="D90" t="s">
        <v>6179</v>
      </c>
      <c r="E90" s="2">
        <v>3</v>
      </c>
      <c r="F90" s="2" t="str">
        <f>_xlfn.XLOOKUP(C90,customers!$A$1:$A$1001,customers!$B$1:$B$1001,,0)</f>
        <v>Elna Grise</v>
      </c>
      <c r="G90" s="2" t="str">
        <f>IF(_xlfn.XLOOKUP(C90,customers!$A$2:$A$1001,customers!$C$2:$C$1001, ,0)=0,"",_xlfn.XLOOKUP(C90,customers!$A$2:$A$1001,customers!$C$2:$C$1001,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5"/>
        <v>35.849999999999994</v>
      </c>
      <c r="N90" t="str">
        <f t="shared" si="3"/>
        <v>Robusta</v>
      </c>
      <c r="O90" t="str">
        <f t="shared" si="4"/>
        <v>Large</v>
      </c>
      <c r="P90" t="str">
        <f>_xlfn.XLOOKUP(Orders[[#This Row],[Customer ID]],customers!$A$2:$A$1001,customers!$I$2:$I$1001,,0)</f>
        <v>No</v>
      </c>
    </row>
    <row r="91" spans="1:16" x14ac:dyDescent="0.2">
      <c r="A91" s="2" t="s">
        <v>990</v>
      </c>
      <c r="B91" s="4">
        <v>44545</v>
      </c>
      <c r="C91" s="2" t="s">
        <v>991</v>
      </c>
      <c r="D91" t="s">
        <v>6140</v>
      </c>
      <c r="E91" s="2">
        <v>6</v>
      </c>
      <c r="F91" s="2" t="str">
        <f>_xlfn.XLOOKUP(C91,customers!$A$1:$A$1001,customers!$B$1:$B$1001,,0)</f>
        <v>Torie Gottelier</v>
      </c>
      <c r="G91" s="2" t="str">
        <f>IF(_xlfn.XLOOKUP(C91,customers!$A$2:$A$1001,customers!$C$2:$C$1001, ,0)=0,"",_xlfn.XLOOKUP(C91,customers!$A$2:$A$1001,customers!$C$2:$C$1001,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5"/>
        <v>77.699999999999989</v>
      </c>
      <c r="N91" t="str">
        <f t="shared" si="3"/>
        <v>Arabica</v>
      </c>
      <c r="O91" t="str">
        <f t="shared" si="4"/>
        <v>Large</v>
      </c>
      <c r="P91" t="str">
        <f>_xlfn.XLOOKUP(Orders[[#This Row],[Customer ID]],customers!$A$2:$A$1001,customers!$I$2:$I$1001,,0)</f>
        <v>No</v>
      </c>
    </row>
    <row r="92" spans="1:16" x14ac:dyDescent="0.2">
      <c r="A92" s="2" t="s">
        <v>996</v>
      </c>
      <c r="B92" s="4">
        <v>43971</v>
      </c>
      <c r="C92" s="2" t="s">
        <v>997</v>
      </c>
      <c r="D92" t="s">
        <v>6140</v>
      </c>
      <c r="E92" s="2">
        <v>4</v>
      </c>
      <c r="F92" s="2" t="str">
        <f>_xlfn.XLOOKUP(C92,customers!$A$1:$A$1001,customers!$B$1:$B$1001,,0)</f>
        <v>Loydie Langlais</v>
      </c>
      <c r="G92" s="2" t="str">
        <f>IF(_xlfn.XLOOKUP(C92,customers!$A$2:$A$1001,customers!$C$2:$C$1001, ,0)=0,"",_xlfn.XLOOKUP(C92,customers!$A$2:$A$1001,customers!$C$2:$C$1001,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5"/>
        <v>51.8</v>
      </c>
      <c r="N92" t="str">
        <f t="shared" si="3"/>
        <v>Arabica</v>
      </c>
      <c r="O92" t="str">
        <f t="shared" si="4"/>
        <v>Large</v>
      </c>
      <c r="P92" t="str">
        <f>_xlfn.XLOOKUP(Orders[[#This Row],[Customer ID]],customers!$A$2:$A$1001,customers!$I$2:$I$1001,,0)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IF(_xlfn.XLOOKUP(C93,customers!$A$2:$A$1001,customers!$C$2:$C$1001, ,0)=0,"",_xlfn.XLOOKUP(C93,customers!$A$2:$A$1001,customers!$C$2:$C$1001,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5"/>
        <v>103.49999999999999</v>
      </c>
      <c r="N93" t="str">
        <f t="shared" si="3"/>
        <v>Arabica</v>
      </c>
      <c r="O93" t="str">
        <f t="shared" si="4"/>
        <v>Medium</v>
      </c>
      <c r="P93" t="str">
        <f>_xlfn.XLOOKUP(Orders[[#This Row],[Customer ID]],customers!$A$2:$A$1001,customers!$I$2:$I$1001,,0)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IF(_xlfn.XLOOKUP(C94,customers!$A$2:$A$1001,customers!$C$2:$C$1001, ,0)=0,"",_xlfn.XLOOKUP(C94,customers!$A$2:$A$1001,customers!$C$2:$C$1001,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5"/>
        <v>44.55</v>
      </c>
      <c r="N94" t="str">
        <f t="shared" si="3"/>
        <v>Excelsa</v>
      </c>
      <c r="O94" t="str">
        <f t="shared" si="4"/>
        <v>Large</v>
      </c>
      <c r="P94" t="str">
        <f>_xlfn.XLOOKUP(Orders[[#This Row],[Customer ID]],customers!$A$2:$A$1001,customers!$I$2:$I$1001,,0)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IF(_xlfn.XLOOKUP(C95,customers!$A$2:$A$1001,customers!$C$2:$C$1001, ,0)=0,"",_xlfn.XLOOKUP(C95,customers!$A$2:$A$1001,customers!$C$2:$C$1001,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5"/>
        <v>35.64</v>
      </c>
      <c r="N95" t="str">
        <f t="shared" si="3"/>
        <v>Excelsa</v>
      </c>
      <c r="O95" t="str">
        <f t="shared" si="4"/>
        <v>Large</v>
      </c>
      <c r="P95" t="str">
        <f>_xlfn.XLOOKUP(Orders[[#This Row],[Customer ID]],customers!$A$2:$A$1001,customers!$I$2:$I$1001,,0)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IF(_xlfn.XLOOKUP(C96,customers!$A$2:$A$1001,customers!$C$2:$C$1001, ,0)=0,"",_xlfn.XLOOKUP(C96,customers!$A$2:$A$1001,customers!$C$2:$C$1001,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5"/>
        <v>17.91</v>
      </c>
      <c r="N96" t="str">
        <f t="shared" si="3"/>
        <v>Arabica</v>
      </c>
      <c r="O96" t="str">
        <f t="shared" si="4"/>
        <v>Dark</v>
      </c>
      <c r="P96" t="str">
        <f>_xlfn.XLOOKUP(Orders[[#This Row],[Customer ID]],customers!$A$2:$A$1001,customers!$I$2:$I$1001,,0)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IF(_xlfn.XLOOKUP(C97,customers!$A$2:$A$1001,customers!$C$2:$C$1001, ,0)=0,"",_xlfn.XLOOKUP(C97,customers!$A$2:$A$1001,customers!$C$2:$C$1001,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5"/>
        <v>155.24999999999997</v>
      </c>
      <c r="N97" t="str">
        <f t="shared" si="3"/>
        <v>Arabica</v>
      </c>
      <c r="O97" t="str">
        <f t="shared" si="4"/>
        <v>Medium</v>
      </c>
      <c r="P97" t="str">
        <f>_xlfn.XLOOKUP(Orders[[#This Row],[Customer ID]],customers!$A$2:$A$1001,customers!$I$2:$I$1001,,0)</f>
        <v>No</v>
      </c>
    </row>
    <row r="98" spans="1:16" x14ac:dyDescent="0.2">
      <c r="A98" s="2" t="s">
        <v>1027</v>
      </c>
      <c r="B98" s="4">
        <v>44171</v>
      </c>
      <c r="C98" s="2" t="s">
        <v>1028</v>
      </c>
      <c r="D98" t="s">
        <v>6154</v>
      </c>
      <c r="E98" s="2">
        <v>2</v>
      </c>
      <c r="F98" s="2" t="str">
        <f>_xlfn.XLOOKUP(C98,customers!$A$1:$A$1001,customers!$B$1:$B$1001,,0)</f>
        <v>Vicki Kirdsch</v>
      </c>
      <c r="G98" s="2" t="str">
        <f>IF(_xlfn.XLOOKUP(C98,customers!$A$2:$A$1001,customers!$C$2:$C$1001, ,0)=0,"",_xlfn.XLOOKUP(C98,customers!$A$2:$A$1001,customers!$C$2:$C$1001,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5"/>
        <v>5.97</v>
      </c>
      <c r="N98" t="str">
        <f t="shared" si="3"/>
        <v>Arabica</v>
      </c>
      <c r="O98" t="str">
        <f t="shared" si="4"/>
        <v>Dark</v>
      </c>
      <c r="P98" t="str">
        <f>_xlfn.XLOOKUP(Orders[[#This Row],[Customer ID]],customers!$A$2:$A$1001,customers!$I$2:$I$1001,,0)</f>
        <v>No</v>
      </c>
    </row>
    <row r="99" spans="1:16" x14ac:dyDescent="0.2">
      <c r="A99" s="2" t="s">
        <v>1032</v>
      </c>
      <c r="B99" s="4">
        <v>44259</v>
      </c>
      <c r="C99" s="2" t="s">
        <v>1033</v>
      </c>
      <c r="D99" t="s">
        <v>6157</v>
      </c>
      <c r="E99" s="2">
        <v>2</v>
      </c>
      <c r="F99" s="2" t="str">
        <f>_xlfn.XLOOKUP(C99,customers!$A$1:$A$1001,customers!$B$1:$B$1001,,0)</f>
        <v>Ilysa Whapple</v>
      </c>
      <c r="G99" s="2" t="str">
        <f>IF(_xlfn.XLOOKUP(C99,customers!$A$2:$A$1001,customers!$C$2:$C$1001, ,0)=0,"",_xlfn.XLOOKUP(C99,customers!$A$2:$A$1001,customers!$C$2:$C$1001,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5"/>
        <v>13.5</v>
      </c>
      <c r="N99" t="str">
        <f t="shared" si="3"/>
        <v>Arabica</v>
      </c>
      <c r="O99" t="str">
        <f t="shared" si="4"/>
        <v>Medium</v>
      </c>
      <c r="P99" t="str">
        <f>_xlfn.XLOOKUP(Orders[[#This Row],[Customer ID]],customers!$A$2:$A$1001,customers!$I$2:$I$1001,,0)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IF(_xlfn.XLOOKUP(C100,customers!$A$2:$A$1001,customers!$C$2:$C$1001, ,0)=0,"",_xlfn.XLOOKUP(C100,customers!$A$2:$A$1001,customers!$C$2:$C$1001,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5"/>
        <v>2.9849999999999999</v>
      </c>
      <c r="N100" t="str">
        <f t="shared" si="3"/>
        <v>Arabica</v>
      </c>
      <c r="O100" t="str">
        <f t="shared" si="4"/>
        <v>Dark</v>
      </c>
      <c r="P100" t="str">
        <f>_xlfn.XLOOKUP(Orders[[#This Row],[Customer ID]],customers!$A$2:$A$1001,customers!$I$2:$I$1001,,0)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IF(_xlfn.XLOOKUP(C101,customers!$A$2:$A$1001,customers!$C$2:$C$1001, ,0)=0,"",_xlfn.XLOOKUP(C101,customers!$A$2:$A$1001,customers!$C$2:$C$1001,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5"/>
        <v>13.095000000000001</v>
      </c>
      <c r="N101" t="str">
        <f t="shared" si="3"/>
        <v>Liberica</v>
      </c>
      <c r="O101" t="str">
        <f t="shared" si="4"/>
        <v>Medium</v>
      </c>
      <c r="P101" t="str">
        <f>_xlfn.XLOOKUP(Orders[[#This Row],[Customer ID]],customers!$A$2:$A$1001,customers!$I$2:$I$1001,,0)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IF(_xlfn.XLOOKUP(C102,customers!$A$2:$A$1001,customers!$C$2:$C$1001, ,0)=0,"",_xlfn.XLOOKUP(C102,customers!$A$2:$A$1001,customers!$C$2:$C$1001,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5"/>
        <v>7.77</v>
      </c>
      <c r="N102" t="str">
        <f t="shared" si="3"/>
        <v>Arabica</v>
      </c>
      <c r="O102" t="str">
        <f t="shared" si="4"/>
        <v>Large</v>
      </c>
      <c r="P102" t="str">
        <f>_xlfn.XLOOKUP(Orders[[#This Row],[Customer ID]],customers!$A$2:$A$1001,customers!$I$2:$I$1001,,0)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IF(_xlfn.XLOOKUP(C103,customers!$A$2:$A$1001,customers!$C$2:$C$1001, ,0)=0,"",_xlfn.XLOOKUP(C103,customers!$A$2:$A$1001,customers!$C$2:$C$1001,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5"/>
        <v>148.92499999999998</v>
      </c>
      <c r="N103" t="str">
        <f t="shared" si="3"/>
        <v>Liberica</v>
      </c>
      <c r="O103" t="str">
        <f t="shared" si="4"/>
        <v>Dark</v>
      </c>
      <c r="P103" t="str">
        <f>_xlfn.XLOOKUP(Orders[[#This Row],[Customer ID]],customers!$A$2:$A$1001,customers!$I$2:$I$1001,,0)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IF(_xlfn.XLOOKUP(C104,customers!$A$2:$A$1001,customers!$C$2:$C$1001, ,0)=0,"",_xlfn.XLOOKUP(C104,customers!$A$2:$A$1001,customers!$C$2:$C$1001,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5"/>
        <v>38.849999999999994</v>
      </c>
      <c r="N104" t="str">
        <f t="shared" si="3"/>
        <v>Liberica</v>
      </c>
      <c r="O104" t="str">
        <f t="shared" si="4"/>
        <v>Dark</v>
      </c>
      <c r="P104" t="str">
        <f>_xlfn.XLOOKUP(Orders[[#This Row],[Customer ID]],customers!$A$2:$A$1001,customers!$I$2:$I$1001,,0)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IF(_xlfn.XLOOKUP(C105,customers!$A$2:$A$1001,customers!$C$2:$C$1001, ,0)=0,"",_xlfn.XLOOKUP(C105,customers!$A$2:$A$1001,customers!$C$2:$C$1001,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5"/>
        <v>11.94</v>
      </c>
      <c r="N105" t="str">
        <f t="shared" si="3"/>
        <v>Robusta</v>
      </c>
      <c r="O105" t="str">
        <f t="shared" si="4"/>
        <v>Medium</v>
      </c>
      <c r="P105" t="str">
        <f>_xlfn.XLOOKUP(Orders[[#This Row],[Customer ID]],customers!$A$2:$A$1001,customers!$I$2:$I$1001,,0)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IF(_xlfn.XLOOKUP(C106,customers!$A$2:$A$1001,customers!$C$2:$C$1001, ,0)=0,"",_xlfn.XLOOKUP(C106,customers!$A$2:$A$1001,customers!$C$2:$C$1001,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5"/>
        <v>87.300000000000011</v>
      </c>
      <c r="N106" t="str">
        <f t="shared" si="3"/>
        <v>Liberica</v>
      </c>
      <c r="O106" t="str">
        <f t="shared" si="4"/>
        <v>Medium</v>
      </c>
      <c r="P106" t="str">
        <f>_xlfn.XLOOKUP(Orders[[#This Row],[Customer ID]],customers!$A$2:$A$1001,customers!$I$2:$I$1001,,0)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IF(_xlfn.XLOOKUP(C107,customers!$A$2:$A$1001,customers!$C$2:$C$1001, ,0)=0,"",_xlfn.XLOOKUP(C107,customers!$A$2:$A$1001,customers!$C$2:$C$1001,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5"/>
        <v>40.5</v>
      </c>
      <c r="N107" t="str">
        <f t="shared" si="3"/>
        <v>Arabica</v>
      </c>
      <c r="O107" t="str">
        <f t="shared" si="4"/>
        <v>Medium</v>
      </c>
      <c r="P107" t="str">
        <f>_xlfn.XLOOKUP(Orders[[#This Row],[Customer ID]],customers!$A$2:$A$1001,customers!$I$2:$I$1001,,0)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IF(_xlfn.XLOOKUP(C108,customers!$A$2:$A$1001,customers!$C$2:$C$1001, ,0)=0,"",_xlfn.XLOOKUP(C108,customers!$A$2:$A$1001,customers!$C$2:$C$1001,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5"/>
        <v>24.3</v>
      </c>
      <c r="N108" t="str">
        <f t="shared" si="3"/>
        <v>Excelsa</v>
      </c>
      <c r="O108" t="str">
        <f t="shared" si="4"/>
        <v>Dark</v>
      </c>
      <c r="P108" t="str">
        <f>_xlfn.XLOOKUP(Orders[[#This Row],[Customer ID]],customers!$A$2:$A$1001,customers!$I$2:$I$1001,,0)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IF(_xlfn.XLOOKUP(C109,customers!$A$2:$A$1001,customers!$C$2:$C$1001, ,0)=0,"",_xlfn.XLOOKUP(C109,customers!$A$2:$A$1001,customers!$C$2:$C$1001,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5"/>
        <v>17.91</v>
      </c>
      <c r="N109" t="str">
        <f t="shared" si="3"/>
        <v>Robusta</v>
      </c>
      <c r="O109" t="str">
        <f t="shared" si="4"/>
        <v>Medium</v>
      </c>
      <c r="P109" t="str">
        <f>_xlfn.XLOOKUP(Orders[[#This Row],[Customer ID]],customers!$A$2:$A$1001,customers!$I$2:$I$1001,,0)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IF(_xlfn.XLOOKUP(C110,customers!$A$2:$A$1001,customers!$C$2:$C$1001, ,0)=0,"",_xlfn.XLOOKUP(C110,customers!$A$2:$A$1001,customers!$C$2:$C$1001,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5"/>
        <v>27</v>
      </c>
      <c r="N110" t="str">
        <f t="shared" si="3"/>
        <v>Arabica</v>
      </c>
      <c r="O110" t="str">
        <f t="shared" si="4"/>
        <v>Medium</v>
      </c>
      <c r="P110" t="str">
        <f>_xlfn.XLOOKUP(Orders[[#This Row],[Customer ID]],customers!$A$2:$A$1001,customers!$I$2:$I$1001,,0)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IF(_xlfn.XLOOKUP(C111,customers!$A$2:$A$1001,customers!$C$2:$C$1001, ,0)=0,"",_xlfn.XLOOKUP(C111,customers!$A$2:$A$1001,customers!$C$2:$C$1001,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5"/>
        <v>7.77</v>
      </c>
      <c r="N111" t="str">
        <f t="shared" si="3"/>
        <v>Liberica</v>
      </c>
      <c r="O111" t="str">
        <f t="shared" si="4"/>
        <v>Dark</v>
      </c>
      <c r="P111" t="str">
        <f>_xlfn.XLOOKUP(Orders[[#This Row],[Customer ID]],customers!$A$2:$A$1001,customers!$I$2:$I$1001,,0)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IF(_xlfn.XLOOKUP(C112,customers!$A$2:$A$1001,customers!$C$2:$C$1001, ,0)=0,"",_xlfn.XLOOKUP(C112,customers!$A$2:$A$1001,customers!$C$2:$C$1001,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5"/>
        <v>13.365</v>
      </c>
      <c r="N112" t="str">
        <f t="shared" si="3"/>
        <v>Excelsa</v>
      </c>
      <c r="O112" t="str">
        <f t="shared" si="4"/>
        <v>Large</v>
      </c>
      <c r="P112" t="str">
        <f>_xlfn.XLOOKUP(Orders[[#This Row],[Customer ID]],customers!$A$2:$A$1001,customers!$I$2:$I$1001,,0)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IF(_xlfn.XLOOKUP(C113,customers!$A$2:$A$1001,customers!$C$2:$C$1001, ,0)=0,"",_xlfn.XLOOKUP(C113,customers!$A$2:$A$1001,customers!$C$2:$C$1001,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5"/>
        <v>26.849999999999994</v>
      </c>
      <c r="N113" t="str">
        <f t="shared" si="3"/>
        <v>Robusta</v>
      </c>
      <c r="O113" t="str">
        <f t="shared" si="4"/>
        <v>Dark</v>
      </c>
      <c r="P113" t="str">
        <f>_xlfn.XLOOKUP(Orders[[#This Row],[Customer ID]],customers!$A$2:$A$1001,customers!$I$2:$I$1001,,0)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IF(_xlfn.XLOOKUP(C114,customers!$A$2:$A$1001,customers!$C$2:$C$1001, ,0)=0,"",_xlfn.XLOOKUP(C114,customers!$A$2:$A$1001,customers!$C$2:$C$1001,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5"/>
        <v>11.25</v>
      </c>
      <c r="N114" t="str">
        <f t="shared" si="3"/>
        <v>Arabica</v>
      </c>
      <c r="O114" t="str">
        <f t="shared" si="4"/>
        <v>Medium</v>
      </c>
      <c r="P114" t="str">
        <f>_xlfn.XLOOKUP(Orders[[#This Row],[Customer ID]],customers!$A$2:$A$1001,customers!$I$2:$I$1001,,0)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IF(_xlfn.XLOOKUP(C115,customers!$A$2:$A$1001,customers!$C$2:$C$1001, ,0)=0,"",_xlfn.XLOOKUP(C115,customers!$A$2:$A$1001,customers!$C$2:$C$1001,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5"/>
        <v>14.55</v>
      </c>
      <c r="N115" t="str">
        <f t="shared" si="3"/>
        <v>Liberica</v>
      </c>
      <c r="O115" t="str">
        <f t="shared" si="4"/>
        <v>Medium</v>
      </c>
      <c r="P115" t="str">
        <f>_xlfn.XLOOKUP(Orders[[#This Row],[Customer ID]],customers!$A$2:$A$1001,customers!$I$2:$I$1001,,0)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IF(_xlfn.XLOOKUP(C116,customers!$A$2:$A$1001,customers!$C$2:$C$1001, ,0)=0,"",_xlfn.XLOOKUP(C116,customers!$A$2:$A$1001,customers!$C$2:$C$1001,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5"/>
        <v>14.339999999999998</v>
      </c>
      <c r="N116" t="str">
        <f t="shared" si="3"/>
        <v>Robusta</v>
      </c>
      <c r="O116" t="str">
        <f t="shared" si="4"/>
        <v>Large</v>
      </c>
      <c r="P116" t="str">
        <f>_xlfn.XLOOKUP(Orders[[#This Row],[Customer ID]],customers!$A$2:$A$1001,customers!$I$2:$I$1001,,0)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IF(_xlfn.XLOOKUP(C117,customers!$A$2:$A$1001,customers!$C$2:$C$1001, ,0)=0,"",_xlfn.XLOOKUP(C117,customers!$A$2:$A$1001,customers!$C$2:$C$1001,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5"/>
        <v>15.85</v>
      </c>
      <c r="N117" t="str">
        <f t="shared" si="3"/>
        <v>Liberica</v>
      </c>
      <c r="O117" t="str">
        <f t="shared" si="4"/>
        <v>Large</v>
      </c>
      <c r="P117" t="str">
        <f>_xlfn.XLOOKUP(Orders[[#This Row],[Customer ID]],customers!$A$2:$A$1001,customers!$I$2:$I$1001,,0)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IF(_xlfn.XLOOKUP(C118,customers!$A$2:$A$1001,customers!$C$2:$C$1001, ,0)=0,"",_xlfn.XLOOKUP(C118,customers!$A$2:$A$1001,customers!$C$2:$C$1001,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5"/>
        <v>19.02</v>
      </c>
      <c r="N118" t="str">
        <f t="shared" si="3"/>
        <v>Liberica</v>
      </c>
      <c r="O118" t="str">
        <f t="shared" si="4"/>
        <v>Large</v>
      </c>
      <c r="P118" t="str">
        <f>_xlfn.XLOOKUP(Orders[[#This Row],[Customer ID]],customers!$A$2:$A$1001,customers!$I$2:$I$1001,,0)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IF(_xlfn.XLOOKUP(C119,customers!$A$2:$A$1001,customers!$C$2:$C$1001, ,0)=0,"",_xlfn.XLOOKUP(C119,customers!$A$2:$A$1001,customers!$C$2:$C$1001,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5"/>
        <v>38.04</v>
      </c>
      <c r="N119" t="str">
        <f t="shared" si="3"/>
        <v>Liberica</v>
      </c>
      <c r="O119" t="str">
        <f t="shared" si="4"/>
        <v>Large</v>
      </c>
      <c r="P119" t="str">
        <f>_xlfn.XLOOKUP(Orders[[#This Row],[Customer ID]],customers!$A$2:$A$1001,customers!$I$2:$I$1001,,0)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IF(_xlfn.XLOOKUP(C120,customers!$A$2:$A$1001,customers!$C$2:$C$1001, ,0)=0,"",_xlfn.XLOOKUP(C120,customers!$A$2:$A$1001,customers!$C$2:$C$1001,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5"/>
        <v>21.87</v>
      </c>
      <c r="N120" t="str">
        <f t="shared" si="3"/>
        <v>Excelsa</v>
      </c>
      <c r="O120" t="str">
        <f t="shared" si="4"/>
        <v>Dark</v>
      </c>
      <c r="P120" t="str">
        <f>_xlfn.XLOOKUP(Orders[[#This Row],[Customer ID]],customers!$A$2:$A$1001,customers!$I$2:$I$1001,,0)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IF(_xlfn.XLOOKUP(C121,customers!$A$2:$A$1001,customers!$C$2:$C$1001, ,0)=0,"",_xlfn.XLOOKUP(C121,customers!$A$2:$A$1001,customers!$C$2:$C$1001,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5"/>
        <v>4.125</v>
      </c>
      <c r="N121" t="str">
        <f t="shared" si="3"/>
        <v>Excelsa</v>
      </c>
      <c r="O121" t="str">
        <f t="shared" si="4"/>
        <v>Medium</v>
      </c>
      <c r="P121" t="str">
        <f>_xlfn.XLOOKUP(Orders[[#This Row],[Customer ID]],customers!$A$2:$A$1001,customers!$I$2:$I$1001,,0)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IF(_xlfn.XLOOKUP(C122,customers!$A$2:$A$1001,customers!$C$2:$C$1001, ,0)=0,"",_xlfn.XLOOKUP(C122,customers!$A$2:$A$1001,customers!$C$2:$C$1001,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5"/>
        <v>3.8849999999999998</v>
      </c>
      <c r="N122" t="str">
        <f t="shared" si="3"/>
        <v>Arabica</v>
      </c>
      <c r="O122" t="str">
        <f t="shared" si="4"/>
        <v>Large</v>
      </c>
      <c r="P122" t="str">
        <f>_xlfn.XLOOKUP(Orders[[#This Row],[Customer ID]],customers!$A$2:$A$1001,customers!$I$2:$I$1001,,0)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IF(_xlfn.XLOOKUP(C123,customers!$A$2:$A$1001,customers!$C$2:$C$1001, ,0)=0,"",_xlfn.XLOOKUP(C123,customers!$A$2:$A$1001,customers!$C$2:$C$1001,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5"/>
        <v>68.75</v>
      </c>
      <c r="N123" t="str">
        <f t="shared" si="3"/>
        <v>Excelsa</v>
      </c>
      <c r="O123" t="str">
        <f t="shared" si="4"/>
        <v>Medium</v>
      </c>
      <c r="P123" t="str">
        <f>_xlfn.XLOOKUP(Orders[[#This Row],[Customer ID]],customers!$A$2:$A$1001,customers!$I$2:$I$1001,,0)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IF(_xlfn.XLOOKUP(C124,customers!$A$2:$A$1001,customers!$C$2:$C$1001, ,0)=0,"",_xlfn.XLOOKUP(C124,customers!$A$2:$A$1001,customers!$C$2:$C$1001,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5"/>
        <v>23.88</v>
      </c>
      <c r="N124" t="str">
        <f t="shared" si="3"/>
        <v>Arabica</v>
      </c>
      <c r="O124" t="str">
        <f t="shared" si="4"/>
        <v>Dark</v>
      </c>
      <c r="P124" t="str">
        <f>_xlfn.XLOOKUP(Orders[[#This Row],[Customer ID]],customers!$A$2:$A$1001,customers!$I$2:$I$1001,,0)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IF(_xlfn.XLOOKUP(C125,customers!$A$2:$A$1001,customers!$C$2:$C$1001, ,0)=0,"",_xlfn.XLOOKUP(C125,customers!$A$2:$A$1001,customers!$C$2:$C$1001,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5"/>
        <v>145.82</v>
      </c>
      <c r="N125" t="str">
        <f t="shared" si="3"/>
        <v>Liberica</v>
      </c>
      <c r="O125" t="str">
        <f t="shared" si="4"/>
        <v>Large</v>
      </c>
      <c r="P125" t="str">
        <f>_xlfn.XLOOKUP(Orders[[#This Row],[Customer ID]],customers!$A$2:$A$1001,customers!$I$2:$I$1001,,0)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IF(_xlfn.XLOOKUP(C126,customers!$A$2:$A$1001,customers!$C$2:$C$1001, ,0)=0,"",_xlfn.XLOOKUP(C126,customers!$A$2:$A$1001,customers!$C$2:$C$1001,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5"/>
        <v>21.825000000000003</v>
      </c>
      <c r="N126" t="str">
        <f t="shared" si="3"/>
        <v>Liberica</v>
      </c>
      <c r="O126" t="str">
        <f t="shared" si="4"/>
        <v>Medium</v>
      </c>
      <c r="P126" t="str">
        <f>_xlfn.XLOOKUP(Orders[[#This Row],[Customer ID]],customers!$A$2:$A$1001,customers!$I$2:$I$1001,,0)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IF(_xlfn.XLOOKUP(C127,customers!$A$2:$A$1001,customers!$C$2:$C$1001, ,0)=0,"",_xlfn.XLOOKUP(C127,customers!$A$2:$A$1001,customers!$C$2:$C$1001,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5"/>
        <v>26.19</v>
      </c>
      <c r="N127" t="str">
        <f t="shared" si="3"/>
        <v>Liberica</v>
      </c>
      <c r="O127" t="str">
        <f t="shared" si="4"/>
        <v>Medium</v>
      </c>
      <c r="P127" t="str">
        <f>_xlfn.XLOOKUP(Orders[[#This Row],[Customer ID]],customers!$A$2:$A$1001,customers!$I$2:$I$1001,,0)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IF(_xlfn.XLOOKUP(C128,customers!$A$2:$A$1001,customers!$C$2:$C$1001, ,0)=0,"",_xlfn.XLOOKUP(C128,customers!$A$2:$A$1001,customers!$C$2:$C$1001,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5"/>
        <v>11.25</v>
      </c>
      <c r="N128" t="str">
        <f t="shared" si="3"/>
        <v>Arabica</v>
      </c>
      <c r="O128" t="str">
        <f t="shared" si="4"/>
        <v>Medium</v>
      </c>
      <c r="P128" t="str">
        <f>_xlfn.XLOOKUP(Orders[[#This Row],[Customer ID]],customers!$A$2:$A$1001,customers!$I$2:$I$1001,,0)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IF(_xlfn.XLOOKUP(C129,customers!$A$2:$A$1001,customers!$C$2:$C$1001, ,0)=0,"",_xlfn.XLOOKUP(C129,customers!$A$2:$A$1001,customers!$C$2:$C$1001,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5"/>
        <v>77.699999999999989</v>
      </c>
      <c r="N129" t="str">
        <f t="shared" si="3"/>
        <v>Liberica</v>
      </c>
      <c r="O129" t="str">
        <f t="shared" si="4"/>
        <v>Dark</v>
      </c>
      <c r="P129" t="str">
        <f>_xlfn.XLOOKUP(Orders[[#This Row],[Customer ID]],customers!$A$2:$A$1001,customers!$I$2:$I$1001,,0)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IF(_xlfn.XLOOKUP(C130,customers!$A$2:$A$1001,customers!$C$2:$C$1001, ,0)=0,"",_xlfn.XLOOKUP(C130,customers!$A$2:$A$1001,customers!$C$2:$C$1001,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5"/>
        <v>6.75</v>
      </c>
      <c r="N130" t="str">
        <f t="shared" si="3"/>
        <v>Arabica</v>
      </c>
      <c r="O130" t="str">
        <f t="shared" si="4"/>
        <v>Medium</v>
      </c>
      <c r="P130" t="str">
        <f>_xlfn.XLOOKUP(Orders[[#This Row],[Customer ID]],customers!$A$2:$A$1001,customers!$I$2:$I$1001,,0)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IF(_xlfn.XLOOKUP(C131,customers!$A$2:$A$1001,customers!$C$2:$C$1001, ,0)=0,"",_xlfn.XLOOKUP(C131,customers!$A$2:$A$1001,customers!$C$2:$C$1001,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si="5"/>
        <v>12.15</v>
      </c>
      <c r="N131" t="str">
        <f t="shared" ref="N131:N194" si="6">IF(I131="Rob","Robusta",IF(I131="Exc","Excelsa",IF(I131="Ara","Arabica",IF(I131="Lib","Liberica",""))))</f>
        <v>Excelsa</v>
      </c>
      <c r="O131" t="str">
        <f t="shared" ref="O131:O194" si="7">IF($J131="M","Medium",IF($J131="L","Large",IF($J131="D","Dark","")))</f>
        <v>Dark</v>
      </c>
      <c r="P131" t="str">
        <f>_xlfn.XLOOKUP(Orders[[#This Row],[Customer ID]],customers!$A$2:$A$1001,customers!$I$2:$I$1001,,0)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IF(_xlfn.XLOOKUP(C132,customers!$A$2:$A$1001,customers!$C$2:$C$1001, ,0)=0,"",_xlfn.XLOOKUP(C132,customers!$A$2:$A$1001,customers!$C$2:$C$1001,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ref="M132:M195" si="8">$L132*$E132</f>
        <v>148.92499999999998</v>
      </c>
      <c r="N132" t="str">
        <f t="shared" si="6"/>
        <v>Arabica</v>
      </c>
      <c r="O132" t="str">
        <f t="shared" si="7"/>
        <v>Large</v>
      </c>
      <c r="P132" t="str">
        <f>_xlfn.XLOOKUP(Orders[[#This Row],[Customer ID]],customers!$A$2:$A$1001,customers!$I$2:$I$1001,,0)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IF(_xlfn.XLOOKUP(C133,customers!$A$2:$A$1001,customers!$C$2:$C$1001, ,0)=0,"",_xlfn.XLOOKUP(C133,customers!$A$2:$A$1001,customers!$C$2:$C$1001,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8"/>
        <v>14.58</v>
      </c>
      <c r="N133" t="str">
        <f t="shared" si="6"/>
        <v>Excelsa</v>
      </c>
      <c r="O133" t="str">
        <f t="shared" si="7"/>
        <v>Dark</v>
      </c>
      <c r="P133" t="str">
        <f>_xlfn.XLOOKUP(Orders[[#This Row],[Customer ID]],customers!$A$2:$A$1001,customers!$I$2:$I$1001,,0)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IF(_xlfn.XLOOKUP(C134,customers!$A$2:$A$1001,customers!$C$2:$C$1001, ,0)=0,"",_xlfn.XLOOKUP(C134,customers!$A$2:$A$1001,customers!$C$2:$C$1001,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8"/>
        <v>148.92499999999998</v>
      </c>
      <c r="N134" t="str">
        <f t="shared" si="6"/>
        <v>Arabica</v>
      </c>
      <c r="O134" t="str">
        <f t="shared" si="7"/>
        <v>Large</v>
      </c>
      <c r="P134" t="str">
        <f>_xlfn.XLOOKUP(Orders[[#This Row],[Customer ID]],customers!$A$2:$A$1001,customers!$I$2:$I$1001,,0)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IF(_xlfn.XLOOKUP(C135,customers!$A$2:$A$1001,customers!$C$2:$C$1001, ,0)=0,"",_xlfn.XLOOKUP(C135,customers!$A$2:$A$1001,customers!$C$2:$C$1001,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8"/>
        <v>12.95</v>
      </c>
      <c r="N135" t="str">
        <f t="shared" si="6"/>
        <v>Liberica</v>
      </c>
      <c r="O135" t="str">
        <f t="shared" si="7"/>
        <v>Dark</v>
      </c>
      <c r="P135" t="str">
        <f>_xlfn.XLOOKUP(Orders[[#This Row],[Customer ID]],customers!$A$2:$A$1001,customers!$I$2:$I$1001,,0)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IF(_xlfn.XLOOKUP(C136,customers!$A$2:$A$1001,customers!$C$2:$C$1001, ,0)=0,"",_xlfn.XLOOKUP(C136,customers!$A$2:$A$1001,customers!$C$2:$C$1001,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8"/>
        <v>94.874999999999986</v>
      </c>
      <c r="N136" t="str">
        <f t="shared" si="6"/>
        <v>Excelsa</v>
      </c>
      <c r="O136" t="str">
        <f t="shared" si="7"/>
        <v>Medium</v>
      </c>
      <c r="P136" t="str">
        <f>_xlfn.XLOOKUP(Orders[[#This Row],[Customer ID]],customers!$A$2:$A$1001,customers!$I$2:$I$1001,,0)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IF(_xlfn.XLOOKUP(C137,customers!$A$2:$A$1001,customers!$C$2:$C$1001, ,0)=0,"",_xlfn.XLOOKUP(C137,customers!$A$2:$A$1001,customers!$C$2:$C$1001,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8"/>
        <v>38.849999999999994</v>
      </c>
      <c r="N137" t="str">
        <f t="shared" si="6"/>
        <v>Arabica</v>
      </c>
      <c r="O137" t="str">
        <f t="shared" si="7"/>
        <v>Large</v>
      </c>
      <c r="P137" t="str">
        <f>_xlfn.XLOOKUP(Orders[[#This Row],[Customer ID]],customers!$A$2:$A$1001,customers!$I$2:$I$1001,,0)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IF(_xlfn.XLOOKUP(C138,customers!$A$2:$A$1001,customers!$C$2:$C$1001, ,0)=0,"",_xlfn.XLOOKUP(C138,customers!$A$2:$A$1001,customers!$C$2:$C$1001,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8"/>
        <v>11.94</v>
      </c>
      <c r="N138" t="str">
        <f t="shared" si="6"/>
        <v>Arabica</v>
      </c>
      <c r="O138" t="str">
        <f t="shared" si="7"/>
        <v>Dark</v>
      </c>
      <c r="P138" t="str">
        <f>_xlfn.XLOOKUP(Orders[[#This Row],[Customer ID]],customers!$A$2:$A$1001,customers!$I$2:$I$1001,,0)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IF(_xlfn.XLOOKUP(C139,customers!$A$2:$A$1001,customers!$C$2:$C$1001, ,0)=0,"",_xlfn.XLOOKUP(C139,customers!$A$2:$A$1001,customers!$C$2:$C$1001,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8"/>
        <v>102.46499999999997</v>
      </c>
      <c r="N139" t="str">
        <f t="shared" si="6"/>
        <v>Excelsa</v>
      </c>
      <c r="O139" t="str">
        <f t="shared" si="7"/>
        <v>Large</v>
      </c>
      <c r="P139" t="str">
        <f>_xlfn.XLOOKUP(Orders[[#This Row],[Customer ID]],customers!$A$2:$A$1001,customers!$I$2:$I$1001,,0)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IF(_xlfn.XLOOKUP(C140,customers!$A$2:$A$1001,customers!$C$2:$C$1001, ,0)=0,"",_xlfn.XLOOKUP(C140,customers!$A$2:$A$1001,customers!$C$2:$C$1001,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8"/>
        <v>48.6</v>
      </c>
      <c r="N140" t="str">
        <f t="shared" si="6"/>
        <v>Excelsa</v>
      </c>
      <c r="O140" t="str">
        <f t="shared" si="7"/>
        <v>Dark</v>
      </c>
      <c r="P140" t="str">
        <f>_xlfn.XLOOKUP(Orders[[#This Row],[Customer ID]],customers!$A$2:$A$1001,customers!$I$2:$I$1001,,0)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IF(_xlfn.XLOOKUP(C141,customers!$A$2:$A$1001,customers!$C$2:$C$1001, ,0)=0,"",_xlfn.XLOOKUP(C141,customers!$A$2:$A$1001,customers!$C$2:$C$1001,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8"/>
        <v>77.699999999999989</v>
      </c>
      <c r="N141" t="str">
        <f t="shared" si="6"/>
        <v>Liberica</v>
      </c>
      <c r="O141" t="str">
        <f t="shared" si="7"/>
        <v>Dark</v>
      </c>
      <c r="P141" t="str">
        <f>_xlfn.XLOOKUP(Orders[[#This Row],[Customer ID]],customers!$A$2:$A$1001,customers!$I$2:$I$1001,,0)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IF(_xlfn.XLOOKUP(C142,customers!$A$2:$A$1001,customers!$C$2:$C$1001, ,0)=0,"",_xlfn.XLOOKUP(C142,customers!$A$2:$A$1001,customers!$C$2:$C$1001,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8"/>
        <v>29.784999999999997</v>
      </c>
      <c r="N142" t="str">
        <f t="shared" si="6"/>
        <v>Liberica</v>
      </c>
      <c r="O142" t="str">
        <f t="shared" si="7"/>
        <v>Dark</v>
      </c>
      <c r="P142" t="str">
        <f>_xlfn.XLOOKUP(Orders[[#This Row],[Customer ID]],customers!$A$2:$A$1001,customers!$I$2:$I$1001,,0)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IF(_xlfn.XLOOKUP(C143,customers!$A$2:$A$1001,customers!$C$2:$C$1001, ,0)=0,"",_xlfn.XLOOKUP(C143,customers!$A$2:$A$1001,customers!$C$2:$C$1001,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8"/>
        <v>15.54</v>
      </c>
      <c r="N143" t="str">
        <f t="shared" si="6"/>
        <v>Arabica</v>
      </c>
      <c r="O143" t="str">
        <f t="shared" si="7"/>
        <v>Large</v>
      </c>
      <c r="P143" t="str">
        <f>_xlfn.XLOOKUP(Orders[[#This Row],[Customer ID]],customers!$A$2:$A$1001,customers!$I$2:$I$1001,,0)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IF(_xlfn.XLOOKUP(C144,customers!$A$2:$A$1001,customers!$C$2:$C$1001, ,0)=0,"",_xlfn.XLOOKUP(C144,customers!$A$2:$A$1001,customers!$C$2:$C$1001,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8"/>
        <v>136.61999999999998</v>
      </c>
      <c r="N144" t="str">
        <f t="shared" si="6"/>
        <v>Excelsa</v>
      </c>
      <c r="O144" t="str">
        <f t="shared" si="7"/>
        <v>Large</v>
      </c>
      <c r="P144" t="str">
        <f>_xlfn.XLOOKUP(Orders[[#This Row],[Customer ID]],customers!$A$2:$A$1001,customers!$I$2:$I$1001,,0)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IF(_xlfn.XLOOKUP(C145,customers!$A$2:$A$1001,customers!$C$2:$C$1001, ,0)=0,"",_xlfn.XLOOKUP(C145,customers!$A$2:$A$1001,customers!$C$2:$C$1001,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8"/>
        <v>17.46</v>
      </c>
      <c r="N145" t="str">
        <f t="shared" si="6"/>
        <v>Liberica</v>
      </c>
      <c r="O145" t="str">
        <f t="shared" si="7"/>
        <v>Medium</v>
      </c>
      <c r="P145" t="str">
        <f>_xlfn.XLOOKUP(Orders[[#This Row],[Customer ID]],customers!$A$2:$A$1001,customers!$I$2:$I$1001,,0)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IF(_xlfn.XLOOKUP(C146,customers!$A$2:$A$1001,customers!$C$2:$C$1001, ,0)=0,"",_xlfn.XLOOKUP(C146,customers!$A$2:$A$1001,customers!$C$2:$C$1001,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8"/>
        <v>68.309999999999988</v>
      </c>
      <c r="N146" t="str">
        <f t="shared" si="6"/>
        <v>Excelsa</v>
      </c>
      <c r="O146" t="str">
        <f t="shared" si="7"/>
        <v>Large</v>
      </c>
      <c r="P146" t="str">
        <f>_xlfn.XLOOKUP(Orders[[#This Row],[Customer ID]],customers!$A$2:$A$1001,customers!$I$2:$I$1001,,0)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IF(_xlfn.XLOOKUP(C147,customers!$A$2:$A$1001,customers!$C$2:$C$1001, ,0)=0,"",_xlfn.XLOOKUP(C147,customers!$A$2:$A$1001,customers!$C$2:$C$1001,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8"/>
        <v>17.46</v>
      </c>
      <c r="N147" t="str">
        <f t="shared" si="6"/>
        <v>Liberica</v>
      </c>
      <c r="O147" t="str">
        <f t="shared" si="7"/>
        <v>Medium</v>
      </c>
      <c r="P147" t="str">
        <f>_xlfn.XLOOKUP(Orders[[#This Row],[Customer ID]],customers!$A$2:$A$1001,customers!$I$2:$I$1001,,0)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IF(_xlfn.XLOOKUP(C148,customers!$A$2:$A$1001,customers!$C$2:$C$1001, ,0)=0,"",_xlfn.XLOOKUP(C148,customers!$A$2:$A$1001,customers!$C$2:$C$1001,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8"/>
        <v>43.650000000000006</v>
      </c>
      <c r="N148" t="str">
        <f t="shared" si="6"/>
        <v>Liberica</v>
      </c>
      <c r="O148" t="str">
        <f t="shared" si="7"/>
        <v>Medium</v>
      </c>
      <c r="P148" t="str">
        <f>_xlfn.XLOOKUP(Orders[[#This Row],[Customer ID]],customers!$A$2:$A$1001,customers!$I$2:$I$1001,,0)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IF(_xlfn.XLOOKUP(C149,customers!$A$2:$A$1001,customers!$C$2:$C$1001, ,0)=0,"",_xlfn.XLOOKUP(C149,customers!$A$2:$A$1001,customers!$C$2:$C$1001,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8"/>
        <v>27.5</v>
      </c>
      <c r="N149" t="str">
        <f t="shared" si="6"/>
        <v>Excelsa</v>
      </c>
      <c r="O149" t="str">
        <f t="shared" si="7"/>
        <v>Medium</v>
      </c>
      <c r="P149" t="str">
        <f>_xlfn.XLOOKUP(Orders[[#This Row],[Customer ID]],customers!$A$2:$A$1001,customers!$I$2:$I$1001,,0)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IF(_xlfn.XLOOKUP(C150,customers!$A$2:$A$1001,customers!$C$2:$C$1001, ,0)=0,"",_xlfn.XLOOKUP(C150,customers!$A$2:$A$1001,customers!$C$2:$C$1001,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8"/>
        <v>18.225000000000001</v>
      </c>
      <c r="N150" t="str">
        <f t="shared" si="6"/>
        <v>Excelsa</v>
      </c>
      <c r="O150" t="str">
        <f t="shared" si="7"/>
        <v>Dark</v>
      </c>
      <c r="P150" t="str">
        <f>_xlfn.XLOOKUP(Orders[[#This Row],[Customer ID]],customers!$A$2:$A$1001,customers!$I$2:$I$1001,,0)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IF(_xlfn.XLOOKUP(C151,customers!$A$2:$A$1001,customers!$C$2:$C$1001, ,0)=0,"",_xlfn.XLOOKUP(C151,customers!$A$2:$A$1001,customers!$C$2:$C$1001,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8"/>
        <v>51.749999999999993</v>
      </c>
      <c r="N151" t="str">
        <f t="shared" si="6"/>
        <v>Arabica</v>
      </c>
      <c r="O151" t="str">
        <f t="shared" si="7"/>
        <v>Medium</v>
      </c>
      <c r="P151" t="str">
        <f>_xlfn.XLOOKUP(Orders[[#This Row],[Customer ID]],customers!$A$2:$A$1001,customers!$I$2:$I$1001,,0)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IF(_xlfn.XLOOKUP(C152,customers!$A$2:$A$1001,customers!$C$2:$C$1001, ,0)=0,"",_xlfn.XLOOKUP(C152,customers!$A$2:$A$1001,customers!$C$2:$C$1001,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8"/>
        <v>12.95</v>
      </c>
      <c r="N152" t="str">
        <f t="shared" si="6"/>
        <v>Liberica</v>
      </c>
      <c r="O152" t="str">
        <f t="shared" si="7"/>
        <v>Dark</v>
      </c>
      <c r="P152" t="str">
        <f>_xlfn.XLOOKUP(Orders[[#This Row],[Customer ID]],customers!$A$2:$A$1001,customers!$I$2:$I$1001,,0)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IF(_xlfn.XLOOKUP(C153,customers!$A$2:$A$1001,customers!$C$2:$C$1001, ,0)=0,"",_xlfn.XLOOKUP(C153,customers!$A$2:$A$1001,customers!$C$2:$C$1001,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8"/>
        <v>33.75</v>
      </c>
      <c r="N153" t="str">
        <f t="shared" si="6"/>
        <v>Arabica</v>
      </c>
      <c r="O153" t="str">
        <f t="shared" si="7"/>
        <v>Medium</v>
      </c>
      <c r="P153" t="str">
        <f>_xlfn.XLOOKUP(Orders[[#This Row],[Customer ID]],customers!$A$2:$A$1001,customers!$I$2:$I$1001,,0)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IF(_xlfn.XLOOKUP(C154,customers!$A$2:$A$1001,customers!$C$2:$C$1001, ,0)=0,"",_xlfn.XLOOKUP(C154,customers!$A$2:$A$1001,customers!$C$2:$C$1001,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8"/>
        <v>68.655000000000001</v>
      </c>
      <c r="N154" t="str">
        <f t="shared" si="6"/>
        <v>Robusta</v>
      </c>
      <c r="O154" t="str">
        <f t="shared" si="7"/>
        <v>Medium</v>
      </c>
      <c r="P154" t="str">
        <f>_xlfn.XLOOKUP(Orders[[#This Row],[Customer ID]],customers!$A$2:$A$1001,customers!$I$2:$I$1001,,0)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IF(_xlfn.XLOOKUP(C155,customers!$A$2:$A$1001,customers!$C$2:$C$1001, ,0)=0,"",_xlfn.XLOOKUP(C155,customers!$A$2:$A$1001,customers!$C$2:$C$1001,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8"/>
        <v>2.6849999999999996</v>
      </c>
      <c r="N155" t="str">
        <f t="shared" si="6"/>
        <v>Robusta</v>
      </c>
      <c r="O155" t="str">
        <f t="shared" si="7"/>
        <v>Dark</v>
      </c>
      <c r="P155" t="str">
        <f>_xlfn.XLOOKUP(Orders[[#This Row],[Customer ID]],customers!$A$2:$A$1001,customers!$I$2:$I$1001,,0)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IF(_xlfn.XLOOKUP(C156,customers!$A$2:$A$1001,customers!$C$2:$C$1001, ,0)=0,"",_xlfn.XLOOKUP(C156,customers!$A$2:$A$1001,customers!$C$2:$C$1001,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8"/>
        <v>114.42499999999998</v>
      </c>
      <c r="N156" t="str">
        <f t="shared" si="6"/>
        <v>Arabica</v>
      </c>
      <c r="O156" t="str">
        <f t="shared" si="7"/>
        <v>Dark</v>
      </c>
      <c r="P156" t="str">
        <f>_xlfn.XLOOKUP(Orders[[#This Row],[Customer ID]],customers!$A$2:$A$1001,customers!$I$2:$I$1001,,0)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IF(_xlfn.XLOOKUP(C157,customers!$A$2:$A$1001,customers!$C$2:$C$1001, ,0)=0,"",_xlfn.XLOOKUP(C157,customers!$A$2:$A$1001,customers!$C$2:$C$1001,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8"/>
        <v>155.24999999999997</v>
      </c>
      <c r="N157" t="str">
        <f t="shared" si="6"/>
        <v>Arabica</v>
      </c>
      <c r="O157" t="str">
        <f t="shared" si="7"/>
        <v>Medium</v>
      </c>
      <c r="P157" t="str">
        <f>_xlfn.XLOOKUP(Orders[[#This Row],[Customer ID]],customers!$A$2:$A$1001,customers!$I$2:$I$1001,,0)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IF(_xlfn.XLOOKUP(C158,customers!$A$2:$A$1001,customers!$C$2:$C$1001, ,0)=0,"",_xlfn.XLOOKUP(C158,customers!$A$2:$A$1001,customers!$C$2:$C$1001,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8"/>
        <v>77.624999999999986</v>
      </c>
      <c r="N158" t="str">
        <f t="shared" si="6"/>
        <v>Arabica</v>
      </c>
      <c r="O158" t="str">
        <f t="shared" si="7"/>
        <v>Medium</v>
      </c>
      <c r="P158" t="str">
        <f>_xlfn.XLOOKUP(Orders[[#This Row],[Customer ID]],customers!$A$2:$A$1001,customers!$I$2:$I$1001,,0)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IF(_xlfn.XLOOKUP(C159,customers!$A$2:$A$1001,customers!$C$2:$C$1001, ,0)=0,"",_xlfn.XLOOKUP(C159,customers!$A$2:$A$1001,customers!$C$2:$C$1001,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8"/>
        <v>61.754999999999995</v>
      </c>
      <c r="N159" t="str">
        <f t="shared" si="6"/>
        <v>Robusta</v>
      </c>
      <c r="O159" t="str">
        <f t="shared" si="7"/>
        <v>Dark</v>
      </c>
      <c r="P159" t="str">
        <f>_xlfn.XLOOKUP(Orders[[#This Row],[Customer ID]],customers!$A$2:$A$1001,customers!$I$2:$I$1001,,0)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IF(_xlfn.XLOOKUP(C160,customers!$A$2:$A$1001,customers!$C$2:$C$1001, ,0)=0,"",_xlfn.XLOOKUP(C160,customers!$A$2:$A$1001,customers!$C$2:$C$1001,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8"/>
        <v>123.50999999999999</v>
      </c>
      <c r="N160" t="str">
        <f t="shared" si="6"/>
        <v>Robusta</v>
      </c>
      <c r="O160" t="str">
        <f t="shared" si="7"/>
        <v>Dark</v>
      </c>
      <c r="P160" t="str">
        <f>_xlfn.XLOOKUP(Orders[[#This Row],[Customer ID]],customers!$A$2:$A$1001,customers!$I$2:$I$1001,,0)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IF(_xlfn.XLOOKUP(C161,customers!$A$2:$A$1001,customers!$C$2:$C$1001, ,0)=0,"",_xlfn.XLOOKUP(C161,customers!$A$2:$A$1001,customers!$C$2:$C$1001,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8"/>
        <v>218.73</v>
      </c>
      <c r="N161" t="str">
        <f t="shared" si="6"/>
        <v>Liberica</v>
      </c>
      <c r="O161" t="str">
        <f t="shared" si="7"/>
        <v>Large</v>
      </c>
      <c r="P161" t="str">
        <f>_xlfn.XLOOKUP(Orders[[#This Row],[Customer ID]],customers!$A$2:$A$1001,customers!$I$2:$I$1001,,0)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IF(_xlfn.XLOOKUP(C162,customers!$A$2:$A$1001,customers!$C$2:$C$1001, ,0)=0,"",_xlfn.XLOOKUP(C162,customers!$A$2:$A$1001,customers!$C$2:$C$1001,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8"/>
        <v>33</v>
      </c>
      <c r="N162" t="str">
        <f t="shared" si="6"/>
        <v>Excelsa</v>
      </c>
      <c r="O162" t="str">
        <f t="shared" si="7"/>
        <v>Medium</v>
      </c>
      <c r="P162" t="str">
        <f>_xlfn.XLOOKUP(Orders[[#This Row],[Customer ID]],customers!$A$2:$A$1001,customers!$I$2:$I$1001,,0)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IF(_xlfn.XLOOKUP(C163,customers!$A$2:$A$1001,customers!$C$2:$C$1001, ,0)=0,"",_xlfn.XLOOKUP(C163,customers!$A$2:$A$1001,customers!$C$2:$C$1001,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8"/>
        <v>23.31</v>
      </c>
      <c r="N163" t="str">
        <f t="shared" si="6"/>
        <v>Arabica</v>
      </c>
      <c r="O163" t="str">
        <f t="shared" si="7"/>
        <v>Large</v>
      </c>
      <c r="P163" t="str">
        <f>_xlfn.XLOOKUP(Orders[[#This Row],[Customer ID]],customers!$A$2:$A$1001,customers!$I$2:$I$1001,,0)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IF(_xlfn.XLOOKUP(C164,customers!$A$2:$A$1001,customers!$C$2:$C$1001, ,0)=0,"",_xlfn.XLOOKUP(C164,customers!$A$2:$A$1001,customers!$C$2:$C$1001,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8"/>
        <v>21.87</v>
      </c>
      <c r="N164" t="str">
        <f t="shared" si="6"/>
        <v>Excelsa</v>
      </c>
      <c r="O164" t="str">
        <f t="shared" si="7"/>
        <v>Dark</v>
      </c>
      <c r="P164" t="str">
        <f>_xlfn.XLOOKUP(Orders[[#This Row],[Customer ID]],customers!$A$2:$A$1001,customers!$I$2:$I$1001,,0)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IF(_xlfn.XLOOKUP(C165,customers!$A$2:$A$1001,customers!$C$2:$C$1001, ,0)=0,"",_xlfn.XLOOKUP(C165,customers!$A$2:$A$1001,customers!$C$2:$C$1001,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8"/>
        <v>16.11</v>
      </c>
      <c r="N165" t="str">
        <f t="shared" si="6"/>
        <v>Robusta</v>
      </c>
      <c r="O165" t="str">
        <f t="shared" si="7"/>
        <v>Dark</v>
      </c>
      <c r="P165" t="str">
        <f>_xlfn.XLOOKUP(Orders[[#This Row],[Customer ID]],customers!$A$2:$A$1001,customers!$I$2:$I$1001,,0)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IF(_xlfn.XLOOKUP(C166,customers!$A$2:$A$1001,customers!$C$2:$C$1001, ,0)=0,"",_xlfn.XLOOKUP(C166,customers!$A$2:$A$1001,customers!$C$2:$C$1001,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8"/>
        <v>29.16</v>
      </c>
      <c r="N166" t="str">
        <f t="shared" si="6"/>
        <v>Excelsa</v>
      </c>
      <c r="O166" t="str">
        <f t="shared" si="7"/>
        <v>Dark</v>
      </c>
      <c r="P166" t="str">
        <f>_xlfn.XLOOKUP(Orders[[#This Row],[Customer ID]],customers!$A$2:$A$1001,customers!$I$2:$I$1001,,0)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IF(_xlfn.XLOOKUP(C167,customers!$A$2:$A$1001,customers!$C$2:$C$1001, ,0)=0,"",_xlfn.XLOOKUP(C167,customers!$A$2:$A$1001,customers!$C$2:$C$1001,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8"/>
        <v>53.699999999999996</v>
      </c>
      <c r="N167" t="str">
        <f t="shared" si="6"/>
        <v>Robusta</v>
      </c>
      <c r="O167" t="str">
        <f t="shared" si="7"/>
        <v>Dark</v>
      </c>
      <c r="P167" t="str">
        <f>_xlfn.XLOOKUP(Orders[[#This Row],[Customer ID]],customers!$A$2:$A$1001,customers!$I$2:$I$1001,,0)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IF(_xlfn.XLOOKUP(C168,customers!$A$2:$A$1001,customers!$C$2:$C$1001, ,0)=0,"",_xlfn.XLOOKUP(C168,customers!$A$2:$A$1001,customers!$C$2:$C$1001,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8"/>
        <v>26.849999999999994</v>
      </c>
      <c r="N168" t="str">
        <f t="shared" si="6"/>
        <v>Robusta</v>
      </c>
      <c r="O168" t="str">
        <f t="shared" si="7"/>
        <v>Dark</v>
      </c>
      <c r="P168" t="str">
        <f>_xlfn.XLOOKUP(Orders[[#This Row],[Customer ID]],customers!$A$2:$A$1001,customers!$I$2:$I$1001,,0)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IF(_xlfn.XLOOKUP(C169,customers!$A$2:$A$1001,customers!$C$2:$C$1001, ,0)=0,"",_xlfn.XLOOKUP(C169,customers!$A$2:$A$1001,customers!$C$2:$C$1001,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8"/>
        <v>41.25</v>
      </c>
      <c r="N169" t="str">
        <f t="shared" si="6"/>
        <v>Excelsa</v>
      </c>
      <c r="O169" t="str">
        <f t="shared" si="7"/>
        <v>Medium</v>
      </c>
      <c r="P169" t="str">
        <f>_xlfn.XLOOKUP(Orders[[#This Row],[Customer ID]],customers!$A$2:$A$1001,customers!$I$2:$I$1001,,0)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IF(_xlfn.XLOOKUP(C170,customers!$A$2:$A$1001,customers!$C$2:$C$1001, ,0)=0,"",_xlfn.XLOOKUP(C170,customers!$A$2:$A$1001,customers!$C$2:$C$1001,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8"/>
        <v>40.5</v>
      </c>
      <c r="N170" t="str">
        <f t="shared" si="6"/>
        <v>Arabica</v>
      </c>
      <c r="O170" t="str">
        <f t="shared" si="7"/>
        <v>Medium</v>
      </c>
      <c r="P170" t="str">
        <f>_xlfn.XLOOKUP(Orders[[#This Row],[Customer ID]],customers!$A$2:$A$1001,customers!$I$2:$I$1001,,0)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IF(_xlfn.XLOOKUP(C171,customers!$A$2:$A$1001,customers!$C$2:$C$1001, ,0)=0,"",_xlfn.XLOOKUP(C171,customers!$A$2:$A$1001,customers!$C$2:$C$1001,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8"/>
        <v>17.899999999999999</v>
      </c>
      <c r="N171" t="str">
        <f t="shared" si="6"/>
        <v>Robusta</v>
      </c>
      <c r="O171" t="str">
        <f t="shared" si="7"/>
        <v>Dark</v>
      </c>
      <c r="P171" t="str">
        <f>_xlfn.XLOOKUP(Orders[[#This Row],[Customer ID]],customers!$A$2:$A$1001,customers!$I$2:$I$1001,,0)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IF(_xlfn.XLOOKUP(C172,customers!$A$2:$A$1001,customers!$C$2:$C$1001, ,0)=0,"",_xlfn.XLOOKUP(C172,customers!$A$2:$A$1001,customers!$C$2:$C$1001,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8"/>
        <v>68.309999999999988</v>
      </c>
      <c r="N172" t="str">
        <f t="shared" si="6"/>
        <v>Excelsa</v>
      </c>
      <c r="O172" t="str">
        <f t="shared" si="7"/>
        <v>Large</v>
      </c>
      <c r="P172" t="str">
        <f>_xlfn.XLOOKUP(Orders[[#This Row],[Customer ID]],customers!$A$2:$A$1001,customers!$I$2:$I$1001,,0)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IF(_xlfn.XLOOKUP(C173,customers!$A$2:$A$1001,customers!$C$2:$C$1001, ,0)=0,"",_xlfn.XLOOKUP(C173,customers!$A$2:$A$1001,customers!$C$2:$C$1001,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8"/>
        <v>63.249999999999993</v>
      </c>
      <c r="N173" t="str">
        <f t="shared" si="6"/>
        <v>Excelsa</v>
      </c>
      <c r="O173" t="str">
        <f t="shared" si="7"/>
        <v>Medium</v>
      </c>
      <c r="P173" t="str">
        <f>_xlfn.XLOOKUP(Orders[[#This Row],[Customer ID]],customers!$A$2:$A$1001,customers!$I$2:$I$1001,,0)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IF(_xlfn.XLOOKUP(C174,customers!$A$2:$A$1001,customers!$C$2:$C$1001, ,0)=0,"",_xlfn.XLOOKUP(C174,customers!$A$2:$A$1001,customers!$C$2:$C$1001,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8"/>
        <v>21.87</v>
      </c>
      <c r="N174" t="str">
        <f t="shared" si="6"/>
        <v>Excelsa</v>
      </c>
      <c r="O174" t="str">
        <f t="shared" si="7"/>
        <v>Dark</v>
      </c>
      <c r="P174" t="str">
        <f>_xlfn.XLOOKUP(Orders[[#This Row],[Customer ID]],customers!$A$2:$A$1001,customers!$I$2:$I$1001,,0)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IF(_xlfn.XLOOKUP(C175,customers!$A$2:$A$1001,customers!$C$2:$C$1001, ,0)=0,"",_xlfn.XLOOKUP(C175,customers!$A$2:$A$1001,customers!$C$2:$C$1001,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8"/>
        <v>91.539999999999992</v>
      </c>
      <c r="N175" t="str">
        <f t="shared" si="6"/>
        <v>Robusta</v>
      </c>
      <c r="O175" t="str">
        <f t="shared" si="7"/>
        <v>Medium</v>
      </c>
      <c r="P175" t="str">
        <f>_xlfn.XLOOKUP(Orders[[#This Row],[Customer ID]],customers!$A$2:$A$1001,customers!$I$2:$I$1001,,0)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IF(_xlfn.XLOOKUP(C176,customers!$A$2:$A$1001,customers!$C$2:$C$1001, ,0)=0,"",_xlfn.XLOOKUP(C176,customers!$A$2:$A$1001,customers!$C$2:$C$1001,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8"/>
        <v>204.92999999999995</v>
      </c>
      <c r="N176" t="str">
        <f t="shared" si="6"/>
        <v>Excelsa</v>
      </c>
      <c r="O176" t="str">
        <f t="shared" si="7"/>
        <v>Large</v>
      </c>
      <c r="P176" t="str">
        <f>_xlfn.XLOOKUP(Orders[[#This Row],[Customer ID]],customers!$A$2:$A$1001,customers!$I$2:$I$1001,,0)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IF(_xlfn.XLOOKUP(C177,customers!$A$2:$A$1001,customers!$C$2:$C$1001, ,0)=0,"",_xlfn.XLOOKUP(C177,customers!$A$2:$A$1001,customers!$C$2:$C$1001,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8"/>
        <v>63.249999999999993</v>
      </c>
      <c r="N177" t="str">
        <f t="shared" si="6"/>
        <v>Excelsa</v>
      </c>
      <c r="O177" t="str">
        <f t="shared" si="7"/>
        <v>Medium</v>
      </c>
      <c r="P177" t="str">
        <f>_xlfn.XLOOKUP(Orders[[#This Row],[Customer ID]],customers!$A$2:$A$1001,customers!$I$2:$I$1001,,0)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IF(_xlfn.XLOOKUP(C178,customers!$A$2:$A$1001,customers!$C$2:$C$1001, ,0)=0,"",_xlfn.XLOOKUP(C178,customers!$A$2:$A$1001,customers!$C$2:$C$1001,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8"/>
        <v>34.154999999999994</v>
      </c>
      <c r="N178" t="str">
        <f t="shared" si="6"/>
        <v>Excelsa</v>
      </c>
      <c r="O178" t="str">
        <f t="shared" si="7"/>
        <v>Large</v>
      </c>
      <c r="P178" t="str">
        <f>_xlfn.XLOOKUP(Orders[[#This Row],[Customer ID]],customers!$A$2:$A$1001,customers!$I$2:$I$1001,,0)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IF(_xlfn.XLOOKUP(C179,customers!$A$2:$A$1001,customers!$C$2:$C$1001, ,0)=0,"",_xlfn.XLOOKUP(C179,customers!$A$2:$A$1001,customers!$C$2:$C$1001,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8"/>
        <v>109.93999999999998</v>
      </c>
      <c r="N179" t="str">
        <f t="shared" si="6"/>
        <v>Robusta</v>
      </c>
      <c r="O179" t="str">
        <f t="shared" si="7"/>
        <v>Large</v>
      </c>
      <c r="P179" t="str">
        <f>_xlfn.XLOOKUP(Orders[[#This Row],[Customer ID]],customers!$A$2:$A$1001,customers!$I$2:$I$1001,,0)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IF(_xlfn.XLOOKUP(C180,customers!$A$2:$A$1001,customers!$C$2:$C$1001, ,0)=0,"",_xlfn.XLOOKUP(C180,customers!$A$2:$A$1001,customers!$C$2:$C$1001,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8"/>
        <v>25.9</v>
      </c>
      <c r="N180" t="str">
        <f t="shared" si="6"/>
        <v>Arabica</v>
      </c>
      <c r="O180" t="str">
        <f t="shared" si="7"/>
        <v>Large</v>
      </c>
      <c r="P180" t="str">
        <f>_xlfn.XLOOKUP(Orders[[#This Row],[Customer ID]],customers!$A$2:$A$1001,customers!$I$2:$I$1001,,0)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IF(_xlfn.XLOOKUP(C181,customers!$A$2:$A$1001,customers!$C$2:$C$1001, ,0)=0,"",_xlfn.XLOOKUP(C181,customers!$A$2:$A$1001,customers!$C$2:$C$1001,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8"/>
        <v>2.9849999999999999</v>
      </c>
      <c r="N181" t="str">
        <f t="shared" si="6"/>
        <v>Arabica</v>
      </c>
      <c r="O181" t="str">
        <f t="shared" si="7"/>
        <v>Dark</v>
      </c>
      <c r="P181" t="str">
        <f>_xlfn.XLOOKUP(Orders[[#This Row],[Customer ID]],customers!$A$2:$A$1001,customers!$I$2:$I$1001,,0)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IF(_xlfn.XLOOKUP(C182,customers!$A$2:$A$1001,customers!$C$2:$C$1001, ,0)=0,"",_xlfn.XLOOKUP(C182,customers!$A$2:$A$1001,customers!$C$2:$C$1001,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8"/>
        <v>22.274999999999999</v>
      </c>
      <c r="N182" t="str">
        <f t="shared" si="6"/>
        <v>Excelsa</v>
      </c>
      <c r="O182" t="str">
        <f t="shared" si="7"/>
        <v>Large</v>
      </c>
      <c r="P182" t="str">
        <f>_xlfn.XLOOKUP(Orders[[#This Row],[Customer ID]],customers!$A$2:$A$1001,customers!$I$2:$I$1001,,0)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IF(_xlfn.XLOOKUP(C183,customers!$A$2:$A$1001,customers!$C$2:$C$1001, ,0)=0,"",_xlfn.XLOOKUP(C183,customers!$A$2:$A$1001,customers!$C$2:$C$1001,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8"/>
        <v>29.849999999999998</v>
      </c>
      <c r="N183" t="str">
        <f t="shared" si="6"/>
        <v>Arabica</v>
      </c>
      <c r="O183" t="str">
        <f t="shared" si="7"/>
        <v>Dark</v>
      </c>
      <c r="P183" t="str">
        <f>_xlfn.XLOOKUP(Orders[[#This Row],[Customer ID]],customers!$A$2:$A$1001,customers!$I$2:$I$1001,,0)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IF(_xlfn.XLOOKUP(C184,customers!$A$2:$A$1001,customers!$C$2:$C$1001, ,0)=0,"",_xlfn.XLOOKUP(C184,customers!$A$2:$A$1001,customers!$C$2:$C$1001,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8"/>
        <v>32.22</v>
      </c>
      <c r="N184" t="str">
        <f t="shared" si="6"/>
        <v>Robusta</v>
      </c>
      <c r="O184" t="str">
        <f t="shared" si="7"/>
        <v>Dark</v>
      </c>
      <c r="P184" t="str">
        <f>_xlfn.XLOOKUP(Orders[[#This Row],[Customer ID]],customers!$A$2:$A$1001,customers!$I$2:$I$1001,,0)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IF(_xlfn.XLOOKUP(C185,customers!$A$2:$A$1001,customers!$C$2:$C$1001, ,0)=0,"",_xlfn.XLOOKUP(C185,customers!$A$2:$A$1001,customers!$C$2:$C$1001,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8"/>
        <v>8.25</v>
      </c>
      <c r="N185" t="str">
        <f t="shared" si="6"/>
        <v>Excelsa</v>
      </c>
      <c r="O185" t="str">
        <f t="shared" si="7"/>
        <v>Medium</v>
      </c>
      <c r="P185" t="str">
        <f>_xlfn.XLOOKUP(Orders[[#This Row],[Customer ID]],customers!$A$2:$A$1001,customers!$I$2:$I$1001,,0)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IF(_xlfn.XLOOKUP(C186,customers!$A$2:$A$1001,customers!$C$2:$C$1001, ,0)=0,"",_xlfn.XLOOKUP(C186,customers!$A$2:$A$1001,customers!$C$2:$C$1001,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8"/>
        <v>31.08</v>
      </c>
      <c r="N186" t="str">
        <f t="shared" si="6"/>
        <v>Arabica</v>
      </c>
      <c r="O186" t="str">
        <f t="shared" si="7"/>
        <v>Large</v>
      </c>
      <c r="P186" t="str">
        <f>_xlfn.XLOOKUP(Orders[[#This Row],[Customer ID]],customers!$A$2:$A$1001,customers!$I$2:$I$1001,,0)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IF(_xlfn.XLOOKUP(C187,customers!$A$2:$A$1001,customers!$C$2:$C$1001, ,0)=0,"",_xlfn.XLOOKUP(C187,customers!$A$2:$A$1001,customers!$C$2:$C$1001,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8"/>
        <v>36.450000000000003</v>
      </c>
      <c r="N187" t="str">
        <f t="shared" si="6"/>
        <v>Excelsa</v>
      </c>
      <c r="O187" t="str">
        <f t="shared" si="7"/>
        <v>Dark</v>
      </c>
      <c r="P187" t="str">
        <f>_xlfn.XLOOKUP(Orders[[#This Row],[Customer ID]],customers!$A$2:$A$1001,customers!$I$2:$I$1001,,0)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IF(_xlfn.XLOOKUP(C188,customers!$A$2:$A$1001,customers!$C$2:$C$1001, ,0)=0,"",_xlfn.XLOOKUP(C188,customers!$A$2:$A$1001,customers!$C$2:$C$1001,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8"/>
        <v>68.655000000000001</v>
      </c>
      <c r="N188" t="str">
        <f t="shared" si="6"/>
        <v>Robusta</v>
      </c>
      <c r="O188" t="str">
        <f t="shared" si="7"/>
        <v>Medium</v>
      </c>
      <c r="P188" t="str">
        <f>_xlfn.XLOOKUP(Orders[[#This Row],[Customer ID]],customers!$A$2:$A$1001,customers!$I$2:$I$1001,,0)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IF(_xlfn.XLOOKUP(C189,customers!$A$2:$A$1001,customers!$C$2:$C$1001, ,0)=0,"",_xlfn.XLOOKUP(C189,customers!$A$2:$A$1001,customers!$C$2:$C$1001,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8"/>
        <v>43.650000000000006</v>
      </c>
      <c r="N189" t="str">
        <f t="shared" si="6"/>
        <v>Liberica</v>
      </c>
      <c r="O189" t="str">
        <f t="shared" si="7"/>
        <v>Medium</v>
      </c>
      <c r="P189" t="str">
        <f>_xlfn.XLOOKUP(Orders[[#This Row],[Customer ID]],customers!$A$2:$A$1001,customers!$I$2:$I$1001,,0)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IF(_xlfn.XLOOKUP(C190,customers!$A$2:$A$1001,customers!$C$2:$C$1001, ,0)=0,"",_xlfn.XLOOKUP(C190,customers!$A$2:$A$1001,customers!$C$2:$C$1001,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8"/>
        <v>4.4550000000000001</v>
      </c>
      <c r="N190" t="str">
        <f t="shared" si="6"/>
        <v>Excelsa</v>
      </c>
      <c r="O190" t="str">
        <f t="shared" si="7"/>
        <v>Large</v>
      </c>
      <c r="P190" t="str">
        <f>_xlfn.XLOOKUP(Orders[[#This Row],[Customer ID]],customers!$A$2:$A$1001,customers!$I$2:$I$1001,,0)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IF(_xlfn.XLOOKUP(C191,customers!$A$2:$A$1001,customers!$C$2:$C$1001, ,0)=0,"",_xlfn.XLOOKUP(C191,customers!$A$2:$A$1001,customers!$C$2:$C$1001,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8"/>
        <v>43.650000000000006</v>
      </c>
      <c r="N191" t="str">
        <f t="shared" si="6"/>
        <v>Liberica</v>
      </c>
      <c r="O191" t="str">
        <f t="shared" si="7"/>
        <v>Medium</v>
      </c>
      <c r="P191" t="str">
        <f>_xlfn.XLOOKUP(Orders[[#This Row],[Customer ID]],customers!$A$2:$A$1001,customers!$I$2:$I$1001,,0)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IF(_xlfn.XLOOKUP(C192,customers!$A$2:$A$1001,customers!$C$2:$C$1001, ,0)=0,"",_xlfn.XLOOKUP(C192,customers!$A$2:$A$1001,customers!$C$2:$C$1001,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8"/>
        <v>33.464999999999996</v>
      </c>
      <c r="N192" t="str">
        <f t="shared" si="6"/>
        <v>Liberica</v>
      </c>
      <c r="O192" t="str">
        <f t="shared" si="7"/>
        <v>Medium</v>
      </c>
      <c r="P192" t="str">
        <f>_xlfn.XLOOKUP(Orders[[#This Row],[Customer ID]],customers!$A$2:$A$1001,customers!$I$2:$I$1001,,0)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IF(_xlfn.XLOOKUP(C193,customers!$A$2:$A$1001,customers!$C$2:$C$1001, ,0)=0,"",_xlfn.XLOOKUP(C193,customers!$A$2:$A$1001,customers!$C$2:$C$1001,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8"/>
        <v>19.424999999999997</v>
      </c>
      <c r="N193" t="str">
        <f t="shared" si="6"/>
        <v>Liberica</v>
      </c>
      <c r="O193" t="str">
        <f t="shared" si="7"/>
        <v>Dark</v>
      </c>
      <c r="P193" t="str">
        <f>_xlfn.XLOOKUP(Orders[[#This Row],[Customer ID]],customers!$A$2:$A$1001,customers!$I$2:$I$1001,,0)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IF(_xlfn.XLOOKUP(C194,customers!$A$2:$A$1001,customers!$C$2:$C$1001, ,0)=0,"",_xlfn.XLOOKUP(C194,customers!$A$2:$A$1001,customers!$C$2:$C$1001,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8"/>
        <v>72.900000000000006</v>
      </c>
      <c r="N194" t="str">
        <f t="shared" si="6"/>
        <v>Excelsa</v>
      </c>
      <c r="O194" t="str">
        <f t="shared" si="7"/>
        <v>Dark</v>
      </c>
      <c r="P194" t="str">
        <f>_xlfn.XLOOKUP(Orders[[#This Row],[Customer ID]],customers!$A$2:$A$1001,customers!$I$2:$I$1001,,0)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IF(_xlfn.XLOOKUP(C195,customers!$A$2:$A$1001,customers!$C$2:$C$1001, ,0)=0,"",_xlfn.XLOOKUP(C195,customers!$A$2:$A$1001,customers!$C$2:$C$1001,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si="8"/>
        <v>44.55</v>
      </c>
      <c r="N195" t="str">
        <f t="shared" ref="N195:N258" si="9">IF(I195="Rob","Robusta",IF(I195="Exc","Excelsa",IF(I195="Ara","Arabica",IF(I195="Lib","Liberica",""))))</f>
        <v>Excelsa</v>
      </c>
      <c r="O195" t="str">
        <f t="shared" ref="O195:O258" si="10">IF($J195="M","Medium",IF($J195="L","Large",IF($J195="D","Dark","")))</f>
        <v>Large</v>
      </c>
      <c r="P195" t="str">
        <f>_xlfn.XLOOKUP(Orders[[#This Row],[Customer ID]],customers!$A$2:$A$1001,customers!$I$2:$I$1001,,0)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IF(_xlfn.XLOOKUP(C196,customers!$A$2:$A$1001,customers!$C$2:$C$1001, ,0)=0,"",_xlfn.XLOOKUP(C196,customers!$A$2:$A$1001,customers!$C$2:$C$1001,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ref="M196:M259" si="11">$L196*$E196</f>
        <v>36.450000000000003</v>
      </c>
      <c r="N196" t="str">
        <f t="shared" si="9"/>
        <v>Excelsa</v>
      </c>
      <c r="O196" t="str">
        <f t="shared" si="10"/>
        <v>Dark</v>
      </c>
      <c r="P196" t="str">
        <f>_xlfn.XLOOKUP(Orders[[#This Row],[Customer ID]],customers!$A$2:$A$1001,customers!$I$2:$I$1001,,0)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IF(_xlfn.XLOOKUP(C197,customers!$A$2:$A$1001,customers!$C$2:$C$1001, ,0)=0,"",_xlfn.XLOOKUP(C197,customers!$A$2:$A$1001,customers!$C$2:$C$1001,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11"/>
        <v>38.849999999999994</v>
      </c>
      <c r="N197" t="str">
        <f t="shared" si="9"/>
        <v>Arabica</v>
      </c>
      <c r="O197" t="str">
        <f t="shared" si="10"/>
        <v>Large</v>
      </c>
      <c r="P197" t="str">
        <f>_xlfn.XLOOKUP(Orders[[#This Row],[Customer ID]],customers!$A$2:$A$1001,customers!$I$2:$I$1001,,0)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IF(_xlfn.XLOOKUP(C198,customers!$A$2:$A$1001,customers!$C$2:$C$1001, ,0)=0,"",_xlfn.XLOOKUP(C198,customers!$A$2:$A$1001,customers!$C$2:$C$1001,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11"/>
        <v>53.46</v>
      </c>
      <c r="N198" t="str">
        <f t="shared" si="9"/>
        <v>Excelsa</v>
      </c>
      <c r="O198" t="str">
        <f t="shared" si="10"/>
        <v>Large</v>
      </c>
      <c r="P198" t="str">
        <f>_xlfn.XLOOKUP(Orders[[#This Row],[Customer ID]],customers!$A$2:$A$1001,customers!$I$2:$I$1001,,0)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IF(_xlfn.XLOOKUP(C199,customers!$A$2:$A$1001,customers!$C$2:$C$1001, ,0)=0,"",_xlfn.XLOOKUP(C199,customers!$A$2:$A$1001,customers!$C$2:$C$1001,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11"/>
        <v>59.569999999999993</v>
      </c>
      <c r="N199" t="str">
        <f t="shared" si="9"/>
        <v>Liberica</v>
      </c>
      <c r="O199" t="str">
        <f t="shared" si="10"/>
        <v>Dark</v>
      </c>
      <c r="P199" t="str">
        <f>_xlfn.XLOOKUP(Orders[[#This Row],[Customer ID]],customers!$A$2:$A$1001,customers!$I$2:$I$1001,,0)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IF(_xlfn.XLOOKUP(C200,customers!$A$2:$A$1001,customers!$C$2:$C$1001, ,0)=0,"",_xlfn.XLOOKUP(C200,customers!$A$2:$A$1001,customers!$C$2:$C$1001,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11"/>
        <v>89.35499999999999</v>
      </c>
      <c r="N200" t="str">
        <f t="shared" si="9"/>
        <v>Liberica</v>
      </c>
      <c r="O200" t="str">
        <f t="shared" si="10"/>
        <v>Dark</v>
      </c>
      <c r="P200" t="str">
        <f>_xlfn.XLOOKUP(Orders[[#This Row],[Customer ID]],customers!$A$2:$A$1001,customers!$I$2:$I$1001,,0)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IF(_xlfn.XLOOKUP(C201,customers!$A$2:$A$1001,customers!$C$2:$C$1001, ,0)=0,"",_xlfn.XLOOKUP(C201,customers!$A$2:$A$1001,customers!$C$2:$C$1001,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11"/>
        <v>38.04</v>
      </c>
      <c r="N201" t="str">
        <f t="shared" si="9"/>
        <v>Liberica</v>
      </c>
      <c r="O201" t="str">
        <f t="shared" si="10"/>
        <v>Large</v>
      </c>
      <c r="P201" t="str">
        <f>_xlfn.XLOOKUP(Orders[[#This Row],[Customer ID]],customers!$A$2:$A$1001,customers!$I$2:$I$1001,,0)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IF(_xlfn.XLOOKUP(C202,customers!$A$2:$A$1001,customers!$C$2:$C$1001, ,0)=0,"",_xlfn.XLOOKUP(C202,customers!$A$2:$A$1001,customers!$C$2:$C$1001,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11"/>
        <v>41.25</v>
      </c>
      <c r="N202" t="str">
        <f t="shared" si="9"/>
        <v>Excelsa</v>
      </c>
      <c r="O202" t="str">
        <f t="shared" si="10"/>
        <v>Medium</v>
      </c>
      <c r="P202" t="str">
        <f>_xlfn.XLOOKUP(Orders[[#This Row],[Customer ID]],customers!$A$2:$A$1001,customers!$I$2:$I$1001,,0)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IF(_xlfn.XLOOKUP(C203,customers!$A$2:$A$1001,customers!$C$2:$C$1001, ,0)=0,"",_xlfn.XLOOKUP(C203,customers!$A$2:$A$1001,customers!$C$2:$C$1001,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11"/>
        <v>57.06</v>
      </c>
      <c r="N203" t="str">
        <f t="shared" si="9"/>
        <v>Liberica</v>
      </c>
      <c r="O203" t="str">
        <f t="shared" si="10"/>
        <v>Large</v>
      </c>
      <c r="P203" t="str">
        <f>_xlfn.XLOOKUP(Orders[[#This Row],[Customer ID]],customers!$A$2:$A$1001,customers!$I$2:$I$1001,,0)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IF(_xlfn.XLOOKUP(C204,customers!$A$2:$A$1001,customers!$C$2:$C$1001, ,0)=0,"",_xlfn.XLOOKUP(C204,customers!$A$2:$A$1001,customers!$C$2:$C$1001,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11"/>
        <v>178.70999999999998</v>
      </c>
      <c r="N204" t="str">
        <f t="shared" si="9"/>
        <v>Liberica</v>
      </c>
      <c r="O204" t="str">
        <f t="shared" si="10"/>
        <v>Dark</v>
      </c>
      <c r="P204" t="str">
        <f>_xlfn.XLOOKUP(Orders[[#This Row],[Customer ID]],customers!$A$2:$A$1001,customers!$I$2:$I$1001,,0)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IF(_xlfn.XLOOKUP(C205,customers!$A$2:$A$1001,customers!$C$2:$C$1001, ,0)=0,"",_xlfn.XLOOKUP(C205,customers!$A$2:$A$1001,customers!$C$2:$C$1001,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11"/>
        <v>4.7549999999999999</v>
      </c>
      <c r="N205" t="str">
        <f t="shared" si="9"/>
        <v>Liberica</v>
      </c>
      <c r="O205" t="str">
        <f t="shared" si="10"/>
        <v>Large</v>
      </c>
      <c r="P205" t="str">
        <f>_xlfn.XLOOKUP(Orders[[#This Row],[Customer ID]],customers!$A$2:$A$1001,customers!$I$2:$I$1001,,0)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IF(_xlfn.XLOOKUP(C206,customers!$A$2:$A$1001,customers!$C$2:$C$1001, ,0)=0,"",_xlfn.XLOOKUP(C206,customers!$A$2:$A$1001,customers!$C$2:$C$1001,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11"/>
        <v>82.5</v>
      </c>
      <c r="N206" t="str">
        <f t="shared" si="9"/>
        <v>Excelsa</v>
      </c>
      <c r="O206" t="str">
        <f t="shared" si="10"/>
        <v>Medium</v>
      </c>
      <c r="P206" t="str">
        <f>_xlfn.XLOOKUP(Orders[[#This Row],[Customer ID]],customers!$A$2:$A$1001,customers!$I$2:$I$1001,,0)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IF(_xlfn.XLOOKUP(C207,customers!$A$2:$A$1001,customers!$C$2:$C$1001, ,0)=0,"",_xlfn.XLOOKUP(C207,customers!$A$2:$A$1001,customers!$C$2:$C$1001,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11"/>
        <v>8.0549999999999997</v>
      </c>
      <c r="N207" t="str">
        <f t="shared" si="9"/>
        <v>Robusta</v>
      </c>
      <c r="O207" t="str">
        <f t="shared" si="10"/>
        <v>Dark</v>
      </c>
      <c r="P207" t="str">
        <f>_xlfn.XLOOKUP(Orders[[#This Row],[Customer ID]],customers!$A$2:$A$1001,customers!$I$2:$I$1001,,0)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IF(_xlfn.XLOOKUP(C208,customers!$A$2:$A$1001,customers!$C$2:$C$1001, ,0)=0,"",_xlfn.XLOOKUP(C208,customers!$A$2:$A$1001,customers!$C$2:$C$1001,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11"/>
        <v>22.5</v>
      </c>
      <c r="N208" t="str">
        <f t="shared" si="9"/>
        <v>Arabica</v>
      </c>
      <c r="O208" t="str">
        <f t="shared" si="10"/>
        <v>Medium</v>
      </c>
      <c r="P208" t="str">
        <f>_xlfn.XLOOKUP(Orders[[#This Row],[Customer ID]],customers!$A$2:$A$1001,customers!$I$2:$I$1001,,0)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IF(_xlfn.XLOOKUP(C209,customers!$A$2:$A$1001,customers!$C$2:$C$1001, ,0)=0,"",_xlfn.XLOOKUP(C209,customers!$A$2:$A$1001,customers!$C$2:$C$1001,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11"/>
        <v>40.5</v>
      </c>
      <c r="N209" t="str">
        <f t="shared" si="9"/>
        <v>Arabica</v>
      </c>
      <c r="O209" t="str">
        <f t="shared" si="10"/>
        <v>Medium</v>
      </c>
      <c r="P209" t="str">
        <f>_xlfn.XLOOKUP(Orders[[#This Row],[Customer ID]],customers!$A$2:$A$1001,customers!$I$2:$I$1001,,0)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IF(_xlfn.XLOOKUP(C210,customers!$A$2:$A$1001,customers!$C$2:$C$1001, ,0)=0,"",_xlfn.XLOOKUP(C210,customers!$A$2:$A$1001,customers!$C$2:$C$1001,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11"/>
        <v>29.16</v>
      </c>
      <c r="N210" t="str">
        <f t="shared" si="9"/>
        <v>Excelsa</v>
      </c>
      <c r="O210" t="str">
        <f t="shared" si="10"/>
        <v>Dark</v>
      </c>
      <c r="P210" t="str">
        <f>_xlfn.XLOOKUP(Orders[[#This Row],[Customer ID]],customers!$A$2:$A$1001,customers!$I$2:$I$1001,,0)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IF(_xlfn.XLOOKUP(C211,customers!$A$2:$A$1001,customers!$C$2:$C$1001, ,0)=0,"",_xlfn.XLOOKUP(C211,customers!$A$2:$A$1001,customers!$C$2:$C$1001,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11"/>
        <v>6.75</v>
      </c>
      <c r="N211" t="str">
        <f t="shared" si="9"/>
        <v>Arabica</v>
      </c>
      <c r="O211" t="str">
        <f t="shared" si="10"/>
        <v>Medium</v>
      </c>
      <c r="P211" t="str">
        <f>_xlfn.XLOOKUP(Orders[[#This Row],[Customer ID]],customers!$A$2:$A$1001,customers!$I$2:$I$1001,,0)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IF(_xlfn.XLOOKUP(C212,customers!$A$2:$A$1001,customers!$C$2:$C$1001, ,0)=0,"",_xlfn.XLOOKUP(C212,customers!$A$2:$A$1001,customers!$C$2:$C$1001,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11"/>
        <v>51.8</v>
      </c>
      <c r="N212" t="str">
        <f t="shared" si="9"/>
        <v>Liberica</v>
      </c>
      <c r="O212" t="str">
        <f t="shared" si="10"/>
        <v>Dark</v>
      </c>
      <c r="P212" t="str">
        <f>_xlfn.XLOOKUP(Orders[[#This Row],[Customer ID]],customers!$A$2:$A$1001,customers!$I$2:$I$1001,,0)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IF(_xlfn.XLOOKUP(C213,customers!$A$2:$A$1001,customers!$C$2:$C$1001, ,0)=0,"",_xlfn.XLOOKUP(C213,customers!$A$2:$A$1001,customers!$C$2:$C$1001,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11"/>
        <v>53.46</v>
      </c>
      <c r="N213" t="str">
        <f t="shared" si="9"/>
        <v>Excelsa</v>
      </c>
      <c r="O213" t="str">
        <f t="shared" si="10"/>
        <v>Large</v>
      </c>
      <c r="P213" t="str">
        <f>_xlfn.XLOOKUP(Orders[[#This Row],[Customer ID]],customers!$A$2:$A$1001,customers!$I$2:$I$1001,,0)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IF(_xlfn.XLOOKUP(C214,customers!$A$2:$A$1001,customers!$C$2:$C$1001, ,0)=0,"",_xlfn.XLOOKUP(C214,customers!$A$2:$A$1001,customers!$C$2:$C$1001,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11"/>
        <v>14.58</v>
      </c>
      <c r="N214" t="str">
        <f t="shared" si="9"/>
        <v>Excelsa</v>
      </c>
      <c r="O214" t="str">
        <f t="shared" si="10"/>
        <v>Dark</v>
      </c>
      <c r="P214" t="str">
        <f>_xlfn.XLOOKUP(Orders[[#This Row],[Customer ID]],customers!$A$2:$A$1001,customers!$I$2:$I$1001,,0)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IF(_xlfn.XLOOKUP(C215,customers!$A$2:$A$1001,customers!$C$2:$C$1001, ,0)=0,"",_xlfn.XLOOKUP(C215,customers!$A$2:$A$1001,customers!$C$2:$C$1001,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11"/>
        <v>20.584999999999997</v>
      </c>
      <c r="N215" t="str">
        <f t="shared" si="9"/>
        <v>Robusta</v>
      </c>
      <c r="O215" t="str">
        <f t="shared" si="10"/>
        <v>Dark</v>
      </c>
      <c r="P215" t="str">
        <f>_xlfn.XLOOKUP(Orders[[#This Row],[Customer ID]],customers!$A$2:$A$1001,customers!$I$2:$I$1001,,0)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IF(_xlfn.XLOOKUP(C216,customers!$A$2:$A$1001,customers!$C$2:$C$1001, ,0)=0,"",_xlfn.XLOOKUP(C216,customers!$A$2:$A$1001,customers!$C$2:$C$1001,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11"/>
        <v>31.7</v>
      </c>
      <c r="N216" t="str">
        <f t="shared" si="9"/>
        <v>Liberica</v>
      </c>
      <c r="O216" t="str">
        <f t="shared" si="10"/>
        <v>Large</v>
      </c>
      <c r="P216" t="str">
        <f>_xlfn.XLOOKUP(Orders[[#This Row],[Customer ID]],customers!$A$2:$A$1001,customers!$I$2:$I$1001,,0)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IF(_xlfn.XLOOKUP(C217,customers!$A$2:$A$1001,customers!$C$2:$C$1001, ,0)=0,"",_xlfn.XLOOKUP(C217,customers!$A$2:$A$1001,customers!$C$2:$C$1001,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11"/>
        <v>23.31</v>
      </c>
      <c r="N217" t="str">
        <f t="shared" si="9"/>
        <v>Liberica</v>
      </c>
      <c r="O217" t="str">
        <f t="shared" si="10"/>
        <v>Dark</v>
      </c>
      <c r="P217" t="str">
        <f>_xlfn.XLOOKUP(Orders[[#This Row],[Customer ID]],customers!$A$2:$A$1001,customers!$I$2:$I$1001,,0)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IF(_xlfn.XLOOKUP(C218,customers!$A$2:$A$1001,customers!$C$2:$C$1001, ,0)=0,"",_xlfn.XLOOKUP(C218,customers!$A$2:$A$1001,customers!$C$2:$C$1001,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11"/>
        <v>58.2</v>
      </c>
      <c r="N218" t="str">
        <f t="shared" si="9"/>
        <v>Liberica</v>
      </c>
      <c r="O218" t="str">
        <f t="shared" si="10"/>
        <v>Medium</v>
      </c>
      <c r="P218" t="str">
        <f>_xlfn.XLOOKUP(Orders[[#This Row],[Customer ID]],customers!$A$2:$A$1001,customers!$I$2:$I$1001,,0)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IF(_xlfn.XLOOKUP(C219,customers!$A$2:$A$1001,customers!$C$2:$C$1001, ,0)=0,"",_xlfn.XLOOKUP(C219,customers!$A$2:$A$1001,customers!$C$2:$C$1001,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11"/>
        <v>35.64</v>
      </c>
      <c r="N219" t="str">
        <f t="shared" si="9"/>
        <v>Excelsa</v>
      </c>
      <c r="O219" t="str">
        <f t="shared" si="10"/>
        <v>Large</v>
      </c>
      <c r="P219" t="str">
        <f>_xlfn.XLOOKUP(Orders[[#This Row],[Customer ID]],customers!$A$2:$A$1001,customers!$I$2:$I$1001,,0)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IF(_xlfn.XLOOKUP(C220,customers!$A$2:$A$1001,customers!$C$2:$C$1001, ,0)=0,"",_xlfn.XLOOKUP(C220,customers!$A$2:$A$1001,customers!$C$2:$C$1001,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11"/>
        <v>56.25</v>
      </c>
      <c r="N220" t="str">
        <f t="shared" si="9"/>
        <v>Arabica</v>
      </c>
      <c r="O220" t="str">
        <f t="shared" si="10"/>
        <v>Medium</v>
      </c>
      <c r="P220" t="str">
        <f>_xlfn.XLOOKUP(Orders[[#This Row],[Customer ID]],customers!$A$2:$A$1001,customers!$I$2:$I$1001,,0)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IF(_xlfn.XLOOKUP(C221,customers!$A$2:$A$1001,customers!$C$2:$C$1001, ,0)=0,"",_xlfn.XLOOKUP(C221,customers!$A$2:$A$1001,customers!$C$2:$C$1001,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11"/>
        <v>10.754999999999999</v>
      </c>
      <c r="N221" t="str">
        <f t="shared" si="9"/>
        <v>Robusta</v>
      </c>
      <c r="O221" t="str">
        <f t="shared" si="10"/>
        <v>Large</v>
      </c>
      <c r="P221" t="str">
        <f>_xlfn.XLOOKUP(Orders[[#This Row],[Customer ID]],customers!$A$2:$A$1001,customers!$I$2:$I$1001,,0)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IF(_xlfn.XLOOKUP(C222,customers!$A$2:$A$1001,customers!$C$2:$C$1001, ,0)=0,"",_xlfn.XLOOKUP(C222,customers!$A$2:$A$1001,customers!$C$2:$C$1001,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11"/>
        <v>14.924999999999999</v>
      </c>
      <c r="N222" t="str">
        <f t="shared" si="9"/>
        <v>Robusta</v>
      </c>
      <c r="O222" t="str">
        <f t="shared" si="10"/>
        <v>Medium</v>
      </c>
      <c r="P222" t="str">
        <f>_xlfn.XLOOKUP(Orders[[#This Row],[Customer ID]],customers!$A$2:$A$1001,customers!$I$2:$I$1001,,0)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IF(_xlfn.XLOOKUP(C223,customers!$A$2:$A$1001,customers!$C$2:$C$1001, ,0)=0,"",_xlfn.XLOOKUP(C223,customers!$A$2:$A$1001,customers!$C$2:$C$1001,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11"/>
        <v>77.699999999999989</v>
      </c>
      <c r="N223" t="str">
        <f t="shared" si="9"/>
        <v>Arabica</v>
      </c>
      <c r="O223" t="str">
        <f t="shared" si="10"/>
        <v>Large</v>
      </c>
      <c r="P223" t="str">
        <f>_xlfn.XLOOKUP(Orders[[#This Row],[Customer ID]],customers!$A$2:$A$1001,customers!$I$2:$I$1001,,0)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IF(_xlfn.XLOOKUP(C224,customers!$A$2:$A$1001,customers!$C$2:$C$1001, ,0)=0,"",_xlfn.XLOOKUP(C224,customers!$A$2:$A$1001,customers!$C$2:$C$1001,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11"/>
        <v>23.31</v>
      </c>
      <c r="N224" t="str">
        <f t="shared" si="9"/>
        <v>Liberica</v>
      </c>
      <c r="O224" t="str">
        <f t="shared" si="10"/>
        <v>Dark</v>
      </c>
      <c r="P224" t="str">
        <f>_xlfn.XLOOKUP(Orders[[#This Row],[Customer ID]],customers!$A$2:$A$1001,customers!$I$2:$I$1001,,0)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IF(_xlfn.XLOOKUP(C225,customers!$A$2:$A$1001,customers!$C$2:$C$1001, ,0)=0,"",_xlfn.XLOOKUP(C225,customers!$A$2:$A$1001,customers!$C$2:$C$1001,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11"/>
        <v>59.4</v>
      </c>
      <c r="N225" t="str">
        <f t="shared" si="9"/>
        <v>Excelsa</v>
      </c>
      <c r="O225" t="str">
        <f t="shared" si="10"/>
        <v>Large</v>
      </c>
      <c r="P225" t="str">
        <f>_xlfn.XLOOKUP(Orders[[#This Row],[Customer ID]],customers!$A$2:$A$1001,customers!$I$2:$I$1001,,0)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IF(_xlfn.XLOOKUP(C226,customers!$A$2:$A$1001,customers!$C$2:$C$1001, ,0)=0,"",_xlfn.XLOOKUP(C226,customers!$A$2:$A$1001,customers!$C$2:$C$1001,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11"/>
        <v>119.13999999999999</v>
      </c>
      <c r="N226" t="str">
        <f t="shared" si="9"/>
        <v>Liberica</v>
      </c>
      <c r="O226" t="str">
        <f t="shared" si="10"/>
        <v>Dark</v>
      </c>
      <c r="P226" t="str">
        <f>_xlfn.XLOOKUP(Orders[[#This Row],[Customer ID]],customers!$A$2:$A$1001,customers!$I$2:$I$1001,,0)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IF(_xlfn.XLOOKUP(C227,customers!$A$2:$A$1001,customers!$C$2:$C$1001, ,0)=0,"",_xlfn.XLOOKUP(C227,customers!$A$2:$A$1001,customers!$C$2:$C$1001,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11"/>
        <v>14.339999999999998</v>
      </c>
      <c r="N227" t="str">
        <f t="shared" si="9"/>
        <v>Robusta</v>
      </c>
      <c r="O227" t="str">
        <f t="shared" si="10"/>
        <v>Large</v>
      </c>
      <c r="P227" t="str">
        <f>_xlfn.XLOOKUP(Orders[[#This Row],[Customer ID]],customers!$A$2:$A$1001,customers!$I$2:$I$1001,,0)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IF(_xlfn.XLOOKUP(C228,customers!$A$2:$A$1001,customers!$C$2:$C$1001, ,0)=0,"",_xlfn.XLOOKUP(C228,customers!$A$2:$A$1001,customers!$C$2:$C$1001,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11"/>
        <v>129.37499999999997</v>
      </c>
      <c r="N228" t="str">
        <f t="shared" si="9"/>
        <v>Arabica</v>
      </c>
      <c r="O228" t="str">
        <f t="shared" si="10"/>
        <v>Medium</v>
      </c>
      <c r="P228" t="str">
        <f>_xlfn.XLOOKUP(Orders[[#This Row],[Customer ID]],customers!$A$2:$A$1001,customers!$I$2:$I$1001,,0)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IF(_xlfn.XLOOKUP(C229,customers!$A$2:$A$1001,customers!$C$2:$C$1001, ,0)=0,"",_xlfn.XLOOKUP(C229,customers!$A$2:$A$1001,customers!$C$2:$C$1001,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11"/>
        <v>16.11</v>
      </c>
      <c r="N229" t="str">
        <f t="shared" si="9"/>
        <v>Robusta</v>
      </c>
      <c r="O229" t="str">
        <f t="shared" si="10"/>
        <v>Dark</v>
      </c>
      <c r="P229" t="str">
        <f>_xlfn.XLOOKUP(Orders[[#This Row],[Customer ID]],customers!$A$2:$A$1001,customers!$I$2:$I$1001,,0)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IF(_xlfn.XLOOKUP(C230,customers!$A$2:$A$1001,customers!$C$2:$C$1001, ,0)=0,"",_xlfn.XLOOKUP(C230,customers!$A$2:$A$1001,customers!$C$2:$C$1001,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11"/>
        <v>17.924999999999997</v>
      </c>
      <c r="N230" t="str">
        <f t="shared" si="9"/>
        <v>Robusta</v>
      </c>
      <c r="O230" t="str">
        <f t="shared" si="10"/>
        <v>Large</v>
      </c>
      <c r="P230" t="str">
        <f>_xlfn.XLOOKUP(Orders[[#This Row],[Customer ID]],customers!$A$2:$A$1001,customers!$I$2:$I$1001,,0)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IF(_xlfn.XLOOKUP(C231,customers!$A$2:$A$1001,customers!$C$2:$C$1001, ,0)=0,"",_xlfn.XLOOKUP(C231,customers!$A$2:$A$1001,customers!$C$2:$C$1001,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11"/>
        <v>8.73</v>
      </c>
      <c r="N231" t="str">
        <f t="shared" si="9"/>
        <v>Liberica</v>
      </c>
      <c r="O231" t="str">
        <f t="shared" si="10"/>
        <v>Medium</v>
      </c>
      <c r="P231" t="str">
        <f>_xlfn.XLOOKUP(Orders[[#This Row],[Customer ID]],customers!$A$2:$A$1001,customers!$I$2:$I$1001,,0)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IF(_xlfn.XLOOKUP(C232,customers!$A$2:$A$1001,customers!$C$2:$C$1001, ,0)=0,"",_xlfn.XLOOKUP(C232,customers!$A$2:$A$1001,customers!$C$2:$C$1001,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11"/>
        <v>51.749999999999993</v>
      </c>
      <c r="N232" t="str">
        <f t="shared" si="9"/>
        <v>Arabica</v>
      </c>
      <c r="O232" t="str">
        <f t="shared" si="10"/>
        <v>Medium</v>
      </c>
      <c r="P232" t="str">
        <f>_xlfn.XLOOKUP(Orders[[#This Row],[Customer ID]],customers!$A$2:$A$1001,customers!$I$2:$I$1001,,0)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IF(_xlfn.XLOOKUP(C233,customers!$A$2:$A$1001,customers!$C$2:$C$1001, ,0)=0,"",_xlfn.XLOOKUP(C233,customers!$A$2:$A$1001,customers!$C$2:$C$1001,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11"/>
        <v>8.73</v>
      </c>
      <c r="N233" t="str">
        <f t="shared" si="9"/>
        <v>Liberica</v>
      </c>
      <c r="O233" t="str">
        <f t="shared" si="10"/>
        <v>Medium</v>
      </c>
      <c r="P233" t="str">
        <f>_xlfn.XLOOKUP(Orders[[#This Row],[Customer ID]],customers!$A$2:$A$1001,customers!$I$2:$I$1001,,0)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IF(_xlfn.XLOOKUP(C234,customers!$A$2:$A$1001,customers!$C$2:$C$1001, ,0)=0,"",_xlfn.XLOOKUP(C234,customers!$A$2:$A$1001,customers!$C$2:$C$1001,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11"/>
        <v>23.774999999999999</v>
      </c>
      <c r="N234" t="str">
        <f t="shared" si="9"/>
        <v>Liberica</v>
      </c>
      <c r="O234" t="str">
        <f t="shared" si="10"/>
        <v>Large</v>
      </c>
      <c r="P234" t="str">
        <f>_xlfn.XLOOKUP(Orders[[#This Row],[Customer ID]],customers!$A$2:$A$1001,customers!$I$2:$I$1001,,0)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IF(_xlfn.XLOOKUP(C235,customers!$A$2:$A$1001,customers!$C$2:$C$1001, ,0)=0,"",_xlfn.XLOOKUP(C235,customers!$A$2:$A$1001,customers!$C$2:$C$1001,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11"/>
        <v>20.625</v>
      </c>
      <c r="N235" t="str">
        <f t="shared" si="9"/>
        <v>Excelsa</v>
      </c>
      <c r="O235" t="str">
        <f t="shared" si="10"/>
        <v>Medium</v>
      </c>
      <c r="P235" t="str">
        <f>_xlfn.XLOOKUP(Orders[[#This Row],[Customer ID]],customers!$A$2:$A$1001,customers!$I$2:$I$1001,,0)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IF(_xlfn.XLOOKUP(C236,customers!$A$2:$A$1001,customers!$C$2:$C$1001, ,0)=0,"",_xlfn.XLOOKUP(C236,customers!$A$2:$A$1001,customers!$C$2:$C$1001,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11"/>
        <v>36.454999999999998</v>
      </c>
      <c r="N236" t="str">
        <f t="shared" si="9"/>
        <v>Liberica</v>
      </c>
      <c r="O236" t="str">
        <f t="shared" si="10"/>
        <v>Large</v>
      </c>
      <c r="P236" t="str">
        <f>_xlfn.XLOOKUP(Orders[[#This Row],[Customer ID]],customers!$A$2:$A$1001,customers!$I$2:$I$1001,,0)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IF(_xlfn.XLOOKUP(C237,customers!$A$2:$A$1001,customers!$C$2:$C$1001, ,0)=0,"",_xlfn.XLOOKUP(C237,customers!$A$2:$A$1001,customers!$C$2:$C$1001,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11"/>
        <v>182.27499999999998</v>
      </c>
      <c r="N237" t="str">
        <f t="shared" si="9"/>
        <v>Liberica</v>
      </c>
      <c r="O237" t="str">
        <f t="shared" si="10"/>
        <v>Large</v>
      </c>
      <c r="P237" t="str">
        <f>_xlfn.XLOOKUP(Orders[[#This Row],[Customer ID]],customers!$A$2:$A$1001,customers!$I$2:$I$1001,,0)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IF(_xlfn.XLOOKUP(C238,customers!$A$2:$A$1001,customers!$C$2:$C$1001, ,0)=0,"",_xlfn.XLOOKUP(C238,customers!$A$2:$A$1001,customers!$C$2:$C$1001,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11"/>
        <v>89.35499999999999</v>
      </c>
      <c r="N238" t="str">
        <f t="shared" si="9"/>
        <v>Liberica</v>
      </c>
      <c r="O238" t="str">
        <f t="shared" si="10"/>
        <v>Dark</v>
      </c>
      <c r="P238" t="str">
        <f>_xlfn.XLOOKUP(Orders[[#This Row],[Customer ID]],customers!$A$2:$A$1001,customers!$I$2:$I$1001,,0)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IF(_xlfn.XLOOKUP(C239,customers!$A$2:$A$1001,customers!$C$2:$C$1001, ,0)=0,"",_xlfn.XLOOKUP(C239,customers!$A$2:$A$1001,customers!$C$2:$C$1001,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11"/>
        <v>3.5849999999999995</v>
      </c>
      <c r="N239" t="str">
        <f t="shared" si="9"/>
        <v>Robusta</v>
      </c>
      <c r="O239" t="str">
        <f t="shared" si="10"/>
        <v>Large</v>
      </c>
      <c r="P239" t="str">
        <f>_xlfn.XLOOKUP(Orders[[#This Row],[Customer ID]],customers!$A$2:$A$1001,customers!$I$2:$I$1001,,0)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IF(_xlfn.XLOOKUP(C240,customers!$A$2:$A$1001,customers!$C$2:$C$1001, ,0)=0,"",_xlfn.XLOOKUP(C240,customers!$A$2:$A$1001,customers!$C$2:$C$1001,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11"/>
        <v>45.769999999999996</v>
      </c>
      <c r="N240" t="str">
        <f t="shared" si="9"/>
        <v>Robusta</v>
      </c>
      <c r="O240" t="str">
        <f t="shared" si="10"/>
        <v>Medium</v>
      </c>
      <c r="P240" t="str">
        <f>_xlfn.XLOOKUP(Orders[[#This Row],[Customer ID]],customers!$A$2:$A$1001,customers!$I$2:$I$1001,,0)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IF(_xlfn.XLOOKUP(C241,customers!$A$2:$A$1001,customers!$C$2:$C$1001, ,0)=0,"",_xlfn.XLOOKUP(C241,customers!$A$2:$A$1001,customers!$C$2:$C$1001,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11"/>
        <v>59.4</v>
      </c>
      <c r="N241" t="str">
        <f t="shared" si="9"/>
        <v>Excelsa</v>
      </c>
      <c r="O241" t="str">
        <f t="shared" si="10"/>
        <v>Large</v>
      </c>
      <c r="P241" t="str">
        <f>_xlfn.XLOOKUP(Orders[[#This Row],[Customer ID]],customers!$A$2:$A$1001,customers!$I$2:$I$1001,,0)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IF(_xlfn.XLOOKUP(C242,customers!$A$2:$A$1001,customers!$C$2:$C$1001, ,0)=0,"",_xlfn.XLOOKUP(C242,customers!$A$2:$A$1001,customers!$C$2:$C$1001,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11"/>
        <v>155.24999999999997</v>
      </c>
      <c r="N242" t="str">
        <f t="shared" si="9"/>
        <v>Arabica</v>
      </c>
      <c r="O242" t="str">
        <f t="shared" si="10"/>
        <v>Medium</v>
      </c>
      <c r="P242" t="str">
        <f>_xlfn.XLOOKUP(Orders[[#This Row],[Customer ID]],customers!$A$2:$A$1001,customers!$I$2:$I$1001,,0)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IF(_xlfn.XLOOKUP(C243,customers!$A$2:$A$1001,customers!$C$2:$C$1001, ,0)=0,"",_xlfn.XLOOKUP(C243,customers!$A$2:$A$1001,customers!$C$2:$C$1001,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11"/>
        <v>45.769999999999996</v>
      </c>
      <c r="N243" t="str">
        <f t="shared" si="9"/>
        <v>Robusta</v>
      </c>
      <c r="O243" t="str">
        <f t="shared" si="10"/>
        <v>Medium</v>
      </c>
      <c r="P243" t="str">
        <f>_xlfn.XLOOKUP(Orders[[#This Row],[Customer ID]],customers!$A$2:$A$1001,customers!$I$2:$I$1001,,0)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IF(_xlfn.XLOOKUP(C244,customers!$A$2:$A$1001,customers!$C$2:$C$1001, ,0)=0,"",_xlfn.XLOOKUP(C244,customers!$A$2:$A$1001,customers!$C$2:$C$1001,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11"/>
        <v>36.450000000000003</v>
      </c>
      <c r="N244" t="str">
        <f t="shared" si="9"/>
        <v>Excelsa</v>
      </c>
      <c r="O244" t="str">
        <f t="shared" si="10"/>
        <v>Dark</v>
      </c>
      <c r="P244" t="str">
        <f>_xlfn.XLOOKUP(Orders[[#This Row],[Customer ID]],customers!$A$2:$A$1001,customers!$I$2:$I$1001,,0)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IF(_xlfn.XLOOKUP(C245,customers!$A$2:$A$1001,customers!$C$2:$C$1001, ,0)=0,"",_xlfn.XLOOKUP(C245,customers!$A$2:$A$1001,customers!$C$2:$C$1001,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11"/>
        <v>29.16</v>
      </c>
      <c r="N245" t="str">
        <f t="shared" si="9"/>
        <v>Excelsa</v>
      </c>
      <c r="O245" t="str">
        <f t="shared" si="10"/>
        <v>Dark</v>
      </c>
      <c r="P245" t="str">
        <f>_xlfn.XLOOKUP(Orders[[#This Row],[Customer ID]],customers!$A$2:$A$1001,customers!$I$2:$I$1001,,0)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IF(_xlfn.XLOOKUP(C246,customers!$A$2:$A$1001,customers!$C$2:$C$1001, ,0)=0,"",_xlfn.XLOOKUP(C246,customers!$A$2:$A$1001,customers!$C$2:$C$1001,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11"/>
        <v>133.85999999999999</v>
      </c>
      <c r="N246" t="str">
        <f t="shared" si="9"/>
        <v>Liberica</v>
      </c>
      <c r="O246" t="str">
        <f t="shared" si="10"/>
        <v>Medium</v>
      </c>
      <c r="P246" t="str">
        <f>_xlfn.XLOOKUP(Orders[[#This Row],[Customer ID]],customers!$A$2:$A$1001,customers!$I$2:$I$1001,,0)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IF(_xlfn.XLOOKUP(C247,customers!$A$2:$A$1001,customers!$C$2:$C$1001, ,0)=0,"",_xlfn.XLOOKUP(C247,customers!$A$2:$A$1001,customers!$C$2:$C$1001,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11"/>
        <v>23.774999999999999</v>
      </c>
      <c r="N247" t="str">
        <f t="shared" si="9"/>
        <v>Liberica</v>
      </c>
      <c r="O247" t="str">
        <f t="shared" si="10"/>
        <v>Large</v>
      </c>
      <c r="P247" t="str">
        <f>_xlfn.XLOOKUP(Orders[[#This Row],[Customer ID]],customers!$A$2:$A$1001,customers!$I$2:$I$1001,,0)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IF(_xlfn.XLOOKUP(C248,customers!$A$2:$A$1001,customers!$C$2:$C$1001, ,0)=0,"",_xlfn.XLOOKUP(C248,customers!$A$2:$A$1001,customers!$C$2:$C$1001,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11"/>
        <v>38.849999999999994</v>
      </c>
      <c r="N248" t="str">
        <f t="shared" si="9"/>
        <v>Liberica</v>
      </c>
      <c r="O248" t="str">
        <f t="shared" si="10"/>
        <v>Dark</v>
      </c>
      <c r="P248" t="str">
        <f>_xlfn.XLOOKUP(Orders[[#This Row],[Customer ID]],customers!$A$2:$A$1001,customers!$I$2:$I$1001,,0)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IF(_xlfn.XLOOKUP(C249,customers!$A$2:$A$1001,customers!$C$2:$C$1001, ,0)=0,"",_xlfn.XLOOKUP(C249,customers!$A$2:$A$1001,customers!$C$2:$C$1001,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11"/>
        <v>21.509999999999998</v>
      </c>
      <c r="N249" t="str">
        <f t="shared" si="9"/>
        <v>Robusta</v>
      </c>
      <c r="O249" t="str">
        <f t="shared" si="10"/>
        <v>Large</v>
      </c>
      <c r="P249" t="str">
        <f>_xlfn.XLOOKUP(Orders[[#This Row],[Customer ID]],customers!$A$2:$A$1001,customers!$I$2:$I$1001,,0)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IF(_xlfn.XLOOKUP(C250,customers!$A$2:$A$1001,customers!$C$2:$C$1001, ,0)=0,"",_xlfn.XLOOKUP(C250,customers!$A$2:$A$1001,customers!$C$2:$C$1001,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11"/>
        <v>9.9499999999999993</v>
      </c>
      <c r="N250" t="str">
        <f t="shared" si="9"/>
        <v>Arabica</v>
      </c>
      <c r="O250" t="str">
        <f t="shared" si="10"/>
        <v>Dark</v>
      </c>
      <c r="P250" t="str">
        <f>_xlfn.XLOOKUP(Orders[[#This Row],[Customer ID]],customers!$A$2:$A$1001,customers!$I$2:$I$1001,,0)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IF(_xlfn.XLOOKUP(C251,customers!$A$2:$A$1001,customers!$C$2:$C$1001, ,0)=0,"",_xlfn.XLOOKUP(C251,customers!$A$2:$A$1001,customers!$C$2:$C$1001,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11"/>
        <v>15.85</v>
      </c>
      <c r="N251" t="str">
        <f t="shared" si="9"/>
        <v>Liberica</v>
      </c>
      <c r="O251" t="str">
        <f t="shared" si="10"/>
        <v>Large</v>
      </c>
      <c r="P251" t="str">
        <f>_xlfn.XLOOKUP(Orders[[#This Row],[Customer ID]],customers!$A$2:$A$1001,customers!$I$2:$I$1001,,0)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IF(_xlfn.XLOOKUP(C252,customers!$A$2:$A$1001,customers!$C$2:$C$1001, ,0)=0,"",_xlfn.XLOOKUP(C252,customers!$A$2:$A$1001,customers!$C$2:$C$1001,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11"/>
        <v>2.9849999999999999</v>
      </c>
      <c r="N252" t="str">
        <f t="shared" si="9"/>
        <v>Robusta</v>
      </c>
      <c r="O252" t="str">
        <f t="shared" si="10"/>
        <v>Medium</v>
      </c>
      <c r="P252" t="str">
        <f>_xlfn.XLOOKUP(Orders[[#This Row],[Customer ID]],customers!$A$2:$A$1001,customers!$I$2:$I$1001,,0)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IF(_xlfn.XLOOKUP(C253,customers!$A$2:$A$1001,customers!$C$2:$C$1001, ,0)=0,"",_xlfn.XLOOKUP(C253,customers!$A$2:$A$1001,customers!$C$2:$C$1001,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11"/>
        <v>68.75</v>
      </c>
      <c r="N253" t="str">
        <f t="shared" si="9"/>
        <v>Excelsa</v>
      </c>
      <c r="O253" t="str">
        <f t="shared" si="10"/>
        <v>Medium</v>
      </c>
      <c r="P253" t="str">
        <f>_xlfn.XLOOKUP(Orders[[#This Row],[Customer ID]],customers!$A$2:$A$1001,customers!$I$2:$I$1001,,0)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IF(_xlfn.XLOOKUP(C254,customers!$A$2:$A$1001,customers!$C$2:$C$1001, ,0)=0,"",_xlfn.XLOOKUP(C254,customers!$A$2:$A$1001,customers!$C$2:$C$1001,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11"/>
        <v>29.849999999999998</v>
      </c>
      <c r="N254" t="str">
        <f t="shared" si="9"/>
        <v>Arabica</v>
      </c>
      <c r="O254" t="str">
        <f t="shared" si="10"/>
        <v>Dark</v>
      </c>
      <c r="P254" t="str">
        <f>_xlfn.XLOOKUP(Orders[[#This Row],[Customer ID]],customers!$A$2:$A$1001,customers!$I$2:$I$1001,,0)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IF(_xlfn.XLOOKUP(C255,customers!$A$2:$A$1001,customers!$C$2:$C$1001, ,0)=0,"",_xlfn.XLOOKUP(C255,customers!$A$2:$A$1001,customers!$C$2:$C$1001,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11"/>
        <v>58.2</v>
      </c>
      <c r="N255" t="str">
        <f t="shared" si="9"/>
        <v>Liberica</v>
      </c>
      <c r="O255" t="str">
        <f t="shared" si="10"/>
        <v>Medium</v>
      </c>
      <c r="P255" t="str">
        <f>_xlfn.XLOOKUP(Orders[[#This Row],[Customer ID]],customers!$A$2:$A$1001,customers!$I$2:$I$1001,,0)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IF(_xlfn.XLOOKUP(C256,customers!$A$2:$A$1001,customers!$C$2:$C$1001, ,0)=0,"",_xlfn.XLOOKUP(C256,customers!$A$2:$A$1001,customers!$C$2:$C$1001,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11"/>
        <v>28.679999999999996</v>
      </c>
      <c r="N256" t="str">
        <f t="shared" si="9"/>
        <v>Robusta</v>
      </c>
      <c r="O256" t="str">
        <f t="shared" si="10"/>
        <v>Large</v>
      </c>
      <c r="P256" t="str">
        <f>_xlfn.XLOOKUP(Orders[[#This Row],[Customer ID]],customers!$A$2:$A$1001,customers!$I$2:$I$1001,,0)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IF(_xlfn.XLOOKUP(C257,customers!$A$2:$A$1001,customers!$C$2:$C$1001, ,0)=0,"",_xlfn.XLOOKUP(C257,customers!$A$2:$A$1001,customers!$C$2:$C$1001,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11"/>
        <v>21.509999999999998</v>
      </c>
      <c r="N257" t="str">
        <f t="shared" si="9"/>
        <v>Robusta</v>
      </c>
      <c r="O257" t="str">
        <f t="shared" si="10"/>
        <v>Large</v>
      </c>
      <c r="P257" t="str">
        <f>_xlfn.XLOOKUP(Orders[[#This Row],[Customer ID]],customers!$A$2:$A$1001,customers!$I$2:$I$1001,,0)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IF(_xlfn.XLOOKUP(C258,customers!$A$2:$A$1001,customers!$C$2:$C$1001, ,0)=0,"",_xlfn.XLOOKUP(C258,customers!$A$2:$A$1001,customers!$C$2:$C$1001,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11"/>
        <v>17.46</v>
      </c>
      <c r="N258" t="str">
        <f t="shared" si="9"/>
        <v>Liberica</v>
      </c>
      <c r="O258" t="str">
        <f t="shared" si="10"/>
        <v>Medium</v>
      </c>
      <c r="P258" t="str">
        <f>_xlfn.XLOOKUP(Orders[[#This Row],[Customer ID]],customers!$A$2:$A$1001,customers!$I$2:$I$1001,,0)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IF(_xlfn.XLOOKUP(C259,customers!$A$2:$A$1001,customers!$C$2:$C$1001, ,0)=0,"",_xlfn.XLOOKUP(C259,customers!$A$2:$A$1001,customers!$C$2:$C$1001,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si="11"/>
        <v>27.945</v>
      </c>
      <c r="N259" t="str">
        <f t="shared" ref="N259:N322" si="12">IF(I259="Rob","Robusta",IF(I259="Exc","Excelsa",IF(I259="Ara","Arabica",IF(I259="Lib","Liberica",""))))</f>
        <v>Excelsa</v>
      </c>
      <c r="O259" t="str">
        <f t="shared" ref="O259:O322" si="13">IF($J259="M","Medium",IF($J259="L","Large",IF($J259="D","Dark","")))</f>
        <v>Dark</v>
      </c>
      <c r="P259" t="str">
        <f>_xlfn.XLOOKUP(Orders[[#This Row],[Customer ID]],customers!$A$2:$A$1001,customers!$I$2:$I$1001,,0)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IF(_xlfn.XLOOKUP(C260,customers!$A$2:$A$1001,customers!$C$2:$C$1001, ,0)=0,"",_xlfn.XLOOKUP(C260,customers!$A$2:$A$1001,customers!$C$2:$C$1001,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ref="M260:M323" si="14">$L260*$E260</f>
        <v>139.72499999999999</v>
      </c>
      <c r="N260" t="str">
        <f t="shared" si="12"/>
        <v>Excelsa</v>
      </c>
      <c r="O260" t="str">
        <f t="shared" si="13"/>
        <v>Dark</v>
      </c>
      <c r="P260" t="str">
        <f>_xlfn.XLOOKUP(Orders[[#This Row],[Customer ID]],customers!$A$2:$A$1001,customers!$I$2:$I$1001,,0)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IF(_xlfn.XLOOKUP(C261,customers!$A$2:$A$1001,customers!$C$2:$C$1001, ,0)=0,"",_xlfn.XLOOKUP(C261,customers!$A$2:$A$1001,customers!$C$2:$C$1001,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4"/>
        <v>5.97</v>
      </c>
      <c r="N261" t="str">
        <f t="shared" si="12"/>
        <v>Robusta</v>
      </c>
      <c r="O261" t="str">
        <f t="shared" si="13"/>
        <v>Medium</v>
      </c>
      <c r="P261" t="str">
        <f>_xlfn.XLOOKUP(Orders[[#This Row],[Customer ID]],customers!$A$2:$A$1001,customers!$I$2:$I$1001,,0)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IF(_xlfn.XLOOKUP(C262,customers!$A$2:$A$1001,customers!$C$2:$C$1001, ,0)=0,"",_xlfn.XLOOKUP(C262,customers!$A$2:$A$1001,customers!$C$2:$C$1001,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4"/>
        <v>27.484999999999996</v>
      </c>
      <c r="N262" t="str">
        <f t="shared" si="12"/>
        <v>Robusta</v>
      </c>
      <c r="O262" t="str">
        <f t="shared" si="13"/>
        <v>Large</v>
      </c>
      <c r="P262" t="str">
        <f>_xlfn.XLOOKUP(Orders[[#This Row],[Customer ID]],customers!$A$2:$A$1001,customers!$I$2:$I$1001,,0)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IF(_xlfn.XLOOKUP(C263,customers!$A$2:$A$1001,customers!$C$2:$C$1001, ,0)=0,"",_xlfn.XLOOKUP(C263,customers!$A$2:$A$1001,customers!$C$2:$C$1001,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4"/>
        <v>59.75</v>
      </c>
      <c r="N263" t="str">
        <f t="shared" si="12"/>
        <v>Robusta</v>
      </c>
      <c r="O263" t="str">
        <f t="shared" si="13"/>
        <v>Large</v>
      </c>
      <c r="P263" t="str">
        <f>_xlfn.XLOOKUP(Orders[[#This Row],[Customer ID]],customers!$A$2:$A$1001,customers!$I$2:$I$1001,,0)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IF(_xlfn.XLOOKUP(C264,customers!$A$2:$A$1001,customers!$C$2:$C$1001, ,0)=0,"",_xlfn.XLOOKUP(C264,customers!$A$2:$A$1001,customers!$C$2:$C$1001,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4"/>
        <v>41.25</v>
      </c>
      <c r="N264" t="str">
        <f t="shared" si="12"/>
        <v>Excelsa</v>
      </c>
      <c r="O264" t="str">
        <f t="shared" si="13"/>
        <v>Medium</v>
      </c>
      <c r="P264" t="str">
        <f>_xlfn.XLOOKUP(Orders[[#This Row],[Customer ID]],customers!$A$2:$A$1001,customers!$I$2:$I$1001,,0)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IF(_xlfn.XLOOKUP(C265,customers!$A$2:$A$1001,customers!$C$2:$C$1001, ,0)=0,"",_xlfn.XLOOKUP(C265,customers!$A$2:$A$1001,customers!$C$2:$C$1001,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4"/>
        <v>133.85999999999999</v>
      </c>
      <c r="N265" t="str">
        <f t="shared" si="12"/>
        <v>Liberica</v>
      </c>
      <c r="O265" t="str">
        <f t="shared" si="13"/>
        <v>Medium</v>
      </c>
      <c r="P265" t="str">
        <f>_xlfn.XLOOKUP(Orders[[#This Row],[Customer ID]],customers!$A$2:$A$1001,customers!$I$2:$I$1001,,0)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IF(_xlfn.XLOOKUP(C266,customers!$A$2:$A$1001,customers!$C$2:$C$1001, ,0)=0,"",_xlfn.XLOOKUP(C266,customers!$A$2:$A$1001,customers!$C$2:$C$1001,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4"/>
        <v>59.75</v>
      </c>
      <c r="N266" t="str">
        <f t="shared" si="12"/>
        <v>Robusta</v>
      </c>
      <c r="O266" t="str">
        <f t="shared" si="13"/>
        <v>Large</v>
      </c>
      <c r="P266" t="str">
        <f>_xlfn.XLOOKUP(Orders[[#This Row],[Customer ID]],customers!$A$2:$A$1001,customers!$I$2:$I$1001,,0)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IF(_xlfn.XLOOKUP(C267,customers!$A$2:$A$1001,customers!$C$2:$C$1001, ,0)=0,"",_xlfn.XLOOKUP(C267,customers!$A$2:$A$1001,customers!$C$2:$C$1001,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4"/>
        <v>5.97</v>
      </c>
      <c r="N267" t="str">
        <f t="shared" si="12"/>
        <v>Arabica</v>
      </c>
      <c r="O267" t="str">
        <f t="shared" si="13"/>
        <v>Dark</v>
      </c>
      <c r="P267" t="str">
        <f>_xlfn.XLOOKUP(Orders[[#This Row],[Customer ID]],customers!$A$2:$A$1001,customers!$I$2:$I$1001,,0)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IF(_xlfn.XLOOKUP(C268,customers!$A$2:$A$1001,customers!$C$2:$C$1001, ,0)=0,"",_xlfn.XLOOKUP(C268,customers!$A$2:$A$1001,customers!$C$2:$C$1001,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4"/>
        <v>24.3</v>
      </c>
      <c r="N268" t="str">
        <f t="shared" si="12"/>
        <v>Excelsa</v>
      </c>
      <c r="O268" t="str">
        <f t="shared" si="13"/>
        <v>Dark</v>
      </c>
      <c r="P268" t="str">
        <f>_xlfn.XLOOKUP(Orders[[#This Row],[Customer ID]],customers!$A$2:$A$1001,customers!$I$2:$I$1001,,0)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IF(_xlfn.XLOOKUP(C269,customers!$A$2:$A$1001,customers!$C$2:$C$1001, ,0)=0,"",_xlfn.XLOOKUP(C269,customers!$A$2:$A$1001,customers!$C$2:$C$1001,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4"/>
        <v>21.87</v>
      </c>
      <c r="N269" t="str">
        <f t="shared" si="12"/>
        <v>Excelsa</v>
      </c>
      <c r="O269" t="str">
        <f t="shared" si="13"/>
        <v>Dark</v>
      </c>
      <c r="P269" t="str">
        <f>_xlfn.XLOOKUP(Orders[[#This Row],[Customer ID]],customers!$A$2:$A$1001,customers!$I$2:$I$1001,,0)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IF(_xlfn.XLOOKUP(C270,customers!$A$2:$A$1001,customers!$C$2:$C$1001, ,0)=0,"",_xlfn.XLOOKUP(C270,customers!$A$2:$A$1001,customers!$C$2:$C$1001,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4"/>
        <v>19.899999999999999</v>
      </c>
      <c r="N270" t="str">
        <f t="shared" si="12"/>
        <v>Arabica</v>
      </c>
      <c r="O270" t="str">
        <f t="shared" si="13"/>
        <v>Dark</v>
      </c>
      <c r="P270" t="str">
        <f>_xlfn.XLOOKUP(Orders[[#This Row],[Customer ID]],customers!$A$2:$A$1001,customers!$I$2:$I$1001,,0)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IF(_xlfn.XLOOKUP(C271,customers!$A$2:$A$1001,customers!$C$2:$C$1001, ,0)=0,"",_xlfn.XLOOKUP(C271,customers!$A$2:$A$1001,customers!$C$2:$C$1001,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4"/>
        <v>5.97</v>
      </c>
      <c r="N271" t="str">
        <f t="shared" si="12"/>
        <v>Arabica</v>
      </c>
      <c r="O271" t="str">
        <f t="shared" si="13"/>
        <v>Dark</v>
      </c>
      <c r="P271" t="str">
        <f>_xlfn.XLOOKUP(Orders[[#This Row],[Customer ID]],customers!$A$2:$A$1001,customers!$I$2:$I$1001,,0)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IF(_xlfn.XLOOKUP(C272,customers!$A$2:$A$1001,customers!$C$2:$C$1001, ,0)=0,"",_xlfn.XLOOKUP(C272,customers!$A$2:$A$1001,customers!$C$2:$C$1001,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4"/>
        <v>7.29</v>
      </c>
      <c r="N272" t="str">
        <f t="shared" si="12"/>
        <v>Excelsa</v>
      </c>
      <c r="O272" t="str">
        <f t="shared" si="13"/>
        <v>Dark</v>
      </c>
      <c r="P272" t="str">
        <f>_xlfn.XLOOKUP(Orders[[#This Row],[Customer ID]],customers!$A$2:$A$1001,customers!$I$2:$I$1001,,0)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IF(_xlfn.XLOOKUP(C273,customers!$A$2:$A$1001,customers!$C$2:$C$1001, ,0)=0,"",_xlfn.XLOOKUP(C273,customers!$A$2:$A$1001,customers!$C$2:$C$1001,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4"/>
        <v>11.94</v>
      </c>
      <c r="N273" t="str">
        <f t="shared" si="12"/>
        <v>Arabica</v>
      </c>
      <c r="O273" t="str">
        <f t="shared" si="13"/>
        <v>Dark</v>
      </c>
      <c r="P273" t="str">
        <f>_xlfn.XLOOKUP(Orders[[#This Row],[Customer ID]],customers!$A$2:$A$1001,customers!$I$2:$I$1001,,0)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IF(_xlfn.XLOOKUP(C274,customers!$A$2:$A$1001,customers!$C$2:$C$1001, ,0)=0,"",_xlfn.XLOOKUP(C274,customers!$A$2:$A$1001,customers!$C$2:$C$1001,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4"/>
        <v>71.699999999999989</v>
      </c>
      <c r="N274" t="str">
        <f t="shared" si="12"/>
        <v>Robusta</v>
      </c>
      <c r="O274" t="str">
        <f t="shared" si="13"/>
        <v>Large</v>
      </c>
      <c r="P274" t="str">
        <f>_xlfn.XLOOKUP(Orders[[#This Row],[Customer ID]],customers!$A$2:$A$1001,customers!$I$2:$I$1001,,0)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IF(_xlfn.XLOOKUP(C275,customers!$A$2:$A$1001,customers!$C$2:$C$1001, ,0)=0,"",_xlfn.XLOOKUP(C275,customers!$A$2:$A$1001,customers!$C$2:$C$1001,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4"/>
        <v>7.77</v>
      </c>
      <c r="N275" t="str">
        <f t="shared" si="12"/>
        <v>Arabica</v>
      </c>
      <c r="O275" t="str">
        <f t="shared" si="13"/>
        <v>Large</v>
      </c>
      <c r="P275" t="str">
        <f>_xlfn.XLOOKUP(Orders[[#This Row],[Customer ID]],customers!$A$2:$A$1001,customers!$I$2:$I$1001,,0)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IF(_xlfn.XLOOKUP(C276,customers!$A$2:$A$1001,customers!$C$2:$C$1001, ,0)=0,"",_xlfn.XLOOKUP(C276,customers!$A$2:$A$1001,customers!$C$2:$C$1001,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4"/>
        <v>25.874999999999996</v>
      </c>
      <c r="N276" t="str">
        <f t="shared" si="12"/>
        <v>Arabica</v>
      </c>
      <c r="O276" t="str">
        <f t="shared" si="13"/>
        <v>Medium</v>
      </c>
      <c r="P276" t="str">
        <f>_xlfn.XLOOKUP(Orders[[#This Row],[Customer ID]],customers!$A$2:$A$1001,customers!$I$2:$I$1001,,0)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IF(_xlfn.XLOOKUP(C277,customers!$A$2:$A$1001,customers!$C$2:$C$1001, ,0)=0,"",_xlfn.XLOOKUP(C277,customers!$A$2:$A$1001,customers!$C$2:$C$1001,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4"/>
        <v>204.92999999999995</v>
      </c>
      <c r="N277" t="str">
        <f t="shared" si="12"/>
        <v>Excelsa</v>
      </c>
      <c r="O277" t="str">
        <f t="shared" si="13"/>
        <v>Large</v>
      </c>
      <c r="P277" t="str">
        <f>_xlfn.XLOOKUP(Orders[[#This Row],[Customer ID]],customers!$A$2:$A$1001,customers!$I$2:$I$1001,,0)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IF(_xlfn.XLOOKUP(C278,customers!$A$2:$A$1001,customers!$C$2:$C$1001, ,0)=0,"",_xlfn.XLOOKUP(C278,customers!$A$2:$A$1001,customers!$C$2:$C$1001,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4"/>
        <v>109.93999999999998</v>
      </c>
      <c r="N278" t="str">
        <f t="shared" si="12"/>
        <v>Robusta</v>
      </c>
      <c r="O278" t="str">
        <f t="shared" si="13"/>
        <v>Large</v>
      </c>
      <c r="P278" t="str">
        <f>_xlfn.XLOOKUP(Orders[[#This Row],[Customer ID]],customers!$A$2:$A$1001,customers!$I$2:$I$1001,,0)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IF(_xlfn.XLOOKUP(C279,customers!$A$2:$A$1001,customers!$C$2:$C$1001, ,0)=0,"",_xlfn.XLOOKUP(C279,customers!$A$2:$A$1001,customers!$C$2:$C$1001,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4"/>
        <v>89.1</v>
      </c>
      <c r="N279" t="str">
        <f t="shared" si="12"/>
        <v>Excelsa</v>
      </c>
      <c r="O279" t="str">
        <f t="shared" si="13"/>
        <v>Large</v>
      </c>
      <c r="P279" t="str">
        <f>_xlfn.XLOOKUP(Orders[[#This Row],[Customer ID]],customers!$A$2:$A$1001,customers!$I$2:$I$1001,,0)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IF(_xlfn.XLOOKUP(C280,customers!$A$2:$A$1001,customers!$C$2:$C$1001, ,0)=0,"",_xlfn.XLOOKUP(C280,customers!$A$2:$A$1001,customers!$C$2:$C$1001,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4"/>
        <v>7.77</v>
      </c>
      <c r="N280" t="str">
        <f t="shared" si="12"/>
        <v>Arabica</v>
      </c>
      <c r="O280" t="str">
        <f t="shared" si="13"/>
        <v>Large</v>
      </c>
      <c r="P280" t="str">
        <f>_xlfn.XLOOKUP(Orders[[#This Row],[Customer ID]],customers!$A$2:$A$1001,customers!$I$2:$I$1001,,0)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IF(_xlfn.XLOOKUP(C281,customers!$A$2:$A$1001,customers!$C$2:$C$1001, ,0)=0,"",_xlfn.XLOOKUP(C281,customers!$A$2:$A$1001,customers!$C$2:$C$1001,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4"/>
        <v>33.464999999999996</v>
      </c>
      <c r="N281" t="str">
        <f t="shared" si="12"/>
        <v>Liberica</v>
      </c>
      <c r="O281" t="str">
        <f t="shared" si="13"/>
        <v>Medium</v>
      </c>
      <c r="P281" t="str">
        <f>_xlfn.XLOOKUP(Orders[[#This Row],[Customer ID]],customers!$A$2:$A$1001,customers!$I$2:$I$1001,,0)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IF(_xlfn.XLOOKUP(C282,customers!$A$2:$A$1001,customers!$C$2:$C$1001, ,0)=0,"",_xlfn.XLOOKUP(C282,customers!$A$2:$A$1001,customers!$C$2:$C$1001,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4"/>
        <v>41.25</v>
      </c>
      <c r="N282" t="str">
        <f t="shared" si="12"/>
        <v>Excelsa</v>
      </c>
      <c r="O282" t="str">
        <f t="shared" si="13"/>
        <v>Medium</v>
      </c>
      <c r="P282" t="str">
        <f>_xlfn.XLOOKUP(Orders[[#This Row],[Customer ID]],customers!$A$2:$A$1001,customers!$I$2:$I$1001,,0)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IF(_xlfn.XLOOKUP(C283,customers!$A$2:$A$1001,customers!$C$2:$C$1001, ,0)=0,"",_xlfn.XLOOKUP(C283,customers!$A$2:$A$1001,customers!$C$2:$C$1001,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4"/>
        <v>59.4</v>
      </c>
      <c r="N283" t="str">
        <f t="shared" si="12"/>
        <v>Excelsa</v>
      </c>
      <c r="O283" t="str">
        <f t="shared" si="13"/>
        <v>Large</v>
      </c>
      <c r="P283" t="str">
        <f>_xlfn.XLOOKUP(Orders[[#This Row],[Customer ID]],customers!$A$2:$A$1001,customers!$I$2:$I$1001,,0)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IF(_xlfn.XLOOKUP(C284,customers!$A$2:$A$1001,customers!$C$2:$C$1001, ,0)=0,"",_xlfn.XLOOKUP(C284,customers!$A$2:$A$1001,customers!$C$2:$C$1001,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4"/>
        <v>7.77</v>
      </c>
      <c r="N284" t="str">
        <f t="shared" si="12"/>
        <v>Arabica</v>
      </c>
      <c r="O284" t="str">
        <f t="shared" si="13"/>
        <v>Large</v>
      </c>
      <c r="P284" t="str">
        <f>_xlfn.XLOOKUP(Orders[[#This Row],[Customer ID]],customers!$A$2:$A$1001,customers!$I$2:$I$1001,,0)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IF(_xlfn.XLOOKUP(C285,customers!$A$2:$A$1001,customers!$C$2:$C$1001, ,0)=0,"",_xlfn.XLOOKUP(C285,customers!$A$2:$A$1001,customers!$C$2:$C$1001,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4"/>
        <v>5.3699999999999992</v>
      </c>
      <c r="N285" t="str">
        <f t="shared" si="12"/>
        <v>Robusta</v>
      </c>
      <c r="O285" t="str">
        <f t="shared" si="13"/>
        <v>Dark</v>
      </c>
      <c r="P285" t="str">
        <f>_xlfn.XLOOKUP(Orders[[#This Row],[Customer ID]],customers!$A$2:$A$1001,customers!$I$2:$I$1001,,0)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IF(_xlfn.XLOOKUP(C286,customers!$A$2:$A$1001,customers!$C$2:$C$1001, ,0)=0,"",_xlfn.XLOOKUP(C286,customers!$A$2:$A$1001,customers!$C$2:$C$1001,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4"/>
        <v>94.874999999999986</v>
      </c>
      <c r="N286" t="str">
        <f t="shared" si="12"/>
        <v>Excelsa</v>
      </c>
      <c r="O286" t="str">
        <f t="shared" si="13"/>
        <v>Medium</v>
      </c>
      <c r="P286" t="str">
        <f>_xlfn.XLOOKUP(Orders[[#This Row],[Customer ID]],customers!$A$2:$A$1001,customers!$I$2:$I$1001,,0)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IF(_xlfn.XLOOKUP(C287,customers!$A$2:$A$1001,customers!$C$2:$C$1001, ,0)=0,"",_xlfn.XLOOKUP(C287,customers!$A$2:$A$1001,customers!$C$2:$C$1001,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4"/>
        <v>36.454999999999998</v>
      </c>
      <c r="N287" t="str">
        <f t="shared" si="12"/>
        <v>Liberica</v>
      </c>
      <c r="O287" t="str">
        <f t="shared" si="13"/>
        <v>Large</v>
      </c>
      <c r="P287" t="str">
        <f>_xlfn.XLOOKUP(Orders[[#This Row],[Customer ID]],customers!$A$2:$A$1001,customers!$I$2:$I$1001,,0)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IF(_xlfn.XLOOKUP(C288,customers!$A$2:$A$1001,customers!$C$2:$C$1001, ,0)=0,"",_xlfn.XLOOKUP(C288,customers!$A$2:$A$1001,customers!$C$2:$C$1001,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4"/>
        <v>13.5</v>
      </c>
      <c r="N288" t="str">
        <f t="shared" si="12"/>
        <v>Arabica</v>
      </c>
      <c r="O288" t="str">
        <f t="shared" si="13"/>
        <v>Medium</v>
      </c>
      <c r="P288" t="str">
        <f>_xlfn.XLOOKUP(Orders[[#This Row],[Customer ID]],customers!$A$2:$A$1001,customers!$I$2:$I$1001,,0)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IF(_xlfn.XLOOKUP(C289,customers!$A$2:$A$1001,customers!$C$2:$C$1001, ,0)=0,"",_xlfn.XLOOKUP(C289,customers!$A$2:$A$1001,customers!$C$2:$C$1001,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4"/>
        <v>14.339999999999998</v>
      </c>
      <c r="N289" t="str">
        <f t="shared" si="12"/>
        <v>Robusta</v>
      </c>
      <c r="O289" t="str">
        <f t="shared" si="13"/>
        <v>Large</v>
      </c>
      <c r="P289" t="str">
        <f>_xlfn.XLOOKUP(Orders[[#This Row],[Customer ID]],customers!$A$2:$A$1001,customers!$I$2:$I$1001,,0)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IF(_xlfn.XLOOKUP(C290,customers!$A$2:$A$1001,customers!$C$2:$C$1001, ,0)=0,"",_xlfn.XLOOKUP(C290,customers!$A$2:$A$1001,customers!$C$2:$C$1001,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4"/>
        <v>8.25</v>
      </c>
      <c r="N290" t="str">
        <f t="shared" si="12"/>
        <v>Excelsa</v>
      </c>
      <c r="O290" t="str">
        <f t="shared" si="13"/>
        <v>Medium</v>
      </c>
      <c r="P290" t="str">
        <f>_xlfn.XLOOKUP(Orders[[#This Row],[Customer ID]],customers!$A$2:$A$1001,customers!$I$2:$I$1001,,0)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IF(_xlfn.XLOOKUP(C291,customers!$A$2:$A$1001,customers!$C$2:$C$1001, ,0)=0,"",_xlfn.XLOOKUP(C291,customers!$A$2:$A$1001,customers!$C$2:$C$1001,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4"/>
        <v>13.424999999999997</v>
      </c>
      <c r="N291" t="str">
        <f t="shared" si="12"/>
        <v>Robusta</v>
      </c>
      <c r="O291" t="str">
        <f t="shared" si="13"/>
        <v>Dark</v>
      </c>
      <c r="P291" t="str">
        <f>_xlfn.XLOOKUP(Orders[[#This Row],[Customer ID]],customers!$A$2:$A$1001,customers!$I$2:$I$1001,,0)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IF(_xlfn.XLOOKUP(C292,customers!$A$2:$A$1001,customers!$C$2:$C$1001, ,0)=0,"",_xlfn.XLOOKUP(C292,customers!$A$2:$A$1001,customers!$C$2:$C$1001,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4"/>
        <v>49.75</v>
      </c>
      <c r="N292" t="str">
        <f t="shared" si="12"/>
        <v>Arabica</v>
      </c>
      <c r="O292" t="str">
        <f t="shared" si="13"/>
        <v>Dark</v>
      </c>
      <c r="P292" t="str">
        <f>_xlfn.XLOOKUP(Orders[[#This Row],[Customer ID]],customers!$A$2:$A$1001,customers!$I$2:$I$1001,,0)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IF(_xlfn.XLOOKUP(C293,customers!$A$2:$A$1001,customers!$C$2:$C$1001, ,0)=0,"",_xlfn.XLOOKUP(C293,customers!$A$2:$A$1001,customers!$C$2:$C$1001,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4"/>
        <v>16.5</v>
      </c>
      <c r="N293" t="str">
        <f t="shared" si="12"/>
        <v>Excelsa</v>
      </c>
      <c r="O293" t="str">
        <f t="shared" si="13"/>
        <v>Medium</v>
      </c>
      <c r="P293" t="str">
        <f>_xlfn.XLOOKUP(Orders[[#This Row],[Customer ID]],customers!$A$2:$A$1001,customers!$I$2:$I$1001,,0)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IF(_xlfn.XLOOKUP(C294,customers!$A$2:$A$1001,customers!$C$2:$C$1001, ,0)=0,"",_xlfn.XLOOKUP(C294,customers!$A$2:$A$1001,customers!$C$2:$C$1001,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4"/>
        <v>17.91</v>
      </c>
      <c r="N294" t="str">
        <f t="shared" si="12"/>
        <v>Arabica</v>
      </c>
      <c r="O294" t="str">
        <f t="shared" si="13"/>
        <v>Dark</v>
      </c>
      <c r="P294" t="str">
        <f>_xlfn.XLOOKUP(Orders[[#This Row],[Customer ID]],customers!$A$2:$A$1001,customers!$I$2:$I$1001,,0)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IF(_xlfn.XLOOKUP(C295,customers!$A$2:$A$1001,customers!$C$2:$C$1001, ,0)=0,"",_xlfn.XLOOKUP(C295,customers!$A$2:$A$1001,customers!$C$2:$C$1001,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4"/>
        <v>29.849999999999998</v>
      </c>
      <c r="N295" t="str">
        <f t="shared" si="12"/>
        <v>Arabica</v>
      </c>
      <c r="O295" t="str">
        <f t="shared" si="13"/>
        <v>Dark</v>
      </c>
      <c r="P295" t="str">
        <f>_xlfn.XLOOKUP(Orders[[#This Row],[Customer ID]],customers!$A$2:$A$1001,customers!$I$2:$I$1001,,0)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IF(_xlfn.XLOOKUP(C296,customers!$A$2:$A$1001,customers!$C$2:$C$1001, ,0)=0,"",_xlfn.XLOOKUP(C296,customers!$A$2:$A$1001,customers!$C$2:$C$1001,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4"/>
        <v>44.55</v>
      </c>
      <c r="N296" t="str">
        <f t="shared" si="12"/>
        <v>Excelsa</v>
      </c>
      <c r="O296" t="str">
        <f t="shared" si="13"/>
        <v>Large</v>
      </c>
      <c r="P296" t="str">
        <f>_xlfn.XLOOKUP(Orders[[#This Row],[Customer ID]],customers!$A$2:$A$1001,customers!$I$2:$I$1001,,0)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IF(_xlfn.XLOOKUP(C297,customers!$A$2:$A$1001,customers!$C$2:$C$1001, ,0)=0,"",_xlfn.XLOOKUP(C297,customers!$A$2:$A$1001,customers!$C$2:$C$1001,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4"/>
        <v>27.5</v>
      </c>
      <c r="N297" t="str">
        <f t="shared" si="12"/>
        <v>Excelsa</v>
      </c>
      <c r="O297" t="str">
        <f t="shared" si="13"/>
        <v>Medium</v>
      </c>
      <c r="P297" t="str">
        <f>_xlfn.XLOOKUP(Orders[[#This Row],[Customer ID]],customers!$A$2:$A$1001,customers!$I$2:$I$1001,,0)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IF(_xlfn.XLOOKUP(C298,customers!$A$2:$A$1001,customers!$C$2:$C$1001, ,0)=0,"",_xlfn.XLOOKUP(C298,customers!$A$2:$A$1001,customers!$C$2:$C$1001,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4"/>
        <v>35.82</v>
      </c>
      <c r="N298" t="str">
        <f t="shared" si="12"/>
        <v>Robusta</v>
      </c>
      <c r="O298" t="str">
        <f t="shared" si="13"/>
        <v>Medium</v>
      </c>
      <c r="P298" t="str">
        <f>_xlfn.XLOOKUP(Orders[[#This Row],[Customer ID]],customers!$A$2:$A$1001,customers!$I$2:$I$1001,,0)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IF(_xlfn.XLOOKUP(C299,customers!$A$2:$A$1001,customers!$C$2:$C$1001, ,0)=0,"",_xlfn.XLOOKUP(C299,customers!$A$2:$A$1001,customers!$C$2:$C$1001,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4"/>
        <v>16.11</v>
      </c>
      <c r="N299" t="str">
        <f t="shared" si="12"/>
        <v>Robusta</v>
      </c>
      <c r="O299" t="str">
        <f t="shared" si="13"/>
        <v>Dark</v>
      </c>
      <c r="P299" t="str">
        <f>_xlfn.XLOOKUP(Orders[[#This Row],[Customer ID]],customers!$A$2:$A$1001,customers!$I$2:$I$1001,,0)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IF(_xlfn.XLOOKUP(C300,customers!$A$2:$A$1001,customers!$C$2:$C$1001, ,0)=0,"",_xlfn.XLOOKUP(C300,customers!$A$2:$A$1001,customers!$C$2:$C$1001,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4"/>
        <v>26.73</v>
      </c>
      <c r="N300" t="str">
        <f t="shared" si="12"/>
        <v>Excelsa</v>
      </c>
      <c r="O300" t="str">
        <f t="shared" si="13"/>
        <v>Large</v>
      </c>
      <c r="P300" t="str">
        <f>_xlfn.XLOOKUP(Orders[[#This Row],[Customer ID]],customers!$A$2:$A$1001,customers!$I$2:$I$1001,,0)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IF(_xlfn.XLOOKUP(C301,customers!$A$2:$A$1001,customers!$C$2:$C$1001, ,0)=0,"",_xlfn.XLOOKUP(C301,customers!$A$2:$A$1001,customers!$C$2:$C$1001,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4"/>
        <v>204.92999999999995</v>
      </c>
      <c r="N301" t="str">
        <f t="shared" si="12"/>
        <v>Excelsa</v>
      </c>
      <c r="O301" t="str">
        <f t="shared" si="13"/>
        <v>Large</v>
      </c>
      <c r="P301" t="str">
        <f>_xlfn.XLOOKUP(Orders[[#This Row],[Customer ID]],customers!$A$2:$A$1001,customers!$I$2:$I$1001,,0)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IF(_xlfn.XLOOKUP(C302,customers!$A$2:$A$1001,customers!$C$2:$C$1001, ,0)=0,"",_xlfn.XLOOKUP(C302,customers!$A$2:$A$1001,customers!$C$2:$C$1001,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4"/>
        <v>38.849999999999994</v>
      </c>
      <c r="N302" t="str">
        <f t="shared" si="12"/>
        <v>Arabica</v>
      </c>
      <c r="O302" t="str">
        <f t="shared" si="13"/>
        <v>Large</v>
      </c>
      <c r="P302" t="str">
        <f>_xlfn.XLOOKUP(Orders[[#This Row],[Customer ID]],customers!$A$2:$A$1001,customers!$I$2:$I$1001,,0)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IF(_xlfn.XLOOKUP(C303,customers!$A$2:$A$1001,customers!$C$2:$C$1001, ,0)=0,"",_xlfn.XLOOKUP(C303,customers!$A$2:$A$1001,customers!$C$2:$C$1001,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4"/>
        <v>15.54</v>
      </c>
      <c r="N303" t="str">
        <f t="shared" si="12"/>
        <v>Liberica</v>
      </c>
      <c r="O303" t="str">
        <f t="shared" si="13"/>
        <v>Dark</v>
      </c>
      <c r="P303" t="str">
        <f>_xlfn.XLOOKUP(Orders[[#This Row],[Customer ID]],customers!$A$2:$A$1001,customers!$I$2:$I$1001,,0)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IF(_xlfn.XLOOKUP(C304,customers!$A$2:$A$1001,customers!$C$2:$C$1001, ,0)=0,"",_xlfn.XLOOKUP(C304,customers!$A$2:$A$1001,customers!$C$2:$C$1001,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4"/>
        <v>6.75</v>
      </c>
      <c r="N304" t="str">
        <f t="shared" si="12"/>
        <v>Arabica</v>
      </c>
      <c r="O304" t="str">
        <f t="shared" si="13"/>
        <v>Medium</v>
      </c>
      <c r="P304" t="str">
        <f>_xlfn.XLOOKUP(Orders[[#This Row],[Customer ID]],customers!$A$2:$A$1001,customers!$I$2:$I$1001,,0)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IF(_xlfn.XLOOKUP(C305,customers!$A$2:$A$1001,customers!$C$2:$C$1001, ,0)=0,"",_xlfn.XLOOKUP(C305,customers!$A$2:$A$1001,customers!$C$2:$C$1001,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4"/>
        <v>111.78</v>
      </c>
      <c r="N305" t="str">
        <f t="shared" si="12"/>
        <v>Excelsa</v>
      </c>
      <c r="O305" t="str">
        <f t="shared" si="13"/>
        <v>Dark</v>
      </c>
      <c r="P305" t="str">
        <f>_xlfn.XLOOKUP(Orders[[#This Row],[Customer ID]],customers!$A$2:$A$1001,customers!$I$2:$I$1001,,0)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IF(_xlfn.XLOOKUP(C306,customers!$A$2:$A$1001,customers!$C$2:$C$1001, ,0)=0,"",_xlfn.XLOOKUP(C306,customers!$A$2:$A$1001,customers!$C$2:$C$1001,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4"/>
        <v>3.8849999999999998</v>
      </c>
      <c r="N306" t="str">
        <f t="shared" si="12"/>
        <v>Arabica</v>
      </c>
      <c r="O306" t="str">
        <f t="shared" si="13"/>
        <v>Large</v>
      </c>
      <c r="P306" t="str">
        <f>_xlfn.XLOOKUP(Orders[[#This Row],[Customer ID]],customers!$A$2:$A$1001,customers!$I$2:$I$1001,,0)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IF(_xlfn.XLOOKUP(C307,customers!$A$2:$A$1001,customers!$C$2:$C$1001, ,0)=0,"",_xlfn.XLOOKUP(C307,customers!$A$2:$A$1001,customers!$C$2:$C$1001,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4"/>
        <v>21.825000000000003</v>
      </c>
      <c r="N307" t="str">
        <f t="shared" si="12"/>
        <v>Liberica</v>
      </c>
      <c r="O307" t="str">
        <f t="shared" si="13"/>
        <v>Medium</v>
      </c>
      <c r="P307" t="str">
        <f>_xlfn.XLOOKUP(Orders[[#This Row],[Customer ID]],customers!$A$2:$A$1001,customers!$I$2:$I$1001,,0)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IF(_xlfn.XLOOKUP(C308,customers!$A$2:$A$1001,customers!$C$2:$C$1001, ,0)=0,"",_xlfn.XLOOKUP(C308,customers!$A$2:$A$1001,customers!$C$2:$C$1001,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4"/>
        <v>14.924999999999999</v>
      </c>
      <c r="N308" t="str">
        <f t="shared" si="12"/>
        <v>Robusta</v>
      </c>
      <c r="O308" t="str">
        <f t="shared" si="13"/>
        <v>Medium</v>
      </c>
      <c r="P308" t="str">
        <f>_xlfn.XLOOKUP(Orders[[#This Row],[Customer ID]],customers!$A$2:$A$1001,customers!$I$2:$I$1001,,0)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IF(_xlfn.XLOOKUP(C309,customers!$A$2:$A$1001,customers!$C$2:$C$1001, ,0)=0,"",_xlfn.XLOOKUP(C309,customers!$A$2:$A$1001,customers!$C$2:$C$1001,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4"/>
        <v>33.75</v>
      </c>
      <c r="N309" t="str">
        <f t="shared" si="12"/>
        <v>Arabica</v>
      </c>
      <c r="O309" t="str">
        <f t="shared" si="13"/>
        <v>Medium</v>
      </c>
      <c r="P309" t="str">
        <f>_xlfn.XLOOKUP(Orders[[#This Row],[Customer ID]],customers!$A$2:$A$1001,customers!$I$2:$I$1001,,0)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IF(_xlfn.XLOOKUP(C310,customers!$A$2:$A$1001,customers!$C$2:$C$1001, ,0)=0,"",_xlfn.XLOOKUP(C310,customers!$A$2:$A$1001,customers!$C$2:$C$1001,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4"/>
        <v>33.75</v>
      </c>
      <c r="N310" t="str">
        <f t="shared" si="12"/>
        <v>Arabica</v>
      </c>
      <c r="O310" t="str">
        <f t="shared" si="13"/>
        <v>Medium</v>
      </c>
      <c r="P310" t="str">
        <f>_xlfn.XLOOKUP(Orders[[#This Row],[Customer ID]],customers!$A$2:$A$1001,customers!$I$2:$I$1001,,0)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IF(_xlfn.XLOOKUP(C311,customers!$A$2:$A$1001,customers!$C$2:$C$1001, ,0)=0,"",_xlfn.XLOOKUP(C311,customers!$A$2:$A$1001,customers!$C$2:$C$1001,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4"/>
        <v>26.19</v>
      </c>
      <c r="N311" t="str">
        <f t="shared" si="12"/>
        <v>Liberica</v>
      </c>
      <c r="O311" t="str">
        <f t="shared" si="13"/>
        <v>Medium</v>
      </c>
      <c r="P311" t="str">
        <f>_xlfn.XLOOKUP(Orders[[#This Row],[Customer ID]],customers!$A$2:$A$1001,customers!$I$2:$I$1001,,0)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IF(_xlfn.XLOOKUP(C312,customers!$A$2:$A$1001,customers!$C$2:$C$1001, ,0)=0,"",_xlfn.XLOOKUP(C312,customers!$A$2:$A$1001,customers!$C$2:$C$1001,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4"/>
        <v>14.85</v>
      </c>
      <c r="N312" t="str">
        <f t="shared" si="12"/>
        <v>Excelsa</v>
      </c>
      <c r="O312" t="str">
        <f t="shared" si="13"/>
        <v>Large</v>
      </c>
      <c r="P312" t="str">
        <f>_xlfn.XLOOKUP(Orders[[#This Row],[Customer ID]],customers!$A$2:$A$1001,customers!$I$2:$I$1001,,0)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IF(_xlfn.XLOOKUP(C313,customers!$A$2:$A$1001,customers!$C$2:$C$1001, ,0)=0,"",_xlfn.XLOOKUP(C313,customers!$A$2:$A$1001,customers!$C$2:$C$1001,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4"/>
        <v>189.74999999999997</v>
      </c>
      <c r="N313" t="str">
        <f t="shared" si="12"/>
        <v>Excelsa</v>
      </c>
      <c r="O313" t="str">
        <f t="shared" si="13"/>
        <v>Medium</v>
      </c>
      <c r="P313" t="str">
        <f>_xlfn.XLOOKUP(Orders[[#This Row],[Customer ID]],customers!$A$2:$A$1001,customers!$I$2:$I$1001,,0)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IF(_xlfn.XLOOKUP(C314,customers!$A$2:$A$1001,customers!$C$2:$C$1001, ,0)=0,"",_xlfn.XLOOKUP(C314,customers!$A$2:$A$1001,customers!$C$2:$C$1001,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4"/>
        <v>5.97</v>
      </c>
      <c r="N314" t="str">
        <f t="shared" si="12"/>
        <v>Robusta</v>
      </c>
      <c r="O314" t="str">
        <f t="shared" si="13"/>
        <v>Medium</v>
      </c>
      <c r="P314" t="str">
        <f>_xlfn.XLOOKUP(Orders[[#This Row],[Customer ID]],customers!$A$2:$A$1001,customers!$I$2:$I$1001,,0)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IF(_xlfn.XLOOKUP(C315,customers!$A$2:$A$1001,customers!$C$2:$C$1001, ,0)=0,"",_xlfn.XLOOKUP(C315,customers!$A$2:$A$1001,customers!$C$2:$C$1001,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4"/>
        <v>29.849999999999998</v>
      </c>
      <c r="N315" t="str">
        <f t="shared" si="12"/>
        <v>Robusta</v>
      </c>
      <c r="O315" t="str">
        <f t="shared" si="13"/>
        <v>Medium</v>
      </c>
      <c r="P315" t="str">
        <f>_xlfn.XLOOKUP(Orders[[#This Row],[Customer ID]],customers!$A$2:$A$1001,customers!$I$2:$I$1001,,0)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IF(_xlfn.XLOOKUP(C316,customers!$A$2:$A$1001,customers!$C$2:$C$1001, ,0)=0,"",_xlfn.XLOOKUP(C316,customers!$A$2:$A$1001,customers!$C$2:$C$1001,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4"/>
        <v>44.75</v>
      </c>
      <c r="N316" t="str">
        <f t="shared" si="12"/>
        <v>Robusta</v>
      </c>
      <c r="O316" t="str">
        <f t="shared" si="13"/>
        <v>Dark</v>
      </c>
      <c r="P316" t="str">
        <f>_xlfn.XLOOKUP(Orders[[#This Row],[Customer ID]],customers!$A$2:$A$1001,customers!$I$2:$I$1001,,0)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IF(_xlfn.XLOOKUP(C317,customers!$A$2:$A$1001,customers!$C$2:$C$1001, ,0)=0,"",_xlfn.XLOOKUP(C317,customers!$A$2:$A$1001,customers!$C$2:$C$1001,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4"/>
        <v>34.154999999999994</v>
      </c>
      <c r="N317" t="str">
        <f t="shared" si="12"/>
        <v>Excelsa</v>
      </c>
      <c r="O317" t="str">
        <f t="shared" si="13"/>
        <v>Large</v>
      </c>
      <c r="P317" t="str">
        <f>_xlfn.XLOOKUP(Orders[[#This Row],[Customer ID]],customers!$A$2:$A$1001,customers!$I$2:$I$1001,,0)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IF(_xlfn.XLOOKUP(C318,customers!$A$2:$A$1001,customers!$C$2:$C$1001, ,0)=0,"",_xlfn.XLOOKUP(C318,customers!$A$2:$A$1001,customers!$C$2:$C$1001,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4"/>
        <v>204.92999999999995</v>
      </c>
      <c r="N318" t="str">
        <f t="shared" si="12"/>
        <v>Excelsa</v>
      </c>
      <c r="O318" t="str">
        <f t="shared" si="13"/>
        <v>Large</v>
      </c>
      <c r="P318" t="str">
        <f>_xlfn.XLOOKUP(Orders[[#This Row],[Customer ID]],customers!$A$2:$A$1001,customers!$I$2:$I$1001,,0)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IF(_xlfn.XLOOKUP(C319,customers!$A$2:$A$1001,customers!$C$2:$C$1001, ,0)=0,"",_xlfn.XLOOKUP(C319,customers!$A$2:$A$1001,customers!$C$2:$C$1001,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4"/>
        <v>21.87</v>
      </c>
      <c r="N319" t="str">
        <f t="shared" si="12"/>
        <v>Excelsa</v>
      </c>
      <c r="O319" t="str">
        <f t="shared" si="13"/>
        <v>Dark</v>
      </c>
      <c r="P319" t="str">
        <f>_xlfn.XLOOKUP(Orders[[#This Row],[Customer ID]],customers!$A$2:$A$1001,customers!$I$2:$I$1001,,0)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IF(_xlfn.XLOOKUP(C320,customers!$A$2:$A$1001,customers!$C$2:$C$1001, ,0)=0,"",_xlfn.XLOOKUP(C320,customers!$A$2:$A$1001,customers!$C$2:$C$1001,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4"/>
        <v>51.749999999999993</v>
      </c>
      <c r="N320" t="str">
        <f t="shared" si="12"/>
        <v>Arabica</v>
      </c>
      <c r="O320" t="str">
        <f t="shared" si="13"/>
        <v>Medium</v>
      </c>
      <c r="P320" t="str">
        <f>_xlfn.XLOOKUP(Orders[[#This Row],[Customer ID]],customers!$A$2:$A$1001,customers!$I$2:$I$1001,,0)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IF(_xlfn.XLOOKUP(C321,customers!$A$2:$A$1001,customers!$C$2:$C$1001, ,0)=0,"",_xlfn.XLOOKUP(C321,customers!$A$2:$A$1001,customers!$C$2:$C$1001,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4"/>
        <v>8.25</v>
      </c>
      <c r="N321" t="str">
        <f t="shared" si="12"/>
        <v>Excelsa</v>
      </c>
      <c r="O321" t="str">
        <f t="shared" si="13"/>
        <v>Medium</v>
      </c>
      <c r="P321" t="str">
        <f>_xlfn.XLOOKUP(Orders[[#This Row],[Customer ID]],customers!$A$2:$A$1001,customers!$I$2:$I$1001,,0)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IF(_xlfn.XLOOKUP(C322,customers!$A$2:$A$1001,customers!$C$2:$C$1001, ,0)=0,"",_xlfn.XLOOKUP(C322,customers!$A$2:$A$1001,customers!$C$2:$C$1001,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4"/>
        <v>19.424999999999997</v>
      </c>
      <c r="N322" t="str">
        <f t="shared" si="12"/>
        <v>Arabica</v>
      </c>
      <c r="O322" t="str">
        <f t="shared" si="13"/>
        <v>Large</v>
      </c>
      <c r="P322" t="str">
        <f>_xlfn.XLOOKUP(Orders[[#This Row],[Customer ID]],customers!$A$2:$A$1001,customers!$I$2:$I$1001,,0)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IF(_xlfn.XLOOKUP(C323,customers!$A$2:$A$1001,customers!$C$2:$C$1001, ,0)=0,"",_xlfn.XLOOKUP(C323,customers!$A$2:$A$1001,customers!$C$2:$C$1001,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si="14"/>
        <v>20.25</v>
      </c>
      <c r="N323" t="str">
        <f t="shared" ref="N323:N386" si="15">IF(I323="Rob","Robusta",IF(I323="Exc","Excelsa",IF(I323="Ara","Arabica",IF(I323="Lib","Liberica",""))))</f>
        <v>Arabica</v>
      </c>
      <c r="O323" t="str">
        <f t="shared" ref="O323:O386" si="16">IF($J323="M","Medium",IF($J323="L","Large",IF($J323="D","Dark","")))</f>
        <v>Medium</v>
      </c>
      <c r="P323" t="str">
        <f>_xlfn.XLOOKUP(Orders[[#This Row],[Customer ID]],customers!$A$2:$A$1001,customers!$I$2:$I$1001,,0)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IF(_xlfn.XLOOKUP(C324,customers!$A$2:$A$1001,customers!$C$2:$C$1001, ,0)=0,"",_xlfn.XLOOKUP(C324,customers!$A$2:$A$1001,customers!$C$2:$C$1001,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ref="M324:M387" si="17">$L324*$E324</f>
        <v>23.31</v>
      </c>
      <c r="N324" t="str">
        <f t="shared" si="15"/>
        <v>Liberica</v>
      </c>
      <c r="O324" t="str">
        <f t="shared" si="16"/>
        <v>Dark</v>
      </c>
      <c r="P324" t="str">
        <f>_xlfn.XLOOKUP(Orders[[#This Row],[Customer ID]],customers!$A$2:$A$1001,customers!$I$2:$I$1001,,0)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IF(_xlfn.XLOOKUP(C325,customers!$A$2:$A$1001,customers!$C$2:$C$1001, ,0)=0,"",_xlfn.XLOOKUP(C325,customers!$A$2:$A$1001,customers!$C$2:$C$1001,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7"/>
        <v>18.225000000000001</v>
      </c>
      <c r="N325" t="str">
        <f t="shared" si="15"/>
        <v>Excelsa</v>
      </c>
      <c r="O325" t="str">
        <f t="shared" si="16"/>
        <v>Dark</v>
      </c>
      <c r="P325" t="str">
        <f>_xlfn.XLOOKUP(Orders[[#This Row],[Customer ID]],customers!$A$2:$A$1001,customers!$I$2:$I$1001,,0)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IF(_xlfn.XLOOKUP(C326,customers!$A$2:$A$1001,customers!$C$2:$C$1001, ,0)=0,"",_xlfn.XLOOKUP(C326,customers!$A$2:$A$1001,customers!$C$2:$C$1001,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7"/>
        <v>13.75</v>
      </c>
      <c r="N326" t="str">
        <f t="shared" si="15"/>
        <v>Excelsa</v>
      </c>
      <c r="O326" t="str">
        <f t="shared" si="16"/>
        <v>Medium</v>
      </c>
      <c r="P326" t="str">
        <f>_xlfn.XLOOKUP(Orders[[#This Row],[Customer ID]],customers!$A$2:$A$1001,customers!$I$2:$I$1001,,0)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IF(_xlfn.XLOOKUP(C327,customers!$A$2:$A$1001,customers!$C$2:$C$1001, ,0)=0,"",_xlfn.XLOOKUP(C327,customers!$A$2:$A$1001,customers!$C$2:$C$1001,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7"/>
        <v>29.784999999999997</v>
      </c>
      <c r="N327" t="str">
        <f t="shared" si="15"/>
        <v>Arabica</v>
      </c>
      <c r="O327" t="str">
        <f t="shared" si="16"/>
        <v>Large</v>
      </c>
      <c r="P327" t="str">
        <f>_xlfn.XLOOKUP(Orders[[#This Row],[Customer ID]],customers!$A$2:$A$1001,customers!$I$2:$I$1001,,0)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IF(_xlfn.XLOOKUP(C328,customers!$A$2:$A$1001,customers!$C$2:$C$1001, ,0)=0,"",_xlfn.XLOOKUP(C328,customers!$A$2:$A$1001,customers!$C$2:$C$1001,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7"/>
        <v>44.75</v>
      </c>
      <c r="N328" t="str">
        <f t="shared" si="15"/>
        <v>Robusta</v>
      </c>
      <c r="O328" t="str">
        <f t="shared" si="16"/>
        <v>Dark</v>
      </c>
      <c r="P328" t="str">
        <f>_xlfn.XLOOKUP(Orders[[#This Row],[Customer ID]],customers!$A$2:$A$1001,customers!$I$2:$I$1001,,0)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IF(_xlfn.XLOOKUP(C329,customers!$A$2:$A$1001,customers!$C$2:$C$1001, ,0)=0,"",_xlfn.XLOOKUP(C329,customers!$A$2:$A$1001,customers!$C$2:$C$1001,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7"/>
        <v>44.75</v>
      </c>
      <c r="N329" t="str">
        <f t="shared" si="15"/>
        <v>Robusta</v>
      </c>
      <c r="O329" t="str">
        <f t="shared" si="16"/>
        <v>Dark</v>
      </c>
      <c r="P329" t="str">
        <f>_xlfn.XLOOKUP(Orders[[#This Row],[Customer ID]],customers!$A$2:$A$1001,customers!$I$2:$I$1001,,0)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IF(_xlfn.XLOOKUP(C330,customers!$A$2:$A$1001,customers!$C$2:$C$1001, ,0)=0,"",_xlfn.XLOOKUP(C330,customers!$A$2:$A$1001,customers!$C$2:$C$1001,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7"/>
        <v>38.04</v>
      </c>
      <c r="N330" t="str">
        <f t="shared" si="15"/>
        <v>Liberica</v>
      </c>
      <c r="O330" t="str">
        <f t="shared" si="16"/>
        <v>Large</v>
      </c>
      <c r="P330" t="str">
        <f>_xlfn.XLOOKUP(Orders[[#This Row],[Customer ID]],customers!$A$2:$A$1001,customers!$I$2:$I$1001,,0)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IF(_xlfn.XLOOKUP(C331,customers!$A$2:$A$1001,customers!$C$2:$C$1001, ,0)=0,"",_xlfn.XLOOKUP(C331,customers!$A$2:$A$1001,customers!$C$2:$C$1001,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7"/>
        <v>21.479999999999997</v>
      </c>
      <c r="N331" t="str">
        <f t="shared" si="15"/>
        <v>Robusta</v>
      </c>
      <c r="O331" t="str">
        <f t="shared" si="16"/>
        <v>Dark</v>
      </c>
      <c r="P331" t="str">
        <f>_xlfn.XLOOKUP(Orders[[#This Row],[Customer ID]],customers!$A$2:$A$1001,customers!$I$2:$I$1001,,0)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IF(_xlfn.XLOOKUP(C332,customers!$A$2:$A$1001,customers!$C$2:$C$1001, ,0)=0,"",_xlfn.XLOOKUP(C332,customers!$A$2:$A$1001,customers!$C$2:$C$1001,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7"/>
        <v>16.11</v>
      </c>
      <c r="N332" t="str">
        <f t="shared" si="15"/>
        <v>Robusta</v>
      </c>
      <c r="O332" t="str">
        <f t="shared" si="16"/>
        <v>Dark</v>
      </c>
      <c r="P332" t="str">
        <f>_xlfn.XLOOKUP(Orders[[#This Row],[Customer ID]],customers!$A$2:$A$1001,customers!$I$2:$I$1001,,0)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IF(_xlfn.XLOOKUP(C333,customers!$A$2:$A$1001,customers!$C$2:$C$1001, ,0)=0,"",_xlfn.XLOOKUP(C333,customers!$A$2:$A$1001,customers!$C$2:$C$1001,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7"/>
        <v>22.884999999999998</v>
      </c>
      <c r="N333" t="str">
        <f t="shared" si="15"/>
        <v>Robusta</v>
      </c>
      <c r="O333" t="str">
        <f t="shared" si="16"/>
        <v>Medium</v>
      </c>
      <c r="P333" t="str">
        <f>_xlfn.XLOOKUP(Orders[[#This Row],[Customer ID]],customers!$A$2:$A$1001,customers!$I$2:$I$1001,,0)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IF(_xlfn.XLOOKUP(C334,customers!$A$2:$A$1001,customers!$C$2:$C$1001, ,0)=0,"",_xlfn.XLOOKUP(C334,customers!$A$2:$A$1001,customers!$C$2:$C$1001,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7"/>
        <v>17.91</v>
      </c>
      <c r="N334" t="str">
        <f t="shared" si="15"/>
        <v>Arabica</v>
      </c>
      <c r="O334" t="str">
        <f t="shared" si="16"/>
        <v>Dark</v>
      </c>
      <c r="P334" t="str">
        <f>_xlfn.XLOOKUP(Orders[[#This Row],[Customer ID]],customers!$A$2:$A$1001,customers!$I$2:$I$1001,,0)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IF(_xlfn.XLOOKUP(C335,customers!$A$2:$A$1001,customers!$C$2:$C$1001, ,0)=0,"",_xlfn.XLOOKUP(C335,customers!$A$2:$A$1001,customers!$C$2:$C$1001,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7"/>
        <v>23.88</v>
      </c>
      <c r="N335" t="str">
        <f t="shared" si="15"/>
        <v>Robusta</v>
      </c>
      <c r="O335" t="str">
        <f t="shared" si="16"/>
        <v>Medium</v>
      </c>
      <c r="P335" t="str">
        <f>_xlfn.XLOOKUP(Orders[[#This Row],[Customer ID]],customers!$A$2:$A$1001,customers!$I$2:$I$1001,,0)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IF(_xlfn.XLOOKUP(C336,customers!$A$2:$A$1001,customers!$C$2:$C$1001, ,0)=0,"",_xlfn.XLOOKUP(C336,customers!$A$2:$A$1001,customers!$C$2:$C$1001,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7"/>
        <v>59.75</v>
      </c>
      <c r="N336" t="str">
        <f t="shared" si="15"/>
        <v>Robusta</v>
      </c>
      <c r="O336" t="str">
        <f t="shared" si="16"/>
        <v>Large</v>
      </c>
      <c r="P336" t="str">
        <f>_xlfn.XLOOKUP(Orders[[#This Row],[Customer ID]],customers!$A$2:$A$1001,customers!$I$2:$I$1001,,0)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IF(_xlfn.XLOOKUP(C337,customers!$A$2:$A$1001,customers!$C$2:$C$1001, ,0)=0,"",_xlfn.XLOOKUP(C337,customers!$A$2:$A$1001,customers!$C$2:$C$1001,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7"/>
        <v>28.53</v>
      </c>
      <c r="N337" t="str">
        <f t="shared" si="15"/>
        <v>Liberica</v>
      </c>
      <c r="O337" t="str">
        <f t="shared" si="16"/>
        <v>Large</v>
      </c>
      <c r="P337" t="str">
        <f>_xlfn.XLOOKUP(Orders[[#This Row],[Customer ID]],customers!$A$2:$A$1001,customers!$I$2:$I$1001,,0)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IF(_xlfn.XLOOKUP(C338,customers!$A$2:$A$1001,customers!$C$2:$C$1001, ,0)=0,"",_xlfn.XLOOKUP(C338,customers!$A$2:$A$1001,customers!$C$2:$C$1001,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7"/>
        <v>45</v>
      </c>
      <c r="N338" t="str">
        <f t="shared" si="15"/>
        <v>Arabica</v>
      </c>
      <c r="O338" t="str">
        <f t="shared" si="16"/>
        <v>Medium</v>
      </c>
      <c r="P338" t="str">
        <f>_xlfn.XLOOKUP(Orders[[#This Row],[Customer ID]],customers!$A$2:$A$1001,customers!$I$2:$I$1001,,0)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IF(_xlfn.XLOOKUP(C339,customers!$A$2:$A$1001,customers!$C$2:$C$1001, ,0)=0,"",_xlfn.XLOOKUP(C339,customers!$A$2:$A$1001,customers!$C$2:$C$1001,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7"/>
        <v>55.89</v>
      </c>
      <c r="N339" t="str">
        <f t="shared" si="15"/>
        <v>Excelsa</v>
      </c>
      <c r="O339" t="str">
        <f t="shared" si="16"/>
        <v>Dark</v>
      </c>
      <c r="P339" t="str">
        <f>_xlfn.XLOOKUP(Orders[[#This Row],[Customer ID]],customers!$A$2:$A$1001,customers!$I$2:$I$1001,,0)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IF(_xlfn.XLOOKUP(C340,customers!$A$2:$A$1001,customers!$C$2:$C$1001, ,0)=0,"",_xlfn.XLOOKUP(C340,customers!$A$2:$A$1001,customers!$C$2:$C$1001,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7"/>
        <v>59.4</v>
      </c>
      <c r="N340" t="str">
        <f t="shared" si="15"/>
        <v>Excelsa</v>
      </c>
      <c r="O340" t="str">
        <f t="shared" si="16"/>
        <v>Large</v>
      </c>
      <c r="P340" t="str">
        <f>_xlfn.XLOOKUP(Orders[[#This Row],[Customer ID]],customers!$A$2:$A$1001,customers!$I$2:$I$1001,,0)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IF(_xlfn.XLOOKUP(C341,customers!$A$2:$A$1001,customers!$C$2:$C$1001, ,0)=0,"",_xlfn.XLOOKUP(C341,customers!$A$2:$A$1001,customers!$C$2:$C$1001,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7"/>
        <v>7.29</v>
      </c>
      <c r="N341" t="str">
        <f t="shared" si="15"/>
        <v>Excelsa</v>
      </c>
      <c r="O341" t="str">
        <f t="shared" si="16"/>
        <v>Dark</v>
      </c>
      <c r="P341" t="str">
        <f>_xlfn.XLOOKUP(Orders[[#This Row],[Customer ID]],customers!$A$2:$A$1001,customers!$I$2:$I$1001,,0)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IF(_xlfn.XLOOKUP(C342,customers!$A$2:$A$1001,customers!$C$2:$C$1001, ,0)=0,"",_xlfn.XLOOKUP(C342,customers!$A$2:$A$1001,customers!$C$2:$C$1001,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7"/>
        <v>7.29</v>
      </c>
      <c r="N342" t="str">
        <f t="shared" si="15"/>
        <v>Excelsa</v>
      </c>
      <c r="O342" t="str">
        <f t="shared" si="16"/>
        <v>Dark</v>
      </c>
      <c r="P342" t="str">
        <f>_xlfn.XLOOKUP(Orders[[#This Row],[Customer ID]],customers!$A$2:$A$1001,customers!$I$2:$I$1001,,0)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IF(_xlfn.XLOOKUP(C343,customers!$A$2:$A$1001,customers!$C$2:$C$1001, ,0)=0,"",_xlfn.XLOOKUP(C343,customers!$A$2:$A$1001,customers!$C$2:$C$1001,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7"/>
        <v>17.82</v>
      </c>
      <c r="N343" t="str">
        <f t="shared" si="15"/>
        <v>Excelsa</v>
      </c>
      <c r="O343" t="str">
        <f t="shared" si="16"/>
        <v>Large</v>
      </c>
      <c r="P343" t="str">
        <f>_xlfn.XLOOKUP(Orders[[#This Row],[Customer ID]],customers!$A$2:$A$1001,customers!$I$2:$I$1001,,0)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IF(_xlfn.XLOOKUP(C344,customers!$A$2:$A$1001,customers!$C$2:$C$1001, ,0)=0,"",_xlfn.XLOOKUP(C344,customers!$A$2:$A$1001,customers!$C$2:$C$1001,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7"/>
        <v>38.849999999999994</v>
      </c>
      <c r="N344" t="str">
        <f t="shared" si="15"/>
        <v>Liberica</v>
      </c>
      <c r="O344" t="str">
        <f t="shared" si="16"/>
        <v>Dark</v>
      </c>
      <c r="P344" t="str">
        <f>_xlfn.XLOOKUP(Orders[[#This Row],[Customer ID]],customers!$A$2:$A$1001,customers!$I$2:$I$1001,,0)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IF(_xlfn.XLOOKUP(C345,customers!$A$2:$A$1001,customers!$C$2:$C$1001, ,0)=0,"",_xlfn.XLOOKUP(C345,customers!$A$2:$A$1001,customers!$C$2:$C$1001,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7"/>
        <v>32.22</v>
      </c>
      <c r="N345" t="str">
        <f t="shared" si="15"/>
        <v>Robusta</v>
      </c>
      <c r="O345" t="str">
        <f t="shared" si="16"/>
        <v>Dark</v>
      </c>
      <c r="P345" t="str">
        <f>_xlfn.XLOOKUP(Orders[[#This Row],[Customer ID]],customers!$A$2:$A$1001,customers!$I$2:$I$1001,,0)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IF(_xlfn.XLOOKUP(C346,customers!$A$2:$A$1001,customers!$C$2:$C$1001, ,0)=0,"",_xlfn.XLOOKUP(C346,customers!$A$2:$A$1001,customers!$C$2:$C$1001,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7"/>
        <v>19.899999999999999</v>
      </c>
      <c r="N346" t="str">
        <f t="shared" si="15"/>
        <v>Robusta</v>
      </c>
      <c r="O346" t="str">
        <f t="shared" si="16"/>
        <v>Medium</v>
      </c>
      <c r="P346" t="str">
        <f>_xlfn.XLOOKUP(Orders[[#This Row],[Customer ID]],customers!$A$2:$A$1001,customers!$I$2:$I$1001,,0)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IF(_xlfn.XLOOKUP(C347,customers!$A$2:$A$1001,customers!$C$2:$C$1001, ,0)=0,"",_xlfn.XLOOKUP(C347,customers!$A$2:$A$1001,customers!$C$2:$C$1001,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7"/>
        <v>59.75</v>
      </c>
      <c r="N347" t="str">
        <f t="shared" si="15"/>
        <v>Robusta</v>
      </c>
      <c r="O347" t="str">
        <f t="shared" si="16"/>
        <v>Large</v>
      </c>
      <c r="P347" t="str">
        <f>_xlfn.XLOOKUP(Orders[[#This Row],[Customer ID]],customers!$A$2:$A$1001,customers!$I$2:$I$1001,,0)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IF(_xlfn.XLOOKUP(C348,customers!$A$2:$A$1001,customers!$C$2:$C$1001, ,0)=0,"",_xlfn.XLOOKUP(C348,customers!$A$2:$A$1001,customers!$C$2:$C$1001,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7"/>
        <v>23.31</v>
      </c>
      <c r="N348" t="str">
        <f t="shared" si="15"/>
        <v>Arabica</v>
      </c>
      <c r="O348" t="str">
        <f t="shared" si="16"/>
        <v>Large</v>
      </c>
      <c r="P348" t="str">
        <f>_xlfn.XLOOKUP(Orders[[#This Row],[Customer ID]],customers!$A$2:$A$1001,customers!$I$2:$I$1001,,0)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IF(_xlfn.XLOOKUP(C349,customers!$A$2:$A$1001,customers!$C$2:$C$1001, ,0)=0,"",_xlfn.XLOOKUP(C349,customers!$A$2:$A$1001,customers!$C$2:$C$1001,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7"/>
        <v>43.650000000000006</v>
      </c>
      <c r="N349" t="str">
        <f t="shared" si="15"/>
        <v>Liberica</v>
      </c>
      <c r="O349" t="str">
        <f t="shared" si="16"/>
        <v>Medium</v>
      </c>
      <c r="P349" t="str">
        <f>_xlfn.XLOOKUP(Orders[[#This Row],[Customer ID]],customers!$A$2:$A$1001,customers!$I$2:$I$1001,,0)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IF(_xlfn.XLOOKUP(C350,customers!$A$2:$A$1001,customers!$C$2:$C$1001, ,0)=0,"",_xlfn.XLOOKUP(C350,customers!$A$2:$A$1001,customers!$C$2:$C$1001,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7"/>
        <v>204.92999999999995</v>
      </c>
      <c r="N350" t="str">
        <f t="shared" si="15"/>
        <v>Excelsa</v>
      </c>
      <c r="O350" t="str">
        <f t="shared" si="16"/>
        <v>Large</v>
      </c>
      <c r="P350" t="str">
        <f>_xlfn.XLOOKUP(Orders[[#This Row],[Customer ID]],customers!$A$2:$A$1001,customers!$I$2:$I$1001,,0)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IF(_xlfn.XLOOKUP(C351,customers!$A$2:$A$1001,customers!$C$2:$C$1001, ,0)=0,"",_xlfn.XLOOKUP(C351,customers!$A$2:$A$1001,customers!$C$2:$C$1001,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7"/>
        <v>14.339999999999998</v>
      </c>
      <c r="N351" t="str">
        <f t="shared" si="15"/>
        <v>Robusta</v>
      </c>
      <c r="O351" t="str">
        <f t="shared" si="16"/>
        <v>Large</v>
      </c>
      <c r="P351" t="str">
        <f>_xlfn.XLOOKUP(Orders[[#This Row],[Customer ID]],customers!$A$2:$A$1001,customers!$I$2:$I$1001,,0)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IF(_xlfn.XLOOKUP(C352,customers!$A$2:$A$1001,customers!$C$2:$C$1001, ,0)=0,"",_xlfn.XLOOKUP(C352,customers!$A$2:$A$1001,customers!$C$2:$C$1001,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7"/>
        <v>23.88</v>
      </c>
      <c r="N352" t="str">
        <f t="shared" si="15"/>
        <v>Arabica</v>
      </c>
      <c r="O352" t="str">
        <f t="shared" si="16"/>
        <v>Dark</v>
      </c>
      <c r="P352" t="str">
        <f>_xlfn.XLOOKUP(Orders[[#This Row],[Customer ID]],customers!$A$2:$A$1001,customers!$I$2:$I$1001,,0)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IF(_xlfn.XLOOKUP(C353,customers!$A$2:$A$1001,customers!$C$2:$C$1001, ,0)=0,"",_xlfn.XLOOKUP(C353,customers!$A$2:$A$1001,customers!$C$2:$C$1001,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7"/>
        <v>22.5</v>
      </c>
      <c r="N353" t="str">
        <f t="shared" si="15"/>
        <v>Arabica</v>
      </c>
      <c r="O353" t="str">
        <f t="shared" si="16"/>
        <v>Medium</v>
      </c>
      <c r="P353" t="str">
        <f>_xlfn.XLOOKUP(Orders[[#This Row],[Customer ID]],customers!$A$2:$A$1001,customers!$I$2:$I$1001,,0)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IF(_xlfn.XLOOKUP(C354,customers!$A$2:$A$1001,customers!$C$2:$C$1001, ,0)=0,"",_xlfn.XLOOKUP(C354,customers!$A$2:$A$1001,customers!$C$2:$C$1001,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7"/>
        <v>36.450000000000003</v>
      </c>
      <c r="N354" t="str">
        <f t="shared" si="15"/>
        <v>Excelsa</v>
      </c>
      <c r="O354" t="str">
        <f t="shared" si="16"/>
        <v>Dark</v>
      </c>
      <c r="P354" t="str">
        <f>_xlfn.XLOOKUP(Orders[[#This Row],[Customer ID]],customers!$A$2:$A$1001,customers!$I$2:$I$1001,,0)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IF(_xlfn.XLOOKUP(C355,customers!$A$2:$A$1001,customers!$C$2:$C$1001, ,0)=0,"",_xlfn.XLOOKUP(C355,customers!$A$2:$A$1001,customers!$C$2:$C$1001,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7"/>
        <v>27</v>
      </c>
      <c r="N355" t="str">
        <f t="shared" si="15"/>
        <v>Arabica</v>
      </c>
      <c r="O355" t="str">
        <f t="shared" si="16"/>
        <v>Medium</v>
      </c>
      <c r="P355" t="str">
        <f>_xlfn.XLOOKUP(Orders[[#This Row],[Customer ID]],customers!$A$2:$A$1001,customers!$I$2:$I$1001,,0)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IF(_xlfn.XLOOKUP(C356,customers!$A$2:$A$1001,customers!$C$2:$C$1001, ,0)=0,"",_xlfn.XLOOKUP(C356,customers!$A$2:$A$1001,customers!$C$2:$C$1001,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7"/>
        <v>155.24999999999997</v>
      </c>
      <c r="N356" t="str">
        <f t="shared" si="15"/>
        <v>Arabica</v>
      </c>
      <c r="O356" t="str">
        <f t="shared" si="16"/>
        <v>Medium</v>
      </c>
      <c r="P356" t="str">
        <f>_xlfn.XLOOKUP(Orders[[#This Row],[Customer ID]],customers!$A$2:$A$1001,customers!$I$2:$I$1001,,0)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IF(_xlfn.XLOOKUP(C357,customers!$A$2:$A$1001,customers!$C$2:$C$1001, ,0)=0,"",_xlfn.XLOOKUP(C357,customers!$A$2:$A$1001,customers!$C$2:$C$1001,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7"/>
        <v>114.42499999999998</v>
      </c>
      <c r="N357" t="str">
        <f t="shared" si="15"/>
        <v>Arabica</v>
      </c>
      <c r="O357" t="str">
        <f t="shared" si="16"/>
        <v>Dark</v>
      </c>
      <c r="P357" t="str">
        <f>_xlfn.XLOOKUP(Orders[[#This Row],[Customer ID]],customers!$A$2:$A$1001,customers!$I$2:$I$1001,,0)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IF(_xlfn.XLOOKUP(C358,customers!$A$2:$A$1001,customers!$C$2:$C$1001, ,0)=0,"",_xlfn.XLOOKUP(C358,customers!$A$2:$A$1001,customers!$C$2:$C$1001,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7"/>
        <v>51.8</v>
      </c>
      <c r="N358" t="str">
        <f t="shared" si="15"/>
        <v>Liberica</v>
      </c>
      <c r="O358" t="str">
        <f t="shared" si="16"/>
        <v>Dark</v>
      </c>
      <c r="P358" t="str">
        <f>_xlfn.XLOOKUP(Orders[[#This Row],[Customer ID]],customers!$A$2:$A$1001,customers!$I$2:$I$1001,,0)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IF(_xlfn.XLOOKUP(C359,customers!$A$2:$A$1001,customers!$C$2:$C$1001, ,0)=0,"",_xlfn.XLOOKUP(C359,customers!$A$2:$A$1001,customers!$C$2:$C$1001,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7"/>
        <v>155.24999999999997</v>
      </c>
      <c r="N359" t="str">
        <f t="shared" si="15"/>
        <v>Arabica</v>
      </c>
      <c r="O359" t="str">
        <f t="shared" si="16"/>
        <v>Medium</v>
      </c>
      <c r="P359" t="str">
        <f>_xlfn.XLOOKUP(Orders[[#This Row],[Customer ID]],customers!$A$2:$A$1001,customers!$I$2:$I$1001,,0)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IF(_xlfn.XLOOKUP(C360,customers!$A$2:$A$1001,customers!$C$2:$C$1001, ,0)=0,"",_xlfn.XLOOKUP(C360,customers!$A$2:$A$1001,customers!$C$2:$C$1001,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7"/>
        <v>29.784999999999997</v>
      </c>
      <c r="N360" t="str">
        <f t="shared" si="15"/>
        <v>Arabica</v>
      </c>
      <c r="O360" t="str">
        <f t="shared" si="16"/>
        <v>Large</v>
      </c>
      <c r="P360" t="str">
        <f>_xlfn.XLOOKUP(Orders[[#This Row],[Customer ID]],customers!$A$2:$A$1001,customers!$I$2:$I$1001,,0)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IF(_xlfn.XLOOKUP(C361,customers!$A$2:$A$1001,customers!$C$2:$C$1001, ,0)=0,"",_xlfn.XLOOKUP(C361,customers!$A$2:$A$1001,customers!$C$2:$C$1001,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7"/>
        <v>21.509999999999998</v>
      </c>
      <c r="N361" t="str">
        <f t="shared" si="15"/>
        <v>Robusta</v>
      </c>
      <c r="O361" t="str">
        <f t="shared" si="16"/>
        <v>Large</v>
      </c>
      <c r="P361" t="str">
        <f>_xlfn.XLOOKUP(Orders[[#This Row],[Customer ID]],customers!$A$2:$A$1001,customers!$I$2:$I$1001,,0)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IF(_xlfn.XLOOKUP(C362,customers!$A$2:$A$1001,customers!$C$2:$C$1001, ,0)=0,"",_xlfn.XLOOKUP(C362,customers!$A$2:$A$1001,customers!$C$2:$C$1001,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7"/>
        <v>41.169999999999995</v>
      </c>
      <c r="N362" t="str">
        <f t="shared" si="15"/>
        <v>Robusta</v>
      </c>
      <c r="O362" t="str">
        <f t="shared" si="16"/>
        <v>Dark</v>
      </c>
      <c r="P362" t="str">
        <f>_xlfn.XLOOKUP(Orders[[#This Row],[Customer ID]],customers!$A$2:$A$1001,customers!$I$2:$I$1001,,0)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IF(_xlfn.XLOOKUP(C363,customers!$A$2:$A$1001,customers!$C$2:$C$1001, ,0)=0,"",_xlfn.XLOOKUP(C363,customers!$A$2:$A$1001,customers!$C$2:$C$1001,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7"/>
        <v>5.97</v>
      </c>
      <c r="N363" t="str">
        <f t="shared" si="15"/>
        <v>Robusta</v>
      </c>
      <c r="O363" t="str">
        <f t="shared" si="16"/>
        <v>Medium</v>
      </c>
      <c r="P363" t="str">
        <f>_xlfn.XLOOKUP(Orders[[#This Row],[Customer ID]],customers!$A$2:$A$1001,customers!$I$2:$I$1001,,0)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IF(_xlfn.XLOOKUP(C364,customers!$A$2:$A$1001,customers!$C$2:$C$1001, ,0)=0,"",_xlfn.XLOOKUP(C364,customers!$A$2:$A$1001,customers!$C$2:$C$1001,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7"/>
        <v>74.25</v>
      </c>
      <c r="N364" t="str">
        <f t="shared" si="15"/>
        <v>Excelsa</v>
      </c>
      <c r="O364" t="str">
        <f t="shared" si="16"/>
        <v>Large</v>
      </c>
      <c r="P364" t="str">
        <f>_xlfn.XLOOKUP(Orders[[#This Row],[Customer ID]],customers!$A$2:$A$1001,customers!$I$2:$I$1001,,0)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IF(_xlfn.XLOOKUP(C365,customers!$A$2:$A$1001,customers!$C$2:$C$1001, ,0)=0,"",_xlfn.XLOOKUP(C365,customers!$A$2:$A$1001,customers!$C$2:$C$1001,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7"/>
        <v>87.300000000000011</v>
      </c>
      <c r="N365" t="str">
        <f t="shared" si="15"/>
        <v>Liberica</v>
      </c>
      <c r="O365" t="str">
        <f t="shared" si="16"/>
        <v>Medium</v>
      </c>
      <c r="P365" t="str">
        <f>_xlfn.XLOOKUP(Orders[[#This Row],[Customer ID]],customers!$A$2:$A$1001,customers!$I$2:$I$1001,,0)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IF(_xlfn.XLOOKUP(C366,customers!$A$2:$A$1001,customers!$C$2:$C$1001, ,0)=0,"",_xlfn.XLOOKUP(C366,customers!$A$2:$A$1001,customers!$C$2:$C$1001,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7"/>
        <v>72.900000000000006</v>
      </c>
      <c r="N366" t="str">
        <f t="shared" si="15"/>
        <v>Excelsa</v>
      </c>
      <c r="O366" t="str">
        <f t="shared" si="16"/>
        <v>Dark</v>
      </c>
      <c r="P366" t="str">
        <f>_xlfn.XLOOKUP(Orders[[#This Row],[Customer ID]],customers!$A$2:$A$1001,customers!$I$2:$I$1001,,0)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IF(_xlfn.XLOOKUP(C367,customers!$A$2:$A$1001,customers!$C$2:$C$1001, ,0)=0,"",_xlfn.XLOOKUP(C367,customers!$A$2:$A$1001,customers!$C$2:$C$1001,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7"/>
        <v>7.77</v>
      </c>
      <c r="N367" t="str">
        <f t="shared" si="15"/>
        <v>Liberica</v>
      </c>
      <c r="O367" t="str">
        <f t="shared" si="16"/>
        <v>Dark</v>
      </c>
      <c r="P367" t="str">
        <f>_xlfn.XLOOKUP(Orders[[#This Row],[Customer ID]],customers!$A$2:$A$1001,customers!$I$2:$I$1001,,0)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IF(_xlfn.XLOOKUP(C368,customers!$A$2:$A$1001,customers!$C$2:$C$1001, ,0)=0,"",_xlfn.XLOOKUP(C368,customers!$A$2:$A$1001,customers!$C$2:$C$1001,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7"/>
        <v>43.74</v>
      </c>
      <c r="N368" t="str">
        <f t="shared" si="15"/>
        <v>Excelsa</v>
      </c>
      <c r="O368" t="str">
        <f t="shared" si="16"/>
        <v>Dark</v>
      </c>
      <c r="P368" t="str">
        <f>_xlfn.XLOOKUP(Orders[[#This Row],[Customer ID]],customers!$A$2:$A$1001,customers!$I$2:$I$1001,,0)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IF(_xlfn.XLOOKUP(C369,customers!$A$2:$A$1001,customers!$C$2:$C$1001, ,0)=0,"",_xlfn.XLOOKUP(C369,customers!$A$2:$A$1001,customers!$C$2:$C$1001,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7"/>
        <v>8.73</v>
      </c>
      <c r="N369" t="str">
        <f t="shared" si="15"/>
        <v>Liberica</v>
      </c>
      <c r="O369" t="str">
        <f t="shared" si="16"/>
        <v>Medium</v>
      </c>
      <c r="P369" t="str">
        <f>_xlfn.XLOOKUP(Orders[[#This Row],[Customer ID]],customers!$A$2:$A$1001,customers!$I$2:$I$1001,,0)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IF(_xlfn.XLOOKUP(C370,customers!$A$2:$A$1001,customers!$C$2:$C$1001, ,0)=0,"",_xlfn.XLOOKUP(C370,customers!$A$2:$A$1001,customers!$C$2:$C$1001,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7"/>
        <v>63.249999999999993</v>
      </c>
      <c r="N370" t="str">
        <f t="shared" si="15"/>
        <v>Excelsa</v>
      </c>
      <c r="O370" t="str">
        <f t="shared" si="16"/>
        <v>Medium</v>
      </c>
      <c r="P370" t="str">
        <f>_xlfn.XLOOKUP(Orders[[#This Row],[Customer ID]],customers!$A$2:$A$1001,customers!$I$2:$I$1001,,0)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IF(_xlfn.XLOOKUP(C371,customers!$A$2:$A$1001,customers!$C$2:$C$1001, ,0)=0,"",_xlfn.XLOOKUP(C371,customers!$A$2:$A$1001,customers!$C$2:$C$1001,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7"/>
        <v>8.91</v>
      </c>
      <c r="N371" t="str">
        <f t="shared" si="15"/>
        <v>Excelsa</v>
      </c>
      <c r="O371" t="str">
        <f t="shared" si="16"/>
        <v>Large</v>
      </c>
      <c r="P371" t="str">
        <f>_xlfn.XLOOKUP(Orders[[#This Row],[Customer ID]],customers!$A$2:$A$1001,customers!$I$2:$I$1001,,0)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IF(_xlfn.XLOOKUP(C372,customers!$A$2:$A$1001,customers!$C$2:$C$1001, ,0)=0,"",_xlfn.XLOOKUP(C372,customers!$A$2:$A$1001,customers!$C$2:$C$1001,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7"/>
        <v>24.3</v>
      </c>
      <c r="N372" t="str">
        <f t="shared" si="15"/>
        <v>Excelsa</v>
      </c>
      <c r="O372" t="str">
        <f t="shared" si="16"/>
        <v>Dark</v>
      </c>
      <c r="P372" t="str">
        <f>_xlfn.XLOOKUP(Orders[[#This Row],[Customer ID]],customers!$A$2:$A$1001,customers!$I$2:$I$1001,,0)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IF(_xlfn.XLOOKUP(C373,customers!$A$2:$A$1001,customers!$C$2:$C$1001, ,0)=0,"",_xlfn.XLOOKUP(C373,customers!$A$2:$A$1001,customers!$C$2:$C$1001,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7"/>
        <v>46.62</v>
      </c>
      <c r="N373" t="str">
        <f t="shared" si="15"/>
        <v>Arabica</v>
      </c>
      <c r="O373" t="str">
        <f t="shared" si="16"/>
        <v>Large</v>
      </c>
      <c r="P373" t="str">
        <f>_xlfn.XLOOKUP(Orders[[#This Row],[Customer ID]],customers!$A$2:$A$1001,customers!$I$2:$I$1001,,0)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IF(_xlfn.XLOOKUP(C374,customers!$A$2:$A$1001,customers!$C$2:$C$1001, ,0)=0,"",_xlfn.XLOOKUP(C374,customers!$A$2:$A$1001,customers!$C$2:$C$1001,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7"/>
        <v>43.019999999999996</v>
      </c>
      <c r="N374" t="str">
        <f t="shared" si="15"/>
        <v>Robusta</v>
      </c>
      <c r="O374" t="str">
        <f t="shared" si="16"/>
        <v>Large</v>
      </c>
      <c r="P374" t="str">
        <f>_xlfn.XLOOKUP(Orders[[#This Row],[Customer ID]],customers!$A$2:$A$1001,customers!$I$2:$I$1001,,0)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IF(_xlfn.XLOOKUP(C375,customers!$A$2:$A$1001,customers!$C$2:$C$1001, ,0)=0,"",_xlfn.XLOOKUP(C375,customers!$A$2:$A$1001,customers!$C$2:$C$1001,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7"/>
        <v>17.91</v>
      </c>
      <c r="N375" t="str">
        <f t="shared" si="15"/>
        <v>Arabica</v>
      </c>
      <c r="O375" t="str">
        <f t="shared" si="16"/>
        <v>Dark</v>
      </c>
      <c r="P375" t="str">
        <f>_xlfn.XLOOKUP(Orders[[#This Row],[Customer ID]],customers!$A$2:$A$1001,customers!$I$2:$I$1001,,0)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IF(_xlfn.XLOOKUP(C376,customers!$A$2:$A$1001,customers!$C$2:$C$1001, ,0)=0,"",_xlfn.XLOOKUP(C376,customers!$A$2:$A$1001,customers!$C$2:$C$1001,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7"/>
        <v>38.04</v>
      </c>
      <c r="N376" t="str">
        <f t="shared" si="15"/>
        <v>Liberica</v>
      </c>
      <c r="O376" t="str">
        <f t="shared" si="16"/>
        <v>Large</v>
      </c>
      <c r="P376" t="str">
        <f>_xlfn.XLOOKUP(Orders[[#This Row],[Customer ID]],customers!$A$2:$A$1001,customers!$I$2:$I$1001,,0)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IF(_xlfn.XLOOKUP(C377,customers!$A$2:$A$1001,customers!$C$2:$C$1001, ,0)=0,"",_xlfn.XLOOKUP(C377,customers!$A$2:$A$1001,customers!$C$2:$C$1001,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7"/>
        <v>6.75</v>
      </c>
      <c r="N377" t="str">
        <f t="shared" si="15"/>
        <v>Arabica</v>
      </c>
      <c r="O377" t="str">
        <f t="shared" si="16"/>
        <v>Medium</v>
      </c>
      <c r="P377" t="str">
        <f>_xlfn.XLOOKUP(Orders[[#This Row],[Customer ID]],customers!$A$2:$A$1001,customers!$I$2:$I$1001,,0)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IF(_xlfn.XLOOKUP(C378,customers!$A$2:$A$1001,customers!$C$2:$C$1001, ,0)=0,"",_xlfn.XLOOKUP(C378,customers!$A$2:$A$1001,customers!$C$2:$C$1001,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7"/>
        <v>5.97</v>
      </c>
      <c r="N378" t="str">
        <f t="shared" si="15"/>
        <v>Robusta</v>
      </c>
      <c r="O378" t="str">
        <f t="shared" si="16"/>
        <v>Medium</v>
      </c>
      <c r="P378" t="str">
        <f>_xlfn.XLOOKUP(Orders[[#This Row],[Customer ID]],customers!$A$2:$A$1001,customers!$I$2:$I$1001,,0)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IF(_xlfn.XLOOKUP(C379,customers!$A$2:$A$1001,customers!$C$2:$C$1001, ,0)=0,"",_xlfn.XLOOKUP(C379,customers!$A$2:$A$1001,customers!$C$2:$C$1001,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7"/>
        <v>8.0549999999999997</v>
      </c>
      <c r="N379" t="str">
        <f t="shared" si="15"/>
        <v>Robusta</v>
      </c>
      <c r="O379" t="str">
        <f t="shared" si="16"/>
        <v>Dark</v>
      </c>
      <c r="P379" t="str">
        <f>_xlfn.XLOOKUP(Orders[[#This Row],[Customer ID]],customers!$A$2:$A$1001,customers!$I$2:$I$1001,,0)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IF(_xlfn.XLOOKUP(C380,customers!$A$2:$A$1001,customers!$C$2:$C$1001, ,0)=0,"",_xlfn.XLOOKUP(C380,customers!$A$2:$A$1001,customers!$C$2:$C$1001,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7"/>
        <v>23.31</v>
      </c>
      <c r="N380" t="str">
        <f t="shared" si="15"/>
        <v>Arabica</v>
      </c>
      <c r="O380" t="str">
        <f t="shared" si="16"/>
        <v>Large</v>
      </c>
      <c r="P380" t="str">
        <f>_xlfn.XLOOKUP(Orders[[#This Row],[Customer ID]],customers!$A$2:$A$1001,customers!$I$2:$I$1001,,0)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IF(_xlfn.XLOOKUP(C381,customers!$A$2:$A$1001,customers!$C$2:$C$1001, ,0)=0,"",_xlfn.XLOOKUP(C381,customers!$A$2:$A$1001,customers!$C$2:$C$1001,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7"/>
        <v>43.019999999999996</v>
      </c>
      <c r="N381" t="str">
        <f t="shared" si="15"/>
        <v>Robusta</v>
      </c>
      <c r="O381" t="str">
        <f t="shared" si="16"/>
        <v>Large</v>
      </c>
      <c r="P381" t="str">
        <f>_xlfn.XLOOKUP(Orders[[#This Row],[Customer ID]],customers!$A$2:$A$1001,customers!$I$2:$I$1001,,0)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IF(_xlfn.XLOOKUP(C382,customers!$A$2:$A$1001,customers!$C$2:$C$1001, ,0)=0,"",_xlfn.XLOOKUP(C382,customers!$A$2:$A$1001,customers!$C$2:$C$1001,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7"/>
        <v>23.31</v>
      </c>
      <c r="N382" t="str">
        <f t="shared" si="15"/>
        <v>Liberica</v>
      </c>
      <c r="O382" t="str">
        <f t="shared" si="16"/>
        <v>Dark</v>
      </c>
      <c r="P382" t="str">
        <f>_xlfn.XLOOKUP(Orders[[#This Row],[Customer ID]],customers!$A$2:$A$1001,customers!$I$2:$I$1001,,0)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IF(_xlfn.XLOOKUP(C383,customers!$A$2:$A$1001,customers!$C$2:$C$1001, ,0)=0,"",_xlfn.XLOOKUP(C383,customers!$A$2:$A$1001,customers!$C$2:$C$1001,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7"/>
        <v>14.924999999999999</v>
      </c>
      <c r="N383" t="str">
        <f t="shared" si="15"/>
        <v>Arabica</v>
      </c>
      <c r="O383" t="str">
        <f t="shared" si="16"/>
        <v>Dark</v>
      </c>
      <c r="P383" t="str">
        <f>_xlfn.XLOOKUP(Orders[[#This Row],[Customer ID]],customers!$A$2:$A$1001,customers!$I$2:$I$1001,,0)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IF(_xlfn.XLOOKUP(C384,customers!$A$2:$A$1001,customers!$C$2:$C$1001, ,0)=0,"",_xlfn.XLOOKUP(C384,customers!$A$2:$A$1001,customers!$C$2:$C$1001,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7"/>
        <v>21.87</v>
      </c>
      <c r="N384" t="str">
        <f t="shared" si="15"/>
        <v>Excelsa</v>
      </c>
      <c r="O384" t="str">
        <f t="shared" si="16"/>
        <v>Dark</v>
      </c>
      <c r="P384" t="str">
        <f>_xlfn.XLOOKUP(Orders[[#This Row],[Customer ID]],customers!$A$2:$A$1001,customers!$I$2:$I$1001,,0)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IF(_xlfn.XLOOKUP(C385,customers!$A$2:$A$1001,customers!$C$2:$C$1001, ,0)=0,"",_xlfn.XLOOKUP(C385,customers!$A$2:$A$1001,customers!$C$2:$C$1001,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7"/>
        <v>53.46</v>
      </c>
      <c r="N385" t="str">
        <f t="shared" si="15"/>
        <v>Excelsa</v>
      </c>
      <c r="O385" t="str">
        <f t="shared" si="16"/>
        <v>Large</v>
      </c>
      <c r="P385" t="str">
        <f>_xlfn.XLOOKUP(Orders[[#This Row],[Customer ID]],customers!$A$2:$A$1001,customers!$I$2:$I$1001,,0)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IF(_xlfn.XLOOKUP(C386,customers!$A$2:$A$1001,customers!$C$2:$C$1001, ,0)=0,"",_xlfn.XLOOKUP(C386,customers!$A$2:$A$1001,customers!$C$2:$C$1001,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7"/>
        <v>119.13999999999999</v>
      </c>
      <c r="N386" t="str">
        <f t="shared" si="15"/>
        <v>Arabica</v>
      </c>
      <c r="O386" t="str">
        <f t="shared" si="16"/>
        <v>Large</v>
      </c>
      <c r="P386" t="str">
        <f>_xlfn.XLOOKUP(Orders[[#This Row],[Customer ID]],customers!$A$2:$A$1001,customers!$I$2:$I$1001,,0)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IF(_xlfn.XLOOKUP(C387,customers!$A$2:$A$1001,customers!$C$2:$C$1001, ,0)=0,"",_xlfn.XLOOKUP(C387,customers!$A$2:$A$1001,customers!$C$2:$C$1001,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si="17"/>
        <v>43.650000000000006</v>
      </c>
      <c r="N387" t="str">
        <f t="shared" ref="N387:N450" si="18">IF(I387="Rob","Robusta",IF(I387="Exc","Excelsa",IF(I387="Ara","Arabica",IF(I387="Lib","Liberica",""))))</f>
        <v>Liberica</v>
      </c>
      <c r="O387" t="str">
        <f t="shared" ref="O387:O450" si="19">IF($J387="M","Medium",IF($J387="L","Large",IF($J387="D","Dark","")))</f>
        <v>Medium</v>
      </c>
      <c r="P387" t="str">
        <f>_xlfn.XLOOKUP(Orders[[#This Row],[Customer ID]],customers!$A$2:$A$1001,customers!$I$2:$I$1001,,0)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IF(_xlfn.XLOOKUP(C388,customers!$A$2:$A$1001,customers!$C$2:$C$1001, ,0)=0,"",_xlfn.XLOOKUP(C388,customers!$A$2:$A$1001,customers!$C$2:$C$1001,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ref="M388:M451" si="20">$L388*$E388</f>
        <v>17.91</v>
      </c>
      <c r="N388" t="str">
        <f t="shared" si="18"/>
        <v>Arabica</v>
      </c>
      <c r="O388" t="str">
        <f t="shared" si="19"/>
        <v>Dark</v>
      </c>
      <c r="P388" t="str">
        <f>_xlfn.XLOOKUP(Orders[[#This Row],[Customer ID]],customers!$A$2:$A$1001,customers!$I$2:$I$1001,,0)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IF(_xlfn.XLOOKUP(C389,customers!$A$2:$A$1001,customers!$C$2:$C$1001, ,0)=0,"",_xlfn.XLOOKUP(C389,customers!$A$2:$A$1001,customers!$C$2:$C$1001,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20"/>
        <v>74.25</v>
      </c>
      <c r="N389" t="str">
        <f t="shared" si="18"/>
        <v>Excelsa</v>
      </c>
      <c r="O389" t="str">
        <f t="shared" si="19"/>
        <v>Large</v>
      </c>
      <c r="P389" t="str">
        <f>_xlfn.XLOOKUP(Orders[[#This Row],[Customer ID]],customers!$A$2:$A$1001,customers!$I$2:$I$1001,,0)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IF(_xlfn.XLOOKUP(C390,customers!$A$2:$A$1001,customers!$C$2:$C$1001, ,0)=0,"",_xlfn.XLOOKUP(C390,customers!$A$2:$A$1001,customers!$C$2:$C$1001,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20"/>
        <v>11.654999999999999</v>
      </c>
      <c r="N390" t="str">
        <f t="shared" si="18"/>
        <v>Liberica</v>
      </c>
      <c r="O390" t="str">
        <f t="shared" si="19"/>
        <v>Dark</v>
      </c>
      <c r="P390" t="str">
        <f>_xlfn.XLOOKUP(Orders[[#This Row],[Customer ID]],customers!$A$2:$A$1001,customers!$I$2:$I$1001,,0)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IF(_xlfn.XLOOKUP(C391,customers!$A$2:$A$1001,customers!$C$2:$C$1001, ,0)=0,"",_xlfn.XLOOKUP(C391,customers!$A$2:$A$1001,customers!$C$2:$C$1001,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20"/>
        <v>23.31</v>
      </c>
      <c r="N391" t="str">
        <f t="shared" si="18"/>
        <v>Liberica</v>
      </c>
      <c r="O391" t="str">
        <f t="shared" si="19"/>
        <v>Dark</v>
      </c>
      <c r="P391" t="str">
        <f>_xlfn.XLOOKUP(Orders[[#This Row],[Customer ID]],customers!$A$2:$A$1001,customers!$I$2:$I$1001,,0)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IF(_xlfn.XLOOKUP(C392,customers!$A$2:$A$1001,customers!$C$2:$C$1001, ,0)=0,"",_xlfn.XLOOKUP(C392,customers!$A$2:$A$1001,customers!$C$2:$C$1001,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20"/>
        <v>14.58</v>
      </c>
      <c r="N392" t="str">
        <f t="shared" si="18"/>
        <v>Excelsa</v>
      </c>
      <c r="O392" t="str">
        <f t="shared" si="19"/>
        <v>Dark</v>
      </c>
      <c r="P392" t="str">
        <f>_xlfn.XLOOKUP(Orders[[#This Row],[Customer ID]],customers!$A$2:$A$1001,customers!$I$2:$I$1001,,0)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IF(_xlfn.XLOOKUP(C393,customers!$A$2:$A$1001,customers!$C$2:$C$1001, ,0)=0,"",_xlfn.XLOOKUP(C393,customers!$A$2:$A$1001,customers!$C$2:$C$1001,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20"/>
        <v>13.5</v>
      </c>
      <c r="N393" t="str">
        <f t="shared" si="18"/>
        <v>Arabica</v>
      </c>
      <c r="O393" t="str">
        <f t="shared" si="19"/>
        <v>Medium</v>
      </c>
      <c r="P393" t="str">
        <f>_xlfn.XLOOKUP(Orders[[#This Row],[Customer ID]],customers!$A$2:$A$1001,customers!$I$2:$I$1001,,0)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IF(_xlfn.XLOOKUP(C394,customers!$A$2:$A$1001,customers!$C$2:$C$1001, ,0)=0,"",_xlfn.XLOOKUP(C394,customers!$A$2:$A$1001,customers!$C$2:$C$1001,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20"/>
        <v>89.1</v>
      </c>
      <c r="N394" t="str">
        <f t="shared" si="18"/>
        <v>Excelsa</v>
      </c>
      <c r="O394" t="str">
        <f t="shared" si="19"/>
        <v>Large</v>
      </c>
      <c r="P394" t="str">
        <f>_xlfn.XLOOKUP(Orders[[#This Row],[Customer ID]],customers!$A$2:$A$1001,customers!$I$2:$I$1001,,0)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IF(_xlfn.XLOOKUP(C395,customers!$A$2:$A$1001,customers!$C$2:$C$1001, ,0)=0,"",_xlfn.XLOOKUP(C395,customers!$A$2:$A$1001,customers!$C$2:$C$1001,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20"/>
        <v>3.8849999999999998</v>
      </c>
      <c r="N395" t="str">
        <f t="shared" si="18"/>
        <v>Arabica</v>
      </c>
      <c r="O395" t="str">
        <f t="shared" si="19"/>
        <v>Large</v>
      </c>
      <c r="P395" t="str">
        <f>_xlfn.XLOOKUP(Orders[[#This Row],[Customer ID]],customers!$A$2:$A$1001,customers!$I$2:$I$1001,,0)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IF(_xlfn.XLOOKUP(C396,customers!$A$2:$A$1001,customers!$C$2:$C$1001, ,0)=0,"",_xlfn.XLOOKUP(C396,customers!$A$2:$A$1001,customers!$C$2:$C$1001,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20"/>
        <v>109.93999999999998</v>
      </c>
      <c r="N396" t="str">
        <f t="shared" si="18"/>
        <v>Robusta</v>
      </c>
      <c r="O396" t="str">
        <f t="shared" si="19"/>
        <v>Large</v>
      </c>
      <c r="P396" t="str">
        <f>_xlfn.XLOOKUP(Orders[[#This Row],[Customer ID]],customers!$A$2:$A$1001,customers!$I$2:$I$1001,,0)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IF(_xlfn.XLOOKUP(C397,customers!$A$2:$A$1001,customers!$C$2:$C$1001, ,0)=0,"",_xlfn.XLOOKUP(C397,customers!$A$2:$A$1001,customers!$C$2:$C$1001,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20"/>
        <v>46.62</v>
      </c>
      <c r="N397" t="str">
        <f t="shared" si="18"/>
        <v>Liberica</v>
      </c>
      <c r="O397" t="str">
        <f t="shared" si="19"/>
        <v>Dark</v>
      </c>
      <c r="P397" t="str">
        <f>_xlfn.XLOOKUP(Orders[[#This Row],[Customer ID]],customers!$A$2:$A$1001,customers!$I$2:$I$1001,,0)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IF(_xlfn.XLOOKUP(C398,customers!$A$2:$A$1001,customers!$C$2:$C$1001, ,0)=0,"",_xlfn.XLOOKUP(C398,customers!$A$2:$A$1001,customers!$C$2:$C$1001,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20"/>
        <v>38.849999999999994</v>
      </c>
      <c r="N398" t="str">
        <f t="shared" si="18"/>
        <v>Arabica</v>
      </c>
      <c r="O398" t="str">
        <f t="shared" si="19"/>
        <v>Large</v>
      </c>
      <c r="P398" t="str">
        <f>_xlfn.XLOOKUP(Orders[[#This Row],[Customer ID]],customers!$A$2:$A$1001,customers!$I$2:$I$1001,,0)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IF(_xlfn.XLOOKUP(C399,customers!$A$2:$A$1001,customers!$C$2:$C$1001, ,0)=0,"",_xlfn.XLOOKUP(C399,customers!$A$2:$A$1001,customers!$C$2:$C$1001,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20"/>
        <v>31.08</v>
      </c>
      <c r="N399" t="str">
        <f t="shared" si="18"/>
        <v>Liberica</v>
      </c>
      <c r="O399" t="str">
        <f t="shared" si="19"/>
        <v>Dark</v>
      </c>
      <c r="P399" t="str">
        <f>_xlfn.XLOOKUP(Orders[[#This Row],[Customer ID]],customers!$A$2:$A$1001,customers!$I$2:$I$1001,,0)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IF(_xlfn.XLOOKUP(C400,customers!$A$2:$A$1001,customers!$C$2:$C$1001, ,0)=0,"",_xlfn.XLOOKUP(C400,customers!$A$2:$A$1001,customers!$C$2:$C$1001,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20"/>
        <v>17.91</v>
      </c>
      <c r="N400" t="str">
        <f t="shared" si="18"/>
        <v>Arabica</v>
      </c>
      <c r="O400" t="str">
        <f t="shared" si="19"/>
        <v>Dark</v>
      </c>
      <c r="P400" t="str">
        <f>_xlfn.XLOOKUP(Orders[[#This Row],[Customer ID]],customers!$A$2:$A$1001,customers!$I$2:$I$1001,,0)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IF(_xlfn.XLOOKUP(C401,customers!$A$2:$A$1001,customers!$C$2:$C$1001, ,0)=0,"",_xlfn.XLOOKUP(C401,customers!$A$2:$A$1001,customers!$C$2:$C$1001,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20"/>
        <v>167.67000000000002</v>
      </c>
      <c r="N401" t="str">
        <f t="shared" si="18"/>
        <v>Excelsa</v>
      </c>
      <c r="O401" t="str">
        <f t="shared" si="19"/>
        <v>Dark</v>
      </c>
      <c r="P401" t="str">
        <f>_xlfn.XLOOKUP(Orders[[#This Row],[Customer ID]],customers!$A$2:$A$1001,customers!$I$2:$I$1001,,0)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IF(_xlfn.XLOOKUP(C402,customers!$A$2:$A$1001,customers!$C$2:$C$1001, ,0)=0,"",_xlfn.XLOOKUP(C402,customers!$A$2:$A$1001,customers!$C$2:$C$1001,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20"/>
        <v>63.4</v>
      </c>
      <c r="N402" t="str">
        <f t="shared" si="18"/>
        <v>Liberica</v>
      </c>
      <c r="O402" t="str">
        <f t="shared" si="19"/>
        <v>Large</v>
      </c>
      <c r="P402" t="str">
        <f>_xlfn.XLOOKUP(Orders[[#This Row],[Customer ID]],customers!$A$2:$A$1001,customers!$I$2:$I$1001,,0)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IF(_xlfn.XLOOKUP(C403,customers!$A$2:$A$1001,customers!$C$2:$C$1001, ,0)=0,"",_xlfn.XLOOKUP(C403,customers!$A$2:$A$1001,customers!$C$2:$C$1001,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20"/>
        <v>8.73</v>
      </c>
      <c r="N403" t="str">
        <f t="shared" si="18"/>
        <v>Liberica</v>
      </c>
      <c r="O403" t="str">
        <f t="shared" si="19"/>
        <v>Medium</v>
      </c>
      <c r="P403" t="str">
        <f>_xlfn.XLOOKUP(Orders[[#This Row],[Customer ID]],customers!$A$2:$A$1001,customers!$I$2:$I$1001,,0)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IF(_xlfn.XLOOKUP(C404,customers!$A$2:$A$1001,customers!$C$2:$C$1001, ,0)=0,"",_xlfn.XLOOKUP(C404,customers!$A$2:$A$1001,customers!$C$2:$C$1001,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20"/>
        <v>26.849999999999998</v>
      </c>
      <c r="N404" t="str">
        <f t="shared" si="18"/>
        <v>Robusta</v>
      </c>
      <c r="O404" t="str">
        <f t="shared" si="19"/>
        <v>Dark</v>
      </c>
      <c r="P404" t="str">
        <f>_xlfn.XLOOKUP(Orders[[#This Row],[Customer ID]],customers!$A$2:$A$1001,customers!$I$2:$I$1001,,0)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IF(_xlfn.XLOOKUP(C405,customers!$A$2:$A$1001,customers!$C$2:$C$1001, ,0)=0,"",_xlfn.XLOOKUP(C405,customers!$A$2:$A$1001,customers!$C$2:$C$1001,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20"/>
        <v>9.51</v>
      </c>
      <c r="N405" t="str">
        <f t="shared" si="18"/>
        <v>Liberica</v>
      </c>
      <c r="O405" t="str">
        <f t="shared" si="19"/>
        <v>Large</v>
      </c>
      <c r="P405" t="str">
        <f>_xlfn.XLOOKUP(Orders[[#This Row],[Customer ID]],customers!$A$2:$A$1001,customers!$I$2:$I$1001,,0)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IF(_xlfn.XLOOKUP(C406,customers!$A$2:$A$1001,customers!$C$2:$C$1001, ,0)=0,"",_xlfn.XLOOKUP(C406,customers!$A$2:$A$1001,customers!$C$2:$C$1001,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20"/>
        <v>39.799999999999997</v>
      </c>
      <c r="N406" t="str">
        <f t="shared" si="18"/>
        <v>Arabica</v>
      </c>
      <c r="O406" t="str">
        <f t="shared" si="19"/>
        <v>Dark</v>
      </c>
      <c r="P406" t="str">
        <f>_xlfn.XLOOKUP(Orders[[#This Row],[Customer ID]],customers!$A$2:$A$1001,customers!$I$2:$I$1001,,0)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IF(_xlfn.XLOOKUP(C407,customers!$A$2:$A$1001,customers!$C$2:$C$1001, ,0)=0,"",_xlfn.XLOOKUP(C407,customers!$A$2:$A$1001,customers!$C$2:$C$1001,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20"/>
        <v>24.75</v>
      </c>
      <c r="N407" t="str">
        <f t="shared" si="18"/>
        <v>Excelsa</v>
      </c>
      <c r="O407" t="str">
        <f t="shared" si="19"/>
        <v>Medium</v>
      </c>
      <c r="P407" t="str">
        <f>_xlfn.XLOOKUP(Orders[[#This Row],[Customer ID]],customers!$A$2:$A$1001,customers!$I$2:$I$1001,,0)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IF(_xlfn.XLOOKUP(C408,customers!$A$2:$A$1001,customers!$C$2:$C$1001, ,0)=0,"",_xlfn.XLOOKUP(C408,customers!$A$2:$A$1001,customers!$C$2:$C$1001,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20"/>
        <v>68.75</v>
      </c>
      <c r="N408" t="str">
        <f t="shared" si="18"/>
        <v>Excelsa</v>
      </c>
      <c r="O408" t="str">
        <f t="shared" si="19"/>
        <v>Medium</v>
      </c>
      <c r="P408" t="str">
        <f>_xlfn.XLOOKUP(Orders[[#This Row],[Customer ID]],customers!$A$2:$A$1001,customers!$I$2:$I$1001,,0)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IF(_xlfn.XLOOKUP(C409,customers!$A$2:$A$1001,customers!$C$2:$C$1001, ,0)=0,"",_xlfn.XLOOKUP(C409,customers!$A$2:$A$1001,customers!$C$2:$C$1001,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20"/>
        <v>49.5</v>
      </c>
      <c r="N409" t="str">
        <f t="shared" si="18"/>
        <v>Excelsa</v>
      </c>
      <c r="O409" t="str">
        <f t="shared" si="19"/>
        <v>Medium</v>
      </c>
      <c r="P409" t="str">
        <f>_xlfn.XLOOKUP(Orders[[#This Row],[Customer ID]],customers!$A$2:$A$1001,customers!$I$2:$I$1001,,0)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IF(_xlfn.XLOOKUP(C410,customers!$A$2:$A$1001,customers!$C$2:$C$1001, ,0)=0,"",_xlfn.XLOOKUP(C410,customers!$A$2:$A$1001,customers!$C$2:$C$1001,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20"/>
        <v>51.749999999999993</v>
      </c>
      <c r="N410" t="str">
        <f t="shared" si="18"/>
        <v>Arabica</v>
      </c>
      <c r="O410" t="str">
        <f t="shared" si="19"/>
        <v>Medium</v>
      </c>
      <c r="P410" t="str">
        <f>_xlfn.XLOOKUP(Orders[[#This Row],[Customer ID]],customers!$A$2:$A$1001,customers!$I$2:$I$1001,,0)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IF(_xlfn.XLOOKUP(C411,customers!$A$2:$A$1001,customers!$C$2:$C$1001, ,0)=0,"",_xlfn.XLOOKUP(C411,customers!$A$2:$A$1001,customers!$C$2:$C$1001,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20"/>
        <v>47.55</v>
      </c>
      <c r="N411" t="str">
        <f t="shared" si="18"/>
        <v>Liberica</v>
      </c>
      <c r="O411" t="str">
        <f t="shared" si="19"/>
        <v>Large</v>
      </c>
      <c r="P411" t="str">
        <f>_xlfn.XLOOKUP(Orders[[#This Row],[Customer ID]],customers!$A$2:$A$1001,customers!$I$2:$I$1001,,0)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IF(_xlfn.XLOOKUP(C412,customers!$A$2:$A$1001,customers!$C$2:$C$1001, ,0)=0,"",_xlfn.XLOOKUP(C412,customers!$A$2:$A$1001,customers!$C$2:$C$1001,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20"/>
        <v>15.54</v>
      </c>
      <c r="N412" t="str">
        <f t="shared" si="18"/>
        <v>Arabica</v>
      </c>
      <c r="O412" t="str">
        <f t="shared" si="19"/>
        <v>Large</v>
      </c>
      <c r="P412" t="str">
        <f>_xlfn.XLOOKUP(Orders[[#This Row],[Customer ID]],customers!$A$2:$A$1001,customers!$I$2:$I$1001,,0)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IF(_xlfn.XLOOKUP(C413,customers!$A$2:$A$1001,customers!$C$2:$C$1001, ,0)=0,"",_xlfn.XLOOKUP(C413,customers!$A$2:$A$1001,customers!$C$2:$C$1001,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20"/>
        <v>87.300000000000011</v>
      </c>
      <c r="N413" t="str">
        <f t="shared" si="18"/>
        <v>Liberica</v>
      </c>
      <c r="O413" t="str">
        <f t="shared" si="19"/>
        <v>Medium</v>
      </c>
      <c r="P413" t="str">
        <f>_xlfn.XLOOKUP(Orders[[#This Row],[Customer ID]],customers!$A$2:$A$1001,customers!$I$2:$I$1001,,0)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IF(_xlfn.XLOOKUP(C414,customers!$A$2:$A$1001,customers!$C$2:$C$1001, ,0)=0,"",_xlfn.XLOOKUP(C414,customers!$A$2:$A$1001,customers!$C$2:$C$1001,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20"/>
        <v>56.25</v>
      </c>
      <c r="N414" t="str">
        <f t="shared" si="18"/>
        <v>Arabica</v>
      </c>
      <c r="O414" t="str">
        <f t="shared" si="19"/>
        <v>Medium</v>
      </c>
      <c r="P414" t="str">
        <f>_xlfn.XLOOKUP(Orders[[#This Row],[Customer ID]],customers!$A$2:$A$1001,customers!$I$2:$I$1001,,0)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IF(_xlfn.XLOOKUP(C415,customers!$A$2:$A$1001,customers!$C$2:$C$1001, ,0)=0,"",_xlfn.XLOOKUP(C415,customers!$A$2:$A$1001,customers!$C$2:$C$1001,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20"/>
        <v>36.454999999999998</v>
      </c>
      <c r="N415" t="str">
        <f t="shared" si="18"/>
        <v>Liberica</v>
      </c>
      <c r="O415" t="str">
        <f t="shared" si="19"/>
        <v>Large</v>
      </c>
      <c r="P415" t="str">
        <f>_xlfn.XLOOKUP(Orders[[#This Row],[Customer ID]],customers!$A$2:$A$1001,customers!$I$2:$I$1001,,0)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IF(_xlfn.XLOOKUP(C416,customers!$A$2:$A$1001,customers!$C$2:$C$1001, ,0)=0,"",_xlfn.XLOOKUP(C416,customers!$A$2:$A$1001,customers!$C$2:$C$1001,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20"/>
        <v>10.754999999999999</v>
      </c>
      <c r="N416" t="str">
        <f t="shared" si="18"/>
        <v>Robusta</v>
      </c>
      <c r="O416" t="str">
        <f t="shared" si="19"/>
        <v>Large</v>
      </c>
      <c r="P416" t="str">
        <f>_xlfn.XLOOKUP(Orders[[#This Row],[Customer ID]],customers!$A$2:$A$1001,customers!$I$2:$I$1001,,0)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IF(_xlfn.XLOOKUP(C417,customers!$A$2:$A$1001,customers!$C$2:$C$1001, ,0)=0,"",_xlfn.XLOOKUP(C417,customers!$A$2:$A$1001,customers!$C$2:$C$1001,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20"/>
        <v>8.9550000000000001</v>
      </c>
      <c r="N417" t="str">
        <f t="shared" si="18"/>
        <v>Robusta</v>
      </c>
      <c r="O417" t="str">
        <f t="shared" si="19"/>
        <v>Medium</v>
      </c>
      <c r="P417" t="str">
        <f>_xlfn.XLOOKUP(Orders[[#This Row],[Customer ID]],customers!$A$2:$A$1001,customers!$I$2:$I$1001,,0)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IF(_xlfn.XLOOKUP(C418,customers!$A$2:$A$1001,customers!$C$2:$C$1001, ,0)=0,"",_xlfn.XLOOKUP(C418,customers!$A$2:$A$1001,customers!$C$2:$C$1001,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20"/>
        <v>23.31</v>
      </c>
      <c r="N418" t="str">
        <f t="shared" si="18"/>
        <v>Arabica</v>
      </c>
      <c r="O418" t="str">
        <f t="shared" si="19"/>
        <v>Large</v>
      </c>
      <c r="P418" t="str">
        <f>_xlfn.XLOOKUP(Orders[[#This Row],[Customer ID]],customers!$A$2:$A$1001,customers!$I$2:$I$1001,,0)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IF(_xlfn.XLOOKUP(C419,customers!$A$2:$A$1001,customers!$C$2:$C$1001, ,0)=0,"",_xlfn.XLOOKUP(C419,customers!$A$2:$A$1001,customers!$C$2:$C$1001,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20"/>
        <v>29.784999999999997</v>
      </c>
      <c r="N419" t="str">
        <f t="shared" si="18"/>
        <v>Arabica</v>
      </c>
      <c r="O419" t="str">
        <f t="shared" si="19"/>
        <v>Large</v>
      </c>
      <c r="P419" t="str">
        <f>_xlfn.XLOOKUP(Orders[[#This Row],[Customer ID]],customers!$A$2:$A$1001,customers!$I$2:$I$1001,,0)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IF(_xlfn.XLOOKUP(C420,customers!$A$2:$A$1001,customers!$C$2:$C$1001, ,0)=0,"",_xlfn.XLOOKUP(C420,customers!$A$2:$A$1001,customers!$C$2:$C$1001,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20"/>
        <v>148.92499999999998</v>
      </c>
      <c r="N420" t="str">
        <f t="shared" si="18"/>
        <v>Arabica</v>
      </c>
      <c r="O420" t="str">
        <f t="shared" si="19"/>
        <v>Large</v>
      </c>
      <c r="P420" t="str">
        <f>_xlfn.XLOOKUP(Orders[[#This Row],[Customer ID]],customers!$A$2:$A$1001,customers!$I$2:$I$1001,,0)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IF(_xlfn.XLOOKUP(C421,customers!$A$2:$A$1001,customers!$C$2:$C$1001, ,0)=0,"",_xlfn.XLOOKUP(C421,customers!$A$2:$A$1001,customers!$C$2:$C$1001,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20"/>
        <v>8.73</v>
      </c>
      <c r="N421" t="str">
        <f t="shared" si="18"/>
        <v>Liberica</v>
      </c>
      <c r="O421" t="str">
        <f t="shared" si="19"/>
        <v>Medium</v>
      </c>
      <c r="P421" t="str">
        <f>_xlfn.XLOOKUP(Orders[[#This Row],[Customer ID]],customers!$A$2:$A$1001,customers!$I$2:$I$1001,,0)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IF(_xlfn.XLOOKUP(C422,customers!$A$2:$A$1001,customers!$C$2:$C$1001, ,0)=0,"",_xlfn.XLOOKUP(C422,customers!$A$2:$A$1001,customers!$C$2:$C$1001,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20"/>
        <v>31.08</v>
      </c>
      <c r="N422" t="str">
        <f t="shared" si="18"/>
        <v>Liberica</v>
      </c>
      <c r="O422" t="str">
        <f t="shared" si="19"/>
        <v>Dark</v>
      </c>
      <c r="P422" t="str">
        <f>_xlfn.XLOOKUP(Orders[[#This Row],[Customer ID]],customers!$A$2:$A$1001,customers!$I$2:$I$1001,,0)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IF(_xlfn.XLOOKUP(C423,customers!$A$2:$A$1001,customers!$C$2:$C$1001, ,0)=0,"",_xlfn.XLOOKUP(C423,customers!$A$2:$A$1001,customers!$C$2:$C$1001,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20"/>
        <v>137.31</v>
      </c>
      <c r="N423" t="str">
        <f t="shared" si="18"/>
        <v>Arabica</v>
      </c>
      <c r="O423" t="str">
        <f t="shared" si="19"/>
        <v>Dark</v>
      </c>
      <c r="P423" t="str">
        <f>_xlfn.XLOOKUP(Orders[[#This Row],[Customer ID]],customers!$A$2:$A$1001,customers!$I$2:$I$1001,,0)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IF(_xlfn.XLOOKUP(C424,customers!$A$2:$A$1001,customers!$C$2:$C$1001, ,0)=0,"",_xlfn.XLOOKUP(C424,customers!$A$2:$A$1001,customers!$C$2:$C$1001,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20"/>
        <v>29.849999999999998</v>
      </c>
      <c r="N424" t="str">
        <f t="shared" si="18"/>
        <v>Arabica</v>
      </c>
      <c r="O424" t="str">
        <f t="shared" si="19"/>
        <v>Dark</v>
      </c>
      <c r="P424" t="str">
        <f>_xlfn.XLOOKUP(Orders[[#This Row],[Customer ID]],customers!$A$2:$A$1001,customers!$I$2:$I$1001,,0)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IF(_xlfn.XLOOKUP(C425,customers!$A$2:$A$1001,customers!$C$2:$C$1001, ,0)=0,"",_xlfn.XLOOKUP(C425,customers!$A$2:$A$1001,customers!$C$2:$C$1001,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20"/>
        <v>17.91</v>
      </c>
      <c r="N425" t="str">
        <f t="shared" si="18"/>
        <v>Robusta</v>
      </c>
      <c r="O425" t="str">
        <f t="shared" si="19"/>
        <v>Medium</v>
      </c>
      <c r="P425" t="str">
        <f>_xlfn.XLOOKUP(Orders[[#This Row],[Customer ID]],customers!$A$2:$A$1001,customers!$I$2:$I$1001,,0)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IF(_xlfn.XLOOKUP(C426,customers!$A$2:$A$1001,customers!$C$2:$C$1001, ,0)=0,"",_xlfn.XLOOKUP(C426,customers!$A$2:$A$1001,customers!$C$2:$C$1001,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20"/>
        <v>26.73</v>
      </c>
      <c r="N426" t="str">
        <f t="shared" si="18"/>
        <v>Excelsa</v>
      </c>
      <c r="O426" t="str">
        <f t="shared" si="19"/>
        <v>Large</v>
      </c>
      <c r="P426" t="str">
        <f>_xlfn.XLOOKUP(Orders[[#This Row],[Customer ID]],customers!$A$2:$A$1001,customers!$I$2:$I$1001,,0)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IF(_xlfn.XLOOKUP(C427,customers!$A$2:$A$1001,customers!$C$2:$C$1001, ,0)=0,"",_xlfn.XLOOKUP(C427,customers!$A$2:$A$1001,customers!$C$2:$C$1001,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20"/>
        <v>17.899999999999999</v>
      </c>
      <c r="N427" t="str">
        <f t="shared" si="18"/>
        <v>Robusta</v>
      </c>
      <c r="O427" t="str">
        <f t="shared" si="19"/>
        <v>Dark</v>
      </c>
      <c r="P427" t="str">
        <f>_xlfn.XLOOKUP(Orders[[#This Row],[Customer ID]],customers!$A$2:$A$1001,customers!$I$2:$I$1001,,0)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IF(_xlfn.XLOOKUP(C428,customers!$A$2:$A$1001,customers!$C$2:$C$1001, ,0)=0,"",_xlfn.XLOOKUP(C428,customers!$A$2:$A$1001,customers!$C$2:$C$1001,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20"/>
        <v>14.339999999999998</v>
      </c>
      <c r="N428" t="str">
        <f t="shared" si="18"/>
        <v>Robusta</v>
      </c>
      <c r="O428" t="str">
        <f t="shared" si="19"/>
        <v>Large</v>
      </c>
      <c r="P428" t="str">
        <f>_xlfn.XLOOKUP(Orders[[#This Row],[Customer ID]],customers!$A$2:$A$1001,customers!$I$2:$I$1001,,0)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IF(_xlfn.XLOOKUP(C429,customers!$A$2:$A$1001,customers!$C$2:$C$1001, ,0)=0,"",_xlfn.XLOOKUP(C429,customers!$A$2:$A$1001,customers!$C$2:$C$1001,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20"/>
        <v>77.624999999999986</v>
      </c>
      <c r="N429" t="str">
        <f t="shared" si="18"/>
        <v>Arabica</v>
      </c>
      <c r="O429" t="str">
        <f t="shared" si="19"/>
        <v>Medium</v>
      </c>
      <c r="P429" t="str">
        <f>_xlfn.XLOOKUP(Orders[[#This Row],[Customer ID]],customers!$A$2:$A$1001,customers!$I$2:$I$1001,,0)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IF(_xlfn.XLOOKUP(C430,customers!$A$2:$A$1001,customers!$C$2:$C$1001, ,0)=0,"",_xlfn.XLOOKUP(C430,customers!$A$2:$A$1001,customers!$C$2:$C$1001,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20"/>
        <v>59.75</v>
      </c>
      <c r="N430" t="str">
        <f t="shared" si="18"/>
        <v>Robusta</v>
      </c>
      <c r="O430" t="str">
        <f t="shared" si="19"/>
        <v>Large</v>
      </c>
      <c r="P430" t="str">
        <f>_xlfn.XLOOKUP(Orders[[#This Row],[Customer ID]],customers!$A$2:$A$1001,customers!$I$2:$I$1001,,0)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IF(_xlfn.XLOOKUP(C431,customers!$A$2:$A$1001,customers!$C$2:$C$1001, ,0)=0,"",_xlfn.XLOOKUP(C431,customers!$A$2:$A$1001,customers!$C$2:$C$1001,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20"/>
        <v>77.699999999999989</v>
      </c>
      <c r="N431" t="str">
        <f t="shared" si="18"/>
        <v>Arabica</v>
      </c>
      <c r="O431" t="str">
        <f t="shared" si="19"/>
        <v>Large</v>
      </c>
      <c r="P431" t="str">
        <f>_xlfn.XLOOKUP(Orders[[#This Row],[Customer ID]],customers!$A$2:$A$1001,customers!$I$2:$I$1001,,0)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IF(_xlfn.XLOOKUP(C432,customers!$A$2:$A$1001,customers!$C$2:$C$1001, ,0)=0,"",_xlfn.XLOOKUP(C432,customers!$A$2:$A$1001,customers!$C$2:$C$1001,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20"/>
        <v>5.3699999999999992</v>
      </c>
      <c r="N432" t="str">
        <f t="shared" si="18"/>
        <v>Robusta</v>
      </c>
      <c r="O432" t="str">
        <f t="shared" si="19"/>
        <v>Dark</v>
      </c>
      <c r="P432" t="str">
        <f>_xlfn.XLOOKUP(Orders[[#This Row],[Customer ID]],customers!$A$2:$A$1001,customers!$I$2:$I$1001,,0)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IF(_xlfn.XLOOKUP(C433,customers!$A$2:$A$1001,customers!$C$2:$C$1001, ,0)=0,"",_xlfn.XLOOKUP(C433,customers!$A$2:$A$1001,customers!$C$2:$C$1001,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20"/>
        <v>83.835000000000008</v>
      </c>
      <c r="N433" t="str">
        <f t="shared" si="18"/>
        <v>Excelsa</v>
      </c>
      <c r="O433" t="str">
        <f t="shared" si="19"/>
        <v>Dark</v>
      </c>
      <c r="P433" t="str">
        <f>_xlfn.XLOOKUP(Orders[[#This Row],[Customer ID]],customers!$A$2:$A$1001,customers!$I$2:$I$1001,,0)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IF(_xlfn.XLOOKUP(C434,customers!$A$2:$A$1001,customers!$C$2:$C$1001, ,0)=0,"",_xlfn.XLOOKUP(C434,customers!$A$2:$A$1001,customers!$C$2:$C$1001,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20"/>
        <v>22.5</v>
      </c>
      <c r="N434" t="str">
        <f t="shared" si="18"/>
        <v>Arabica</v>
      </c>
      <c r="O434" t="str">
        <f t="shared" si="19"/>
        <v>Medium</v>
      </c>
      <c r="P434" t="str">
        <f>_xlfn.XLOOKUP(Orders[[#This Row],[Customer ID]],customers!$A$2:$A$1001,customers!$I$2:$I$1001,,0)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IF(_xlfn.XLOOKUP(C435,customers!$A$2:$A$1001,customers!$C$2:$C$1001, ,0)=0,"",_xlfn.XLOOKUP(C435,customers!$A$2:$A$1001,customers!$C$2:$C$1001,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20"/>
        <v>200.78999999999996</v>
      </c>
      <c r="N435" t="str">
        <f t="shared" si="18"/>
        <v>Liberica</v>
      </c>
      <c r="O435" t="str">
        <f t="shared" si="19"/>
        <v>Medium</v>
      </c>
      <c r="P435" t="str">
        <f>_xlfn.XLOOKUP(Orders[[#This Row],[Customer ID]],customers!$A$2:$A$1001,customers!$I$2:$I$1001,,0)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IF(_xlfn.XLOOKUP(C436,customers!$A$2:$A$1001,customers!$C$2:$C$1001, ,0)=0,"",_xlfn.XLOOKUP(C436,customers!$A$2:$A$1001,customers!$C$2:$C$1001,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20"/>
        <v>67.5</v>
      </c>
      <c r="N436" t="str">
        <f t="shared" si="18"/>
        <v>Arabica</v>
      </c>
      <c r="O436" t="str">
        <f t="shared" si="19"/>
        <v>Medium</v>
      </c>
      <c r="P436" t="str">
        <f>_xlfn.XLOOKUP(Orders[[#This Row],[Customer ID]],customers!$A$2:$A$1001,customers!$I$2:$I$1001,,0)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IF(_xlfn.XLOOKUP(C437,customers!$A$2:$A$1001,customers!$C$2:$C$1001, ,0)=0,"",_xlfn.XLOOKUP(C437,customers!$A$2:$A$1001,customers!$C$2:$C$1001,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20"/>
        <v>8.25</v>
      </c>
      <c r="N437" t="str">
        <f t="shared" si="18"/>
        <v>Excelsa</v>
      </c>
      <c r="O437" t="str">
        <f t="shared" si="19"/>
        <v>Medium</v>
      </c>
      <c r="P437" t="str">
        <f>_xlfn.XLOOKUP(Orders[[#This Row],[Customer ID]],customers!$A$2:$A$1001,customers!$I$2:$I$1001,,0)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IF(_xlfn.XLOOKUP(C438,customers!$A$2:$A$1001,customers!$C$2:$C$1001, ,0)=0,"",_xlfn.XLOOKUP(C438,customers!$A$2:$A$1001,customers!$C$2:$C$1001,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20"/>
        <v>9.51</v>
      </c>
      <c r="N438" t="str">
        <f t="shared" si="18"/>
        <v>Liberica</v>
      </c>
      <c r="O438" t="str">
        <f t="shared" si="19"/>
        <v>Large</v>
      </c>
      <c r="P438" t="str">
        <f>_xlfn.XLOOKUP(Orders[[#This Row],[Customer ID]],customers!$A$2:$A$1001,customers!$I$2:$I$1001,,0)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IF(_xlfn.XLOOKUP(C439,customers!$A$2:$A$1001,customers!$C$2:$C$1001, ,0)=0,"",_xlfn.XLOOKUP(C439,customers!$A$2:$A$1001,customers!$C$2:$C$1001,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20"/>
        <v>29.784999999999997</v>
      </c>
      <c r="N439" t="str">
        <f t="shared" si="18"/>
        <v>Liberica</v>
      </c>
      <c r="O439" t="str">
        <f t="shared" si="19"/>
        <v>Dark</v>
      </c>
      <c r="P439" t="str">
        <f>_xlfn.XLOOKUP(Orders[[#This Row],[Customer ID]],customers!$A$2:$A$1001,customers!$I$2:$I$1001,,0)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IF(_xlfn.XLOOKUP(C440,customers!$A$2:$A$1001,customers!$C$2:$C$1001, ,0)=0,"",_xlfn.XLOOKUP(C440,customers!$A$2:$A$1001,customers!$C$2:$C$1001,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20"/>
        <v>15.54</v>
      </c>
      <c r="N440" t="str">
        <f t="shared" si="18"/>
        <v>Liberica</v>
      </c>
      <c r="O440" t="str">
        <f t="shared" si="19"/>
        <v>Dark</v>
      </c>
      <c r="P440" t="str">
        <f>_xlfn.XLOOKUP(Orders[[#This Row],[Customer ID]],customers!$A$2:$A$1001,customers!$I$2:$I$1001,,0)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IF(_xlfn.XLOOKUP(C441,customers!$A$2:$A$1001,customers!$C$2:$C$1001, ,0)=0,"",_xlfn.XLOOKUP(C441,customers!$A$2:$A$1001,customers!$C$2:$C$1001,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20"/>
        <v>35.64</v>
      </c>
      <c r="N441" t="str">
        <f t="shared" si="18"/>
        <v>Excelsa</v>
      </c>
      <c r="O441" t="str">
        <f t="shared" si="19"/>
        <v>Large</v>
      </c>
      <c r="P441" t="str">
        <f>_xlfn.XLOOKUP(Orders[[#This Row],[Customer ID]],customers!$A$2:$A$1001,customers!$I$2:$I$1001,,0)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IF(_xlfn.XLOOKUP(C442,customers!$A$2:$A$1001,customers!$C$2:$C$1001, ,0)=0,"",_xlfn.XLOOKUP(C442,customers!$A$2:$A$1001,customers!$C$2:$C$1001,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20"/>
        <v>103.49999999999999</v>
      </c>
      <c r="N442" t="str">
        <f t="shared" si="18"/>
        <v>Arabica</v>
      </c>
      <c r="O442" t="str">
        <f t="shared" si="19"/>
        <v>Medium</v>
      </c>
      <c r="P442" t="str">
        <f>_xlfn.XLOOKUP(Orders[[#This Row],[Customer ID]],customers!$A$2:$A$1001,customers!$I$2:$I$1001,,0)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IF(_xlfn.XLOOKUP(C443,customers!$A$2:$A$1001,customers!$C$2:$C$1001, ,0)=0,"",_xlfn.XLOOKUP(C443,customers!$A$2:$A$1001,customers!$C$2:$C$1001,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20"/>
        <v>36.450000000000003</v>
      </c>
      <c r="N443" t="str">
        <f t="shared" si="18"/>
        <v>Excelsa</v>
      </c>
      <c r="O443" t="str">
        <f t="shared" si="19"/>
        <v>Dark</v>
      </c>
      <c r="P443" t="str">
        <f>_xlfn.XLOOKUP(Orders[[#This Row],[Customer ID]],customers!$A$2:$A$1001,customers!$I$2:$I$1001,,0)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IF(_xlfn.XLOOKUP(C444,customers!$A$2:$A$1001,customers!$C$2:$C$1001, ,0)=0,"",_xlfn.XLOOKUP(C444,customers!$A$2:$A$1001,customers!$C$2:$C$1001,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20"/>
        <v>35.849999999999994</v>
      </c>
      <c r="N444" t="str">
        <f t="shared" si="18"/>
        <v>Robusta</v>
      </c>
      <c r="O444" t="str">
        <f t="shared" si="19"/>
        <v>Large</v>
      </c>
      <c r="P444" t="str">
        <f>_xlfn.XLOOKUP(Orders[[#This Row],[Customer ID]],customers!$A$2:$A$1001,customers!$I$2:$I$1001,,0)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IF(_xlfn.XLOOKUP(C445,customers!$A$2:$A$1001,customers!$C$2:$C$1001, ,0)=0,"",_xlfn.XLOOKUP(C445,customers!$A$2:$A$1001,customers!$C$2:$C$1001,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20"/>
        <v>22.274999999999999</v>
      </c>
      <c r="N445" t="str">
        <f t="shared" si="18"/>
        <v>Excelsa</v>
      </c>
      <c r="O445" t="str">
        <f t="shared" si="19"/>
        <v>Large</v>
      </c>
      <c r="P445" t="str">
        <f>_xlfn.XLOOKUP(Orders[[#This Row],[Customer ID]],customers!$A$2:$A$1001,customers!$I$2:$I$1001,,0)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IF(_xlfn.XLOOKUP(C446,customers!$A$2:$A$1001,customers!$C$2:$C$1001, ,0)=0,"",_xlfn.XLOOKUP(C446,customers!$A$2:$A$1001,customers!$C$2:$C$1001,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20"/>
        <v>24.75</v>
      </c>
      <c r="N446" t="str">
        <f t="shared" si="18"/>
        <v>Excelsa</v>
      </c>
      <c r="O446" t="str">
        <f t="shared" si="19"/>
        <v>Medium</v>
      </c>
      <c r="P446" t="str">
        <f>_xlfn.XLOOKUP(Orders[[#This Row],[Customer ID]],customers!$A$2:$A$1001,customers!$I$2:$I$1001,,0)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IF(_xlfn.XLOOKUP(C447,customers!$A$2:$A$1001,customers!$C$2:$C$1001, ,0)=0,"",_xlfn.XLOOKUP(C447,customers!$A$2:$A$1001,customers!$C$2:$C$1001,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20"/>
        <v>66.929999999999993</v>
      </c>
      <c r="N447" t="str">
        <f t="shared" si="18"/>
        <v>Liberica</v>
      </c>
      <c r="O447" t="str">
        <f t="shared" si="19"/>
        <v>Medium</v>
      </c>
      <c r="P447" t="str">
        <f>_xlfn.XLOOKUP(Orders[[#This Row],[Customer ID]],customers!$A$2:$A$1001,customers!$I$2:$I$1001,,0)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IF(_xlfn.XLOOKUP(C448,customers!$A$2:$A$1001,customers!$C$2:$C$1001, ,0)=0,"",_xlfn.XLOOKUP(C448,customers!$A$2:$A$1001,customers!$C$2:$C$1001,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20"/>
        <v>8.73</v>
      </c>
      <c r="N448" t="str">
        <f t="shared" si="18"/>
        <v>Liberica</v>
      </c>
      <c r="O448" t="str">
        <f t="shared" si="19"/>
        <v>Medium</v>
      </c>
      <c r="P448" t="str">
        <f>_xlfn.XLOOKUP(Orders[[#This Row],[Customer ID]],customers!$A$2:$A$1001,customers!$I$2:$I$1001,,0)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IF(_xlfn.XLOOKUP(C449,customers!$A$2:$A$1001,customers!$C$2:$C$1001, ,0)=0,"",_xlfn.XLOOKUP(C449,customers!$A$2:$A$1001,customers!$C$2:$C$1001,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20"/>
        <v>17.91</v>
      </c>
      <c r="N449" t="str">
        <f t="shared" si="18"/>
        <v>Robusta</v>
      </c>
      <c r="O449" t="str">
        <f t="shared" si="19"/>
        <v>Medium</v>
      </c>
      <c r="P449" t="str">
        <f>_xlfn.XLOOKUP(Orders[[#This Row],[Customer ID]],customers!$A$2:$A$1001,customers!$I$2:$I$1001,,0)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IF(_xlfn.XLOOKUP(C450,customers!$A$2:$A$1001,customers!$C$2:$C$1001, ,0)=0,"",_xlfn.XLOOKUP(C450,customers!$A$2:$A$1001,customers!$C$2:$C$1001,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20"/>
        <v>7.169999999999999</v>
      </c>
      <c r="N450" t="str">
        <f t="shared" si="18"/>
        <v>Robusta</v>
      </c>
      <c r="O450" t="str">
        <f t="shared" si="19"/>
        <v>Large</v>
      </c>
      <c r="P450" t="str">
        <f>_xlfn.XLOOKUP(Orders[[#This Row],[Customer ID]],customers!$A$2:$A$1001,customers!$I$2:$I$1001,,0)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IF(_xlfn.XLOOKUP(C451,customers!$A$2:$A$1001,customers!$C$2:$C$1001, ,0)=0,"",_xlfn.XLOOKUP(C451,customers!$A$2:$A$1001,customers!$C$2:$C$1001,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si="20"/>
        <v>5.3699999999999992</v>
      </c>
      <c r="N451" t="str">
        <f t="shared" ref="N451:N514" si="21">IF(I451="Rob","Robusta",IF(I451="Exc","Excelsa",IF(I451="Ara","Arabica",IF(I451="Lib","Liberica",""))))</f>
        <v>Robusta</v>
      </c>
      <c r="O451" t="str">
        <f t="shared" ref="O451:O514" si="22">IF($J451="M","Medium",IF($J451="L","Large",IF($J451="D","Dark","")))</f>
        <v>Dark</v>
      </c>
      <c r="P451" t="str">
        <f>_xlfn.XLOOKUP(Orders[[#This Row],[Customer ID]],customers!$A$2:$A$1001,customers!$I$2:$I$1001,,0)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IF(_xlfn.XLOOKUP(C452,customers!$A$2:$A$1001,customers!$C$2:$C$1001, ,0)=0,"",_xlfn.XLOOKUP(C452,customers!$A$2:$A$1001,customers!$C$2:$C$1001,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ref="M452:M515" si="23">$L452*$E452</f>
        <v>23.774999999999999</v>
      </c>
      <c r="N452" t="str">
        <f t="shared" si="21"/>
        <v>Liberica</v>
      </c>
      <c r="O452" t="str">
        <f t="shared" si="22"/>
        <v>Large</v>
      </c>
      <c r="P452" t="str">
        <f>_xlfn.XLOOKUP(Orders[[#This Row],[Customer ID]],customers!$A$2:$A$1001,customers!$I$2:$I$1001,,0)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IF(_xlfn.XLOOKUP(C453,customers!$A$2:$A$1001,customers!$C$2:$C$1001, ,0)=0,"",_xlfn.XLOOKUP(C453,customers!$A$2:$A$1001,customers!$C$2:$C$1001,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3"/>
        <v>41.169999999999995</v>
      </c>
      <c r="N453" t="str">
        <f t="shared" si="21"/>
        <v>Robusta</v>
      </c>
      <c r="O453" t="str">
        <f t="shared" si="22"/>
        <v>Dark</v>
      </c>
      <c r="P453" t="str">
        <f>_xlfn.XLOOKUP(Orders[[#This Row],[Customer ID]],customers!$A$2:$A$1001,customers!$I$2:$I$1001,,0)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IF(_xlfn.XLOOKUP(C454,customers!$A$2:$A$1001,customers!$C$2:$C$1001, ,0)=0,"",_xlfn.XLOOKUP(C454,customers!$A$2:$A$1001,customers!$C$2:$C$1001,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3"/>
        <v>11.654999999999999</v>
      </c>
      <c r="N454" t="str">
        <f t="shared" si="21"/>
        <v>Arabica</v>
      </c>
      <c r="O454" t="str">
        <f t="shared" si="22"/>
        <v>Large</v>
      </c>
      <c r="P454" t="str">
        <f>_xlfn.XLOOKUP(Orders[[#This Row],[Customer ID]],customers!$A$2:$A$1001,customers!$I$2:$I$1001,,0)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IF(_xlfn.XLOOKUP(C455,customers!$A$2:$A$1001,customers!$C$2:$C$1001, ,0)=0,"",_xlfn.XLOOKUP(C455,customers!$A$2:$A$1001,customers!$C$2:$C$1001,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3"/>
        <v>38.04</v>
      </c>
      <c r="N455" t="str">
        <f t="shared" si="21"/>
        <v>Liberica</v>
      </c>
      <c r="O455" t="str">
        <f t="shared" si="22"/>
        <v>Large</v>
      </c>
      <c r="P455" t="str">
        <f>_xlfn.XLOOKUP(Orders[[#This Row],[Customer ID]],customers!$A$2:$A$1001,customers!$I$2:$I$1001,,0)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IF(_xlfn.XLOOKUP(C456,customers!$A$2:$A$1001,customers!$C$2:$C$1001, ,0)=0,"",_xlfn.XLOOKUP(C456,customers!$A$2:$A$1001,customers!$C$2:$C$1001,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3"/>
        <v>82.339999999999989</v>
      </c>
      <c r="N456" t="str">
        <f t="shared" si="21"/>
        <v>Robusta</v>
      </c>
      <c r="O456" t="str">
        <f t="shared" si="22"/>
        <v>Dark</v>
      </c>
      <c r="P456" t="str">
        <f>_xlfn.XLOOKUP(Orders[[#This Row],[Customer ID]],customers!$A$2:$A$1001,customers!$I$2:$I$1001,,0)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IF(_xlfn.XLOOKUP(C457,customers!$A$2:$A$1001,customers!$C$2:$C$1001, ,0)=0,"",_xlfn.XLOOKUP(C457,customers!$A$2:$A$1001,customers!$C$2:$C$1001,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3"/>
        <v>9.51</v>
      </c>
      <c r="N457" t="str">
        <f t="shared" si="21"/>
        <v>Liberica</v>
      </c>
      <c r="O457" t="str">
        <f t="shared" si="22"/>
        <v>Large</v>
      </c>
      <c r="P457" t="str">
        <f>_xlfn.XLOOKUP(Orders[[#This Row],[Customer ID]],customers!$A$2:$A$1001,customers!$I$2:$I$1001,,0)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IF(_xlfn.XLOOKUP(C458,customers!$A$2:$A$1001,customers!$C$2:$C$1001, ,0)=0,"",_xlfn.XLOOKUP(C458,customers!$A$2:$A$1001,customers!$C$2:$C$1001,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3"/>
        <v>41.169999999999995</v>
      </c>
      <c r="N458" t="str">
        <f t="shared" si="21"/>
        <v>Robusta</v>
      </c>
      <c r="O458" t="str">
        <f t="shared" si="22"/>
        <v>Dark</v>
      </c>
      <c r="P458" t="str">
        <f>_xlfn.XLOOKUP(Orders[[#This Row],[Customer ID]],customers!$A$2:$A$1001,customers!$I$2:$I$1001,,0)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IF(_xlfn.XLOOKUP(C459,customers!$A$2:$A$1001,customers!$C$2:$C$1001, ,0)=0,"",_xlfn.XLOOKUP(C459,customers!$A$2:$A$1001,customers!$C$2:$C$1001,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3"/>
        <v>47.55</v>
      </c>
      <c r="N459" t="str">
        <f t="shared" si="21"/>
        <v>Liberica</v>
      </c>
      <c r="O459" t="str">
        <f t="shared" si="22"/>
        <v>Large</v>
      </c>
      <c r="P459" t="str">
        <f>_xlfn.XLOOKUP(Orders[[#This Row],[Customer ID]],customers!$A$2:$A$1001,customers!$I$2:$I$1001,,0)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IF(_xlfn.XLOOKUP(C460,customers!$A$2:$A$1001,customers!$C$2:$C$1001, ,0)=0,"",_xlfn.XLOOKUP(C460,customers!$A$2:$A$1001,customers!$C$2:$C$1001,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3"/>
        <v>45</v>
      </c>
      <c r="N460" t="str">
        <f t="shared" si="21"/>
        <v>Arabica</v>
      </c>
      <c r="O460" t="str">
        <f t="shared" si="22"/>
        <v>Medium</v>
      </c>
      <c r="P460" t="str">
        <f>_xlfn.XLOOKUP(Orders[[#This Row],[Customer ID]],customers!$A$2:$A$1001,customers!$I$2:$I$1001,,0)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IF(_xlfn.XLOOKUP(C461,customers!$A$2:$A$1001,customers!$C$2:$C$1001, ,0)=0,"",_xlfn.XLOOKUP(C461,customers!$A$2:$A$1001,customers!$C$2:$C$1001,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3"/>
        <v>23.774999999999999</v>
      </c>
      <c r="N461" t="str">
        <f t="shared" si="21"/>
        <v>Liberica</v>
      </c>
      <c r="O461" t="str">
        <f t="shared" si="22"/>
        <v>Large</v>
      </c>
      <c r="P461" t="str">
        <f>_xlfn.XLOOKUP(Orders[[#This Row],[Customer ID]],customers!$A$2:$A$1001,customers!$I$2:$I$1001,,0)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IF(_xlfn.XLOOKUP(C462,customers!$A$2:$A$1001,customers!$C$2:$C$1001, ,0)=0,"",_xlfn.XLOOKUP(C462,customers!$A$2:$A$1001,customers!$C$2:$C$1001,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3"/>
        <v>16.11</v>
      </c>
      <c r="N462" t="str">
        <f t="shared" si="21"/>
        <v>Robusta</v>
      </c>
      <c r="O462" t="str">
        <f t="shared" si="22"/>
        <v>Dark</v>
      </c>
      <c r="P462" t="str">
        <f>_xlfn.XLOOKUP(Orders[[#This Row],[Customer ID]],customers!$A$2:$A$1001,customers!$I$2:$I$1001,,0)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IF(_xlfn.XLOOKUP(C463,customers!$A$2:$A$1001,customers!$C$2:$C$1001, ,0)=0,"",_xlfn.XLOOKUP(C463,customers!$A$2:$A$1001,customers!$C$2:$C$1001,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3"/>
        <v>10.739999999999998</v>
      </c>
      <c r="N463" t="str">
        <f t="shared" si="21"/>
        <v>Robusta</v>
      </c>
      <c r="O463" t="str">
        <f t="shared" si="22"/>
        <v>Dark</v>
      </c>
      <c r="P463" t="str">
        <f>_xlfn.XLOOKUP(Orders[[#This Row],[Customer ID]],customers!$A$2:$A$1001,customers!$I$2:$I$1001,,0)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IF(_xlfn.XLOOKUP(C464,customers!$A$2:$A$1001,customers!$C$2:$C$1001, ,0)=0,"",_xlfn.XLOOKUP(C464,customers!$A$2:$A$1001,customers!$C$2:$C$1001,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3"/>
        <v>49.75</v>
      </c>
      <c r="N464" t="str">
        <f t="shared" si="21"/>
        <v>Arabica</v>
      </c>
      <c r="O464" t="str">
        <f t="shared" si="22"/>
        <v>Dark</v>
      </c>
      <c r="P464" t="str">
        <f>_xlfn.XLOOKUP(Orders[[#This Row],[Customer ID]],customers!$A$2:$A$1001,customers!$I$2:$I$1001,,0)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IF(_xlfn.XLOOKUP(C465,customers!$A$2:$A$1001,customers!$C$2:$C$1001, ,0)=0,"",_xlfn.XLOOKUP(C465,customers!$A$2:$A$1001,customers!$C$2:$C$1001,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3"/>
        <v>27.5</v>
      </c>
      <c r="N465" t="str">
        <f t="shared" si="21"/>
        <v>Excelsa</v>
      </c>
      <c r="O465" t="str">
        <f t="shared" si="22"/>
        <v>Medium</v>
      </c>
      <c r="P465" t="str">
        <f>_xlfn.XLOOKUP(Orders[[#This Row],[Customer ID]],customers!$A$2:$A$1001,customers!$I$2:$I$1001,,0)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IF(_xlfn.XLOOKUP(C466,customers!$A$2:$A$1001,customers!$C$2:$C$1001, ,0)=0,"",_xlfn.XLOOKUP(C466,customers!$A$2:$A$1001,customers!$C$2:$C$1001,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3"/>
        <v>119.13999999999999</v>
      </c>
      <c r="N466" t="str">
        <f t="shared" si="21"/>
        <v>Liberica</v>
      </c>
      <c r="O466" t="str">
        <f t="shared" si="22"/>
        <v>Dark</v>
      </c>
      <c r="P466" t="str">
        <f>_xlfn.XLOOKUP(Orders[[#This Row],[Customer ID]],customers!$A$2:$A$1001,customers!$I$2:$I$1001,,0)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IF(_xlfn.XLOOKUP(C467,customers!$A$2:$A$1001,customers!$C$2:$C$1001, ,0)=0,"",_xlfn.XLOOKUP(C467,customers!$A$2:$A$1001,customers!$C$2:$C$1001,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3"/>
        <v>20.584999999999997</v>
      </c>
      <c r="N467" t="str">
        <f t="shared" si="21"/>
        <v>Robusta</v>
      </c>
      <c r="O467" t="str">
        <f t="shared" si="22"/>
        <v>Dark</v>
      </c>
      <c r="P467" t="str">
        <f>_xlfn.XLOOKUP(Orders[[#This Row],[Customer ID]],customers!$A$2:$A$1001,customers!$I$2:$I$1001,,0)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IF(_xlfn.XLOOKUP(C468,customers!$A$2:$A$1001,customers!$C$2:$C$1001, ,0)=0,"",_xlfn.XLOOKUP(C468,customers!$A$2:$A$1001,customers!$C$2:$C$1001,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3"/>
        <v>8.9550000000000001</v>
      </c>
      <c r="N468" t="str">
        <f t="shared" si="21"/>
        <v>Arabica</v>
      </c>
      <c r="O468" t="str">
        <f t="shared" si="22"/>
        <v>Dark</v>
      </c>
      <c r="P468" t="str">
        <f>_xlfn.XLOOKUP(Orders[[#This Row],[Customer ID]],customers!$A$2:$A$1001,customers!$I$2:$I$1001,,0)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IF(_xlfn.XLOOKUP(C469,customers!$A$2:$A$1001,customers!$C$2:$C$1001, ,0)=0,"",_xlfn.XLOOKUP(C469,customers!$A$2:$A$1001,customers!$C$2:$C$1001,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3"/>
        <v>5.97</v>
      </c>
      <c r="N469" t="str">
        <f t="shared" si="21"/>
        <v>Arabica</v>
      </c>
      <c r="O469" t="str">
        <f t="shared" si="22"/>
        <v>Dark</v>
      </c>
      <c r="P469" t="str">
        <f>_xlfn.XLOOKUP(Orders[[#This Row],[Customer ID]],customers!$A$2:$A$1001,customers!$I$2:$I$1001,,0)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IF(_xlfn.XLOOKUP(C470,customers!$A$2:$A$1001,customers!$C$2:$C$1001, ,0)=0,"",_xlfn.XLOOKUP(C470,customers!$A$2:$A$1001,customers!$C$2:$C$1001,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3"/>
        <v>41.25</v>
      </c>
      <c r="N470" t="str">
        <f t="shared" si="21"/>
        <v>Excelsa</v>
      </c>
      <c r="O470" t="str">
        <f t="shared" si="22"/>
        <v>Medium</v>
      </c>
      <c r="P470" t="str">
        <f>_xlfn.XLOOKUP(Orders[[#This Row],[Customer ID]],customers!$A$2:$A$1001,customers!$I$2:$I$1001,,0)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IF(_xlfn.XLOOKUP(C471,customers!$A$2:$A$1001,customers!$C$2:$C$1001, ,0)=0,"",_xlfn.XLOOKUP(C471,customers!$A$2:$A$1001,customers!$C$2:$C$1001,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3"/>
        <v>22.274999999999999</v>
      </c>
      <c r="N471" t="str">
        <f t="shared" si="21"/>
        <v>Excelsa</v>
      </c>
      <c r="O471" t="str">
        <f t="shared" si="22"/>
        <v>Large</v>
      </c>
      <c r="P471" t="str">
        <f>_xlfn.XLOOKUP(Orders[[#This Row],[Customer ID]],customers!$A$2:$A$1001,customers!$I$2:$I$1001,,0)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IF(_xlfn.XLOOKUP(C472,customers!$A$2:$A$1001,customers!$C$2:$C$1001, ,0)=0,"",_xlfn.XLOOKUP(C472,customers!$A$2:$A$1001,customers!$C$2:$C$1001,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3"/>
        <v>6.75</v>
      </c>
      <c r="N472" t="str">
        <f t="shared" si="21"/>
        <v>Arabica</v>
      </c>
      <c r="O472" t="str">
        <f t="shared" si="22"/>
        <v>Medium</v>
      </c>
      <c r="P472" t="str">
        <f>_xlfn.XLOOKUP(Orders[[#This Row],[Customer ID]],customers!$A$2:$A$1001,customers!$I$2:$I$1001,,0)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IF(_xlfn.XLOOKUP(C473,customers!$A$2:$A$1001,customers!$C$2:$C$1001, ,0)=0,"",_xlfn.XLOOKUP(C473,customers!$A$2:$A$1001,customers!$C$2:$C$1001,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3"/>
        <v>133.85999999999999</v>
      </c>
      <c r="N473" t="str">
        <f t="shared" si="21"/>
        <v>Liberica</v>
      </c>
      <c r="O473" t="str">
        <f t="shared" si="22"/>
        <v>Medium</v>
      </c>
      <c r="P473" t="str">
        <f>_xlfn.XLOOKUP(Orders[[#This Row],[Customer ID]],customers!$A$2:$A$1001,customers!$I$2:$I$1001,,0)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IF(_xlfn.XLOOKUP(C474,customers!$A$2:$A$1001,customers!$C$2:$C$1001, ,0)=0,"",_xlfn.XLOOKUP(C474,customers!$A$2:$A$1001,customers!$C$2:$C$1001,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3"/>
        <v>5.97</v>
      </c>
      <c r="N474" t="str">
        <f t="shared" si="21"/>
        <v>Arabica</v>
      </c>
      <c r="O474" t="str">
        <f t="shared" si="22"/>
        <v>Dark</v>
      </c>
      <c r="P474" t="str">
        <f>_xlfn.XLOOKUP(Orders[[#This Row],[Customer ID]],customers!$A$2:$A$1001,customers!$I$2:$I$1001,,0)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IF(_xlfn.XLOOKUP(C475,customers!$A$2:$A$1001,customers!$C$2:$C$1001, ,0)=0,"",_xlfn.XLOOKUP(C475,customers!$A$2:$A$1001,customers!$C$2:$C$1001,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3"/>
        <v>25.9</v>
      </c>
      <c r="N475" t="str">
        <f t="shared" si="21"/>
        <v>Arabica</v>
      </c>
      <c r="O475" t="str">
        <f t="shared" si="22"/>
        <v>Large</v>
      </c>
      <c r="P475" t="str">
        <f>_xlfn.XLOOKUP(Orders[[#This Row],[Customer ID]],customers!$A$2:$A$1001,customers!$I$2:$I$1001,,0)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IF(_xlfn.XLOOKUP(C476,customers!$A$2:$A$1001,customers!$C$2:$C$1001, ,0)=0,"",_xlfn.XLOOKUP(C476,customers!$A$2:$A$1001,customers!$C$2:$C$1001,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3"/>
        <v>31.624999999999996</v>
      </c>
      <c r="N476" t="str">
        <f t="shared" si="21"/>
        <v>Excelsa</v>
      </c>
      <c r="O476" t="str">
        <f t="shared" si="22"/>
        <v>Medium</v>
      </c>
      <c r="P476" t="str">
        <f>_xlfn.XLOOKUP(Orders[[#This Row],[Customer ID]],customers!$A$2:$A$1001,customers!$I$2:$I$1001,,0)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IF(_xlfn.XLOOKUP(C477,customers!$A$2:$A$1001,customers!$C$2:$C$1001, ,0)=0,"",_xlfn.XLOOKUP(C477,customers!$A$2:$A$1001,customers!$C$2:$C$1001,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3"/>
        <v>8.73</v>
      </c>
      <c r="N477" t="str">
        <f t="shared" si="21"/>
        <v>Liberica</v>
      </c>
      <c r="O477" t="str">
        <f t="shared" si="22"/>
        <v>Medium</v>
      </c>
      <c r="P477" t="str">
        <f>_xlfn.XLOOKUP(Orders[[#This Row],[Customer ID]],customers!$A$2:$A$1001,customers!$I$2:$I$1001,,0)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IF(_xlfn.XLOOKUP(C478,customers!$A$2:$A$1001,customers!$C$2:$C$1001, ,0)=0,"",_xlfn.XLOOKUP(C478,customers!$A$2:$A$1001,customers!$C$2:$C$1001,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3"/>
        <v>26.73</v>
      </c>
      <c r="N478" t="str">
        <f t="shared" si="21"/>
        <v>Excelsa</v>
      </c>
      <c r="O478" t="str">
        <f t="shared" si="22"/>
        <v>Large</v>
      </c>
      <c r="P478" t="str">
        <f>_xlfn.XLOOKUP(Orders[[#This Row],[Customer ID]],customers!$A$2:$A$1001,customers!$I$2:$I$1001,,0)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IF(_xlfn.XLOOKUP(C479,customers!$A$2:$A$1001,customers!$C$2:$C$1001, ,0)=0,"",_xlfn.XLOOKUP(C479,customers!$A$2:$A$1001,customers!$C$2:$C$1001,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3"/>
        <v>26.19</v>
      </c>
      <c r="N479" t="str">
        <f t="shared" si="21"/>
        <v>Liberica</v>
      </c>
      <c r="O479" t="str">
        <f t="shared" si="22"/>
        <v>Medium</v>
      </c>
      <c r="P479" t="str">
        <f>_xlfn.XLOOKUP(Orders[[#This Row],[Customer ID]],customers!$A$2:$A$1001,customers!$I$2:$I$1001,,0)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IF(_xlfn.XLOOKUP(C480,customers!$A$2:$A$1001,customers!$C$2:$C$1001, ,0)=0,"",_xlfn.XLOOKUP(C480,customers!$A$2:$A$1001,customers!$C$2:$C$1001,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3"/>
        <v>53.699999999999996</v>
      </c>
      <c r="N480" t="str">
        <f t="shared" si="21"/>
        <v>Robusta</v>
      </c>
      <c r="O480" t="str">
        <f t="shared" si="22"/>
        <v>Dark</v>
      </c>
      <c r="P480" t="str">
        <f>_xlfn.XLOOKUP(Orders[[#This Row],[Customer ID]],customers!$A$2:$A$1001,customers!$I$2:$I$1001,,0)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IF(_xlfn.XLOOKUP(C481,customers!$A$2:$A$1001,customers!$C$2:$C$1001, ,0)=0,"",_xlfn.XLOOKUP(C481,customers!$A$2:$A$1001,customers!$C$2:$C$1001,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3"/>
        <v>126.49999999999999</v>
      </c>
      <c r="N481" t="str">
        <f t="shared" si="21"/>
        <v>Excelsa</v>
      </c>
      <c r="O481" t="str">
        <f t="shared" si="22"/>
        <v>Medium</v>
      </c>
      <c r="P481" t="str">
        <f>_xlfn.XLOOKUP(Orders[[#This Row],[Customer ID]],customers!$A$2:$A$1001,customers!$I$2:$I$1001,,0)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IF(_xlfn.XLOOKUP(C482,customers!$A$2:$A$1001,customers!$C$2:$C$1001, ,0)=0,"",_xlfn.XLOOKUP(C482,customers!$A$2:$A$1001,customers!$C$2:$C$1001,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3"/>
        <v>4.125</v>
      </c>
      <c r="N482" t="str">
        <f t="shared" si="21"/>
        <v>Excelsa</v>
      </c>
      <c r="O482" t="str">
        <f t="shared" si="22"/>
        <v>Medium</v>
      </c>
      <c r="P482" t="str">
        <f>_xlfn.XLOOKUP(Orders[[#This Row],[Customer ID]],customers!$A$2:$A$1001,customers!$I$2:$I$1001,,0)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IF(_xlfn.XLOOKUP(C483,customers!$A$2:$A$1001,customers!$C$2:$C$1001, ,0)=0,"",_xlfn.XLOOKUP(C483,customers!$A$2:$A$1001,customers!$C$2:$C$1001,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3"/>
        <v>23.9</v>
      </c>
      <c r="N483" t="str">
        <f t="shared" si="21"/>
        <v>Robusta</v>
      </c>
      <c r="O483" t="str">
        <f t="shared" si="22"/>
        <v>Large</v>
      </c>
      <c r="P483" t="str">
        <f>_xlfn.XLOOKUP(Orders[[#This Row],[Customer ID]],customers!$A$2:$A$1001,customers!$I$2:$I$1001,,0)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IF(_xlfn.XLOOKUP(C484,customers!$A$2:$A$1001,customers!$C$2:$C$1001, ,0)=0,"",_xlfn.XLOOKUP(C484,customers!$A$2:$A$1001,customers!$C$2:$C$1001,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3"/>
        <v>139.72499999999999</v>
      </c>
      <c r="N484" t="str">
        <f t="shared" si="21"/>
        <v>Excelsa</v>
      </c>
      <c r="O484" t="str">
        <f t="shared" si="22"/>
        <v>Dark</v>
      </c>
      <c r="P484" t="str">
        <f>_xlfn.XLOOKUP(Orders[[#This Row],[Customer ID]],customers!$A$2:$A$1001,customers!$I$2:$I$1001,,0)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IF(_xlfn.XLOOKUP(C485,customers!$A$2:$A$1001,customers!$C$2:$C$1001, ,0)=0,"",_xlfn.XLOOKUP(C485,customers!$A$2:$A$1001,customers!$C$2:$C$1001,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3"/>
        <v>59.569999999999993</v>
      </c>
      <c r="N485" t="str">
        <f t="shared" si="21"/>
        <v>Liberica</v>
      </c>
      <c r="O485" t="str">
        <f t="shared" si="22"/>
        <v>Dark</v>
      </c>
      <c r="P485" t="str">
        <f>_xlfn.XLOOKUP(Orders[[#This Row],[Customer ID]],customers!$A$2:$A$1001,customers!$I$2:$I$1001,,0)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IF(_xlfn.XLOOKUP(C486,customers!$A$2:$A$1001,customers!$C$2:$C$1001, ,0)=0,"",_xlfn.XLOOKUP(C486,customers!$A$2:$A$1001,customers!$C$2:$C$1001,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3"/>
        <v>57.06</v>
      </c>
      <c r="N486" t="str">
        <f t="shared" si="21"/>
        <v>Liberica</v>
      </c>
      <c r="O486" t="str">
        <f t="shared" si="22"/>
        <v>Large</v>
      </c>
      <c r="P486" t="str">
        <f>_xlfn.XLOOKUP(Orders[[#This Row],[Customer ID]],customers!$A$2:$A$1001,customers!$I$2:$I$1001,,0)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IF(_xlfn.XLOOKUP(C487,customers!$A$2:$A$1001,customers!$C$2:$C$1001, ,0)=0,"",_xlfn.XLOOKUP(C487,customers!$A$2:$A$1001,customers!$C$2:$C$1001,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3"/>
        <v>21.509999999999998</v>
      </c>
      <c r="N487" t="str">
        <f t="shared" si="21"/>
        <v>Robusta</v>
      </c>
      <c r="O487" t="str">
        <f t="shared" si="22"/>
        <v>Large</v>
      </c>
      <c r="P487" t="str">
        <f>_xlfn.XLOOKUP(Orders[[#This Row],[Customer ID]],customers!$A$2:$A$1001,customers!$I$2:$I$1001,,0)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IF(_xlfn.XLOOKUP(C488,customers!$A$2:$A$1001,customers!$C$2:$C$1001, ,0)=0,"",_xlfn.XLOOKUP(C488,customers!$A$2:$A$1001,customers!$C$2:$C$1001,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3"/>
        <v>52.38</v>
      </c>
      <c r="N488" t="str">
        <f t="shared" si="21"/>
        <v>Liberica</v>
      </c>
      <c r="O488" t="str">
        <f t="shared" si="22"/>
        <v>Medium</v>
      </c>
      <c r="P488" t="str">
        <f>_xlfn.XLOOKUP(Orders[[#This Row],[Customer ID]],customers!$A$2:$A$1001,customers!$I$2:$I$1001,,0)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IF(_xlfn.XLOOKUP(C489,customers!$A$2:$A$1001,customers!$C$2:$C$1001, ,0)=0,"",_xlfn.XLOOKUP(C489,customers!$A$2:$A$1001,customers!$C$2:$C$1001,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3"/>
        <v>72.900000000000006</v>
      </c>
      <c r="N489" t="str">
        <f t="shared" si="21"/>
        <v>Excelsa</v>
      </c>
      <c r="O489" t="str">
        <f t="shared" si="22"/>
        <v>Dark</v>
      </c>
      <c r="P489" t="str">
        <f>_xlfn.XLOOKUP(Orders[[#This Row],[Customer ID]],customers!$A$2:$A$1001,customers!$I$2:$I$1001,,0)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IF(_xlfn.XLOOKUP(C490,customers!$A$2:$A$1001,customers!$C$2:$C$1001, ,0)=0,"",_xlfn.XLOOKUP(C490,customers!$A$2:$A$1001,customers!$C$2:$C$1001,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3"/>
        <v>14.924999999999999</v>
      </c>
      <c r="N490" t="str">
        <f t="shared" si="21"/>
        <v>Robusta</v>
      </c>
      <c r="O490" t="str">
        <f t="shared" si="22"/>
        <v>Medium</v>
      </c>
      <c r="P490" t="str">
        <f>_xlfn.XLOOKUP(Orders[[#This Row],[Customer ID]],customers!$A$2:$A$1001,customers!$I$2:$I$1001,,0)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IF(_xlfn.XLOOKUP(C491,customers!$A$2:$A$1001,customers!$C$2:$C$1001, ,0)=0,"",_xlfn.XLOOKUP(C491,customers!$A$2:$A$1001,customers!$C$2:$C$1001,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3"/>
        <v>95.1</v>
      </c>
      <c r="N491" t="str">
        <f t="shared" si="21"/>
        <v>Liberica</v>
      </c>
      <c r="O491" t="str">
        <f t="shared" si="22"/>
        <v>Large</v>
      </c>
      <c r="P491" t="str">
        <f>_xlfn.XLOOKUP(Orders[[#This Row],[Customer ID]],customers!$A$2:$A$1001,customers!$I$2:$I$1001,,0)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IF(_xlfn.XLOOKUP(C492,customers!$A$2:$A$1001,customers!$C$2:$C$1001, ,0)=0,"",_xlfn.XLOOKUP(C492,customers!$A$2:$A$1001,customers!$C$2:$C$1001,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3"/>
        <v>15.54</v>
      </c>
      <c r="N492" t="str">
        <f t="shared" si="21"/>
        <v>Liberica</v>
      </c>
      <c r="O492" t="str">
        <f t="shared" si="22"/>
        <v>Dark</v>
      </c>
      <c r="P492" t="str">
        <f>_xlfn.XLOOKUP(Orders[[#This Row],[Customer ID]],customers!$A$2:$A$1001,customers!$I$2:$I$1001,,0)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IF(_xlfn.XLOOKUP(C493,customers!$A$2:$A$1001,customers!$C$2:$C$1001, ,0)=0,"",_xlfn.XLOOKUP(C493,customers!$A$2:$A$1001,customers!$C$2:$C$1001,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3"/>
        <v>23.31</v>
      </c>
      <c r="N493" t="str">
        <f t="shared" si="21"/>
        <v>Liberica</v>
      </c>
      <c r="O493" t="str">
        <f t="shared" si="22"/>
        <v>Dark</v>
      </c>
      <c r="P493" t="str">
        <f>_xlfn.XLOOKUP(Orders[[#This Row],[Customer ID]],customers!$A$2:$A$1001,customers!$I$2:$I$1001,,0)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IF(_xlfn.XLOOKUP(C494,customers!$A$2:$A$1001,customers!$C$2:$C$1001, ,0)=0,"",_xlfn.XLOOKUP(C494,customers!$A$2:$A$1001,customers!$C$2:$C$1001,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3"/>
        <v>4.125</v>
      </c>
      <c r="N494" t="str">
        <f t="shared" si="21"/>
        <v>Excelsa</v>
      </c>
      <c r="O494" t="str">
        <f t="shared" si="22"/>
        <v>Medium</v>
      </c>
      <c r="P494" t="str">
        <f>_xlfn.XLOOKUP(Orders[[#This Row],[Customer ID]],customers!$A$2:$A$1001,customers!$I$2:$I$1001,,0)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IF(_xlfn.XLOOKUP(C495,customers!$A$2:$A$1001,customers!$C$2:$C$1001, ,0)=0,"",_xlfn.XLOOKUP(C495,customers!$A$2:$A$1001,customers!$C$2:$C$1001,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3"/>
        <v>35.82</v>
      </c>
      <c r="N495" t="str">
        <f t="shared" si="21"/>
        <v>Robusta</v>
      </c>
      <c r="O495" t="str">
        <f t="shared" si="22"/>
        <v>Medium</v>
      </c>
      <c r="P495" t="str">
        <f>_xlfn.XLOOKUP(Orders[[#This Row],[Customer ID]],customers!$A$2:$A$1001,customers!$I$2:$I$1001,,0)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IF(_xlfn.XLOOKUP(C496,customers!$A$2:$A$1001,customers!$C$2:$C$1001, ,0)=0,"",_xlfn.XLOOKUP(C496,customers!$A$2:$A$1001,customers!$C$2:$C$1001,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3"/>
        <v>31.7</v>
      </c>
      <c r="N496" t="str">
        <f t="shared" si="21"/>
        <v>Liberica</v>
      </c>
      <c r="O496" t="str">
        <f t="shared" si="22"/>
        <v>Large</v>
      </c>
      <c r="P496" t="str">
        <f>_xlfn.XLOOKUP(Orders[[#This Row],[Customer ID]],customers!$A$2:$A$1001,customers!$I$2:$I$1001,,0)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IF(_xlfn.XLOOKUP(C497,customers!$A$2:$A$1001,customers!$C$2:$C$1001, ,0)=0,"",_xlfn.XLOOKUP(C497,customers!$A$2:$A$1001,customers!$C$2:$C$1001,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3"/>
        <v>79.25</v>
      </c>
      <c r="N497" t="str">
        <f t="shared" si="21"/>
        <v>Liberica</v>
      </c>
      <c r="O497" t="str">
        <f t="shared" si="22"/>
        <v>Large</v>
      </c>
      <c r="P497" t="str">
        <f>_xlfn.XLOOKUP(Orders[[#This Row],[Customer ID]],customers!$A$2:$A$1001,customers!$I$2:$I$1001,,0)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IF(_xlfn.XLOOKUP(C498,customers!$A$2:$A$1001,customers!$C$2:$C$1001, ,0)=0,"",_xlfn.XLOOKUP(C498,customers!$A$2:$A$1001,customers!$C$2:$C$1001,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3"/>
        <v>10.935</v>
      </c>
      <c r="N498" t="str">
        <f t="shared" si="21"/>
        <v>Excelsa</v>
      </c>
      <c r="O498" t="str">
        <f t="shared" si="22"/>
        <v>Dark</v>
      </c>
      <c r="P498" t="str">
        <f>_xlfn.XLOOKUP(Orders[[#This Row],[Customer ID]],customers!$A$2:$A$1001,customers!$I$2:$I$1001,,0)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IF(_xlfn.XLOOKUP(C499,customers!$A$2:$A$1001,customers!$C$2:$C$1001, ,0)=0,"",_xlfn.XLOOKUP(C499,customers!$A$2:$A$1001,customers!$C$2:$C$1001,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3"/>
        <v>39.799999999999997</v>
      </c>
      <c r="N499" t="str">
        <f t="shared" si="21"/>
        <v>Arabica</v>
      </c>
      <c r="O499" t="str">
        <f t="shared" si="22"/>
        <v>Dark</v>
      </c>
      <c r="P499" t="str">
        <f>_xlfn.XLOOKUP(Orders[[#This Row],[Customer ID]],customers!$A$2:$A$1001,customers!$I$2:$I$1001,,0)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IF(_xlfn.XLOOKUP(C500,customers!$A$2:$A$1001,customers!$C$2:$C$1001, ,0)=0,"",_xlfn.XLOOKUP(C500,customers!$A$2:$A$1001,customers!$C$2:$C$1001,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3"/>
        <v>49.75</v>
      </c>
      <c r="N500" t="str">
        <f t="shared" si="21"/>
        <v>Robusta</v>
      </c>
      <c r="O500" t="str">
        <f t="shared" si="22"/>
        <v>Medium</v>
      </c>
      <c r="P500" t="str">
        <f>_xlfn.XLOOKUP(Orders[[#This Row],[Customer ID]],customers!$A$2:$A$1001,customers!$I$2:$I$1001,,0)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IF(_xlfn.XLOOKUP(C501,customers!$A$2:$A$1001,customers!$C$2:$C$1001, ,0)=0,"",_xlfn.XLOOKUP(C501,customers!$A$2:$A$1001,customers!$C$2:$C$1001,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3"/>
        <v>8.0549999999999997</v>
      </c>
      <c r="N501" t="str">
        <f t="shared" si="21"/>
        <v>Robusta</v>
      </c>
      <c r="O501" t="str">
        <f t="shared" si="22"/>
        <v>Dark</v>
      </c>
      <c r="P501" t="str">
        <f>_xlfn.XLOOKUP(Orders[[#This Row],[Customer ID]],customers!$A$2:$A$1001,customers!$I$2:$I$1001,,0)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IF(_xlfn.XLOOKUP(C502,customers!$A$2:$A$1001,customers!$C$2:$C$1001, ,0)=0,"",_xlfn.XLOOKUP(C502,customers!$A$2:$A$1001,customers!$C$2:$C$1001,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3"/>
        <v>47.8</v>
      </c>
      <c r="N502" t="str">
        <f t="shared" si="21"/>
        <v>Robusta</v>
      </c>
      <c r="O502" t="str">
        <f t="shared" si="22"/>
        <v>Large</v>
      </c>
      <c r="P502" t="str">
        <f>_xlfn.XLOOKUP(Orders[[#This Row],[Customer ID]],customers!$A$2:$A$1001,customers!$I$2:$I$1001,,0)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IF(_xlfn.XLOOKUP(C503,customers!$A$2:$A$1001,customers!$C$2:$C$1001, ,0)=0,"",_xlfn.XLOOKUP(C503,customers!$A$2:$A$1001,customers!$C$2:$C$1001,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3"/>
        <v>11.94</v>
      </c>
      <c r="N503" t="str">
        <f t="shared" si="21"/>
        <v>Robusta</v>
      </c>
      <c r="O503" t="str">
        <f t="shared" si="22"/>
        <v>Medium</v>
      </c>
      <c r="P503" t="str">
        <f>_xlfn.XLOOKUP(Orders[[#This Row],[Customer ID]],customers!$A$2:$A$1001,customers!$I$2:$I$1001,,0)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IF(_xlfn.XLOOKUP(C504,customers!$A$2:$A$1001,customers!$C$2:$C$1001, ,0)=0,"",_xlfn.XLOOKUP(C504,customers!$A$2:$A$1001,customers!$C$2:$C$1001,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3"/>
        <v>16.5</v>
      </c>
      <c r="N504" t="str">
        <f t="shared" si="21"/>
        <v>Excelsa</v>
      </c>
      <c r="O504" t="str">
        <f t="shared" si="22"/>
        <v>Medium</v>
      </c>
      <c r="P504" t="str">
        <f>_xlfn.XLOOKUP(Orders[[#This Row],[Customer ID]],customers!$A$2:$A$1001,customers!$I$2:$I$1001,,0)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IF(_xlfn.XLOOKUP(C505,customers!$A$2:$A$1001,customers!$C$2:$C$1001, ,0)=0,"",_xlfn.XLOOKUP(C505,customers!$A$2:$A$1001,customers!$C$2:$C$1001,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3"/>
        <v>51.8</v>
      </c>
      <c r="N505" t="str">
        <f t="shared" si="21"/>
        <v>Liberica</v>
      </c>
      <c r="O505" t="str">
        <f t="shared" si="22"/>
        <v>Dark</v>
      </c>
      <c r="P505" t="str">
        <f>_xlfn.XLOOKUP(Orders[[#This Row],[Customer ID]],customers!$A$2:$A$1001,customers!$I$2:$I$1001,,0)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IF(_xlfn.XLOOKUP(C506,customers!$A$2:$A$1001,customers!$C$2:$C$1001, ,0)=0,"",_xlfn.XLOOKUP(C506,customers!$A$2:$A$1001,customers!$C$2:$C$1001,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3"/>
        <v>14.265000000000001</v>
      </c>
      <c r="N506" t="str">
        <f t="shared" si="21"/>
        <v>Liberica</v>
      </c>
      <c r="O506" t="str">
        <f t="shared" si="22"/>
        <v>Large</v>
      </c>
      <c r="P506" t="str">
        <f>_xlfn.XLOOKUP(Orders[[#This Row],[Customer ID]],customers!$A$2:$A$1001,customers!$I$2:$I$1001,,0)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IF(_xlfn.XLOOKUP(C507,customers!$A$2:$A$1001,customers!$C$2:$C$1001, ,0)=0,"",_xlfn.XLOOKUP(C507,customers!$A$2:$A$1001,customers!$C$2:$C$1001,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3"/>
        <v>26.19</v>
      </c>
      <c r="N507" t="str">
        <f t="shared" si="21"/>
        <v>Liberica</v>
      </c>
      <c r="O507" t="str">
        <f t="shared" si="22"/>
        <v>Medium</v>
      </c>
      <c r="P507" t="str">
        <f>_xlfn.XLOOKUP(Orders[[#This Row],[Customer ID]],customers!$A$2:$A$1001,customers!$I$2:$I$1001,,0)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IF(_xlfn.XLOOKUP(C508,customers!$A$2:$A$1001,customers!$C$2:$C$1001, ,0)=0,"",_xlfn.XLOOKUP(C508,customers!$A$2:$A$1001,customers!$C$2:$C$1001,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3"/>
        <v>25.9</v>
      </c>
      <c r="N508" t="str">
        <f t="shared" si="21"/>
        <v>Arabica</v>
      </c>
      <c r="O508" t="str">
        <f t="shared" si="22"/>
        <v>Large</v>
      </c>
      <c r="P508" t="str">
        <f>_xlfn.XLOOKUP(Orders[[#This Row],[Customer ID]],customers!$A$2:$A$1001,customers!$I$2:$I$1001,,0)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IF(_xlfn.XLOOKUP(C509,customers!$A$2:$A$1001,customers!$C$2:$C$1001, ,0)=0,"",_xlfn.XLOOKUP(C509,customers!$A$2:$A$1001,customers!$C$2:$C$1001,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3"/>
        <v>89.35499999999999</v>
      </c>
      <c r="N509" t="str">
        <f t="shared" si="21"/>
        <v>Arabica</v>
      </c>
      <c r="O509" t="str">
        <f t="shared" si="22"/>
        <v>Large</v>
      </c>
      <c r="P509" t="str">
        <f>_xlfn.XLOOKUP(Orders[[#This Row],[Customer ID]],customers!$A$2:$A$1001,customers!$I$2:$I$1001,,0)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IF(_xlfn.XLOOKUP(C510,customers!$A$2:$A$1001,customers!$C$2:$C$1001, ,0)=0,"",_xlfn.XLOOKUP(C510,customers!$A$2:$A$1001,customers!$C$2:$C$1001,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3"/>
        <v>46.62</v>
      </c>
      <c r="N510" t="str">
        <f t="shared" si="21"/>
        <v>Liberica</v>
      </c>
      <c r="O510" t="str">
        <f t="shared" si="22"/>
        <v>Dark</v>
      </c>
      <c r="P510" t="str">
        <f>_xlfn.XLOOKUP(Orders[[#This Row],[Customer ID]],customers!$A$2:$A$1001,customers!$I$2:$I$1001,,0)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IF(_xlfn.XLOOKUP(C511,customers!$A$2:$A$1001,customers!$C$2:$C$1001, ,0)=0,"",_xlfn.XLOOKUP(C511,customers!$A$2:$A$1001,customers!$C$2:$C$1001,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3"/>
        <v>29.849999999999998</v>
      </c>
      <c r="N511" t="str">
        <f t="shared" si="21"/>
        <v>Arabica</v>
      </c>
      <c r="O511" t="str">
        <f t="shared" si="22"/>
        <v>Dark</v>
      </c>
      <c r="P511" t="str">
        <f>_xlfn.XLOOKUP(Orders[[#This Row],[Customer ID]],customers!$A$2:$A$1001,customers!$I$2:$I$1001,,0)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IF(_xlfn.XLOOKUP(C512,customers!$A$2:$A$1001,customers!$C$2:$C$1001, ,0)=0,"",_xlfn.XLOOKUP(C512,customers!$A$2:$A$1001,customers!$C$2:$C$1001,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3"/>
        <v>10.754999999999999</v>
      </c>
      <c r="N512" t="str">
        <f t="shared" si="21"/>
        <v>Robusta</v>
      </c>
      <c r="O512" t="str">
        <f t="shared" si="22"/>
        <v>Large</v>
      </c>
      <c r="P512" t="str">
        <f>_xlfn.XLOOKUP(Orders[[#This Row],[Customer ID]],customers!$A$2:$A$1001,customers!$I$2:$I$1001,,0)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IF(_xlfn.XLOOKUP(C513,customers!$A$2:$A$1001,customers!$C$2:$C$1001, ,0)=0,"",_xlfn.XLOOKUP(C513,customers!$A$2:$A$1001,customers!$C$2:$C$1001,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3"/>
        <v>13.5</v>
      </c>
      <c r="N513" t="str">
        <f t="shared" si="21"/>
        <v>Arabica</v>
      </c>
      <c r="O513" t="str">
        <f t="shared" si="22"/>
        <v>Medium</v>
      </c>
      <c r="P513" t="str">
        <f>_xlfn.XLOOKUP(Orders[[#This Row],[Customer ID]],customers!$A$2:$A$1001,customers!$I$2:$I$1001,,0)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IF(_xlfn.XLOOKUP(C514,customers!$A$2:$A$1001,customers!$C$2:$C$1001, ,0)=0,"",_xlfn.XLOOKUP(C514,customers!$A$2:$A$1001,customers!$C$2:$C$1001,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3"/>
        <v>47.55</v>
      </c>
      <c r="N514" t="str">
        <f t="shared" si="21"/>
        <v>Liberica</v>
      </c>
      <c r="O514" t="str">
        <f t="shared" si="22"/>
        <v>Large</v>
      </c>
      <c r="P514" t="str">
        <f>_xlfn.XLOOKUP(Orders[[#This Row],[Customer ID]],customers!$A$2:$A$1001,customers!$I$2:$I$1001,,0)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IF(_xlfn.XLOOKUP(C515,customers!$A$2:$A$1001,customers!$C$2:$C$1001, ,0)=0,"",_xlfn.XLOOKUP(C515,customers!$A$2:$A$1001,customers!$C$2:$C$1001,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si="23"/>
        <v>79.25</v>
      </c>
      <c r="N515" t="str">
        <f t="shared" ref="N515:N578" si="24">IF(I515="Rob","Robusta",IF(I515="Exc","Excelsa",IF(I515="Ara","Arabica",IF(I515="Lib","Liberica",""))))</f>
        <v>Liberica</v>
      </c>
      <c r="O515" t="str">
        <f t="shared" ref="O515:O578" si="25">IF($J515="M","Medium",IF($J515="L","Large",IF($J515="D","Dark","")))</f>
        <v>Large</v>
      </c>
      <c r="P515" t="str">
        <f>_xlfn.XLOOKUP(Orders[[#This Row],[Customer ID]],customers!$A$2:$A$1001,customers!$I$2:$I$1001,,0)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IF(_xlfn.XLOOKUP(C516,customers!$A$2:$A$1001,customers!$C$2:$C$1001, ,0)=0,"",_xlfn.XLOOKUP(C516,customers!$A$2:$A$1001,customers!$C$2:$C$1001,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ref="M516:M579" si="26">$L516*$E516</f>
        <v>26.19</v>
      </c>
      <c r="N516" t="str">
        <f t="shared" si="24"/>
        <v>Liberica</v>
      </c>
      <c r="O516" t="str">
        <f t="shared" si="25"/>
        <v>Medium</v>
      </c>
      <c r="P516" t="str">
        <f>_xlfn.XLOOKUP(Orders[[#This Row],[Customer ID]],customers!$A$2:$A$1001,customers!$I$2:$I$1001,,0)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IF(_xlfn.XLOOKUP(C517,customers!$A$2:$A$1001,customers!$C$2:$C$1001, ,0)=0,"",_xlfn.XLOOKUP(C517,customers!$A$2:$A$1001,customers!$C$2:$C$1001,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6"/>
        <v>21.509999999999998</v>
      </c>
      <c r="N517" t="str">
        <f t="shared" si="24"/>
        <v>Robusta</v>
      </c>
      <c r="O517" t="str">
        <f t="shared" si="25"/>
        <v>Large</v>
      </c>
      <c r="P517" t="str">
        <f>_xlfn.XLOOKUP(Orders[[#This Row],[Customer ID]],customers!$A$2:$A$1001,customers!$I$2:$I$1001,,0)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IF(_xlfn.XLOOKUP(C518,customers!$A$2:$A$1001,customers!$C$2:$C$1001, ,0)=0,"",_xlfn.XLOOKUP(C518,customers!$A$2:$A$1001,customers!$C$2:$C$1001,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6"/>
        <v>102.92499999999998</v>
      </c>
      <c r="N518" t="str">
        <f t="shared" si="24"/>
        <v>Robusta</v>
      </c>
      <c r="O518" t="str">
        <f t="shared" si="25"/>
        <v>Dark</v>
      </c>
      <c r="P518" t="str">
        <f>_xlfn.XLOOKUP(Orders[[#This Row],[Customer ID]],customers!$A$2:$A$1001,customers!$I$2:$I$1001,,0)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IF(_xlfn.XLOOKUP(C519,customers!$A$2:$A$1001,customers!$C$2:$C$1001, ,0)=0,"",_xlfn.XLOOKUP(C519,customers!$A$2:$A$1001,customers!$C$2:$C$1001,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6"/>
        <v>7.77</v>
      </c>
      <c r="N519" t="str">
        <f t="shared" si="24"/>
        <v>Liberica</v>
      </c>
      <c r="O519" t="str">
        <f t="shared" si="25"/>
        <v>Dark</v>
      </c>
      <c r="P519" t="str">
        <f>_xlfn.XLOOKUP(Orders[[#This Row],[Customer ID]],customers!$A$2:$A$1001,customers!$I$2:$I$1001,,0)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IF(_xlfn.XLOOKUP(C520,customers!$A$2:$A$1001,customers!$C$2:$C$1001, ,0)=0,"",_xlfn.XLOOKUP(C520,customers!$A$2:$A$1001,customers!$C$2:$C$1001,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6"/>
        <v>139.72499999999999</v>
      </c>
      <c r="N520" t="str">
        <f t="shared" si="24"/>
        <v>Excelsa</v>
      </c>
      <c r="O520" t="str">
        <f t="shared" si="25"/>
        <v>Dark</v>
      </c>
      <c r="P520" t="str">
        <f>_xlfn.XLOOKUP(Orders[[#This Row],[Customer ID]],customers!$A$2:$A$1001,customers!$I$2:$I$1001,,0)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IF(_xlfn.XLOOKUP(C521,customers!$A$2:$A$1001,customers!$C$2:$C$1001, ,0)=0,"",_xlfn.XLOOKUP(C521,customers!$A$2:$A$1001,customers!$C$2:$C$1001,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6"/>
        <v>11.94</v>
      </c>
      <c r="N521" t="str">
        <f t="shared" si="24"/>
        <v>Arabica</v>
      </c>
      <c r="O521" t="str">
        <f t="shared" si="25"/>
        <v>Dark</v>
      </c>
      <c r="P521" t="str">
        <f>_xlfn.XLOOKUP(Orders[[#This Row],[Customer ID]],customers!$A$2:$A$1001,customers!$I$2:$I$1001,,0)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IF(_xlfn.XLOOKUP(C522,customers!$A$2:$A$1001,customers!$C$2:$C$1001, ,0)=0,"",_xlfn.XLOOKUP(C522,customers!$A$2:$A$1001,customers!$C$2:$C$1001,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6"/>
        <v>3.8849999999999998</v>
      </c>
      <c r="N522" t="str">
        <f t="shared" si="24"/>
        <v>Liberica</v>
      </c>
      <c r="O522" t="str">
        <f t="shared" si="25"/>
        <v>Dark</v>
      </c>
      <c r="P522" t="str">
        <f>_xlfn.XLOOKUP(Orders[[#This Row],[Customer ID]],customers!$A$2:$A$1001,customers!$I$2:$I$1001,,0)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IF(_xlfn.XLOOKUP(C523,customers!$A$2:$A$1001,customers!$C$2:$C$1001, ,0)=0,"",_xlfn.XLOOKUP(C523,customers!$A$2:$A$1001,customers!$C$2:$C$1001,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6"/>
        <v>39.799999999999997</v>
      </c>
      <c r="N523" t="str">
        <f t="shared" si="24"/>
        <v>Robusta</v>
      </c>
      <c r="O523" t="str">
        <f t="shared" si="25"/>
        <v>Medium</v>
      </c>
      <c r="P523" t="str">
        <f>_xlfn.XLOOKUP(Orders[[#This Row],[Customer ID]],customers!$A$2:$A$1001,customers!$I$2:$I$1001,,0)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IF(_xlfn.XLOOKUP(C524,customers!$A$2:$A$1001,customers!$C$2:$C$1001, ,0)=0,"",_xlfn.XLOOKUP(C524,customers!$A$2:$A$1001,customers!$C$2:$C$1001,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6"/>
        <v>29.849999999999998</v>
      </c>
      <c r="N524" t="str">
        <f t="shared" si="24"/>
        <v>Robusta</v>
      </c>
      <c r="O524" t="str">
        <f t="shared" si="25"/>
        <v>Medium</v>
      </c>
      <c r="P524" t="str">
        <f>_xlfn.XLOOKUP(Orders[[#This Row],[Customer ID]],customers!$A$2:$A$1001,customers!$I$2:$I$1001,,0)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IF(_xlfn.XLOOKUP(C525,customers!$A$2:$A$1001,customers!$C$2:$C$1001, ,0)=0,"",_xlfn.XLOOKUP(C525,customers!$A$2:$A$1001,customers!$C$2:$C$1001,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6"/>
        <v>29.784999999999997</v>
      </c>
      <c r="N525" t="str">
        <f t="shared" si="24"/>
        <v>Liberica</v>
      </c>
      <c r="O525" t="str">
        <f t="shared" si="25"/>
        <v>Dark</v>
      </c>
      <c r="P525" t="str">
        <f>_xlfn.XLOOKUP(Orders[[#This Row],[Customer ID]],customers!$A$2:$A$1001,customers!$I$2:$I$1001,,0)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IF(_xlfn.XLOOKUP(C526,customers!$A$2:$A$1001,customers!$C$2:$C$1001, ,0)=0,"",_xlfn.XLOOKUP(C526,customers!$A$2:$A$1001,customers!$C$2:$C$1001,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6"/>
        <v>72.91</v>
      </c>
      <c r="N526" t="str">
        <f t="shared" si="24"/>
        <v>Liberica</v>
      </c>
      <c r="O526" t="str">
        <f t="shared" si="25"/>
        <v>Large</v>
      </c>
      <c r="P526" t="str">
        <f>_xlfn.XLOOKUP(Orders[[#This Row],[Customer ID]],customers!$A$2:$A$1001,customers!$I$2:$I$1001,,0)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IF(_xlfn.XLOOKUP(C527,customers!$A$2:$A$1001,customers!$C$2:$C$1001, ,0)=0,"",_xlfn.XLOOKUP(C527,customers!$A$2:$A$1001,customers!$C$2:$C$1001,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6"/>
        <v>13.424999999999997</v>
      </c>
      <c r="N527" t="str">
        <f t="shared" si="24"/>
        <v>Robusta</v>
      </c>
      <c r="O527" t="str">
        <f t="shared" si="25"/>
        <v>Dark</v>
      </c>
      <c r="P527" t="str">
        <f>_xlfn.XLOOKUP(Orders[[#This Row],[Customer ID]],customers!$A$2:$A$1001,customers!$I$2:$I$1001,,0)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IF(_xlfn.XLOOKUP(C528,customers!$A$2:$A$1001,customers!$C$2:$C$1001, ,0)=0,"",_xlfn.XLOOKUP(C528,customers!$A$2:$A$1001,customers!$C$2:$C$1001,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6"/>
        <v>126.49999999999999</v>
      </c>
      <c r="N528" t="str">
        <f t="shared" si="24"/>
        <v>Excelsa</v>
      </c>
      <c r="O528" t="str">
        <f t="shared" si="25"/>
        <v>Medium</v>
      </c>
      <c r="P528" t="str">
        <f>_xlfn.XLOOKUP(Orders[[#This Row],[Customer ID]],customers!$A$2:$A$1001,customers!$I$2:$I$1001,,0)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IF(_xlfn.XLOOKUP(C529,customers!$A$2:$A$1001,customers!$C$2:$C$1001, ,0)=0,"",_xlfn.XLOOKUP(C529,customers!$A$2:$A$1001,customers!$C$2:$C$1001,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6"/>
        <v>41.25</v>
      </c>
      <c r="N529" t="str">
        <f t="shared" si="24"/>
        <v>Excelsa</v>
      </c>
      <c r="O529" t="str">
        <f t="shared" si="25"/>
        <v>Medium</v>
      </c>
      <c r="P529" t="str">
        <f>_xlfn.XLOOKUP(Orders[[#This Row],[Customer ID]],customers!$A$2:$A$1001,customers!$I$2:$I$1001,,0)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IF(_xlfn.XLOOKUP(C530,customers!$A$2:$A$1001,customers!$C$2:$C$1001, ,0)=0,"",_xlfn.XLOOKUP(C530,customers!$A$2:$A$1001,customers!$C$2:$C$1001,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6"/>
        <v>53.46</v>
      </c>
      <c r="N530" t="str">
        <f t="shared" si="24"/>
        <v>Excelsa</v>
      </c>
      <c r="O530" t="str">
        <f t="shared" si="25"/>
        <v>Large</v>
      </c>
      <c r="P530" t="str">
        <f>_xlfn.XLOOKUP(Orders[[#This Row],[Customer ID]],customers!$A$2:$A$1001,customers!$I$2:$I$1001,,0)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IF(_xlfn.XLOOKUP(C531,customers!$A$2:$A$1001,customers!$C$2:$C$1001, ,0)=0,"",_xlfn.XLOOKUP(C531,customers!$A$2:$A$1001,customers!$C$2:$C$1001,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6"/>
        <v>59.699999999999996</v>
      </c>
      <c r="N531" t="str">
        <f t="shared" si="24"/>
        <v>Robusta</v>
      </c>
      <c r="O531" t="str">
        <f t="shared" si="25"/>
        <v>Medium</v>
      </c>
      <c r="P531" t="str">
        <f>_xlfn.XLOOKUP(Orders[[#This Row],[Customer ID]],customers!$A$2:$A$1001,customers!$I$2:$I$1001,,0)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IF(_xlfn.XLOOKUP(C532,customers!$A$2:$A$1001,customers!$C$2:$C$1001, ,0)=0,"",_xlfn.XLOOKUP(C532,customers!$A$2:$A$1001,customers!$C$2:$C$1001,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6"/>
        <v>59.699999999999996</v>
      </c>
      <c r="N532" t="str">
        <f t="shared" si="24"/>
        <v>Robusta</v>
      </c>
      <c r="O532" t="str">
        <f t="shared" si="25"/>
        <v>Medium</v>
      </c>
      <c r="P532" t="str">
        <f>_xlfn.XLOOKUP(Orders[[#This Row],[Customer ID]],customers!$A$2:$A$1001,customers!$I$2:$I$1001,,0)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IF(_xlfn.XLOOKUP(C533,customers!$A$2:$A$1001,customers!$C$2:$C$1001, ,0)=0,"",_xlfn.XLOOKUP(C533,customers!$A$2:$A$1001,customers!$C$2:$C$1001,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6"/>
        <v>44.75</v>
      </c>
      <c r="N533" t="str">
        <f t="shared" si="24"/>
        <v>Robusta</v>
      </c>
      <c r="O533" t="str">
        <f t="shared" si="25"/>
        <v>Dark</v>
      </c>
      <c r="P533" t="str">
        <f>_xlfn.XLOOKUP(Orders[[#This Row],[Customer ID]],customers!$A$2:$A$1001,customers!$I$2:$I$1001,,0)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IF(_xlfn.XLOOKUP(C534,customers!$A$2:$A$1001,customers!$C$2:$C$1001, ,0)=0,"",_xlfn.XLOOKUP(C534,customers!$A$2:$A$1001,customers!$C$2:$C$1001,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6"/>
        <v>16.5</v>
      </c>
      <c r="N534" t="str">
        <f t="shared" si="24"/>
        <v>Excelsa</v>
      </c>
      <c r="O534" t="str">
        <f t="shared" si="25"/>
        <v>Medium</v>
      </c>
      <c r="P534" t="str">
        <f>_xlfn.XLOOKUP(Orders[[#This Row],[Customer ID]],customers!$A$2:$A$1001,customers!$I$2:$I$1001,,0)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IF(_xlfn.XLOOKUP(C535,customers!$A$2:$A$1001,customers!$C$2:$C$1001, ,0)=0,"",_xlfn.XLOOKUP(C535,customers!$A$2:$A$1001,customers!$C$2:$C$1001,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6"/>
        <v>21.479999999999997</v>
      </c>
      <c r="N535" t="str">
        <f t="shared" si="24"/>
        <v>Robusta</v>
      </c>
      <c r="O535" t="str">
        <f t="shared" si="25"/>
        <v>Dark</v>
      </c>
      <c r="P535" t="str">
        <f>_xlfn.XLOOKUP(Orders[[#This Row],[Customer ID]],customers!$A$2:$A$1001,customers!$I$2:$I$1001,,0)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IF(_xlfn.XLOOKUP(C536,customers!$A$2:$A$1001,customers!$C$2:$C$1001, ,0)=0,"",_xlfn.XLOOKUP(C536,customers!$A$2:$A$1001,customers!$C$2:$C$1001,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6"/>
        <v>45.769999999999996</v>
      </c>
      <c r="N536" t="str">
        <f t="shared" si="24"/>
        <v>Robusta</v>
      </c>
      <c r="O536" t="str">
        <f t="shared" si="25"/>
        <v>Medium</v>
      </c>
      <c r="P536" t="str">
        <f>_xlfn.XLOOKUP(Orders[[#This Row],[Customer ID]],customers!$A$2:$A$1001,customers!$I$2:$I$1001,,0)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IF(_xlfn.XLOOKUP(C537,customers!$A$2:$A$1001,customers!$C$2:$C$1001, ,0)=0,"",_xlfn.XLOOKUP(C537,customers!$A$2:$A$1001,customers!$C$2:$C$1001,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6"/>
        <v>9.51</v>
      </c>
      <c r="N537" t="str">
        <f t="shared" si="24"/>
        <v>Liberica</v>
      </c>
      <c r="O537" t="str">
        <f t="shared" si="25"/>
        <v>Large</v>
      </c>
      <c r="P537" t="str">
        <f>_xlfn.XLOOKUP(Orders[[#This Row],[Customer ID]],customers!$A$2:$A$1001,customers!$I$2:$I$1001,,0)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IF(_xlfn.XLOOKUP(C538,customers!$A$2:$A$1001,customers!$C$2:$C$1001, ,0)=0,"",_xlfn.XLOOKUP(C538,customers!$A$2:$A$1001,customers!$C$2:$C$1001,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6"/>
        <v>8.0549999999999997</v>
      </c>
      <c r="N538" t="str">
        <f t="shared" si="24"/>
        <v>Robusta</v>
      </c>
      <c r="O538" t="str">
        <f t="shared" si="25"/>
        <v>Dark</v>
      </c>
      <c r="P538" t="str">
        <f>_xlfn.XLOOKUP(Orders[[#This Row],[Customer ID]],customers!$A$2:$A$1001,customers!$I$2:$I$1001,,0)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IF(_xlfn.XLOOKUP(C539,customers!$A$2:$A$1001,customers!$C$2:$C$1001, ,0)=0,"",_xlfn.XLOOKUP(C539,customers!$A$2:$A$1001,customers!$C$2:$C$1001,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6"/>
        <v>111.78</v>
      </c>
      <c r="N539" t="str">
        <f t="shared" si="24"/>
        <v>Excelsa</v>
      </c>
      <c r="O539" t="str">
        <f t="shared" si="25"/>
        <v>Dark</v>
      </c>
      <c r="P539" t="str">
        <f>_xlfn.XLOOKUP(Orders[[#This Row],[Customer ID]],customers!$A$2:$A$1001,customers!$I$2:$I$1001,,0)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IF(_xlfn.XLOOKUP(C540,customers!$A$2:$A$1001,customers!$C$2:$C$1001, ,0)=0,"",_xlfn.XLOOKUP(C540,customers!$A$2:$A$1001,customers!$C$2:$C$1001,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6"/>
        <v>10.739999999999998</v>
      </c>
      <c r="N540" t="str">
        <f t="shared" si="24"/>
        <v>Robusta</v>
      </c>
      <c r="O540" t="str">
        <f t="shared" si="25"/>
        <v>Dark</v>
      </c>
      <c r="P540" t="str">
        <f>_xlfn.XLOOKUP(Orders[[#This Row],[Customer ID]],customers!$A$2:$A$1001,customers!$I$2:$I$1001,,0)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IF(_xlfn.XLOOKUP(C541,customers!$A$2:$A$1001,customers!$C$2:$C$1001, ,0)=0,"",_xlfn.XLOOKUP(C541,customers!$A$2:$A$1001,customers!$C$2:$C$1001,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6"/>
        <v>26.849999999999994</v>
      </c>
      <c r="N541" t="str">
        <f t="shared" si="24"/>
        <v>Robusta</v>
      </c>
      <c r="O541" t="str">
        <f t="shared" si="25"/>
        <v>Dark</v>
      </c>
      <c r="P541" t="str">
        <f>_xlfn.XLOOKUP(Orders[[#This Row],[Customer ID]],customers!$A$2:$A$1001,customers!$I$2:$I$1001,,0)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IF(_xlfn.XLOOKUP(C542,customers!$A$2:$A$1001,customers!$C$2:$C$1001, ,0)=0,"",_xlfn.XLOOKUP(C542,customers!$A$2:$A$1001,customers!$C$2:$C$1001,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6"/>
        <v>63.4</v>
      </c>
      <c r="N542" t="str">
        <f t="shared" si="24"/>
        <v>Liberica</v>
      </c>
      <c r="O542" t="str">
        <f t="shared" si="25"/>
        <v>Large</v>
      </c>
      <c r="P542" t="str">
        <f>_xlfn.XLOOKUP(Orders[[#This Row],[Customer ID]],customers!$A$2:$A$1001,customers!$I$2:$I$1001,,0)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IF(_xlfn.XLOOKUP(C543,customers!$A$2:$A$1001,customers!$C$2:$C$1001, ,0)=0,"",_xlfn.XLOOKUP(C543,customers!$A$2:$A$1001,customers!$C$2:$C$1001,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6"/>
        <v>22.884999999999998</v>
      </c>
      <c r="N543" t="str">
        <f t="shared" si="24"/>
        <v>Arabica</v>
      </c>
      <c r="O543" t="str">
        <f t="shared" si="25"/>
        <v>Dark</v>
      </c>
      <c r="P543" t="str">
        <f>_xlfn.XLOOKUP(Orders[[#This Row],[Customer ID]],customers!$A$2:$A$1001,customers!$I$2:$I$1001,,0)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IF(_xlfn.XLOOKUP(C544,customers!$A$2:$A$1001,customers!$C$2:$C$1001, ,0)=0,"",_xlfn.XLOOKUP(C544,customers!$A$2:$A$1001,customers!$C$2:$C$1001,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6"/>
        <v>103.49999999999999</v>
      </c>
      <c r="N544" t="str">
        <f t="shared" si="24"/>
        <v>Arabica</v>
      </c>
      <c r="O544" t="str">
        <f t="shared" si="25"/>
        <v>Medium</v>
      </c>
      <c r="P544" t="str">
        <f>_xlfn.XLOOKUP(Orders[[#This Row],[Customer ID]],customers!$A$2:$A$1001,customers!$I$2:$I$1001,,0)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IF(_xlfn.XLOOKUP(C545,customers!$A$2:$A$1001,customers!$C$2:$C$1001, ,0)=0,"",_xlfn.XLOOKUP(C545,customers!$A$2:$A$1001,customers!$C$2:$C$1001,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6"/>
        <v>54.969999999999992</v>
      </c>
      <c r="N545" t="str">
        <f t="shared" si="24"/>
        <v>Robusta</v>
      </c>
      <c r="O545" t="str">
        <f t="shared" si="25"/>
        <v>Large</v>
      </c>
      <c r="P545" t="str">
        <f>_xlfn.XLOOKUP(Orders[[#This Row],[Customer ID]],customers!$A$2:$A$1001,customers!$I$2:$I$1001,,0)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IF(_xlfn.XLOOKUP(C546,customers!$A$2:$A$1001,customers!$C$2:$C$1001, ,0)=0,"",_xlfn.XLOOKUP(C546,customers!$A$2:$A$1001,customers!$C$2:$C$1001,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6"/>
        <v>15.54</v>
      </c>
      <c r="N546" t="str">
        <f t="shared" si="24"/>
        <v>Arabica</v>
      </c>
      <c r="O546" t="str">
        <f t="shared" si="25"/>
        <v>Large</v>
      </c>
      <c r="P546" t="str">
        <f>_xlfn.XLOOKUP(Orders[[#This Row],[Customer ID]],customers!$A$2:$A$1001,customers!$I$2:$I$1001,,0)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IF(_xlfn.XLOOKUP(C547,customers!$A$2:$A$1001,customers!$C$2:$C$1001, ,0)=0,"",_xlfn.XLOOKUP(C547,customers!$A$2:$A$1001,customers!$C$2:$C$1001,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6"/>
        <v>15.54</v>
      </c>
      <c r="N547" t="str">
        <f t="shared" si="24"/>
        <v>Liberica</v>
      </c>
      <c r="O547" t="str">
        <f t="shared" si="25"/>
        <v>Dark</v>
      </c>
      <c r="P547" t="str">
        <f>_xlfn.XLOOKUP(Orders[[#This Row],[Customer ID]],customers!$A$2:$A$1001,customers!$I$2:$I$1001,,0)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IF(_xlfn.XLOOKUP(C548,customers!$A$2:$A$1001,customers!$C$2:$C$1001, ,0)=0,"",_xlfn.XLOOKUP(C548,customers!$A$2:$A$1001,customers!$C$2:$C$1001,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6"/>
        <v>83.835000000000008</v>
      </c>
      <c r="N548" t="str">
        <f t="shared" si="24"/>
        <v>Excelsa</v>
      </c>
      <c r="O548" t="str">
        <f t="shared" si="25"/>
        <v>Dark</v>
      </c>
      <c r="P548" t="str">
        <f>_xlfn.XLOOKUP(Orders[[#This Row],[Customer ID]],customers!$A$2:$A$1001,customers!$I$2:$I$1001,,0)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IF(_xlfn.XLOOKUP(C549,customers!$A$2:$A$1001,customers!$C$2:$C$1001, ,0)=0,"",_xlfn.XLOOKUP(C549,customers!$A$2:$A$1001,customers!$C$2:$C$1001,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6"/>
        <v>10.754999999999999</v>
      </c>
      <c r="N549" t="str">
        <f t="shared" si="24"/>
        <v>Robusta</v>
      </c>
      <c r="O549" t="str">
        <f t="shared" si="25"/>
        <v>Large</v>
      </c>
      <c r="P549" t="str">
        <f>_xlfn.XLOOKUP(Orders[[#This Row],[Customer ID]],customers!$A$2:$A$1001,customers!$I$2:$I$1001,,0)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IF(_xlfn.XLOOKUP(C550,customers!$A$2:$A$1001,customers!$C$2:$C$1001, ,0)=0,"",_xlfn.XLOOKUP(C550,customers!$A$2:$A$1001,customers!$C$2:$C$1001,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6"/>
        <v>13.365</v>
      </c>
      <c r="N550" t="str">
        <f t="shared" si="24"/>
        <v>Excelsa</v>
      </c>
      <c r="O550" t="str">
        <f t="shared" si="25"/>
        <v>Large</v>
      </c>
      <c r="P550" t="str">
        <f>_xlfn.XLOOKUP(Orders[[#This Row],[Customer ID]],customers!$A$2:$A$1001,customers!$I$2:$I$1001,,0)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IF(_xlfn.XLOOKUP(C551,customers!$A$2:$A$1001,customers!$C$2:$C$1001, ,0)=0,"",_xlfn.XLOOKUP(C551,customers!$A$2:$A$1001,customers!$C$2:$C$1001,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6"/>
        <v>17.82</v>
      </c>
      <c r="N551" t="str">
        <f t="shared" si="24"/>
        <v>Excelsa</v>
      </c>
      <c r="O551" t="str">
        <f t="shared" si="25"/>
        <v>Large</v>
      </c>
      <c r="P551" t="str">
        <f>_xlfn.XLOOKUP(Orders[[#This Row],[Customer ID]],customers!$A$2:$A$1001,customers!$I$2:$I$1001,,0)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IF(_xlfn.XLOOKUP(C552,customers!$A$2:$A$1001,customers!$C$2:$C$1001, ,0)=0,"",_xlfn.XLOOKUP(C552,customers!$A$2:$A$1001,customers!$C$2:$C$1001,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6"/>
        <v>23.31</v>
      </c>
      <c r="N552" t="str">
        <f t="shared" si="24"/>
        <v>Liberica</v>
      </c>
      <c r="O552" t="str">
        <f t="shared" si="25"/>
        <v>Dark</v>
      </c>
      <c r="P552" t="str">
        <f>_xlfn.XLOOKUP(Orders[[#This Row],[Customer ID]],customers!$A$2:$A$1001,customers!$I$2:$I$1001,,0)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IF(_xlfn.XLOOKUP(C553,customers!$A$2:$A$1001,customers!$C$2:$C$1001, ,0)=0,"",_xlfn.XLOOKUP(C553,customers!$A$2:$A$1001,customers!$C$2:$C$1001,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6"/>
        <v>7.29</v>
      </c>
      <c r="N553" t="str">
        <f t="shared" si="24"/>
        <v>Excelsa</v>
      </c>
      <c r="O553" t="str">
        <f t="shared" si="25"/>
        <v>Dark</v>
      </c>
      <c r="P553" t="str">
        <f>_xlfn.XLOOKUP(Orders[[#This Row],[Customer ID]],customers!$A$2:$A$1001,customers!$I$2:$I$1001,,0)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IF(_xlfn.XLOOKUP(C554,customers!$A$2:$A$1001,customers!$C$2:$C$1001, ,0)=0,"",_xlfn.XLOOKUP(C554,customers!$A$2:$A$1001,customers!$C$2:$C$1001,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6"/>
        <v>17.82</v>
      </c>
      <c r="N554" t="str">
        <f t="shared" si="24"/>
        <v>Excelsa</v>
      </c>
      <c r="O554" t="str">
        <f t="shared" si="25"/>
        <v>Large</v>
      </c>
      <c r="P554" t="str">
        <f>_xlfn.XLOOKUP(Orders[[#This Row],[Customer ID]],customers!$A$2:$A$1001,customers!$I$2:$I$1001,,0)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IF(_xlfn.XLOOKUP(C555,customers!$A$2:$A$1001,customers!$C$2:$C$1001, ,0)=0,"",_xlfn.XLOOKUP(C555,customers!$A$2:$A$1001,customers!$C$2:$C$1001,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6"/>
        <v>68.75</v>
      </c>
      <c r="N555" t="str">
        <f t="shared" si="24"/>
        <v>Excelsa</v>
      </c>
      <c r="O555" t="str">
        <f t="shared" si="25"/>
        <v>Medium</v>
      </c>
      <c r="P555" t="str">
        <f>_xlfn.XLOOKUP(Orders[[#This Row],[Customer ID]],customers!$A$2:$A$1001,customers!$I$2:$I$1001,,0)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IF(_xlfn.XLOOKUP(C556,customers!$A$2:$A$1001,customers!$C$2:$C$1001, ,0)=0,"",_xlfn.XLOOKUP(C556,customers!$A$2:$A$1001,customers!$C$2:$C$1001,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6"/>
        <v>54.969999999999992</v>
      </c>
      <c r="N556" t="str">
        <f t="shared" si="24"/>
        <v>Robusta</v>
      </c>
      <c r="O556" t="str">
        <f t="shared" si="25"/>
        <v>Large</v>
      </c>
      <c r="P556" t="str">
        <f>_xlfn.XLOOKUP(Orders[[#This Row],[Customer ID]],customers!$A$2:$A$1001,customers!$I$2:$I$1001,,0)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IF(_xlfn.XLOOKUP(C557,customers!$A$2:$A$1001,customers!$C$2:$C$1001, ,0)=0,"",_xlfn.XLOOKUP(C557,customers!$A$2:$A$1001,customers!$C$2:$C$1001,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6"/>
        <v>82.5</v>
      </c>
      <c r="N557" t="str">
        <f t="shared" si="24"/>
        <v>Excelsa</v>
      </c>
      <c r="O557" t="str">
        <f t="shared" si="25"/>
        <v>Medium</v>
      </c>
      <c r="P557" t="str">
        <f>_xlfn.XLOOKUP(Orders[[#This Row],[Customer ID]],customers!$A$2:$A$1001,customers!$I$2:$I$1001,,0)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IF(_xlfn.XLOOKUP(C558,customers!$A$2:$A$1001,customers!$C$2:$C$1001, ,0)=0,"",_xlfn.XLOOKUP(C558,customers!$A$2:$A$1001,customers!$C$2:$C$1001,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6"/>
        <v>8.73</v>
      </c>
      <c r="N558" t="str">
        <f t="shared" si="24"/>
        <v>Liberica</v>
      </c>
      <c r="O558" t="str">
        <f t="shared" si="25"/>
        <v>Medium</v>
      </c>
      <c r="P558" t="str">
        <f>_xlfn.XLOOKUP(Orders[[#This Row],[Customer ID]],customers!$A$2:$A$1001,customers!$I$2:$I$1001,,0)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IF(_xlfn.XLOOKUP(C559,customers!$A$2:$A$1001,customers!$C$2:$C$1001, ,0)=0,"",_xlfn.XLOOKUP(C559,customers!$A$2:$A$1001,customers!$C$2:$C$1001,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6"/>
        <v>59.4</v>
      </c>
      <c r="N559" t="str">
        <f t="shared" si="24"/>
        <v>Excelsa</v>
      </c>
      <c r="O559" t="str">
        <f t="shared" si="25"/>
        <v>Large</v>
      </c>
      <c r="P559" t="str">
        <f>_xlfn.XLOOKUP(Orders[[#This Row],[Customer ID]],customers!$A$2:$A$1001,customers!$I$2:$I$1001,,0)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IF(_xlfn.XLOOKUP(C560,customers!$A$2:$A$1001,customers!$C$2:$C$1001, ,0)=0,"",_xlfn.XLOOKUP(C560,customers!$A$2:$A$1001,customers!$C$2:$C$1001,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6"/>
        <v>15.54</v>
      </c>
      <c r="N560" t="str">
        <f t="shared" si="24"/>
        <v>Liberica</v>
      </c>
      <c r="O560" t="str">
        <f t="shared" si="25"/>
        <v>Dark</v>
      </c>
      <c r="P560" t="str">
        <f>_xlfn.XLOOKUP(Orders[[#This Row],[Customer ID]],customers!$A$2:$A$1001,customers!$I$2:$I$1001,,0)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IF(_xlfn.XLOOKUP(C561,customers!$A$2:$A$1001,customers!$C$2:$C$1001, ,0)=0,"",_xlfn.XLOOKUP(C561,customers!$A$2:$A$1001,customers!$C$2:$C$1001,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6"/>
        <v>38.849999999999994</v>
      </c>
      <c r="N561" t="str">
        <f t="shared" si="24"/>
        <v>Arabica</v>
      </c>
      <c r="O561" t="str">
        <f t="shared" si="25"/>
        <v>Large</v>
      </c>
      <c r="P561" t="str">
        <f>_xlfn.XLOOKUP(Orders[[#This Row],[Customer ID]],customers!$A$2:$A$1001,customers!$I$2:$I$1001,,0)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IF(_xlfn.XLOOKUP(C562,customers!$A$2:$A$1001,customers!$C$2:$C$1001, ,0)=0,"",_xlfn.XLOOKUP(C562,customers!$A$2:$A$1001,customers!$C$2:$C$1001,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6"/>
        <v>189.74999999999997</v>
      </c>
      <c r="N562" t="str">
        <f t="shared" si="24"/>
        <v>Excelsa</v>
      </c>
      <c r="O562" t="str">
        <f t="shared" si="25"/>
        <v>Medium</v>
      </c>
      <c r="P562" t="str">
        <f>_xlfn.XLOOKUP(Orders[[#This Row],[Customer ID]],customers!$A$2:$A$1001,customers!$I$2:$I$1001,,0)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IF(_xlfn.XLOOKUP(C563,customers!$A$2:$A$1001,customers!$C$2:$C$1001, ,0)=0,"",_xlfn.XLOOKUP(C563,customers!$A$2:$A$1001,customers!$C$2:$C$1001,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6"/>
        <v>17.91</v>
      </c>
      <c r="N563" t="str">
        <f t="shared" si="24"/>
        <v>Arabica</v>
      </c>
      <c r="O563" t="str">
        <f t="shared" si="25"/>
        <v>Dark</v>
      </c>
      <c r="P563" t="str">
        <f>_xlfn.XLOOKUP(Orders[[#This Row],[Customer ID]],customers!$A$2:$A$1001,customers!$I$2:$I$1001,,0)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IF(_xlfn.XLOOKUP(C564,customers!$A$2:$A$1001,customers!$C$2:$C$1001, ,0)=0,"",_xlfn.XLOOKUP(C564,customers!$A$2:$A$1001,customers!$C$2:$C$1001,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6"/>
        <v>28.53</v>
      </c>
      <c r="N564" t="str">
        <f t="shared" si="24"/>
        <v>Liberica</v>
      </c>
      <c r="O564" t="str">
        <f t="shared" si="25"/>
        <v>Large</v>
      </c>
      <c r="P564" t="str">
        <f>_xlfn.XLOOKUP(Orders[[#This Row],[Customer ID]],customers!$A$2:$A$1001,customers!$I$2:$I$1001,,0)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IF(_xlfn.XLOOKUP(C565,customers!$A$2:$A$1001,customers!$C$2:$C$1001, ,0)=0,"",_xlfn.XLOOKUP(C565,customers!$A$2:$A$1001,customers!$C$2:$C$1001,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6"/>
        <v>82.5</v>
      </c>
      <c r="N565" t="str">
        <f t="shared" si="24"/>
        <v>Excelsa</v>
      </c>
      <c r="O565" t="str">
        <f t="shared" si="25"/>
        <v>Medium</v>
      </c>
      <c r="P565" t="str">
        <f>_xlfn.XLOOKUP(Orders[[#This Row],[Customer ID]],customers!$A$2:$A$1001,customers!$I$2:$I$1001,,0)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IF(_xlfn.XLOOKUP(C566,customers!$A$2:$A$1001,customers!$C$2:$C$1001, ,0)=0,"",_xlfn.XLOOKUP(C566,customers!$A$2:$A$1001,customers!$C$2:$C$1001,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6"/>
        <v>14.339999999999998</v>
      </c>
      <c r="N566" t="str">
        <f t="shared" si="24"/>
        <v>Robusta</v>
      </c>
      <c r="O566" t="str">
        <f t="shared" si="25"/>
        <v>Large</v>
      </c>
      <c r="P566" t="str">
        <f>_xlfn.XLOOKUP(Orders[[#This Row],[Customer ID]],customers!$A$2:$A$1001,customers!$I$2:$I$1001,,0)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IF(_xlfn.XLOOKUP(C567,customers!$A$2:$A$1001,customers!$C$2:$C$1001, ,0)=0,"",_xlfn.XLOOKUP(C567,customers!$A$2:$A$1001,customers!$C$2:$C$1001,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6"/>
        <v>82.339999999999989</v>
      </c>
      <c r="N567" t="str">
        <f t="shared" si="24"/>
        <v>Robusta</v>
      </c>
      <c r="O567" t="str">
        <f t="shared" si="25"/>
        <v>Dark</v>
      </c>
      <c r="P567" t="str">
        <f>_xlfn.XLOOKUP(Orders[[#This Row],[Customer ID]],customers!$A$2:$A$1001,customers!$I$2:$I$1001,,0)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IF(_xlfn.XLOOKUP(C568,customers!$A$2:$A$1001,customers!$C$2:$C$1001, ,0)=0,"",_xlfn.XLOOKUP(C568,customers!$A$2:$A$1001,customers!$C$2:$C$1001,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6"/>
        <v>20.25</v>
      </c>
      <c r="N568" t="str">
        <f t="shared" si="24"/>
        <v>Arabica</v>
      </c>
      <c r="O568" t="str">
        <f t="shared" si="25"/>
        <v>Medium</v>
      </c>
      <c r="P568" t="str">
        <f>_xlfn.XLOOKUP(Orders[[#This Row],[Customer ID]],customers!$A$2:$A$1001,customers!$I$2:$I$1001,,0)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IF(_xlfn.XLOOKUP(C569,customers!$A$2:$A$1001,customers!$C$2:$C$1001, ,0)=0,"",_xlfn.XLOOKUP(C569,customers!$A$2:$A$1001,customers!$C$2:$C$1001,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6"/>
        <v>164.90999999999997</v>
      </c>
      <c r="N569" t="str">
        <f t="shared" si="24"/>
        <v>Robusta</v>
      </c>
      <c r="O569" t="str">
        <f t="shared" si="25"/>
        <v>Large</v>
      </c>
      <c r="P569" t="str">
        <f>_xlfn.XLOOKUP(Orders[[#This Row],[Customer ID]],customers!$A$2:$A$1001,customers!$I$2:$I$1001,,0)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IF(_xlfn.XLOOKUP(C570,customers!$A$2:$A$1001,customers!$C$2:$C$1001, ,0)=0,"",_xlfn.XLOOKUP(C570,customers!$A$2:$A$1001,customers!$C$2:$C$1001,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6"/>
        <v>19.02</v>
      </c>
      <c r="N570" t="str">
        <f t="shared" si="24"/>
        <v>Liberica</v>
      </c>
      <c r="O570" t="str">
        <f t="shared" si="25"/>
        <v>Large</v>
      </c>
      <c r="P570" t="str">
        <f>_xlfn.XLOOKUP(Orders[[#This Row],[Customer ID]],customers!$A$2:$A$1001,customers!$I$2:$I$1001,,0)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IF(_xlfn.XLOOKUP(C571,customers!$A$2:$A$1001,customers!$C$2:$C$1001, ,0)=0,"",_xlfn.XLOOKUP(C571,customers!$A$2:$A$1001,customers!$C$2:$C$1001,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6"/>
        <v>137.31</v>
      </c>
      <c r="N571" t="str">
        <f t="shared" si="24"/>
        <v>Arabica</v>
      </c>
      <c r="O571" t="str">
        <f t="shared" si="25"/>
        <v>Dark</v>
      </c>
      <c r="P571" t="str">
        <f>_xlfn.XLOOKUP(Orders[[#This Row],[Customer ID]],customers!$A$2:$A$1001,customers!$I$2:$I$1001,,0)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IF(_xlfn.XLOOKUP(C572,customers!$A$2:$A$1001,customers!$C$2:$C$1001, ,0)=0,"",_xlfn.XLOOKUP(C572,customers!$A$2:$A$1001,customers!$C$2:$C$1001,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6"/>
        <v>27</v>
      </c>
      <c r="N572" t="str">
        <f t="shared" si="24"/>
        <v>Arabica</v>
      </c>
      <c r="O572" t="str">
        <f t="shared" si="25"/>
        <v>Medium</v>
      </c>
      <c r="P572" t="str">
        <f>_xlfn.XLOOKUP(Orders[[#This Row],[Customer ID]],customers!$A$2:$A$1001,customers!$I$2:$I$1001,,0)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IF(_xlfn.XLOOKUP(C573,customers!$A$2:$A$1001,customers!$C$2:$C$1001, ,0)=0,"",_xlfn.XLOOKUP(C573,customers!$A$2:$A$1001,customers!$C$2:$C$1001,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6"/>
        <v>35.64</v>
      </c>
      <c r="N573" t="str">
        <f t="shared" si="24"/>
        <v>Excelsa</v>
      </c>
      <c r="O573" t="str">
        <f t="shared" si="25"/>
        <v>Large</v>
      </c>
      <c r="P573" t="str">
        <f>_xlfn.XLOOKUP(Orders[[#This Row],[Customer ID]],customers!$A$2:$A$1001,customers!$I$2:$I$1001,,0)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IF(_xlfn.XLOOKUP(C574,customers!$A$2:$A$1001,customers!$C$2:$C$1001, ,0)=0,"",_xlfn.XLOOKUP(C574,customers!$A$2:$A$1001,customers!$C$2:$C$1001,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6"/>
        <v>5.97</v>
      </c>
      <c r="N574" t="str">
        <f t="shared" si="24"/>
        <v>Arabica</v>
      </c>
      <c r="O574" t="str">
        <f t="shared" si="25"/>
        <v>Dark</v>
      </c>
      <c r="P574" t="str">
        <f>_xlfn.XLOOKUP(Orders[[#This Row],[Customer ID]],customers!$A$2:$A$1001,customers!$I$2:$I$1001,,0)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IF(_xlfn.XLOOKUP(C575,customers!$A$2:$A$1001,customers!$C$2:$C$1001, ,0)=0,"",_xlfn.XLOOKUP(C575,customers!$A$2:$A$1001,customers!$C$2:$C$1001,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6"/>
        <v>67.5</v>
      </c>
      <c r="N575" t="str">
        <f t="shared" si="24"/>
        <v>Arabica</v>
      </c>
      <c r="O575" t="str">
        <f t="shared" si="25"/>
        <v>Medium</v>
      </c>
      <c r="P575" t="str">
        <f>_xlfn.XLOOKUP(Orders[[#This Row],[Customer ID]],customers!$A$2:$A$1001,customers!$I$2:$I$1001,,0)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IF(_xlfn.XLOOKUP(C576,customers!$A$2:$A$1001,customers!$C$2:$C$1001, ,0)=0,"",_xlfn.XLOOKUP(C576,customers!$A$2:$A$1001,customers!$C$2:$C$1001,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6"/>
        <v>21.509999999999998</v>
      </c>
      <c r="N576" t="str">
        <f t="shared" si="24"/>
        <v>Robusta</v>
      </c>
      <c r="O576" t="str">
        <f t="shared" si="25"/>
        <v>Large</v>
      </c>
      <c r="P576" t="str">
        <f>_xlfn.XLOOKUP(Orders[[#This Row],[Customer ID]],customers!$A$2:$A$1001,customers!$I$2:$I$1001,,0)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IF(_xlfn.XLOOKUP(C577,customers!$A$2:$A$1001,customers!$C$2:$C$1001, ,0)=0,"",_xlfn.XLOOKUP(C577,customers!$A$2:$A$1001,customers!$C$2:$C$1001,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6"/>
        <v>66.929999999999993</v>
      </c>
      <c r="N577" t="str">
        <f t="shared" si="24"/>
        <v>Liberica</v>
      </c>
      <c r="O577" t="str">
        <f t="shared" si="25"/>
        <v>Medium</v>
      </c>
      <c r="P577" t="str">
        <f>_xlfn.XLOOKUP(Orders[[#This Row],[Customer ID]],customers!$A$2:$A$1001,customers!$I$2:$I$1001,,0)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IF(_xlfn.XLOOKUP(C578,customers!$A$2:$A$1001,customers!$C$2:$C$1001, ,0)=0,"",_xlfn.XLOOKUP(C578,customers!$A$2:$A$1001,customers!$C$2:$C$1001,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6"/>
        <v>17.91</v>
      </c>
      <c r="N578" t="str">
        <f t="shared" si="24"/>
        <v>Arabica</v>
      </c>
      <c r="O578" t="str">
        <f t="shared" si="25"/>
        <v>Dark</v>
      </c>
      <c r="P578" t="str">
        <f>_xlfn.XLOOKUP(Orders[[#This Row],[Customer ID]],customers!$A$2:$A$1001,customers!$I$2:$I$1001,,0)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IF(_xlfn.XLOOKUP(C579,customers!$A$2:$A$1001,customers!$C$2:$C$1001, ,0)=0,"",_xlfn.XLOOKUP(C579,customers!$A$2:$A$1001,customers!$C$2:$C$1001,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si="26"/>
        <v>58.2</v>
      </c>
      <c r="N579" t="str">
        <f t="shared" ref="N579:N642" si="27">IF(I579="Rob","Robusta",IF(I579="Exc","Excelsa",IF(I579="Ara","Arabica",IF(I579="Lib","Liberica",""))))</f>
        <v>Liberica</v>
      </c>
      <c r="O579" t="str">
        <f t="shared" ref="O579:O642" si="28">IF($J579="M","Medium",IF($J579="L","Large",IF($J579="D","Dark","")))</f>
        <v>Medium</v>
      </c>
      <c r="P579" t="str">
        <f>_xlfn.XLOOKUP(Orders[[#This Row],[Customer ID]],customers!$A$2:$A$1001,customers!$I$2:$I$1001,,0)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IF(_xlfn.XLOOKUP(C580,customers!$A$2:$A$1001,customers!$C$2:$C$1001, ,0)=0,"",_xlfn.XLOOKUP(C580,customers!$A$2:$A$1001,customers!$C$2:$C$1001,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ref="M580:M643" si="29">$L580*$E580</f>
        <v>13.365</v>
      </c>
      <c r="N580" t="str">
        <f t="shared" si="27"/>
        <v>Excelsa</v>
      </c>
      <c r="O580" t="str">
        <f t="shared" si="28"/>
        <v>Large</v>
      </c>
      <c r="P580" t="str">
        <f>_xlfn.XLOOKUP(Orders[[#This Row],[Customer ID]],customers!$A$2:$A$1001,customers!$I$2:$I$1001,,0)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IF(_xlfn.XLOOKUP(C581,customers!$A$2:$A$1001,customers!$C$2:$C$1001, ,0)=0,"",_xlfn.XLOOKUP(C581,customers!$A$2:$A$1001,customers!$C$2:$C$1001,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9"/>
        <v>33.75</v>
      </c>
      <c r="N581" t="str">
        <f t="shared" si="27"/>
        <v>Arabica</v>
      </c>
      <c r="O581" t="str">
        <f t="shared" si="28"/>
        <v>Medium</v>
      </c>
      <c r="P581" t="str">
        <f>_xlfn.XLOOKUP(Orders[[#This Row],[Customer ID]],customers!$A$2:$A$1001,customers!$I$2:$I$1001,,0)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IF(_xlfn.XLOOKUP(C582,customers!$A$2:$A$1001,customers!$C$2:$C$1001, ,0)=0,"",_xlfn.XLOOKUP(C582,customers!$A$2:$A$1001,customers!$C$2:$C$1001,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9"/>
        <v>44.55</v>
      </c>
      <c r="N582" t="str">
        <f t="shared" si="27"/>
        <v>Excelsa</v>
      </c>
      <c r="O582" t="str">
        <f t="shared" si="28"/>
        <v>Large</v>
      </c>
      <c r="P582" t="str">
        <f>_xlfn.XLOOKUP(Orders[[#This Row],[Customer ID]],customers!$A$2:$A$1001,customers!$I$2:$I$1001,,0)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IF(_xlfn.XLOOKUP(C583,customers!$A$2:$A$1001,customers!$C$2:$C$1001, ,0)=0,"",_xlfn.XLOOKUP(C583,customers!$A$2:$A$1001,customers!$C$2:$C$1001,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9"/>
        <v>44.55</v>
      </c>
      <c r="N583" t="str">
        <f t="shared" si="27"/>
        <v>Excelsa</v>
      </c>
      <c r="O583" t="str">
        <f t="shared" si="28"/>
        <v>Large</v>
      </c>
      <c r="P583" t="str">
        <f>_xlfn.XLOOKUP(Orders[[#This Row],[Customer ID]],customers!$A$2:$A$1001,customers!$I$2:$I$1001,,0)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IF(_xlfn.XLOOKUP(C584,customers!$A$2:$A$1001,customers!$C$2:$C$1001, ,0)=0,"",_xlfn.XLOOKUP(C584,customers!$A$2:$A$1001,customers!$C$2:$C$1001,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9"/>
        <v>60.75</v>
      </c>
      <c r="N584" t="str">
        <f t="shared" si="27"/>
        <v>Excelsa</v>
      </c>
      <c r="O584" t="str">
        <f t="shared" si="28"/>
        <v>Dark</v>
      </c>
      <c r="P584" t="str">
        <f>_xlfn.XLOOKUP(Orders[[#This Row],[Customer ID]],customers!$A$2:$A$1001,customers!$I$2:$I$1001,,0)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IF(_xlfn.XLOOKUP(C585,customers!$A$2:$A$1001,customers!$C$2:$C$1001, ,0)=0,"",_xlfn.XLOOKUP(C585,customers!$A$2:$A$1001,customers!$C$2:$C$1001,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9"/>
        <v>3.5849999999999995</v>
      </c>
      <c r="N585" t="str">
        <f t="shared" si="27"/>
        <v>Robusta</v>
      </c>
      <c r="O585" t="str">
        <f t="shared" si="28"/>
        <v>Large</v>
      </c>
      <c r="P585" t="str">
        <f>_xlfn.XLOOKUP(Orders[[#This Row],[Customer ID]],customers!$A$2:$A$1001,customers!$I$2:$I$1001,,0)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IF(_xlfn.XLOOKUP(C586,customers!$A$2:$A$1001,customers!$C$2:$C$1001, ,0)=0,"",_xlfn.XLOOKUP(C586,customers!$A$2:$A$1001,customers!$C$2:$C$1001,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9"/>
        <v>21.509999999999998</v>
      </c>
      <c r="N586" t="str">
        <f t="shared" si="27"/>
        <v>Robusta</v>
      </c>
      <c r="O586" t="str">
        <f t="shared" si="28"/>
        <v>Large</v>
      </c>
      <c r="P586" t="str">
        <f>_xlfn.XLOOKUP(Orders[[#This Row],[Customer ID]],customers!$A$2:$A$1001,customers!$I$2:$I$1001,,0)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IF(_xlfn.XLOOKUP(C587,customers!$A$2:$A$1001,customers!$C$2:$C$1001, ,0)=0,"",_xlfn.XLOOKUP(C587,customers!$A$2:$A$1001,customers!$C$2:$C$1001,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9"/>
        <v>16.5</v>
      </c>
      <c r="N587" t="str">
        <f t="shared" si="27"/>
        <v>Excelsa</v>
      </c>
      <c r="O587" t="str">
        <f t="shared" si="28"/>
        <v>Medium</v>
      </c>
      <c r="P587" t="str">
        <f>_xlfn.XLOOKUP(Orders[[#This Row],[Customer ID]],customers!$A$2:$A$1001,customers!$I$2:$I$1001,,0)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IF(_xlfn.XLOOKUP(C588,customers!$A$2:$A$1001,customers!$C$2:$C$1001, ,0)=0,"",_xlfn.XLOOKUP(C588,customers!$A$2:$A$1001,customers!$C$2:$C$1001,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9"/>
        <v>82.454999999999984</v>
      </c>
      <c r="N588" t="str">
        <f t="shared" si="27"/>
        <v>Robusta</v>
      </c>
      <c r="O588" t="str">
        <f t="shared" si="28"/>
        <v>Large</v>
      </c>
      <c r="P588" t="str">
        <f>_xlfn.XLOOKUP(Orders[[#This Row],[Customer ID]],customers!$A$2:$A$1001,customers!$I$2:$I$1001,,0)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IF(_xlfn.XLOOKUP(C589,customers!$A$2:$A$1001,customers!$C$2:$C$1001, ,0)=0,"",_xlfn.XLOOKUP(C589,customers!$A$2:$A$1001,customers!$C$2:$C$1001,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9"/>
        <v>7.77</v>
      </c>
      <c r="N589" t="str">
        <f t="shared" si="27"/>
        <v>Liberica</v>
      </c>
      <c r="O589" t="str">
        <f t="shared" si="28"/>
        <v>Dark</v>
      </c>
      <c r="P589" t="str">
        <f>_xlfn.XLOOKUP(Orders[[#This Row],[Customer ID]],customers!$A$2:$A$1001,customers!$I$2:$I$1001,,0)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IF(_xlfn.XLOOKUP(C590,customers!$A$2:$A$1001,customers!$C$2:$C$1001, ,0)=0,"",_xlfn.XLOOKUP(C590,customers!$A$2:$A$1001,customers!$C$2:$C$1001,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9"/>
        <v>11.94</v>
      </c>
      <c r="N590" t="str">
        <f t="shared" si="27"/>
        <v>Robusta</v>
      </c>
      <c r="O590" t="str">
        <f t="shared" si="28"/>
        <v>Medium</v>
      </c>
      <c r="P590" t="str">
        <f>_xlfn.XLOOKUP(Orders[[#This Row],[Customer ID]],customers!$A$2:$A$1001,customers!$I$2:$I$1001,,0)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IF(_xlfn.XLOOKUP(C591,customers!$A$2:$A$1001,customers!$C$2:$C$1001, ,0)=0,"",_xlfn.XLOOKUP(C591,customers!$A$2:$A$1001,customers!$C$2:$C$1001,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9"/>
        <v>204.92999999999995</v>
      </c>
      <c r="N591" t="str">
        <f t="shared" si="27"/>
        <v>Excelsa</v>
      </c>
      <c r="O591" t="str">
        <f t="shared" si="28"/>
        <v>Large</v>
      </c>
      <c r="P591" t="str">
        <f>_xlfn.XLOOKUP(Orders[[#This Row],[Customer ID]],customers!$A$2:$A$1001,customers!$I$2:$I$1001,,0)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IF(_xlfn.XLOOKUP(C592,customers!$A$2:$A$1001,customers!$C$2:$C$1001, ,0)=0,"",_xlfn.XLOOKUP(C592,customers!$A$2:$A$1001,customers!$C$2:$C$1001,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9"/>
        <v>63.249999999999993</v>
      </c>
      <c r="N592" t="str">
        <f t="shared" si="27"/>
        <v>Excelsa</v>
      </c>
      <c r="O592" t="str">
        <f t="shared" si="28"/>
        <v>Medium</v>
      </c>
      <c r="P592" t="str">
        <f>_xlfn.XLOOKUP(Orders[[#This Row],[Customer ID]],customers!$A$2:$A$1001,customers!$I$2:$I$1001,,0)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IF(_xlfn.XLOOKUP(C593,customers!$A$2:$A$1001,customers!$C$2:$C$1001, ,0)=0,"",_xlfn.XLOOKUP(C593,customers!$A$2:$A$1001,customers!$C$2:$C$1001,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9"/>
        <v>8.0549999999999997</v>
      </c>
      <c r="N593" t="str">
        <f t="shared" si="27"/>
        <v>Robusta</v>
      </c>
      <c r="O593" t="str">
        <f t="shared" si="28"/>
        <v>Dark</v>
      </c>
      <c r="P593" t="str">
        <f>_xlfn.XLOOKUP(Orders[[#This Row],[Customer ID]],customers!$A$2:$A$1001,customers!$I$2:$I$1001,,0)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IF(_xlfn.XLOOKUP(C594,customers!$A$2:$A$1001,customers!$C$2:$C$1001, ,0)=0,"",_xlfn.XLOOKUP(C594,customers!$A$2:$A$1001,customers!$C$2:$C$1001,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9"/>
        <v>51.749999999999993</v>
      </c>
      <c r="N594" t="str">
        <f t="shared" si="27"/>
        <v>Arabica</v>
      </c>
      <c r="O594" t="str">
        <f t="shared" si="28"/>
        <v>Medium</v>
      </c>
      <c r="P594" t="str">
        <f>_xlfn.XLOOKUP(Orders[[#This Row],[Customer ID]],customers!$A$2:$A$1001,customers!$I$2:$I$1001,,0)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IF(_xlfn.XLOOKUP(C595,customers!$A$2:$A$1001,customers!$C$2:$C$1001, ,0)=0,"",_xlfn.XLOOKUP(C595,customers!$A$2:$A$1001,customers!$C$2:$C$1001,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9"/>
        <v>27.945</v>
      </c>
      <c r="N595" t="str">
        <f t="shared" si="27"/>
        <v>Excelsa</v>
      </c>
      <c r="O595" t="str">
        <f t="shared" si="28"/>
        <v>Dark</v>
      </c>
      <c r="P595" t="str">
        <f>_xlfn.XLOOKUP(Orders[[#This Row],[Customer ID]],customers!$A$2:$A$1001,customers!$I$2:$I$1001,,0)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IF(_xlfn.XLOOKUP(C596,customers!$A$2:$A$1001,customers!$C$2:$C$1001, ,0)=0,"",_xlfn.XLOOKUP(C596,customers!$A$2:$A$1001,customers!$C$2:$C$1001,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9"/>
        <v>59.569999999999993</v>
      </c>
      <c r="N596" t="str">
        <f t="shared" si="27"/>
        <v>Arabica</v>
      </c>
      <c r="O596" t="str">
        <f t="shared" si="28"/>
        <v>Large</v>
      </c>
      <c r="P596" t="str">
        <f>_xlfn.XLOOKUP(Orders[[#This Row],[Customer ID]],customers!$A$2:$A$1001,customers!$I$2:$I$1001,,0)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IF(_xlfn.XLOOKUP(C597,customers!$A$2:$A$1001,customers!$C$2:$C$1001, ,0)=0,"",_xlfn.XLOOKUP(C597,customers!$A$2:$A$1001,customers!$C$2:$C$1001,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9"/>
        <v>14.85</v>
      </c>
      <c r="N597" t="str">
        <f t="shared" si="27"/>
        <v>Excelsa</v>
      </c>
      <c r="O597" t="str">
        <f t="shared" si="28"/>
        <v>Large</v>
      </c>
      <c r="P597" t="str">
        <f>_xlfn.XLOOKUP(Orders[[#This Row],[Customer ID]],customers!$A$2:$A$1001,customers!$I$2:$I$1001,,0)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IF(_xlfn.XLOOKUP(C598,customers!$A$2:$A$1001,customers!$C$2:$C$1001, ,0)=0,"",_xlfn.XLOOKUP(C598,customers!$A$2:$A$1001,customers!$C$2:$C$1001,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9"/>
        <v>33.75</v>
      </c>
      <c r="N598" t="str">
        <f t="shared" si="27"/>
        <v>Arabica</v>
      </c>
      <c r="O598" t="str">
        <f t="shared" si="28"/>
        <v>Medium</v>
      </c>
      <c r="P598" t="str">
        <f>_xlfn.XLOOKUP(Orders[[#This Row],[Customer ID]],customers!$A$2:$A$1001,customers!$I$2:$I$1001,,0)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IF(_xlfn.XLOOKUP(C599,customers!$A$2:$A$1001,customers!$C$2:$C$1001, ,0)=0,"",_xlfn.XLOOKUP(C599,customers!$A$2:$A$1001,customers!$C$2:$C$1001,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9"/>
        <v>145.82</v>
      </c>
      <c r="N599" t="str">
        <f t="shared" si="27"/>
        <v>Liberica</v>
      </c>
      <c r="O599" t="str">
        <f t="shared" si="28"/>
        <v>Large</v>
      </c>
      <c r="P599" t="str">
        <f>_xlfn.XLOOKUP(Orders[[#This Row],[Customer ID]],customers!$A$2:$A$1001,customers!$I$2:$I$1001,,0)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IF(_xlfn.XLOOKUP(C600,customers!$A$2:$A$1001,customers!$C$2:$C$1001, ,0)=0,"",_xlfn.XLOOKUP(C600,customers!$A$2:$A$1001,customers!$C$2:$C$1001,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9"/>
        <v>11.94</v>
      </c>
      <c r="N600" t="str">
        <f t="shared" si="27"/>
        <v>Robusta</v>
      </c>
      <c r="O600" t="str">
        <f t="shared" si="28"/>
        <v>Medium</v>
      </c>
      <c r="P600" t="str">
        <f>_xlfn.XLOOKUP(Orders[[#This Row],[Customer ID]],customers!$A$2:$A$1001,customers!$I$2:$I$1001,,0)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IF(_xlfn.XLOOKUP(C601,customers!$A$2:$A$1001,customers!$C$2:$C$1001, ,0)=0,"",_xlfn.XLOOKUP(C601,customers!$A$2:$A$1001,customers!$C$2:$C$1001,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9"/>
        <v>11.94</v>
      </c>
      <c r="N601" t="str">
        <f t="shared" si="27"/>
        <v>Arabica</v>
      </c>
      <c r="O601" t="str">
        <f t="shared" si="28"/>
        <v>Dark</v>
      </c>
      <c r="P601" t="str">
        <f>_xlfn.XLOOKUP(Orders[[#This Row],[Customer ID]],customers!$A$2:$A$1001,customers!$I$2:$I$1001,,0)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IF(_xlfn.XLOOKUP(C602,customers!$A$2:$A$1001,customers!$C$2:$C$1001, ,0)=0,"",_xlfn.XLOOKUP(C602,customers!$A$2:$A$1001,customers!$C$2:$C$1001,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9"/>
        <v>7.77</v>
      </c>
      <c r="N602" t="str">
        <f t="shared" si="27"/>
        <v>Liberica</v>
      </c>
      <c r="O602" t="str">
        <f t="shared" si="28"/>
        <v>Dark</v>
      </c>
      <c r="P602" t="str">
        <f>_xlfn.XLOOKUP(Orders[[#This Row],[Customer ID]],customers!$A$2:$A$1001,customers!$I$2:$I$1001,,0)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IF(_xlfn.XLOOKUP(C603,customers!$A$2:$A$1001,customers!$C$2:$C$1001, ,0)=0,"",_xlfn.XLOOKUP(C603,customers!$A$2:$A$1001,customers!$C$2:$C$1001,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9"/>
        <v>109.93999999999998</v>
      </c>
      <c r="N603" t="str">
        <f t="shared" si="27"/>
        <v>Robusta</v>
      </c>
      <c r="O603" t="str">
        <f t="shared" si="28"/>
        <v>Large</v>
      </c>
      <c r="P603" t="str">
        <f>_xlfn.XLOOKUP(Orders[[#This Row],[Customer ID]],customers!$A$2:$A$1001,customers!$I$2:$I$1001,,0)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IF(_xlfn.XLOOKUP(C604,customers!$A$2:$A$1001,customers!$C$2:$C$1001, ,0)=0,"",_xlfn.XLOOKUP(C604,customers!$A$2:$A$1001,customers!$C$2:$C$1001,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9"/>
        <v>22.274999999999999</v>
      </c>
      <c r="N604" t="str">
        <f t="shared" si="27"/>
        <v>Excelsa</v>
      </c>
      <c r="O604" t="str">
        <f t="shared" si="28"/>
        <v>Large</v>
      </c>
      <c r="P604" t="str">
        <f>_xlfn.XLOOKUP(Orders[[#This Row],[Customer ID]],customers!$A$2:$A$1001,customers!$I$2:$I$1001,,0)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IF(_xlfn.XLOOKUP(C605,customers!$A$2:$A$1001,customers!$C$2:$C$1001, ,0)=0,"",_xlfn.XLOOKUP(C605,customers!$A$2:$A$1001,customers!$C$2:$C$1001,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9"/>
        <v>8.9550000000000001</v>
      </c>
      <c r="N605" t="str">
        <f t="shared" si="27"/>
        <v>Robusta</v>
      </c>
      <c r="O605" t="str">
        <f t="shared" si="28"/>
        <v>Medium</v>
      </c>
      <c r="P605" t="str">
        <f>_xlfn.XLOOKUP(Orders[[#This Row],[Customer ID]],customers!$A$2:$A$1001,customers!$I$2:$I$1001,,0)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IF(_xlfn.XLOOKUP(C606,customers!$A$2:$A$1001,customers!$C$2:$C$1001, ,0)=0,"",_xlfn.XLOOKUP(C606,customers!$A$2:$A$1001,customers!$C$2:$C$1001,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9"/>
        <v>119.13999999999999</v>
      </c>
      <c r="N606" t="str">
        <f t="shared" si="27"/>
        <v>Liberica</v>
      </c>
      <c r="O606" t="str">
        <f t="shared" si="28"/>
        <v>Dark</v>
      </c>
      <c r="P606" t="str">
        <f>_xlfn.XLOOKUP(Orders[[#This Row],[Customer ID]],customers!$A$2:$A$1001,customers!$I$2:$I$1001,,0)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IF(_xlfn.XLOOKUP(C607,customers!$A$2:$A$1001,customers!$C$2:$C$1001, ,0)=0,"",_xlfn.XLOOKUP(C607,customers!$A$2:$A$1001,customers!$C$2:$C$1001,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9"/>
        <v>148.92499999999998</v>
      </c>
      <c r="N607" t="str">
        <f t="shared" si="27"/>
        <v>Arabica</v>
      </c>
      <c r="O607" t="str">
        <f t="shared" si="28"/>
        <v>Large</v>
      </c>
      <c r="P607" t="str">
        <f>_xlfn.XLOOKUP(Orders[[#This Row],[Customer ID]],customers!$A$2:$A$1001,customers!$I$2:$I$1001,,0)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IF(_xlfn.XLOOKUP(C608,customers!$A$2:$A$1001,customers!$C$2:$C$1001, ,0)=0,"",_xlfn.XLOOKUP(C608,customers!$A$2:$A$1001,customers!$C$2:$C$1001,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9"/>
        <v>109.36499999999999</v>
      </c>
      <c r="N608" t="str">
        <f t="shared" si="27"/>
        <v>Liberica</v>
      </c>
      <c r="O608" t="str">
        <f t="shared" si="28"/>
        <v>Large</v>
      </c>
      <c r="P608" t="str">
        <f>_xlfn.XLOOKUP(Orders[[#This Row],[Customer ID]],customers!$A$2:$A$1001,customers!$I$2:$I$1001,,0)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IF(_xlfn.XLOOKUP(C609,customers!$A$2:$A$1001,customers!$C$2:$C$1001, ,0)=0,"",_xlfn.XLOOKUP(C609,customers!$A$2:$A$1001,customers!$C$2:$C$1001,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9"/>
        <v>3.645</v>
      </c>
      <c r="N609" t="str">
        <f t="shared" si="27"/>
        <v>Excelsa</v>
      </c>
      <c r="O609" t="str">
        <f t="shared" si="28"/>
        <v>Dark</v>
      </c>
      <c r="P609" t="str">
        <f>_xlfn.XLOOKUP(Orders[[#This Row],[Customer ID]],customers!$A$2:$A$1001,customers!$I$2:$I$1001,,0)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IF(_xlfn.XLOOKUP(C610,customers!$A$2:$A$1001,customers!$C$2:$C$1001, ,0)=0,"",_xlfn.XLOOKUP(C610,customers!$A$2:$A$1001,customers!$C$2:$C$1001,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9"/>
        <v>55.89</v>
      </c>
      <c r="N610" t="str">
        <f t="shared" si="27"/>
        <v>Excelsa</v>
      </c>
      <c r="O610" t="str">
        <f t="shared" si="28"/>
        <v>Dark</v>
      </c>
      <c r="P610" t="str">
        <f>_xlfn.XLOOKUP(Orders[[#This Row],[Customer ID]],customers!$A$2:$A$1001,customers!$I$2:$I$1001,,0)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IF(_xlfn.XLOOKUP(C611,customers!$A$2:$A$1001,customers!$C$2:$C$1001, ,0)=0,"",_xlfn.XLOOKUP(C611,customers!$A$2:$A$1001,customers!$C$2:$C$1001,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9"/>
        <v>26.19</v>
      </c>
      <c r="N611" t="str">
        <f t="shared" si="27"/>
        <v>Liberica</v>
      </c>
      <c r="O611" t="str">
        <f t="shared" si="28"/>
        <v>Medium</v>
      </c>
      <c r="P611" t="str">
        <f>_xlfn.XLOOKUP(Orders[[#This Row],[Customer ID]],customers!$A$2:$A$1001,customers!$I$2:$I$1001,,0)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IF(_xlfn.XLOOKUP(C612,customers!$A$2:$A$1001,customers!$C$2:$C$1001, ,0)=0,"",_xlfn.XLOOKUP(C612,customers!$A$2:$A$1001,customers!$C$2:$C$1001,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9"/>
        <v>39.799999999999997</v>
      </c>
      <c r="N612" t="str">
        <f t="shared" si="27"/>
        <v>Robusta</v>
      </c>
      <c r="O612" t="str">
        <f t="shared" si="28"/>
        <v>Medium</v>
      </c>
      <c r="P612" t="str">
        <f>_xlfn.XLOOKUP(Orders[[#This Row],[Customer ID]],customers!$A$2:$A$1001,customers!$I$2:$I$1001,,0)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IF(_xlfn.XLOOKUP(C613,customers!$A$2:$A$1001,customers!$C$2:$C$1001, ,0)=0,"",_xlfn.XLOOKUP(C613,customers!$A$2:$A$1001,customers!$C$2:$C$1001,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9"/>
        <v>68.309999999999988</v>
      </c>
      <c r="N613" t="str">
        <f t="shared" si="27"/>
        <v>Excelsa</v>
      </c>
      <c r="O613" t="str">
        <f t="shared" si="28"/>
        <v>Large</v>
      </c>
      <c r="P613" t="str">
        <f>_xlfn.XLOOKUP(Orders[[#This Row],[Customer ID]],customers!$A$2:$A$1001,customers!$I$2:$I$1001,,0)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IF(_xlfn.XLOOKUP(C614,customers!$A$2:$A$1001,customers!$C$2:$C$1001, ,0)=0,"",_xlfn.XLOOKUP(C614,customers!$A$2:$A$1001,customers!$C$2:$C$1001,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9"/>
        <v>13.5</v>
      </c>
      <c r="N614" t="str">
        <f t="shared" si="27"/>
        <v>Arabica</v>
      </c>
      <c r="O614" t="str">
        <f t="shared" si="28"/>
        <v>Medium</v>
      </c>
      <c r="P614" t="str">
        <f>_xlfn.XLOOKUP(Orders[[#This Row],[Customer ID]],customers!$A$2:$A$1001,customers!$I$2:$I$1001,,0)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IF(_xlfn.XLOOKUP(C615,customers!$A$2:$A$1001,customers!$C$2:$C$1001, ,0)=0,"",_xlfn.XLOOKUP(C615,customers!$A$2:$A$1001,customers!$C$2:$C$1001,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9"/>
        <v>5.97</v>
      </c>
      <c r="N615" t="str">
        <f t="shared" si="27"/>
        <v>Robusta</v>
      </c>
      <c r="O615" t="str">
        <f t="shared" si="28"/>
        <v>Medium</v>
      </c>
      <c r="P615" t="str">
        <f>_xlfn.XLOOKUP(Orders[[#This Row],[Customer ID]],customers!$A$2:$A$1001,customers!$I$2:$I$1001,,0)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IF(_xlfn.XLOOKUP(C616,customers!$A$2:$A$1001,customers!$C$2:$C$1001, ,0)=0,"",_xlfn.XLOOKUP(C616,customers!$A$2:$A$1001,customers!$C$2:$C$1001,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9"/>
        <v>29.849999999999998</v>
      </c>
      <c r="N616" t="str">
        <f t="shared" si="27"/>
        <v>Robusta</v>
      </c>
      <c r="O616" t="str">
        <f t="shared" si="28"/>
        <v>Medium</v>
      </c>
      <c r="P616" t="str">
        <f>_xlfn.XLOOKUP(Orders[[#This Row],[Customer ID]],customers!$A$2:$A$1001,customers!$I$2:$I$1001,,0)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IF(_xlfn.XLOOKUP(C617,customers!$A$2:$A$1001,customers!$C$2:$C$1001, ,0)=0,"",_xlfn.XLOOKUP(C617,customers!$A$2:$A$1001,customers!$C$2:$C$1001,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9"/>
        <v>72.91</v>
      </c>
      <c r="N617" t="str">
        <f t="shared" si="27"/>
        <v>Liberica</v>
      </c>
      <c r="O617" t="str">
        <f t="shared" si="28"/>
        <v>Large</v>
      </c>
      <c r="P617" t="str">
        <f>_xlfn.XLOOKUP(Orders[[#This Row],[Customer ID]],customers!$A$2:$A$1001,customers!$I$2:$I$1001,,0)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IF(_xlfn.XLOOKUP(C618,customers!$A$2:$A$1001,customers!$C$2:$C$1001, ,0)=0,"",_xlfn.XLOOKUP(C618,customers!$A$2:$A$1001,customers!$C$2:$C$1001,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9"/>
        <v>126.49999999999999</v>
      </c>
      <c r="N618" t="str">
        <f t="shared" si="27"/>
        <v>Excelsa</v>
      </c>
      <c r="O618" t="str">
        <f t="shared" si="28"/>
        <v>Medium</v>
      </c>
      <c r="P618" t="str">
        <f>_xlfn.XLOOKUP(Orders[[#This Row],[Customer ID]],customers!$A$2:$A$1001,customers!$I$2:$I$1001,,0)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IF(_xlfn.XLOOKUP(C619,customers!$A$2:$A$1001,customers!$C$2:$C$1001, ,0)=0,"",_xlfn.XLOOKUP(C619,customers!$A$2:$A$1001,customers!$C$2:$C$1001,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9"/>
        <v>33.464999999999996</v>
      </c>
      <c r="N619" t="str">
        <f t="shared" si="27"/>
        <v>Liberica</v>
      </c>
      <c r="O619" t="str">
        <f t="shared" si="28"/>
        <v>Medium</v>
      </c>
      <c r="P619" t="str">
        <f>_xlfn.XLOOKUP(Orders[[#This Row],[Customer ID]],customers!$A$2:$A$1001,customers!$I$2:$I$1001,,0)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IF(_xlfn.XLOOKUP(C620,customers!$A$2:$A$1001,customers!$C$2:$C$1001, ,0)=0,"",_xlfn.XLOOKUP(C620,customers!$A$2:$A$1001,customers!$C$2:$C$1001,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9"/>
        <v>72.900000000000006</v>
      </c>
      <c r="N620" t="str">
        <f t="shared" si="27"/>
        <v>Excelsa</v>
      </c>
      <c r="O620" t="str">
        <f t="shared" si="28"/>
        <v>Dark</v>
      </c>
      <c r="P620" t="str">
        <f>_xlfn.XLOOKUP(Orders[[#This Row],[Customer ID]],customers!$A$2:$A$1001,customers!$I$2:$I$1001,,0)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IF(_xlfn.XLOOKUP(C621,customers!$A$2:$A$1001,customers!$C$2:$C$1001, ,0)=0,"",_xlfn.XLOOKUP(C621,customers!$A$2:$A$1001,customers!$C$2:$C$1001,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9"/>
        <v>15.54</v>
      </c>
      <c r="N621" t="str">
        <f t="shared" si="27"/>
        <v>Liberica</v>
      </c>
      <c r="O621" t="str">
        <f t="shared" si="28"/>
        <v>Dark</v>
      </c>
      <c r="P621" t="str">
        <f>_xlfn.XLOOKUP(Orders[[#This Row],[Customer ID]],customers!$A$2:$A$1001,customers!$I$2:$I$1001,,0)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IF(_xlfn.XLOOKUP(C622,customers!$A$2:$A$1001,customers!$C$2:$C$1001, ,0)=0,"",_xlfn.XLOOKUP(C622,customers!$A$2:$A$1001,customers!$C$2:$C$1001,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9"/>
        <v>20.25</v>
      </c>
      <c r="N622" t="str">
        <f t="shared" si="27"/>
        <v>Arabica</v>
      </c>
      <c r="O622" t="str">
        <f t="shared" si="28"/>
        <v>Medium</v>
      </c>
      <c r="P622" t="str">
        <f>_xlfn.XLOOKUP(Orders[[#This Row],[Customer ID]],customers!$A$2:$A$1001,customers!$I$2:$I$1001,,0)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IF(_xlfn.XLOOKUP(C623,customers!$A$2:$A$1001,customers!$C$2:$C$1001, ,0)=0,"",_xlfn.XLOOKUP(C623,customers!$A$2:$A$1001,customers!$C$2:$C$1001,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9"/>
        <v>77.699999999999989</v>
      </c>
      <c r="N623" t="str">
        <f t="shared" si="27"/>
        <v>Arabica</v>
      </c>
      <c r="O623" t="str">
        <f t="shared" si="28"/>
        <v>Large</v>
      </c>
      <c r="P623" t="str">
        <f>_xlfn.XLOOKUP(Orders[[#This Row],[Customer ID]],customers!$A$2:$A$1001,customers!$I$2:$I$1001,,0)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IF(_xlfn.XLOOKUP(C624,customers!$A$2:$A$1001,customers!$C$2:$C$1001, ,0)=0,"",_xlfn.XLOOKUP(C624,customers!$A$2:$A$1001,customers!$C$2:$C$1001,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9"/>
        <v>133.85999999999999</v>
      </c>
      <c r="N624" t="str">
        <f t="shared" si="27"/>
        <v>Liberica</v>
      </c>
      <c r="O624" t="str">
        <f t="shared" si="28"/>
        <v>Medium</v>
      </c>
      <c r="P624" t="str">
        <f>_xlfn.XLOOKUP(Orders[[#This Row],[Customer ID]],customers!$A$2:$A$1001,customers!$I$2:$I$1001,,0)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IF(_xlfn.XLOOKUP(C625,customers!$A$2:$A$1001,customers!$C$2:$C$1001, ,0)=0,"",_xlfn.XLOOKUP(C625,customers!$A$2:$A$1001,customers!$C$2:$C$1001,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9"/>
        <v>12.15</v>
      </c>
      <c r="N625" t="str">
        <f t="shared" si="27"/>
        <v>Excelsa</v>
      </c>
      <c r="O625" t="str">
        <f t="shared" si="28"/>
        <v>Dark</v>
      </c>
      <c r="P625" t="str">
        <f>_xlfn.XLOOKUP(Orders[[#This Row],[Customer ID]],customers!$A$2:$A$1001,customers!$I$2:$I$1001,,0)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IF(_xlfn.XLOOKUP(C626,customers!$A$2:$A$1001,customers!$C$2:$C$1001, ,0)=0,"",_xlfn.XLOOKUP(C626,customers!$A$2:$A$1001,customers!$C$2:$C$1001,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9"/>
        <v>63.249999999999993</v>
      </c>
      <c r="N626" t="str">
        <f t="shared" si="27"/>
        <v>Excelsa</v>
      </c>
      <c r="O626" t="str">
        <f t="shared" si="28"/>
        <v>Medium</v>
      </c>
      <c r="P626" t="str">
        <f>_xlfn.XLOOKUP(Orders[[#This Row],[Customer ID]],customers!$A$2:$A$1001,customers!$I$2:$I$1001,,0)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IF(_xlfn.XLOOKUP(C627,customers!$A$2:$A$1001,customers!$C$2:$C$1001, ,0)=0,"",_xlfn.XLOOKUP(C627,customers!$A$2:$A$1001,customers!$C$2:$C$1001,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9"/>
        <v>35.849999999999994</v>
      </c>
      <c r="N627" t="str">
        <f t="shared" si="27"/>
        <v>Robusta</v>
      </c>
      <c r="O627" t="str">
        <f t="shared" si="28"/>
        <v>Large</v>
      </c>
      <c r="P627" t="str">
        <f>_xlfn.XLOOKUP(Orders[[#This Row],[Customer ID]],customers!$A$2:$A$1001,customers!$I$2:$I$1001,,0)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IF(_xlfn.XLOOKUP(C628,customers!$A$2:$A$1001,customers!$C$2:$C$1001, ,0)=0,"",_xlfn.XLOOKUP(C628,customers!$A$2:$A$1001,customers!$C$2:$C$1001,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9"/>
        <v>77.624999999999986</v>
      </c>
      <c r="N628" t="str">
        <f t="shared" si="27"/>
        <v>Arabica</v>
      </c>
      <c r="O628" t="str">
        <f t="shared" si="28"/>
        <v>Medium</v>
      </c>
      <c r="P628" t="str">
        <f>_xlfn.XLOOKUP(Orders[[#This Row],[Customer ID]],customers!$A$2:$A$1001,customers!$I$2:$I$1001,,0)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IF(_xlfn.XLOOKUP(C629,customers!$A$2:$A$1001,customers!$C$2:$C$1001, ,0)=0,"",_xlfn.XLOOKUP(C629,customers!$A$2:$A$1001,customers!$C$2:$C$1001,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9"/>
        <v>63.249999999999993</v>
      </c>
      <c r="N629" t="str">
        <f t="shared" si="27"/>
        <v>Excelsa</v>
      </c>
      <c r="O629" t="str">
        <f t="shared" si="28"/>
        <v>Medium</v>
      </c>
      <c r="P629" t="str">
        <f>_xlfn.XLOOKUP(Orders[[#This Row],[Customer ID]],customers!$A$2:$A$1001,customers!$I$2:$I$1001,,0)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IF(_xlfn.XLOOKUP(C630,customers!$A$2:$A$1001,customers!$C$2:$C$1001, ,0)=0,"",_xlfn.XLOOKUP(C630,customers!$A$2:$A$1001,customers!$C$2:$C$1001,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9"/>
        <v>26.73</v>
      </c>
      <c r="N630" t="str">
        <f t="shared" si="27"/>
        <v>Excelsa</v>
      </c>
      <c r="O630" t="str">
        <f t="shared" si="28"/>
        <v>Large</v>
      </c>
      <c r="P630" t="str">
        <f>_xlfn.XLOOKUP(Orders[[#This Row],[Customer ID]],customers!$A$2:$A$1001,customers!$I$2:$I$1001,,0)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IF(_xlfn.XLOOKUP(C631,customers!$A$2:$A$1001,customers!$C$2:$C$1001, ,0)=0,"",_xlfn.XLOOKUP(C631,customers!$A$2:$A$1001,customers!$C$2:$C$1001,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9"/>
        <v>31.08</v>
      </c>
      <c r="N631" t="str">
        <f t="shared" si="27"/>
        <v>Liberica</v>
      </c>
      <c r="O631" t="str">
        <f t="shared" si="28"/>
        <v>Dark</v>
      </c>
      <c r="P631" t="str">
        <f>_xlfn.XLOOKUP(Orders[[#This Row],[Customer ID]],customers!$A$2:$A$1001,customers!$I$2:$I$1001,,0)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IF(_xlfn.XLOOKUP(C632,customers!$A$2:$A$1001,customers!$C$2:$C$1001, ,0)=0,"",_xlfn.XLOOKUP(C632,customers!$A$2:$A$1001,customers!$C$2:$C$1001,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9"/>
        <v>2.9849999999999999</v>
      </c>
      <c r="N632" t="str">
        <f t="shared" si="27"/>
        <v>Arabica</v>
      </c>
      <c r="O632" t="str">
        <f t="shared" si="28"/>
        <v>Dark</v>
      </c>
      <c r="P632" t="str">
        <f>_xlfn.XLOOKUP(Orders[[#This Row],[Customer ID]],customers!$A$2:$A$1001,customers!$I$2:$I$1001,,0)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IF(_xlfn.XLOOKUP(C633,customers!$A$2:$A$1001,customers!$C$2:$C$1001, ,0)=0,"",_xlfn.XLOOKUP(C633,customers!$A$2:$A$1001,customers!$C$2:$C$1001,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9"/>
        <v>102.92499999999998</v>
      </c>
      <c r="N633" t="str">
        <f t="shared" si="27"/>
        <v>Robusta</v>
      </c>
      <c r="O633" t="str">
        <f t="shared" si="28"/>
        <v>Dark</v>
      </c>
      <c r="P633" t="str">
        <f>_xlfn.XLOOKUP(Orders[[#This Row],[Customer ID]],customers!$A$2:$A$1001,customers!$I$2:$I$1001,,0)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IF(_xlfn.XLOOKUP(C634,customers!$A$2:$A$1001,customers!$C$2:$C$1001, ,0)=0,"",_xlfn.XLOOKUP(C634,customers!$A$2:$A$1001,customers!$C$2:$C$1001,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9"/>
        <v>35.64</v>
      </c>
      <c r="N634" t="str">
        <f t="shared" si="27"/>
        <v>Excelsa</v>
      </c>
      <c r="O634" t="str">
        <f t="shared" si="28"/>
        <v>Large</v>
      </c>
      <c r="P634" t="str">
        <f>_xlfn.XLOOKUP(Orders[[#This Row],[Customer ID]],customers!$A$2:$A$1001,customers!$I$2:$I$1001,,0)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IF(_xlfn.XLOOKUP(C635,customers!$A$2:$A$1001,customers!$C$2:$C$1001, ,0)=0,"",_xlfn.XLOOKUP(C635,customers!$A$2:$A$1001,customers!$C$2:$C$1001,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9"/>
        <v>47.8</v>
      </c>
      <c r="N635" t="str">
        <f t="shared" si="27"/>
        <v>Robusta</v>
      </c>
      <c r="O635" t="str">
        <f t="shared" si="28"/>
        <v>Large</v>
      </c>
      <c r="P635" t="str">
        <f>_xlfn.XLOOKUP(Orders[[#This Row],[Customer ID]],customers!$A$2:$A$1001,customers!$I$2:$I$1001,,0)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IF(_xlfn.XLOOKUP(C636,customers!$A$2:$A$1001,customers!$C$2:$C$1001, ,0)=0,"",_xlfn.XLOOKUP(C636,customers!$A$2:$A$1001,customers!$C$2:$C$1001,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9"/>
        <v>43.650000000000006</v>
      </c>
      <c r="N636" t="str">
        <f t="shared" si="27"/>
        <v>Liberica</v>
      </c>
      <c r="O636" t="str">
        <f t="shared" si="28"/>
        <v>Medium</v>
      </c>
      <c r="P636" t="str">
        <f>_xlfn.XLOOKUP(Orders[[#This Row],[Customer ID]],customers!$A$2:$A$1001,customers!$I$2:$I$1001,,0)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IF(_xlfn.XLOOKUP(C637,customers!$A$2:$A$1001,customers!$C$2:$C$1001, ,0)=0,"",_xlfn.XLOOKUP(C637,customers!$A$2:$A$1001,customers!$C$2:$C$1001,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9"/>
        <v>35.64</v>
      </c>
      <c r="N637" t="str">
        <f t="shared" si="27"/>
        <v>Excelsa</v>
      </c>
      <c r="O637" t="str">
        <f t="shared" si="28"/>
        <v>Large</v>
      </c>
      <c r="P637" t="str">
        <f>_xlfn.XLOOKUP(Orders[[#This Row],[Customer ID]],customers!$A$2:$A$1001,customers!$I$2:$I$1001,,0)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IF(_xlfn.XLOOKUP(C638,customers!$A$2:$A$1001,customers!$C$2:$C$1001, ,0)=0,"",_xlfn.XLOOKUP(C638,customers!$A$2:$A$1001,customers!$C$2:$C$1001,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9"/>
        <v>95.1</v>
      </c>
      <c r="N638" t="str">
        <f t="shared" si="27"/>
        <v>Liberica</v>
      </c>
      <c r="O638" t="str">
        <f t="shared" si="28"/>
        <v>Large</v>
      </c>
      <c r="P638" t="str">
        <f>_xlfn.XLOOKUP(Orders[[#This Row],[Customer ID]],customers!$A$2:$A$1001,customers!$I$2:$I$1001,,0)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IF(_xlfn.XLOOKUP(C639,customers!$A$2:$A$1001,customers!$C$2:$C$1001, ,0)=0,"",_xlfn.XLOOKUP(C639,customers!$A$2:$A$1001,customers!$C$2:$C$1001,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9"/>
        <v>31.624999999999996</v>
      </c>
      <c r="N639" t="str">
        <f t="shared" si="27"/>
        <v>Excelsa</v>
      </c>
      <c r="O639" t="str">
        <f t="shared" si="28"/>
        <v>Medium</v>
      </c>
      <c r="P639" t="str">
        <f>_xlfn.XLOOKUP(Orders[[#This Row],[Customer ID]],customers!$A$2:$A$1001,customers!$I$2:$I$1001,,0)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IF(_xlfn.XLOOKUP(C640,customers!$A$2:$A$1001,customers!$C$2:$C$1001, ,0)=0,"",_xlfn.XLOOKUP(C640,customers!$A$2:$A$1001,customers!$C$2:$C$1001,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9"/>
        <v>77.624999999999986</v>
      </c>
      <c r="N640" t="str">
        <f t="shared" si="27"/>
        <v>Arabica</v>
      </c>
      <c r="O640" t="str">
        <f t="shared" si="28"/>
        <v>Medium</v>
      </c>
      <c r="P640" t="str">
        <f>_xlfn.XLOOKUP(Orders[[#This Row],[Customer ID]],customers!$A$2:$A$1001,customers!$I$2:$I$1001,,0)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IF(_xlfn.XLOOKUP(C641,customers!$A$2:$A$1001,customers!$C$2:$C$1001, ,0)=0,"",_xlfn.XLOOKUP(C641,customers!$A$2:$A$1001,customers!$C$2:$C$1001,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9"/>
        <v>3.8849999999999998</v>
      </c>
      <c r="N641" t="str">
        <f t="shared" si="27"/>
        <v>Liberica</v>
      </c>
      <c r="O641" t="str">
        <f t="shared" si="28"/>
        <v>Dark</v>
      </c>
      <c r="P641" t="str">
        <f>_xlfn.XLOOKUP(Orders[[#This Row],[Customer ID]],customers!$A$2:$A$1001,customers!$I$2:$I$1001,,0)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IF(_xlfn.XLOOKUP(C642,customers!$A$2:$A$1001,customers!$C$2:$C$1001, ,0)=0,"",_xlfn.XLOOKUP(C642,customers!$A$2:$A$1001,customers!$C$2:$C$1001,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9"/>
        <v>137.42499999999998</v>
      </c>
      <c r="N642" t="str">
        <f t="shared" si="27"/>
        <v>Robusta</v>
      </c>
      <c r="O642" t="str">
        <f t="shared" si="28"/>
        <v>Large</v>
      </c>
      <c r="P642" t="str">
        <f>_xlfn.XLOOKUP(Orders[[#This Row],[Customer ID]],customers!$A$2:$A$1001,customers!$I$2:$I$1001,,0)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IF(_xlfn.XLOOKUP(C643,customers!$A$2:$A$1001,customers!$C$2:$C$1001, ,0)=0,"",_xlfn.XLOOKUP(C643,customers!$A$2:$A$1001,customers!$C$2:$C$1001,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si="29"/>
        <v>35.849999999999994</v>
      </c>
      <c r="N643" t="str">
        <f t="shared" ref="N643:N706" si="30">IF(I643="Rob","Robusta",IF(I643="Exc","Excelsa",IF(I643="Ara","Arabica",IF(I643="Lib","Liberica",""))))</f>
        <v>Robusta</v>
      </c>
      <c r="O643" t="str">
        <f t="shared" ref="O643:O706" si="31">IF($J643="M","Medium",IF($J643="L","Large",IF($J643="D","Dark","")))</f>
        <v>Large</v>
      </c>
      <c r="P643" t="str">
        <f>_xlfn.XLOOKUP(Orders[[#This Row],[Customer ID]],customers!$A$2:$A$1001,customers!$I$2:$I$1001,,0)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IF(_xlfn.XLOOKUP(C644,customers!$A$2:$A$1001,customers!$C$2:$C$1001, ,0)=0,"",_xlfn.XLOOKUP(C644,customers!$A$2:$A$1001,customers!$C$2:$C$1001,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ref="M644:M707" si="32">$L644*$E644</f>
        <v>8.25</v>
      </c>
      <c r="N644" t="str">
        <f t="shared" si="30"/>
        <v>Excelsa</v>
      </c>
      <c r="O644" t="str">
        <f t="shared" si="31"/>
        <v>Medium</v>
      </c>
      <c r="P644" t="str">
        <f>_xlfn.XLOOKUP(Orders[[#This Row],[Customer ID]],customers!$A$2:$A$1001,customers!$I$2:$I$1001,,0)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IF(_xlfn.XLOOKUP(C645,customers!$A$2:$A$1001,customers!$C$2:$C$1001, ,0)=0,"",_xlfn.XLOOKUP(C645,customers!$A$2:$A$1001,customers!$C$2:$C$1001,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2"/>
        <v>102.46499999999997</v>
      </c>
      <c r="N645" t="str">
        <f t="shared" si="30"/>
        <v>Excelsa</v>
      </c>
      <c r="O645" t="str">
        <f t="shared" si="31"/>
        <v>Large</v>
      </c>
      <c r="P645" t="str">
        <f>_xlfn.XLOOKUP(Orders[[#This Row],[Customer ID]],customers!$A$2:$A$1001,customers!$I$2:$I$1001,,0)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IF(_xlfn.XLOOKUP(C646,customers!$A$2:$A$1001,customers!$C$2:$C$1001, ,0)=0,"",_xlfn.XLOOKUP(C646,customers!$A$2:$A$1001,customers!$C$2:$C$1001,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2"/>
        <v>41.169999999999995</v>
      </c>
      <c r="N646" t="str">
        <f t="shared" si="30"/>
        <v>Robusta</v>
      </c>
      <c r="O646" t="str">
        <f t="shared" si="31"/>
        <v>Dark</v>
      </c>
      <c r="P646" t="str">
        <f>_xlfn.XLOOKUP(Orders[[#This Row],[Customer ID]],customers!$A$2:$A$1001,customers!$I$2:$I$1001,,0)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IF(_xlfn.XLOOKUP(C647,customers!$A$2:$A$1001,customers!$C$2:$C$1001, ,0)=0,"",_xlfn.XLOOKUP(C647,customers!$A$2:$A$1001,customers!$C$2:$C$1001,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2"/>
        <v>68.655000000000001</v>
      </c>
      <c r="N647" t="str">
        <f t="shared" si="30"/>
        <v>Arabica</v>
      </c>
      <c r="O647" t="str">
        <f t="shared" si="31"/>
        <v>Dark</v>
      </c>
      <c r="P647" t="str">
        <f>_xlfn.XLOOKUP(Orders[[#This Row],[Customer ID]],customers!$A$2:$A$1001,customers!$I$2:$I$1001,,0)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IF(_xlfn.XLOOKUP(C648,customers!$A$2:$A$1001,customers!$C$2:$C$1001, ,0)=0,"",_xlfn.XLOOKUP(C648,customers!$A$2:$A$1001,customers!$C$2:$C$1001,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2"/>
        <v>9.9499999999999993</v>
      </c>
      <c r="N648" t="str">
        <f t="shared" si="30"/>
        <v>Arabica</v>
      </c>
      <c r="O648" t="str">
        <f t="shared" si="31"/>
        <v>Dark</v>
      </c>
      <c r="P648" t="str">
        <f>_xlfn.XLOOKUP(Orders[[#This Row],[Customer ID]],customers!$A$2:$A$1001,customers!$I$2:$I$1001,,0)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IF(_xlfn.XLOOKUP(C649,customers!$A$2:$A$1001,customers!$C$2:$C$1001, ,0)=0,"",_xlfn.XLOOKUP(C649,customers!$A$2:$A$1001,customers!$C$2:$C$1001,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2"/>
        <v>28.53</v>
      </c>
      <c r="N649" t="str">
        <f t="shared" si="30"/>
        <v>Liberica</v>
      </c>
      <c r="O649" t="str">
        <f t="shared" si="31"/>
        <v>Large</v>
      </c>
      <c r="P649" t="str">
        <f>_xlfn.XLOOKUP(Orders[[#This Row],[Customer ID]],customers!$A$2:$A$1001,customers!$I$2:$I$1001,,0)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IF(_xlfn.XLOOKUP(C650,customers!$A$2:$A$1001,customers!$C$2:$C$1001, ,0)=0,"",_xlfn.XLOOKUP(C650,customers!$A$2:$A$1001,customers!$C$2:$C$1001,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2"/>
        <v>16.11</v>
      </c>
      <c r="N650" t="str">
        <f t="shared" si="30"/>
        <v>Robusta</v>
      </c>
      <c r="O650" t="str">
        <f t="shared" si="31"/>
        <v>Dark</v>
      </c>
      <c r="P650" t="str">
        <f>_xlfn.XLOOKUP(Orders[[#This Row],[Customer ID]],customers!$A$2:$A$1001,customers!$I$2:$I$1001,,0)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IF(_xlfn.XLOOKUP(C651,customers!$A$2:$A$1001,customers!$C$2:$C$1001, ,0)=0,"",_xlfn.XLOOKUP(C651,customers!$A$2:$A$1001,customers!$C$2:$C$1001,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2"/>
        <v>95.1</v>
      </c>
      <c r="N651" t="str">
        <f t="shared" si="30"/>
        <v>Liberica</v>
      </c>
      <c r="O651" t="str">
        <f t="shared" si="31"/>
        <v>Large</v>
      </c>
      <c r="P651" t="str">
        <f>_xlfn.XLOOKUP(Orders[[#This Row],[Customer ID]],customers!$A$2:$A$1001,customers!$I$2:$I$1001,,0)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IF(_xlfn.XLOOKUP(C652,customers!$A$2:$A$1001,customers!$C$2:$C$1001, ,0)=0,"",_xlfn.XLOOKUP(C652,customers!$A$2:$A$1001,customers!$C$2:$C$1001,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2"/>
        <v>5.3699999999999992</v>
      </c>
      <c r="N652" t="str">
        <f t="shared" si="30"/>
        <v>Robusta</v>
      </c>
      <c r="O652" t="str">
        <f t="shared" si="31"/>
        <v>Dark</v>
      </c>
      <c r="P652" t="str">
        <f>_xlfn.XLOOKUP(Orders[[#This Row],[Customer ID]],customers!$A$2:$A$1001,customers!$I$2:$I$1001,,0)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IF(_xlfn.XLOOKUP(C653,customers!$A$2:$A$1001,customers!$C$2:$C$1001, ,0)=0,"",_xlfn.XLOOKUP(C653,customers!$A$2:$A$1001,customers!$C$2:$C$1001,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2"/>
        <v>47.8</v>
      </c>
      <c r="N653" t="str">
        <f t="shared" si="30"/>
        <v>Robusta</v>
      </c>
      <c r="O653" t="str">
        <f t="shared" si="31"/>
        <v>Large</v>
      </c>
      <c r="P653" t="str">
        <f>_xlfn.XLOOKUP(Orders[[#This Row],[Customer ID]],customers!$A$2:$A$1001,customers!$I$2:$I$1001,,0)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IF(_xlfn.XLOOKUP(C654,customers!$A$2:$A$1001,customers!$C$2:$C$1001, ,0)=0,"",_xlfn.XLOOKUP(C654,customers!$A$2:$A$1001,customers!$C$2:$C$1001,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2"/>
        <v>63.4</v>
      </c>
      <c r="N654" t="str">
        <f t="shared" si="30"/>
        <v>Liberica</v>
      </c>
      <c r="O654" t="str">
        <f t="shared" si="31"/>
        <v>Large</v>
      </c>
      <c r="P654" t="str">
        <f>_xlfn.XLOOKUP(Orders[[#This Row],[Customer ID]],customers!$A$2:$A$1001,customers!$I$2:$I$1001,,0)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IF(_xlfn.XLOOKUP(C655,customers!$A$2:$A$1001,customers!$C$2:$C$1001, ,0)=0,"",_xlfn.XLOOKUP(C655,customers!$A$2:$A$1001,customers!$C$2:$C$1001,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2"/>
        <v>103.49999999999999</v>
      </c>
      <c r="N655" t="str">
        <f t="shared" si="30"/>
        <v>Arabica</v>
      </c>
      <c r="O655" t="str">
        <f t="shared" si="31"/>
        <v>Medium</v>
      </c>
      <c r="P655" t="str">
        <f>_xlfn.XLOOKUP(Orders[[#This Row],[Customer ID]],customers!$A$2:$A$1001,customers!$I$2:$I$1001,,0)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IF(_xlfn.XLOOKUP(C656,customers!$A$2:$A$1001,customers!$C$2:$C$1001, ,0)=0,"",_xlfn.XLOOKUP(C656,customers!$A$2:$A$1001,customers!$C$2:$C$1001,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2"/>
        <v>68.655000000000001</v>
      </c>
      <c r="N656" t="str">
        <f t="shared" si="30"/>
        <v>Arabica</v>
      </c>
      <c r="O656" t="str">
        <f t="shared" si="31"/>
        <v>Dark</v>
      </c>
      <c r="P656" t="str">
        <f>_xlfn.XLOOKUP(Orders[[#This Row],[Customer ID]],customers!$A$2:$A$1001,customers!$I$2:$I$1001,,0)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IF(_xlfn.XLOOKUP(C657,customers!$A$2:$A$1001,customers!$C$2:$C$1001, ,0)=0,"",_xlfn.XLOOKUP(C657,customers!$A$2:$A$1001,customers!$C$2:$C$1001,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2"/>
        <v>45.769999999999996</v>
      </c>
      <c r="N657" t="str">
        <f t="shared" si="30"/>
        <v>Robusta</v>
      </c>
      <c r="O657" t="str">
        <f t="shared" si="31"/>
        <v>Medium</v>
      </c>
      <c r="P657" t="str">
        <f>_xlfn.XLOOKUP(Orders[[#This Row],[Customer ID]],customers!$A$2:$A$1001,customers!$I$2:$I$1001,,0)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IF(_xlfn.XLOOKUP(C658,customers!$A$2:$A$1001,customers!$C$2:$C$1001, ,0)=0,"",_xlfn.XLOOKUP(C658,customers!$A$2:$A$1001,customers!$C$2:$C$1001,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2"/>
        <v>51.8</v>
      </c>
      <c r="N658" t="str">
        <f t="shared" si="30"/>
        <v>Liberica</v>
      </c>
      <c r="O658" t="str">
        <f t="shared" si="31"/>
        <v>Dark</v>
      </c>
      <c r="P658" t="str">
        <f>_xlfn.XLOOKUP(Orders[[#This Row],[Customer ID]],customers!$A$2:$A$1001,customers!$I$2:$I$1001,,0)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IF(_xlfn.XLOOKUP(C659,customers!$A$2:$A$1001,customers!$C$2:$C$1001, ,0)=0,"",_xlfn.XLOOKUP(C659,customers!$A$2:$A$1001,customers!$C$2:$C$1001,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2"/>
        <v>13.5</v>
      </c>
      <c r="N659" t="str">
        <f t="shared" si="30"/>
        <v>Arabica</v>
      </c>
      <c r="O659" t="str">
        <f t="shared" si="31"/>
        <v>Medium</v>
      </c>
      <c r="P659" t="str">
        <f>_xlfn.XLOOKUP(Orders[[#This Row],[Customer ID]],customers!$A$2:$A$1001,customers!$I$2:$I$1001,,0)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IF(_xlfn.XLOOKUP(C660,customers!$A$2:$A$1001,customers!$C$2:$C$1001, ,0)=0,"",_xlfn.XLOOKUP(C660,customers!$A$2:$A$1001,customers!$C$2:$C$1001,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2"/>
        <v>24.75</v>
      </c>
      <c r="N660" t="str">
        <f t="shared" si="30"/>
        <v>Excelsa</v>
      </c>
      <c r="O660" t="str">
        <f t="shared" si="31"/>
        <v>Medium</v>
      </c>
      <c r="P660" t="str">
        <f>_xlfn.XLOOKUP(Orders[[#This Row],[Customer ID]],customers!$A$2:$A$1001,customers!$I$2:$I$1001,,0)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IF(_xlfn.XLOOKUP(C661,customers!$A$2:$A$1001,customers!$C$2:$C$1001, ,0)=0,"",_xlfn.XLOOKUP(C661,customers!$A$2:$A$1001,customers!$C$2:$C$1001,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2"/>
        <v>45.769999999999996</v>
      </c>
      <c r="N661" t="str">
        <f t="shared" si="30"/>
        <v>Arabica</v>
      </c>
      <c r="O661" t="str">
        <f t="shared" si="31"/>
        <v>Dark</v>
      </c>
      <c r="P661" t="str">
        <f>_xlfn.XLOOKUP(Orders[[#This Row],[Customer ID]],customers!$A$2:$A$1001,customers!$I$2:$I$1001,,0)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IF(_xlfn.XLOOKUP(C662,customers!$A$2:$A$1001,customers!$C$2:$C$1001, ,0)=0,"",_xlfn.XLOOKUP(C662,customers!$A$2:$A$1001,customers!$C$2:$C$1001,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2"/>
        <v>53.46</v>
      </c>
      <c r="N662" t="str">
        <f t="shared" si="30"/>
        <v>Excelsa</v>
      </c>
      <c r="O662" t="str">
        <f t="shared" si="31"/>
        <v>Large</v>
      </c>
      <c r="P662" t="str">
        <f>_xlfn.XLOOKUP(Orders[[#This Row],[Customer ID]],customers!$A$2:$A$1001,customers!$I$2:$I$1001,,0)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IF(_xlfn.XLOOKUP(C663,customers!$A$2:$A$1001,customers!$C$2:$C$1001, ,0)=0,"",_xlfn.XLOOKUP(C663,customers!$A$2:$A$1001,customers!$C$2:$C$1001,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2"/>
        <v>20.25</v>
      </c>
      <c r="N663" t="str">
        <f t="shared" si="30"/>
        <v>Arabica</v>
      </c>
      <c r="O663" t="str">
        <f t="shared" si="31"/>
        <v>Medium</v>
      </c>
      <c r="P663" t="str">
        <f>_xlfn.XLOOKUP(Orders[[#This Row],[Customer ID]],customers!$A$2:$A$1001,customers!$I$2:$I$1001,,0)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IF(_xlfn.XLOOKUP(C664,customers!$A$2:$A$1001,customers!$C$2:$C$1001, ,0)=0,"",_xlfn.XLOOKUP(C664,customers!$A$2:$A$1001,customers!$C$2:$C$1001,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2"/>
        <v>148.92499999999998</v>
      </c>
      <c r="N664" t="str">
        <f t="shared" si="30"/>
        <v>Liberica</v>
      </c>
      <c r="O664" t="str">
        <f t="shared" si="31"/>
        <v>Dark</v>
      </c>
      <c r="P664" t="str">
        <f>_xlfn.XLOOKUP(Orders[[#This Row],[Customer ID]],customers!$A$2:$A$1001,customers!$I$2:$I$1001,,0)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IF(_xlfn.XLOOKUP(C665,customers!$A$2:$A$1001,customers!$C$2:$C$1001, ,0)=0,"",_xlfn.XLOOKUP(C665,customers!$A$2:$A$1001,customers!$C$2:$C$1001,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2"/>
        <v>67.5</v>
      </c>
      <c r="N665" t="str">
        <f t="shared" si="30"/>
        <v>Arabica</v>
      </c>
      <c r="O665" t="str">
        <f t="shared" si="31"/>
        <v>Medium</v>
      </c>
      <c r="P665" t="str">
        <f>_xlfn.XLOOKUP(Orders[[#This Row],[Customer ID]],customers!$A$2:$A$1001,customers!$I$2:$I$1001,,0)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IF(_xlfn.XLOOKUP(C666,customers!$A$2:$A$1001,customers!$C$2:$C$1001, ,0)=0,"",_xlfn.XLOOKUP(C666,customers!$A$2:$A$1001,customers!$C$2:$C$1001,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2"/>
        <v>72.900000000000006</v>
      </c>
      <c r="N666" t="str">
        <f t="shared" si="30"/>
        <v>Excelsa</v>
      </c>
      <c r="O666" t="str">
        <f t="shared" si="31"/>
        <v>Dark</v>
      </c>
      <c r="P666" t="str">
        <f>_xlfn.XLOOKUP(Orders[[#This Row],[Customer ID]],customers!$A$2:$A$1001,customers!$I$2:$I$1001,,0)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IF(_xlfn.XLOOKUP(C667,customers!$A$2:$A$1001,customers!$C$2:$C$1001, ,0)=0,"",_xlfn.XLOOKUP(C667,customers!$A$2:$A$1001,customers!$C$2:$C$1001,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2"/>
        <v>7.77</v>
      </c>
      <c r="N667" t="str">
        <f t="shared" si="30"/>
        <v>Liberica</v>
      </c>
      <c r="O667" t="str">
        <f t="shared" si="31"/>
        <v>Dark</v>
      </c>
      <c r="P667" t="str">
        <f>_xlfn.XLOOKUP(Orders[[#This Row],[Customer ID]],customers!$A$2:$A$1001,customers!$I$2:$I$1001,,0)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IF(_xlfn.XLOOKUP(C668,customers!$A$2:$A$1001,customers!$C$2:$C$1001, ,0)=0,"",_xlfn.XLOOKUP(C668,customers!$A$2:$A$1001,customers!$C$2:$C$1001,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2"/>
        <v>91.539999999999992</v>
      </c>
      <c r="N668" t="str">
        <f t="shared" si="30"/>
        <v>Arabica</v>
      </c>
      <c r="O668" t="str">
        <f t="shared" si="31"/>
        <v>Dark</v>
      </c>
      <c r="P668" t="str">
        <f>_xlfn.XLOOKUP(Orders[[#This Row],[Customer ID]],customers!$A$2:$A$1001,customers!$I$2:$I$1001,,0)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IF(_xlfn.XLOOKUP(C669,customers!$A$2:$A$1001,customers!$C$2:$C$1001, ,0)=0,"",_xlfn.XLOOKUP(C669,customers!$A$2:$A$1001,customers!$C$2:$C$1001,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2"/>
        <v>59.699999999999996</v>
      </c>
      <c r="N669" t="str">
        <f t="shared" si="30"/>
        <v>Arabica</v>
      </c>
      <c r="O669" t="str">
        <f t="shared" si="31"/>
        <v>Dark</v>
      </c>
      <c r="P669" t="str">
        <f>_xlfn.XLOOKUP(Orders[[#This Row],[Customer ID]],customers!$A$2:$A$1001,customers!$I$2:$I$1001,,0)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IF(_xlfn.XLOOKUP(C670,customers!$A$2:$A$1001,customers!$C$2:$C$1001, ,0)=0,"",_xlfn.XLOOKUP(C670,customers!$A$2:$A$1001,customers!$C$2:$C$1001,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2"/>
        <v>137.42499999999998</v>
      </c>
      <c r="N670" t="str">
        <f t="shared" si="30"/>
        <v>Robusta</v>
      </c>
      <c r="O670" t="str">
        <f t="shared" si="31"/>
        <v>Large</v>
      </c>
      <c r="P670" t="str">
        <f>_xlfn.XLOOKUP(Orders[[#This Row],[Customer ID]],customers!$A$2:$A$1001,customers!$I$2:$I$1001,,0)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IF(_xlfn.XLOOKUP(C671,customers!$A$2:$A$1001,customers!$C$2:$C$1001, ,0)=0,"",_xlfn.XLOOKUP(C671,customers!$A$2:$A$1001,customers!$C$2:$C$1001,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2"/>
        <v>66.929999999999993</v>
      </c>
      <c r="N671" t="str">
        <f t="shared" si="30"/>
        <v>Liberica</v>
      </c>
      <c r="O671" t="str">
        <f t="shared" si="31"/>
        <v>Medium</v>
      </c>
      <c r="P671" t="str">
        <f>_xlfn.XLOOKUP(Orders[[#This Row],[Customer ID]],customers!$A$2:$A$1001,customers!$I$2:$I$1001,,0)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IF(_xlfn.XLOOKUP(C672,customers!$A$2:$A$1001,customers!$C$2:$C$1001, ,0)=0,"",_xlfn.XLOOKUP(C672,customers!$A$2:$A$1001,customers!$C$2:$C$1001,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2"/>
        <v>13.095000000000001</v>
      </c>
      <c r="N672" t="str">
        <f t="shared" si="30"/>
        <v>Liberica</v>
      </c>
      <c r="O672" t="str">
        <f t="shared" si="31"/>
        <v>Medium</v>
      </c>
      <c r="P672" t="str">
        <f>_xlfn.XLOOKUP(Orders[[#This Row],[Customer ID]],customers!$A$2:$A$1001,customers!$I$2:$I$1001,,0)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IF(_xlfn.XLOOKUP(C673,customers!$A$2:$A$1001,customers!$C$2:$C$1001, ,0)=0,"",_xlfn.XLOOKUP(C673,customers!$A$2:$A$1001,customers!$C$2:$C$1001,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2"/>
        <v>59.75</v>
      </c>
      <c r="N673" t="str">
        <f t="shared" si="30"/>
        <v>Robusta</v>
      </c>
      <c r="O673" t="str">
        <f t="shared" si="31"/>
        <v>Large</v>
      </c>
      <c r="P673" t="str">
        <f>_xlfn.XLOOKUP(Orders[[#This Row],[Customer ID]],customers!$A$2:$A$1001,customers!$I$2:$I$1001,,0)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IF(_xlfn.XLOOKUP(C674,customers!$A$2:$A$1001,customers!$C$2:$C$1001, ,0)=0,"",_xlfn.XLOOKUP(C674,customers!$A$2:$A$1001,customers!$C$2:$C$1001,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2"/>
        <v>43.650000000000006</v>
      </c>
      <c r="N674" t="str">
        <f t="shared" si="30"/>
        <v>Liberica</v>
      </c>
      <c r="O674" t="str">
        <f t="shared" si="31"/>
        <v>Medium</v>
      </c>
      <c r="P674" t="str">
        <f>_xlfn.XLOOKUP(Orders[[#This Row],[Customer ID]],customers!$A$2:$A$1001,customers!$I$2:$I$1001,,0)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IF(_xlfn.XLOOKUP(C675,customers!$A$2:$A$1001,customers!$C$2:$C$1001, ,0)=0,"",_xlfn.XLOOKUP(C675,customers!$A$2:$A$1001,customers!$C$2:$C$1001,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2"/>
        <v>82.5</v>
      </c>
      <c r="N675" t="str">
        <f t="shared" si="30"/>
        <v>Excelsa</v>
      </c>
      <c r="O675" t="str">
        <f t="shared" si="31"/>
        <v>Medium</v>
      </c>
      <c r="P675" t="str">
        <f>_xlfn.XLOOKUP(Orders[[#This Row],[Customer ID]],customers!$A$2:$A$1001,customers!$I$2:$I$1001,,0)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IF(_xlfn.XLOOKUP(C676,customers!$A$2:$A$1001,customers!$C$2:$C$1001, ,0)=0,"",_xlfn.XLOOKUP(C676,customers!$A$2:$A$1001,customers!$C$2:$C$1001,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2"/>
        <v>178.70999999999998</v>
      </c>
      <c r="N676" t="str">
        <f t="shared" si="30"/>
        <v>Arabica</v>
      </c>
      <c r="O676" t="str">
        <f t="shared" si="31"/>
        <v>Large</v>
      </c>
      <c r="P676" t="str">
        <f>_xlfn.XLOOKUP(Orders[[#This Row],[Customer ID]],customers!$A$2:$A$1001,customers!$I$2:$I$1001,,0)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IF(_xlfn.XLOOKUP(C677,customers!$A$2:$A$1001,customers!$C$2:$C$1001, ,0)=0,"",_xlfn.XLOOKUP(C677,customers!$A$2:$A$1001,customers!$C$2:$C$1001,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2"/>
        <v>119.13999999999999</v>
      </c>
      <c r="N677" t="str">
        <f t="shared" si="30"/>
        <v>Liberica</v>
      </c>
      <c r="O677" t="str">
        <f t="shared" si="31"/>
        <v>Dark</v>
      </c>
      <c r="P677" t="str">
        <f>_xlfn.XLOOKUP(Orders[[#This Row],[Customer ID]],customers!$A$2:$A$1001,customers!$I$2:$I$1001,,0)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IF(_xlfn.XLOOKUP(C678,customers!$A$2:$A$1001,customers!$C$2:$C$1001, ,0)=0,"",_xlfn.XLOOKUP(C678,customers!$A$2:$A$1001,customers!$C$2:$C$1001,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2"/>
        <v>47.55</v>
      </c>
      <c r="N678" t="str">
        <f t="shared" si="30"/>
        <v>Liberica</v>
      </c>
      <c r="O678" t="str">
        <f t="shared" si="31"/>
        <v>Large</v>
      </c>
      <c r="P678" t="str">
        <f>_xlfn.XLOOKUP(Orders[[#This Row],[Customer ID]],customers!$A$2:$A$1001,customers!$I$2:$I$1001,,0)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IF(_xlfn.XLOOKUP(C679,customers!$A$2:$A$1001,customers!$C$2:$C$1001, ,0)=0,"",_xlfn.XLOOKUP(C679,customers!$A$2:$A$1001,customers!$C$2:$C$1001,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2"/>
        <v>43.650000000000006</v>
      </c>
      <c r="N679" t="str">
        <f t="shared" si="30"/>
        <v>Liberica</v>
      </c>
      <c r="O679" t="str">
        <f t="shared" si="31"/>
        <v>Medium</v>
      </c>
      <c r="P679" t="str">
        <f>_xlfn.XLOOKUP(Orders[[#This Row],[Customer ID]],customers!$A$2:$A$1001,customers!$I$2:$I$1001,,0)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IF(_xlfn.XLOOKUP(C680,customers!$A$2:$A$1001,customers!$C$2:$C$1001, ,0)=0,"",_xlfn.XLOOKUP(C680,customers!$A$2:$A$1001,customers!$C$2:$C$1001,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2"/>
        <v>178.70999999999998</v>
      </c>
      <c r="N680" t="str">
        <f t="shared" si="30"/>
        <v>Arabica</v>
      </c>
      <c r="O680" t="str">
        <f t="shared" si="31"/>
        <v>Large</v>
      </c>
      <c r="P680" t="str">
        <f>_xlfn.XLOOKUP(Orders[[#This Row],[Customer ID]],customers!$A$2:$A$1001,customers!$I$2:$I$1001,,0)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IF(_xlfn.XLOOKUP(C681,customers!$A$2:$A$1001,customers!$C$2:$C$1001, ,0)=0,"",_xlfn.XLOOKUP(C681,customers!$A$2:$A$1001,customers!$C$2:$C$1001,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2"/>
        <v>27.484999999999996</v>
      </c>
      <c r="N681" t="str">
        <f t="shared" si="30"/>
        <v>Robusta</v>
      </c>
      <c r="O681" t="str">
        <f t="shared" si="31"/>
        <v>Large</v>
      </c>
      <c r="P681" t="str">
        <f>_xlfn.XLOOKUP(Orders[[#This Row],[Customer ID]],customers!$A$2:$A$1001,customers!$I$2:$I$1001,,0)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IF(_xlfn.XLOOKUP(C682,customers!$A$2:$A$1001,customers!$C$2:$C$1001, ,0)=0,"",_xlfn.XLOOKUP(C682,customers!$A$2:$A$1001,customers!$C$2:$C$1001,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2"/>
        <v>56.25</v>
      </c>
      <c r="N682" t="str">
        <f t="shared" si="30"/>
        <v>Arabica</v>
      </c>
      <c r="O682" t="str">
        <f t="shared" si="31"/>
        <v>Medium</v>
      </c>
      <c r="P682" t="str">
        <f>_xlfn.XLOOKUP(Orders[[#This Row],[Customer ID]],customers!$A$2:$A$1001,customers!$I$2:$I$1001,,0)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IF(_xlfn.XLOOKUP(C683,customers!$A$2:$A$1001,customers!$C$2:$C$1001, ,0)=0,"",_xlfn.XLOOKUP(C683,customers!$A$2:$A$1001,customers!$C$2:$C$1001,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2"/>
        <v>9.51</v>
      </c>
      <c r="N683" t="str">
        <f t="shared" si="30"/>
        <v>Liberica</v>
      </c>
      <c r="O683" t="str">
        <f t="shared" si="31"/>
        <v>Large</v>
      </c>
      <c r="P683" t="str">
        <f>_xlfn.XLOOKUP(Orders[[#This Row],[Customer ID]],customers!$A$2:$A$1001,customers!$I$2:$I$1001,,0)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IF(_xlfn.XLOOKUP(C684,customers!$A$2:$A$1001,customers!$C$2:$C$1001, ,0)=0,"",_xlfn.XLOOKUP(C684,customers!$A$2:$A$1001,customers!$C$2:$C$1001,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2"/>
        <v>8.25</v>
      </c>
      <c r="N684" t="str">
        <f t="shared" si="30"/>
        <v>Excelsa</v>
      </c>
      <c r="O684" t="str">
        <f t="shared" si="31"/>
        <v>Medium</v>
      </c>
      <c r="P684" t="str">
        <f>_xlfn.XLOOKUP(Orders[[#This Row],[Customer ID]],customers!$A$2:$A$1001,customers!$I$2:$I$1001,,0)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IF(_xlfn.XLOOKUP(C685,customers!$A$2:$A$1001,customers!$C$2:$C$1001, ,0)=0,"",_xlfn.XLOOKUP(C685,customers!$A$2:$A$1001,customers!$C$2:$C$1001,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2"/>
        <v>46.62</v>
      </c>
      <c r="N685" t="str">
        <f t="shared" si="30"/>
        <v>Liberica</v>
      </c>
      <c r="O685" t="str">
        <f t="shared" si="31"/>
        <v>Dark</v>
      </c>
      <c r="P685" t="str">
        <f>_xlfn.XLOOKUP(Orders[[#This Row],[Customer ID]],customers!$A$2:$A$1001,customers!$I$2:$I$1001,,0)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IF(_xlfn.XLOOKUP(C686,customers!$A$2:$A$1001,customers!$C$2:$C$1001, ,0)=0,"",_xlfn.XLOOKUP(C686,customers!$A$2:$A$1001,customers!$C$2:$C$1001,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2"/>
        <v>71.699999999999989</v>
      </c>
      <c r="N686" t="str">
        <f t="shared" si="30"/>
        <v>Robusta</v>
      </c>
      <c r="O686" t="str">
        <f t="shared" si="31"/>
        <v>Large</v>
      </c>
      <c r="P686" t="str">
        <f>_xlfn.XLOOKUP(Orders[[#This Row],[Customer ID]],customers!$A$2:$A$1001,customers!$I$2:$I$1001,,0)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IF(_xlfn.XLOOKUP(C687,customers!$A$2:$A$1001,customers!$C$2:$C$1001, ,0)=0,"",_xlfn.XLOOKUP(C687,customers!$A$2:$A$1001,customers!$C$2:$C$1001,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2"/>
        <v>72.91</v>
      </c>
      <c r="N687" t="str">
        <f t="shared" si="30"/>
        <v>Liberica</v>
      </c>
      <c r="O687" t="str">
        <f t="shared" si="31"/>
        <v>Large</v>
      </c>
      <c r="P687" t="str">
        <f>_xlfn.XLOOKUP(Orders[[#This Row],[Customer ID]],customers!$A$2:$A$1001,customers!$I$2:$I$1001,,0)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IF(_xlfn.XLOOKUP(C688,customers!$A$2:$A$1001,customers!$C$2:$C$1001, ,0)=0,"",_xlfn.XLOOKUP(C688,customers!$A$2:$A$1001,customers!$C$2:$C$1001,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2"/>
        <v>8.0549999999999997</v>
      </c>
      <c r="N688" t="str">
        <f t="shared" si="30"/>
        <v>Robusta</v>
      </c>
      <c r="O688" t="str">
        <f t="shared" si="31"/>
        <v>Dark</v>
      </c>
      <c r="P688" t="str">
        <f>_xlfn.XLOOKUP(Orders[[#This Row],[Customer ID]],customers!$A$2:$A$1001,customers!$I$2:$I$1001,,0)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IF(_xlfn.XLOOKUP(C689,customers!$A$2:$A$1001,customers!$C$2:$C$1001, ,0)=0,"",_xlfn.XLOOKUP(C689,customers!$A$2:$A$1001,customers!$C$2:$C$1001,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2"/>
        <v>16.5</v>
      </c>
      <c r="N689" t="str">
        <f t="shared" si="30"/>
        <v>Excelsa</v>
      </c>
      <c r="O689" t="str">
        <f t="shared" si="31"/>
        <v>Medium</v>
      </c>
      <c r="P689" t="str">
        <f>_xlfn.XLOOKUP(Orders[[#This Row],[Customer ID]],customers!$A$2:$A$1001,customers!$I$2:$I$1001,,0)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IF(_xlfn.XLOOKUP(C690,customers!$A$2:$A$1001,customers!$C$2:$C$1001, ,0)=0,"",_xlfn.XLOOKUP(C690,customers!$A$2:$A$1001,customers!$C$2:$C$1001,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2"/>
        <v>64.75</v>
      </c>
      <c r="N690" t="str">
        <f t="shared" si="30"/>
        <v>Arabica</v>
      </c>
      <c r="O690" t="str">
        <f t="shared" si="31"/>
        <v>Large</v>
      </c>
      <c r="P690" t="str">
        <f>_xlfn.XLOOKUP(Orders[[#This Row],[Customer ID]],customers!$A$2:$A$1001,customers!$I$2:$I$1001,,0)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IF(_xlfn.XLOOKUP(C691,customers!$A$2:$A$1001,customers!$C$2:$C$1001, ,0)=0,"",_xlfn.XLOOKUP(C691,customers!$A$2:$A$1001,customers!$C$2:$C$1001,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2"/>
        <v>33.75</v>
      </c>
      <c r="N691" t="str">
        <f t="shared" si="30"/>
        <v>Arabica</v>
      </c>
      <c r="O691" t="str">
        <f t="shared" si="31"/>
        <v>Medium</v>
      </c>
      <c r="P691" t="str">
        <f>_xlfn.XLOOKUP(Orders[[#This Row],[Customer ID]],customers!$A$2:$A$1001,customers!$I$2:$I$1001,,0)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IF(_xlfn.XLOOKUP(C692,customers!$A$2:$A$1001,customers!$C$2:$C$1001, ,0)=0,"",_xlfn.XLOOKUP(C692,customers!$A$2:$A$1001,customers!$C$2:$C$1001,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2"/>
        <v>178.70999999999998</v>
      </c>
      <c r="N692" t="str">
        <f t="shared" si="30"/>
        <v>Liberica</v>
      </c>
      <c r="O692" t="str">
        <f t="shared" si="31"/>
        <v>Dark</v>
      </c>
      <c r="P692" t="str">
        <f>_xlfn.XLOOKUP(Orders[[#This Row],[Customer ID]],customers!$A$2:$A$1001,customers!$I$2:$I$1001,,0)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IF(_xlfn.XLOOKUP(C693,customers!$A$2:$A$1001,customers!$C$2:$C$1001, ,0)=0,"",_xlfn.XLOOKUP(C693,customers!$A$2:$A$1001,customers!$C$2:$C$1001,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2"/>
        <v>22.5</v>
      </c>
      <c r="N693" t="str">
        <f t="shared" si="30"/>
        <v>Arabica</v>
      </c>
      <c r="O693" t="str">
        <f t="shared" si="31"/>
        <v>Medium</v>
      </c>
      <c r="P693" t="str">
        <f>_xlfn.XLOOKUP(Orders[[#This Row],[Customer ID]],customers!$A$2:$A$1001,customers!$I$2:$I$1001,,0)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IF(_xlfn.XLOOKUP(C694,customers!$A$2:$A$1001,customers!$C$2:$C$1001, ,0)=0,"",_xlfn.XLOOKUP(C694,customers!$A$2:$A$1001,customers!$C$2:$C$1001,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2"/>
        <v>12.95</v>
      </c>
      <c r="N694" t="str">
        <f t="shared" si="30"/>
        <v>Liberica</v>
      </c>
      <c r="O694" t="str">
        <f t="shared" si="31"/>
        <v>Dark</v>
      </c>
      <c r="P694" t="str">
        <f>_xlfn.XLOOKUP(Orders[[#This Row],[Customer ID]],customers!$A$2:$A$1001,customers!$I$2:$I$1001,,0)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IF(_xlfn.XLOOKUP(C695,customers!$A$2:$A$1001,customers!$C$2:$C$1001, ,0)=0,"",_xlfn.XLOOKUP(C695,customers!$A$2:$A$1001,customers!$C$2:$C$1001,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2"/>
        <v>51.749999999999993</v>
      </c>
      <c r="N695" t="str">
        <f t="shared" si="30"/>
        <v>Arabica</v>
      </c>
      <c r="O695" t="str">
        <f t="shared" si="31"/>
        <v>Medium</v>
      </c>
      <c r="P695" t="str">
        <f>_xlfn.XLOOKUP(Orders[[#This Row],[Customer ID]],customers!$A$2:$A$1001,customers!$I$2:$I$1001,,0)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IF(_xlfn.XLOOKUP(C696,customers!$A$2:$A$1001,customers!$C$2:$C$1001, ,0)=0,"",_xlfn.XLOOKUP(C696,customers!$A$2:$A$1001,customers!$C$2:$C$1001,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2"/>
        <v>36.450000000000003</v>
      </c>
      <c r="N696" t="str">
        <f t="shared" si="30"/>
        <v>Excelsa</v>
      </c>
      <c r="O696" t="str">
        <f t="shared" si="31"/>
        <v>Dark</v>
      </c>
      <c r="P696" t="str">
        <f>_xlfn.XLOOKUP(Orders[[#This Row],[Customer ID]],customers!$A$2:$A$1001,customers!$I$2:$I$1001,,0)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IF(_xlfn.XLOOKUP(C697,customers!$A$2:$A$1001,customers!$C$2:$C$1001, ,0)=0,"",_xlfn.XLOOKUP(C697,customers!$A$2:$A$1001,customers!$C$2:$C$1001,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2"/>
        <v>182.27499999999998</v>
      </c>
      <c r="N697" t="str">
        <f t="shared" si="30"/>
        <v>Liberica</v>
      </c>
      <c r="O697" t="str">
        <f t="shared" si="31"/>
        <v>Large</v>
      </c>
      <c r="P697" t="str">
        <f>_xlfn.XLOOKUP(Orders[[#This Row],[Customer ID]],customers!$A$2:$A$1001,customers!$I$2:$I$1001,,0)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IF(_xlfn.XLOOKUP(C698,customers!$A$2:$A$1001,customers!$C$2:$C$1001, ,0)=0,"",_xlfn.XLOOKUP(C698,customers!$A$2:$A$1001,customers!$C$2:$C$1001,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2"/>
        <v>31.08</v>
      </c>
      <c r="N698" t="str">
        <f t="shared" si="30"/>
        <v>Liberica</v>
      </c>
      <c r="O698" t="str">
        <f t="shared" si="31"/>
        <v>Dark</v>
      </c>
      <c r="P698" t="str">
        <f>_xlfn.XLOOKUP(Orders[[#This Row],[Customer ID]],customers!$A$2:$A$1001,customers!$I$2:$I$1001,,0)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IF(_xlfn.XLOOKUP(C699,customers!$A$2:$A$1001,customers!$C$2:$C$1001, ,0)=0,"",_xlfn.XLOOKUP(C699,customers!$A$2:$A$1001,customers!$C$2:$C$1001,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2"/>
        <v>20.25</v>
      </c>
      <c r="N699" t="str">
        <f t="shared" si="30"/>
        <v>Arabica</v>
      </c>
      <c r="O699" t="str">
        <f t="shared" si="31"/>
        <v>Medium</v>
      </c>
      <c r="P699" t="str">
        <f>_xlfn.XLOOKUP(Orders[[#This Row],[Customer ID]],customers!$A$2:$A$1001,customers!$I$2:$I$1001,,0)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IF(_xlfn.XLOOKUP(C700,customers!$A$2:$A$1001,customers!$C$2:$C$1001, ,0)=0,"",_xlfn.XLOOKUP(C700,customers!$A$2:$A$1001,customers!$C$2:$C$1001,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2"/>
        <v>25.9</v>
      </c>
      <c r="N700" t="str">
        <f t="shared" si="30"/>
        <v>Liberica</v>
      </c>
      <c r="O700" t="str">
        <f t="shared" si="31"/>
        <v>Dark</v>
      </c>
      <c r="P700" t="str">
        <f>_xlfn.XLOOKUP(Orders[[#This Row],[Customer ID]],customers!$A$2:$A$1001,customers!$I$2:$I$1001,,0)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IF(_xlfn.XLOOKUP(C701,customers!$A$2:$A$1001,customers!$C$2:$C$1001, ,0)=0,"",_xlfn.XLOOKUP(C701,customers!$A$2:$A$1001,customers!$C$2:$C$1001,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2"/>
        <v>23.88</v>
      </c>
      <c r="N701" t="str">
        <f t="shared" si="30"/>
        <v>Arabica</v>
      </c>
      <c r="O701" t="str">
        <f t="shared" si="31"/>
        <v>Dark</v>
      </c>
      <c r="P701" t="str">
        <f>_xlfn.XLOOKUP(Orders[[#This Row],[Customer ID]],customers!$A$2:$A$1001,customers!$I$2:$I$1001,,0)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IF(_xlfn.XLOOKUP(C702,customers!$A$2:$A$1001,customers!$C$2:$C$1001, ,0)=0,"",_xlfn.XLOOKUP(C702,customers!$A$2:$A$1001,customers!$C$2:$C$1001,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2"/>
        <v>19.02</v>
      </c>
      <c r="N702" t="str">
        <f t="shared" si="30"/>
        <v>Liberica</v>
      </c>
      <c r="O702" t="str">
        <f t="shared" si="31"/>
        <v>Large</v>
      </c>
      <c r="P702" t="str">
        <f>_xlfn.XLOOKUP(Orders[[#This Row],[Customer ID]],customers!$A$2:$A$1001,customers!$I$2:$I$1001,,0)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IF(_xlfn.XLOOKUP(C703,customers!$A$2:$A$1001,customers!$C$2:$C$1001, ,0)=0,"",_xlfn.XLOOKUP(C703,customers!$A$2:$A$1001,customers!$C$2:$C$1001,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2"/>
        <v>29.849999999999998</v>
      </c>
      <c r="N703" t="str">
        <f t="shared" si="30"/>
        <v>Arabica</v>
      </c>
      <c r="O703" t="str">
        <f t="shared" si="31"/>
        <v>Dark</v>
      </c>
      <c r="P703" t="str">
        <f>_xlfn.XLOOKUP(Orders[[#This Row],[Customer ID]],customers!$A$2:$A$1001,customers!$I$2:$I$1001,,0)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IF(_xlfn.XLOOKUP(C704,customers!$A$2:$A$1001,customers!$C$2:$C$1001, ,0)=0,"",_xlfn.XLOOKUP(C704,customers!$A$2:$A$1001,customers!$C$2:$C$1001,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2"/>
        <v>7.77</v>
      </c>
      <c r="N704" t="str">
        <f t="shared" si="30"/>
        <v>Arabica</v>
      </c>
      <c r="O704" t="str">
        <f t="shared" si="31"/>
        <v>Large</v>
      </c>
      <c r="P704" t="str">
        <f>_xlfn.XLOOKUP(Orders[[#This Row],[Customer ID]],customers!$A$2:$A$1001,customers!$I$2:$I$1001,,0)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IF(_xlfn.XLOOKUP(C705,customers!$A$2:$A$1001,customers!$C$2:$C$1001, ,0)=0,"",_xlfn.XLOOKUP(C705,customers!$A$2:$A$1001,customers!$C$2:$C$1001,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2"/>
        <v>119.13999999999999</v>
      </c>
      <c r="N705" t="str">
        <f t="shared" si="30"/>
        <v>Liberica</v>
      </c>
      <c r="O705" t="str">
        <f t="shared" si="31"/>
        <v>Dark</v>
      </c>
      <c r="P705" t="str">
        <f>_xlfn.XLOOKUP(Orders[[#This Row],[Customer ID]],customers!$A$2:$A$1001,customers!$I$2:$I$1001,,0)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IF(_xlfn.XLOOKUP(C706,customers!$A$2:$A$1001,customers!$C$2:$C$1001, ,0)=0,"",_xlfn.XLOOKUP(C706,customers!$A$2:$A$1001,customers!$C$2:$C$1001,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2"/>
        <v>21.87</v>
      </c>
      <c r="N706" t="str">
        <f t="shared" si="30"/>
        <v>Excelsa</v>
      </c>
      <c r="O706" t="str">
        <f t="shared" si="31"/>
        <v>Dark</v>
      </c>
      <c r="P706" t="str">
        <f>_xlfn.XLOOKUP(Orders[[#This Row],[Customer ID]],customers!$A$2:$A$1001,customers!$I$2:$I$1001,,0)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IF(_xlfn.XLOOKUP(C707,customers!$A$2:$A$1001,customers!$C$2:$C$1001, ,0)=0,"",_xlfn.XLOOKUP(C707,customers!$A$2:$A$1001,customers!$C$2:$C$1001,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si="32"/>
        <v>17.82</v>
      </c>
      <c r="N707" t="str">
        <f t="shared" ref="N707:N770" si="33">IF(I707="Rob","Robusta",IF(I707="Exc","Excelsa",IF(I707="Ara","Arabica",IF(I707="Lib","Liberica",""))))</f>
        <v>Excelsa</v>
      </c>
      <c r="O707" t="str">
        <f t="shared" ref="O707:O770" si="34">IF($J707="M","Medium",IF($J707="L","Large",IF($J707="D","Dark","")))</f>
        <v>Large</v>
      </c>
      <c r="P707" t="str">
        <f>_xlfn.XLOOKUP(Orders[[#This Row],[Customer ID]],customers!$A$2:$A$1001,customers!$I$2:$I$1001,,0)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IF(_xlfn.XLOOKUP(C708,customers!$A$2:$A$1001,customers!$C$2:$C$1001, ,0)=0,"",_xlfn.XLOOKUP(C708,customers!$A$2:$A$1001,customers!$C$2:$C$1001,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ref="M708:M771" si="35">$L708*$E708</f>
        <v>12.375</v>
      </c>
      <c r="N708" t="str">
        <f t="shared" si="33"/>
        <v>Excelsa</v>
      </c>
      <c r="O708" t="str">
        <f t="shared" si="34"/>
        <v>Medium</v>
      </c>
      <c r="P708" t="str">
        <f>_xlfn.XLOOKUP(Orders[[#This Row],[Customer ID]],customers!$A$2:$A$1001,customers!$I$2:$I$1001,,0)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IF(_xlfn.XLOOKUP(C709,customers!$A$2:$A$1001,customers!$C$2:$C$1001, ,0)=0,"",_xlfn.XLOOKUP(C709,customers!$A$2:$A$1001,customers!$C$2:$C$1001,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5"/>
        <v>25.9</v>
      </c>
      <c r="N709" t="str">
        <f t="shared" si="33"/>
        <v>Liberica</v>
      </c>
      <c r="O709" t="str">
        <f t="shared" si="34"/>
        <v>Dark</v>
      </c>
      <c r="P709" t="str">
        <f>_xlfn.XLOOKUP(Orders[[#This Row],[Customer ID]],customers!$A$2:$A$1001,customers!$I$2:$I$1001,,0)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IF(_xlfn.XLOOKUP(C710,customers!$A$2:$A$1001,customers!$C$2:$C$1001, ,0)=0,"",_xlfn.XLOOKUP(C710,customers!$A$2:$A$1001,customers!$C$2:$C$1001,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5"/>
        <v>13.5</v>
      </c>
      <c r="N710" t="str">
        <f t="shared" si="33"/>
        <v>Arabica</v>
      </c>
      <c r="O710" t="str">
        <f t="shared" si="34"/>
        <v>Medium</v>
      </c>
      <c r="P710" t="str">
        <f>_xlfn.XLOOKUP(Orders[[#This Row],[Customer ID]],customers!$A$2:$A$1001,customers!$I$2:$I$1001,,0)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IF(_xlfn.XLOOKUP(C711,customers!$A$2:$A$1001,customers!$C$2:$C$1001, ,0)=0,"",_xlfn.XLOOKUP(C711,customers!$A$2:$A$1001,customers!$C$2:$C$1001,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5"/>
        <v>17.82</v>
      </c>
      <c r="N711" t="str">
        <f t="shared" si="33"/>
        <v>Excelsa</v>
      </c>
      <c r="O711" t="str">
        <f t="shared" si="34"/>
        <v>Large</v>
      </c>
      <c r="P711" t="str">
        <f>_xlfn.XLOOKUP(Orders[[#This Row],[Customer ID]],customers!$A$2:$A$1001,customers!$I$2:$I$1001,,0)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IF(_xlfn.XLOOKUP(C712,customers!$A$2:$A$1001,customers!$C$2:$C$1001, ,0)=0,"",_xlfn.XLOOKUP(C712,customers!$A$2:$A$1001,customers!$C$2:$C$1001,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5"/>
        <v>24.75</v>
      </c>
      <c r="N712" t="str">
        <f t="shared" si="33"/>
        <v>Excelsa</v>
      </c>
      <c r="O712" t="str">
        <f t="shared" si="34"/>
        <v>Medium</v>
      </c>
      <c r="P712" t="str">
        <f>_xlfn.XLOOKUP(Orders[[#This Row],[Customer ID]],customers!$A$2:$A$1001,customers!$I$2:$I$1001,,0)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IF(_xlfn.XLOOKUP(C713,customers!$A$2:$A$1001,customers!$C$2:$C$1001, ,0)=0,"",_xlfn.XLOOKUP(C713,customers!$A$2:$A$1001,customers!$C$2:$C$1001,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5"/>
        <v>17.91</v>
      </c>
      <c r="N713" t="str">
        <f t="shared" si="33"/>
        <v>Robusta</v>
      </c>
      <c r="O713" t="str">
        <f t="shared" si="34"/>
        <v>Medium</v>
      </c>
      <c r="P713" t="str">
        <f>_xlfn.XLOOKUP(Orders[[#This Row],[Customer ID]],customers!$A$2:$A$1001,customers!$I$2:$I$1001,,0)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IF(_xlfn.XLOOKUP(C714,customers!$A$2:$A$1001,customers!$C$2:$C$1001, ,0)=0,"",_xlfn.XLOOKUP(C714,customers!$A$2:$A$1001,customers!$C$2:$C$1001,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5"/>
        <v>16.5</v>
      </c>
      <c r="N714" t="str">
        <f t="shared" si="33"/>
        <v>Excelsa</v>
      </c>
      <c r="O714" t="str">
        <f t="shared" si="34"/>
        <v>Medium</v>
      </c>
      <c r="P714" t="str">
        <f>_xlfn.XLOOKUP(Orders[[#This Row],[Customer ID]],customers!$A$2:$A$1001,customers!$I$2:$I$1001,,0)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IF(_xlfn.XLOOKUP(C715,customers!$A$2:$A$1001,customers!$C$2:$C$1001, ,0)=0,"",_xlfn.XLOOKUP(C715,customers!$A$2:$A$1001,customers!$C$2:$C$1001,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5"/>
        <v>2.9849999999999999</v>
      </c>
      <c r="N715" t="str">
        <f t="shared" si="33"/>
        <v>Robusta</v>
      </c>
      <c r="O715" t="str">
        <f t="shared" si="34"/>
        <v>Medium</v>
      </c>
      <c r="P715" t="str">
        <f>_xlfn.XLOOKUP(Orders[[#This Row],[Customer ID]],customers!$A$2:$A$1001,customers!$I$2:$I$1001,,0)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IF(_xlfn.XLOOKUP(C716,customers!$A$2:$A$1001,customers!$C$2:$C$1001, ,0)=0,"",_xlfn.XLOOKUP(C716,customers!$A$2:$A$1001,customers!$C$2:$C$1001,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5"/>
        <v>14.58</v>
      </c>
      <c r="N716" t="str">
        <f t="shared" si="33"/>
        <v>Excelsa</v>
      </c>
      <c r="O716" t="str">
        <f t="shared" si="34"/>
        <v>Dark</v>
      </c>
      <c r="P716" t="str">
        <f>_xlfn.XLOOKUP(Orders[[#This Row],[Customer ID]],customers!$A$2:$A$1001,customers!$I$2:$I$1001,,0)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IF(_xlfn.XLOOKUP(C717,customers!$A$2:$A$1001,customers!$C$2:$C$1001, ,0)=0,"",_xlfn.XLOOKUP(C717,customers!$A$2:$A$1001,customers!$C$2:$C$1001,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5"/>
        <v>89.1</v>
      </c>
      <c r="N717" t="str">
        <f t="shared" si="33"/>
        <v>Excelsa</v>
      </c>
      <c r="O717" t="str">
        <f t="shared" si="34"/>
        <v>Large</v>
      </c>
      <c r="P717" t="str">
        <f>_xlfn.XLOOKUP(Orders[[#This Row],[Customer ID]],customers!$A$2:$A$1001,customers!$I$2:$I$1001,,0)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IF(_xlfn.XLOOKUP(C718,customers!$A$2:$A$1001,customers!$C$2:$C$1001, ,0)=0,"",_xlfn.XLOOKUP(C718,customers!$A$2:$A$1001,customers!$C$2:$C$1001,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5"/>
        <v>35.849999999999994</v>
      </c>
      <c r="N718" t="str">
        <f t="shared" si="33"/>
        <v>Robusta</v>
      </c>
      <c r="O718" t="str">
        <f t="shared" si="34"/>
        <v>Large</v>
      </c>
      <c r="P718" t="str">
        <f>_xlfn.XLOOKUP(Orders[[#This Row],[Customer ID]],customers!$A$2:$A$1001,customers!$I$2:$I$1001,,0)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IF(_xlfn.XLOOKUP(C719,customers!$A$2:$A$1001,customers!$C$2:$C$1001, ,0)=0,"",_xlfn.XLOOKUP(C719,customers!$A$2:$A$1001,customers!$C$2:$C$1001,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5"/>
        <v>68.655000000000001</v>
      </c>
      <c r="N719" t="str">
        <f t="shared" si="33"/>
        <v>Arabica</v>
      </c>
      <c r="O719" t="str">
        <f t="shared" si="34"/>
        <v>Dark</v>
      </c>
      <c r="P719" t="str">
        <f>_xlfn.XLOOKUP(Orders[[#This Row],[Customer ID]],customers!$A$2:$A$1001,customers!$I$2:$I$1001,,0)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IF(_xlfn.XLOOKUP(C720,customers!$A$2:$A$1001,customers!$C$2:$C$1001, ,0)=0,"",_xlfn.XLOOKUP(C720,customers!$A$2:$A$1001,customers!$C$2:$C$1001,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5"/>
        <v>38.849999999999994</v>
      </c>
      <c r="N720" t="str">
        <f t="shared" si="33"/>
        <v>Liberica</v>
      </c>
      <c r="O720" t="str">
        <f t="shared" si="34"/>
        <v>Dark</v>
      </c>
      <c r="P720" t="str">
        <f>_xlfn.XLOOKUP(Orders[[#This Row],[Customer ID]],customers!$A$2:$A$1001,customers!$I$2:$I$1001,,0)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IF(_xlfn.XLOOKUP(C721,customers!$A$2:$A$1001,customers!$C$2:$C$1001, ,0)=0,"",_xlfn.XLOOKUP(C721,customers!$A$2:$A$1001,customers!$C$2:$C$1001,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5"/>
        <v>79.25</v>
      </c>
      <c r="N721" t="str">
        <f t="shared" si="33"/>
        <v>Liberica</v>
      </c>
      <c r="O721" t="str">
        <f t="shared" si="34"/>
        <v>Large</v>
      </c>
      <c r="P721" t="str">
        <f>_xlfn.XLOOKUP(Orders[[#This Row],[Customer ID]],customers!$A$2:$A$1001,customers!$I$2:$I$1001,,0)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IF(_xlfn.XLOOKUP(C722,customers!$A$2:$A$1001,customers!$C$2:$C$1001, ,0)=0,"",_xlfn.XLOOKUP(C722,customers!$A$2:$A$1001,customers!$C$2:$C$1001,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5"/>
        <v>36.450000000000003</v>
      </c>
      <c r="N722" t="str">
        <f t="shared" si="33"/>
        <v>Excelsa</v>
      </c>
      <c r="O722" t="str">
        <f t="shared" si="34"/>
        <v>Dark</v>
      </c>
      <c r="P722" t="str">
        <f>_xlfn.XLOOKUP(Orders[[#This Row],[Customer ID]],customers!$A$2:$A$1001,customers!$I$2:$I$1001,,0)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IF(_xlfn.XLOOKUP(C723,customers!$A$2:$A$1001,customers!$C$2:$C$1001, ,0)=0,"",_xlfn.XLOOKUP(C723,customers!$A$2:$A$1001,customers!$C$2:$C$1001,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5"/>
        <v>8.9550000000000001</v>
      </c>
      <c r="N723" t="str">
        <f t="shared" si="33"/>
        <v>Robusta</v>
      </c>
      <c r="O723" t="str">
        <f t="shared" si="34"/>
        <v>Medium</v>
      </c>
      <c r="P723" t="str">
        <f>_xlfn.XLOOKUP(Orders[[#This Row],[Customer ID]],customers!$A$2:$A$1001,customers!$I$2:$I$1001,,0)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IF(_xlfn.XLOOKUP(C724,customers!$A$2:$A$1001,customers!$C$2:$C$1001, ,0)=0,"",_xlfn.XLOOKUP(C724,customers!$A$2:$A$1001,customers!$C$2:$C$1001,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5"/>
        <v>24.3</v>
      </c>
      <c r="N724" t="str">
        <f t="shared" si="33"/>
        <v>Excelsa</v>
      </c>
      <c r="O724" t="str">
        <f t="shared" si="34"/>
        <v>Dark</v>
      </c>
      <c r="P724" t="str">
        <f>_xlfn.XLOOKUP(Orders[[#This Row],[Customer ID]],customers!$A$2:$A$1001,customers!$I$2:$I$1001,,0)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IF(_xlfn.XLOOKUP(C725,customers!$A$2:$A$1001,customers!$C$2:$C$1001, ,0)=0,"",_xlfn.XLOOKUP(C725,customers!$A$2:$A$1001,customers!$C$2:$C$1001,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5"/>
        <v>63.249999999999993</v>
      </c>
      <c r="N725" t="str">
        <f t="shared" si="33"/>
        <v>Excelsa</v>
      </c>
      <c r="O725" t="str">
        <f t="shared" si="34"/>
        <v>Medium</v>
      </c>
      <c r="P725" t="str">
        <f>_xlfn.XLOOKUP(Orders[[#This Row],[Customer ID]],customers!$A$2:$A$1001,customers!$I$2:$I$1001,,0)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IF(_xlfn.XLOOKUP(C726,customers!$A$2:$A$1001,customers!$C$2:$C$1001, ,0)=0,"",_xlfn.XLOOKUP(C726,customers!$A$2:$A$1001,customers!$C$2:$C$1001,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5"/>
        <v>6.75</v>
      </c>
      <c r="N726" t="str">
        <f t="shared" si="33"/>
        <v>Arabica</v>
      </c>
      <c r="O726" t="str">
        <f t="shared" si="34"/>
        <v>Medium</v>
      </c>
      <c r="P726" t="str">
        <f>_xlfn.XLOOKUP(Orders[[#This Row],[Customer ID]],customers!$A$2:$A$1001,customers!$I$2:$I$1001,,0)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IF(_xlfn.XLOOKUP(C727,customers!$A$2:$A$1001,customers!$C$2:$C$1001, ,0)=0,"",_xlfn.XLOOKUP(C727,customers!$A$2:$A$1001,customers!$C$2:$C$1001,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5"/>
        <v>23.31</v>
      </c>
      <c r="N727" t="str">
        <f t="shared" si="33"/>
        <v>Arabica</v>
      </c>
      <c r="O727" t="str">
        <f t="shared" si="34"/>
        <v>Large</v>
      </c>
      <c r="P727" t="str">
        <f>_xlfn.XLOOKUP(Orders[[#This Row],[Customer ID]],customers!$A$2:$A$1001,customers!$I$2:$I$1001,,0)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IF(_xlfn.XLOOKUP(C728,customers!$A$2:$A$1001,customers!$C$2:$C$1001, ,0)=0,"",_xlfn.XLOOKUP(C728,customers!$A$2:$A$1001,customers!$C$2:$C$1001,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5"/>
        <v>145.82</v>
      </c>
      <c r="N728" t="str">
        <f t="shared" si="33"/>
        <v>Liberica</v>
      </c>
      <c r="O728" t="str">
        <f t="shared" si="34"/>
        <v>Large</v>
      </c>
      <c r="P728" t="str">
        <f>_xlfn.XLOOKUP(Orders[[#This Row],[Customer ID]],customers!$A$2:$A$1001,customers!$I$2:$I$1001,,0)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IF(_xlfn.XLOOKUP(C729,customers!$A$2:$A$1001,customers!$C$2:$C$1001, ,0)=0,"",_xlfn.XLOOKUP(C729,customers!$A$2:$A$1001,customers!$C$2:$C$1001,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5"/>
        <v>29.849999999999998</v>
      </c>
      <c r="N729" t="str">
        <f t="shared" si="33"/>
        <v>Robusta</v>
      </c>
      <c r="O729" t="str">
        <f t="shared" si="34"/>
        <v>Medium</v>
      </c>
      <c r="P729" t="str">
        <f>_xlfn.XLOOKUP(Orders[[#This Row],[Customer ID]],customers!$A$2:$A$1001,customers!$I$2:$I$1001,,0)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IF(_xlfn.XLOOKUP(C730,customers!$A$2:$A$1001,customers!$C$2:$C$1001, ,0)=0,"",_xlfn.XLOOKUP(C730,customers!$A$2:$A$1001,customers!$C$2:$C$1001,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5"/>
        <v>21.87</v>
      </c>
      <c r="N730" t="str">
        <f t="shared" si="33"/>
        <v>Excelsa</v>
      </c>
      <c r="O730" t="str">
        <f t="shared" si="34"/>
        <v>Dark</v>
      </c>
      <c r="P730" t="str">
        <f>_xlfn.XLOOKUP(Orders[[#This Row],[Customer ID]],customers!$A$2:$A$1001,customers!$I$2:$I$1001,,0)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IF(_xlfn.XLOOKUP(C731,customers!$A$2:$A$1001,customers!$C$2:$C$1001, ,0)=0,"",_xlfn.XLOOKUP(C731,customers!$A$2:$A$1001,customers!$C$2:$C$1001,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5"/>
        <v>4.3650000000000002</v>
      </c>
      <c r="N731" t="str">
        <f t="shared" si="33"/>
        <v>Liberica</v>
      </c>
      <c r="O731" t="str">
        <f t="shared" si="34"/>
        <v>Medium</v>
      </c>
      <c r="P731" t="str">
        <f>_xlfn.XLOOKUP(Orders[[#This Row],[Customer ID]],customers!$A$2:$A$1001,customers!$I$2:$I$1001,,0)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IF(_xlfn.XLOOKUP(C732,customers!$A$2:$A$1001,customers!$C$2:$C$1001, ,0)=0,"",_xlfn.XLOOKUP(C732,customers!$A$2:$A$1001,customers!$C$2:$C$1001,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5"/>
        <v>36.454999999999998</v>
      </c>
      <c r="N732" t="str">
        <f t="shared" si="33"/>
        <v>Liberica</v>
      </c>
      <c r="O732" t="str">
        <f t="shared" si="34"/>
        <v>Large</v>
      </c>
      <c r="P732" t="str">
        <f>_xlfn.XLOOKUP(Orders[[#This Row],[Customer ID]],customers!$A$2:$A$1001,customers!$I$2:$I$1001,,0)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IF(_xlfn.XLOOKUP(C733,customers!$A$2:$A$1001,customers!$C$2:$C$1001, ,0)=0,"",_xlfn.XLOOKUP(C733,customers!$A$2:$A$1001,customers!$C$2:$C$1001,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5"/>
        <v>15.54</v>
      </c>
      <c r="N733" t="str">
        <f t="shared" si="33"/>
        <v>Liberica</v>
      </c>
      <c r="O733" t="str">
        <f t="shared" si="34"/>
        <v>Dark</v>
      </c>
      <c r="P733" t="str">
        <f>_xlfn.XLOOKUP(Orders[[#This Row],[Customer ID]],customers!$A$2:$A$1001,customers!$I$2:$I$1001,,0)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IF(_xlfn.XLOOKUP(C734,customers!$A$2:$A$1001,customers!$C$2:$C$1001, ,0)=0,"",_xlfn.XLOOKUP(C734,customers!$A$2:$A$1001,customers!$C$2:$C$1001,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5"/>
        <v>8.91</v>
      </c>
      <c r="N734" t="str">
        <f t="shared" si="33"/>
        <v>Excelsa</v>
      </c>
      <c r="O734" t="str">
        <f t="shared" si="34"/>
        <v>Large</v>
      </c>
      <c r="P734" t="str">
        <f>_xlfn.XLOOKUP(Orders[[#This Row],[Customer ID]],customers!$A$2:$A$1001,customers!$I$2:$I$1001,,0)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IF(_xlfn.XLOOKUP(C735,customers!$A$2:$A$1001,customers!$C$2:$C$1001, ,0)=0,"",_xlfn.XLOOKUP(C735,customers!$A$2:$A$1001,customers!$C$2:$C$1001,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5"/>
        <v>100.39499999999998</v>
      </c>
      <c r="N735" t="str">
        <f t="shared" si="33"/>
        <v>Liberica</v>
      </c>
      <c r="O735" t="str">
        <f t="shared" si="34"/>
        <v>Medium</v>
      </c>
      <c r="P735" t="str">
        <f>_xlfn.XLOOKUP(Orders[[#This Row],[Customer ID]],customers!$A$2:$A$1001,customers!$I$2:$I$1001,,0)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IF(_xlfn.XLOOKUP(C736,customers!$A$2:$A$1001,customers!$C$2:$C$1001, ,0)=0,"",_xlfn.XLOOKUP(C736,customers!$A$2:$A$1001,customers!$C$2:$C$1001,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5"/>
        <v>13.424999999999997</v>
      </c>
      <c r="N736" t="str">
        <f t="shared" si="33"/>
        <v>Robusta</v>
      </c>
      <c r="O736" t="str">
        <f t="shared" si="34"/>
        <v>Dark</v>
      </c>
      <c r="P736" t="str">
        <f>_xlfn.XLOOKUP(Orders[[#This Row],[Customer ID]],customers!$A$2:$A$1001,customers!$I$2:$I$1001,,0)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IF(_xlfn.XLOOKUP(C737,customers!$A$2:$A$1001,customers!$C$2:$C$1001, ,0)=0,"",_xlfn.XLOOKUP(C737,customers!$A$2:$A$1001,customers!$C$2:$C$1001,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5"/>
        <v>21.87</v>
      </c>
      <c r="N737" t="str">
        <f t="shared" si="33"/>
        <v>Excelsa</v>
      </c>
      <c r="O737" t="str">
        <f t="shared" si="34"/>
        <v>Dark</v>
      </c>
      <c r="P737" t="str">
        <f>_xlfn.XLOOKUP(Orders[[#This Row],[Customer ID]],customers!$A$2:$A$1001,customers!$I$2:$I$1001,,0)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IF(_xlfn.XLOOKUP(C738,customers!$A$2:$A$1001,customers!$C$2:$C$1001, ,0)=0,"",_xlfn.XLOOKUP(C738,customers!$A$2:$A$1001,customers!$C$2:$C$1001,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5"/>
        <v>25.9</v>
      </c>
      <c r="N738" t="str">
        <f t="shared" si="33"/>
        <v>Liberica</v>
      </c>
      <c r="O738" t="str">
        <f t="shared" si="34"/>
        <v>Dark</v>
      </c>
      <c r="P738" t="str">
        <f>_xlfn.XLOOKUP(Orders[[#This Row],[Customer ID]],customers!$A$2:$A$1001,customers!$I$2:$I$1001,,0)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IF(_xlfn.XLOOKUP(C739,customers!$A$2:$A$1001,customers!$C$2:$C$1001, ,0)=0,"",_xlfn.XLOOKUP(C739,customers!$A$2:$A$1001,customers!$C$2:$C$1001,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5"/>
        <v>56.25</v>
      </c>
      <c r="N739" t="str">
        <f t="shared" si="33"/>
        <v>Arabica</v>
      </c>
      <c r="O739" t="str">
        <f t="shared" si="34"/>
        <v>Medium</v>
      </c>
      <c r="P739" t="str">
        <f>_xlfn.XLOOKUP(Orders[[#This Row],[Customer ID]],customers!$A$2:$A$1001,customers!$I$2:$I$1001,,0)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IF(_xlfn.XLOOKUP(C740,customers!$A$2:$A$1001,customers!$C$2:$C$1001, ,0)=0,"",_xlfn.XLOOKUP(C740,customers!$A$2:$A$1001,customers!$C$2:$C$1001,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5"/>
        <v>10.754999999999999</v>
      </c>
      <c r="N740" t="str">
        <f t="shared" si="33"/>
        <v>Robusta</v>
      </c>
      <c r="O740" t="str">
        <f t="shared" si="34"/>
        <v>Large</v>
      </c>
      <c r="P740" t="str">
        <f>_xlfn.XLOOKUP(Orders[[#This Row],[Customer ID]],customers!$A$2:$A$1001,customers!$I$2:$I$1001,,0)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IF(_xlfn.XLOOKUP(C741,customers!$A$2:$A$1001,customers!$C$2:$C$1001, ,0)=0,"",_xlfn.XLOOKUP(C741,customers!$A$2:$A$1001,customers!$C$2:$C$1001,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5"/>
        <v>18.225000000000001</v>
      </c>
      <c r="N741" t="str">
        <f t="shared" si="33"/>
        <v>Excelsa</v>
      </c>
      <c r="O741" t="str">
        <f t="shared" si="34"/>
        <v>Dark</v>
      </c>
      <c r="P741" t="str">
        <f>_xlfn.XLOOKUP(Orders[[#This Row],[Customer ID]],customers!$A$2:$A$1001,customers!$I$2:$I$1001,,0)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IF(_xlfn.XLOOKUP(C742,customers!$A$2:$A$1001,customers!$C$2:$C$1001, ,0)=0,"",_xlfn.XLOOKUP(C742,customers!$A$2:$A$1001,customers!$C$2:$C$1001,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5"/>
        <v>28.679999999999996</v>
      </c>
      <c r="N742" t="str">
        <f t="shared" si="33"/>
        <v>Robusta</v>
      </c>
      <c r="O742" t="str">
        <f t="shared" si="34"/>
        <v>Large</v>
      </c>
      <c r="P742" t="str">
        <f>_xlfn.XLOOKUP(Orders[[#This Row],[Customer ID]],customers!$A$2:$A$1001,customers!$I$2:$I$1001,,0)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IF(_xlfn.XLOOKUP(C743,customers!$A$2:$A$1001,customers!$C$2:$C$1001, ,0)=0,"",_xlfn.XLOOKUP(C743,customers!$A$2:$A$1001,customers!$C$2:$C$1001,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5"/>
        <v>8.73</v>
      </c>
      <c r="N743" t="str">
        <f t="shared" si="33"/>
        <v>Liberica</v>
      </c>
      <c r="O743" t="str">
        <f t="shared" si="34"/>
        <v>Medium</v>
      </c>
      <c r="P743" t="str">
        <f>_xlfn.XLOOKUP(Orders[[#This Row],[Customer ID]],customers!$A$2:$A$1001,customers!$I$2:$I$1001,,0)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IF(_xlfn.XLOOKUP(C744,customers!$A$2:$A$1001,customers!$C$2:$C$1001, ,0)=0,"",_xlfn.XLOOKUP(C744,customers!$A$2:$A$1001,customers!$C$2:$C$1001,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5"/>
        <v>58.2</v>
      </c>
      <c r="N744" t="str">
        <f t="shared" si="33"/>
        <v>Liberica</v>
      </c>
      <c r="O744" t="str">
        <f t="shared" si="34"/>
        <v>Medium</v>
      </c>
      <c r="P744" t="str">
        <f>_xlfn.XLOOKUP(Orders[[#This Row],[Customer ID]],customers!$A$2:$A$1001,customers!$I$2:$I$1001,,0)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IF(_xlfn.XLOOKUP(C745,customers!$A$2:$A$1001,customers!$C$2:$C$1001, ,0)=0,"",_xlfn.XLOOKUP(C745,customers!$A$2:$A$1001,customers!$C$2:$C$1001,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5"/>
        <v>17.91</v>
      </c>
      <c r="N745" t="str">
        <f t="shared" si="33"/>
        <v>Arabica</v>
      </c>
      <c r="O745" t="str">
        <f t="shared" si="34"/>
        <v>Dark</v>
      </c>
      <c r="P745" t="str">
        <f>_xlfn.XLOOKUP(Orders[[#This Row],[Customer ID]],customers!$A$2:$A$1001,customers!$I$2:$I$1001,,0)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IF(_xlfn.XLOOKUP(C746,customers!$A$2:$A$1001,customers!$C$2:$C$1001, ,0)=0,"",_xlfn.XLOOKUP(C746,customers!$A$2:$A$1001,customers!$C$2:$C$1001,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5"/>
        <v>17.91</v>
      </c>
      <c r="N746" t="str">
        <f t="shared" si="33"/>
        <v>Robusta</v>
      </c>
      <c r="O746" t="str">
        <f t="shared" si="34"/>
        <v>Medium</v>
      </c>
      <c r="P746" t="str">
        <f>_xlfn.XLOOKUP(Orders[[#This Row],[Customer ID]],customers!$A$2:$A$1001,customers!$I$2:$I$1001,,0)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IF(_xlfn.XLOOKUP(C747,customers!$A$2:$A$1001,customers!$C$2:$C$1001, ,0)=0,"",_xlfn.XLOOKUP(C747,customers!$A$2:$A$1001,customers!$C$2:$C$1001,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5"/>
        <v>14.58</v>
      </c>
      <c r="N747" t="str">
        <f t="shared" si="33"/>
        <v>Excelsa</v>
      </c>
      <c r="O747" t="str">
        <f t="shared" si="34"/>
        <v>Dark</v>
      </c>
      <c r="P747" t="str">
        <f>_xlfn.XLOOKUP(Orders[[#This Row],[Customer ID]],customers!$A$2:$A$1001,customers!$I$2:$I$1001,,0)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IF(_xlfn.XLOOKUP(C748,customers!$A$2:$A$1001,customers!$C$2:$C$1001, ,0)=0,"",_xlfn.XLOOKUP(C748,customers!$A$2:$A$1001,customers!$C$2:$C$1001,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5"/>
        <v>33.75</v>
      </c>
      <c r="N748" t="str">
        <f t="shared" si="33"/>
        <v>Arabica</v>
      </c>
      <c r="O748" t="str">
        <f t="shared" si="34"/>
        <v>Medium</v>
      </c>
      <c r="P748" t="str">
        <f>_xlfn.XLOOKUP(Orders[[#This Row],[Customer ID]],customers!$A$2:$A$1001,customers!$I$2:$I$1001,,0)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IF(_xlfn.XLOOKUP(C749,customers!$A$2:$A$1001,customers!$C$2:$C$1001, ,0)=0,"",_xlfn.XLOOKUP(C749,customers!$A$2:$A$1001,customers!$C$2:$C$1001,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5"/>
        <v>34.92</v>
      </c>
      <c r="N749" t="str">
        <f t="shared" si="33"/>
        <v>Liberica</v>
      </c>
      <c r="O749" t="str">
        <f t="shared" si="34"/>
        <v>Medium</v>
      </c>
      <c r="P749" t="str">
        <f>_xlfn.XLOOKUP(Orders[[#This Row],[Customer ID]],customers!$A$2:$A$1001,customers!$I$2:$I$1001,,0)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IF(_xlfn.XLOOKUP(C750,customers!$A$2:$A$1001,customers!$C$2:$C$1001, ,0)=0,"",_xlfn.XLOOKUP(C750,customers!$A$2:$A$1001,customers!$C$2:$C$1001,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5"/>
        <v>14.58</v>
      </c>
      <c r="N750" t="str">
        <f t="shared" si="33"/>
        <v>Excelsa</v>
      </c>
      <c r="O750" t="str">
        <f t="shared" si="34"/>
        <v>Dark</v>
      </c>
      <c r="P750" t="str">
        <f>_xlfn.XLOOKUP(Orders[[#This Row],[Customer ID]],customers!$A$2:$A$1001,customers!$I$2:$I$1001,,0)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IF(_xlfn.XLOOKUP(C751,customers!$A$2:$A$1001,customers!$C$2:$C$1001, ,0)=0,"",_xlfn.XLOOKUP(C751,customers!$A$2:$A$1001,customers!$C$2:$C$1001,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5"/>
        <v>5.3699999999999992</v>
      </c>
      <c r="N751" t="str">
        <f t="shared" si="33"/>
        <v>Robusta</v>
      </c>
      <c r="O751" t="str">
        <f t="shared" si="34"/>
        <v>Dark</v>
      </c>
      <c r="P751" t="str">
        <f>_xlfn.XLOOKUP(Orders[[#This Row],[Customer ID]],customers!$A$2:$A$1001,customers!$I$2:$I$1001,,0)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IF(_xlfn.XLOOKUP(C752,customers!$A$2:$A$1001,customers!$C$2:$C$1001, ,0)=0,"",_xlfn.XLOOKUP(C752,customers!$A$2:$A$1001,customers!$C$2:$C$1001,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5"/>
        <v>5.97</v>
      </c>
      <c r="N752" t="str">
        <f t="shared" si="33"/>
        <v>Robusta</v>
      </c>
      <c r="O752" t="str">
        <f t="shared" si="34"/>
        <v>Medium</v>
      </c>
      <c r="P752" t="str">
        <f>_xlfn.XLOOKUP(Orders[[#This Row],[Customer ID]],customers!$A$2:$A$1001,customers!$I$2:$I$1001,,0)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IF(_xlfn.XLOOKUP(C753,customers!$A$2:$A$1001,customers!$C$2:$C$1001, ,0)=0,"",_xlfn.XLOOKUP(C753,customers!$A$2:$A$1001,customers!$C$2:$C$1001,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5"/>
        <v>19.02</v>
      </c>
      <c r="N753" t="str">
        <f t="shared" si="33"/>
        <v>Liberica</v>
      </c>
      <c r="O753" t="str">
        <f t="shared" si="34"/>
        <v>Large</v>
      </c>
      <c r="P753" t="str">
        <f>_xlfn.XLOOKUP(Orders[[#This Row],[Customer ID]],customers!$A$2:$A$1001,customers!$I$2:$I$1001,,0)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IF(_xlfn.XLOOKUP(C754,customers!$A$2:$A$1001,customers!$C$2:$C$1001, ,0)=0,"",_xlfn.XLOOKUP(C754,customers!$A$2:$A$1001,customers!$C$2:$C$1001,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5"/>
        <v>27.5</v>
      </c>
      <c r="N754" t="str">
        <f t="shared" si="33"/>
        <v>Excelsa</v>
      </c>
      <c r="O754" t="str">
        <f t="shared" si="34"/>
        <v>Medium</v>
      </c>
      <c r="P754" t="str">
        <f>_xlfn.XLOOKUP(Orders[[#This Row],[Customer ID]],customers!$A$2:$A$1001,customers!$I$2:$I$1001,,0)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IF(_xlfn.XLOOKUP(C755,customers!$A$2:$A$1001,customers!$C$2:$C$1001, ,0)=0,"",_xlfn.XLOOKUP(C755,customers!$A$2:$A$1001,customers!$C$2:$C$1001,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5"/>
        <v>29.849999999999998</v>
      </c>
      <c r="N755" t="str">
        <f t="shared" si="33"/>
        <v>Arabica</v>
      </c>
      <c r="O755" t="str">
        <f t="shared" si="34"/>
        <v>Dark</v>
      </c>
      <c r="P755" t="str">
        <f>_xlfn.XLOOKUP(Orders[[#This Row],[Customer ID]],customers!$A$2:$A$1001,customers!$I$2:$I$1001,,0)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IF(_xlfn.XLOOKUP(C756,customers!$A$2:$A$1001,customers!$C$2:$C$1001, ,0)=0,"",_xlfn.XLOOKUP(C756,customers!$A$2:$A$1001,customers!$C$2:$C$1001,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5"/>
        <v>17.91</v>
      </c>
      <c r="N756" t="str">
        <f t="shared" si="33"/>
        <v>Arabica</v>
      </c>
      <c r="O756" t="str">
        <f t="shared" si="34"/>
        <v>Dark</v>
      </c>
      <c r="P756" t="str">
        <f>_xlfn.XLOOKUP(Orders[[#This Row],[Customer ID]],customers!$A$2:$A$1001,customers!$I$2:$I$1001,,0)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IF(_xlfn.XLOOKUP(C757,customers!$A$2:$A$1001,customers!$C$2:$C$1001, ,0)=0,"",_xlfn.XLOOKUP(C757,customers!$A$2:$A$1001,customers!$C$2:$C$1001,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5"/>
        <v>28.53</v>
      </c>
      <c r="N757" t="str">
        <f t="shared" si="33"/>
        <v>Liberica</v>
      </c>
      <c r="O757" t="str">
        <f t="shared" si="34"/>
        <v>Large</v>
      </c>
      <c r="P757" t="str">
        <f>_xlfn.XLOOKUP(Orders[[#This Row],[Customer ID]],customers!$A$2:$A$1001,customers!$I$2:$I$1001,,0)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IF(_xlfn.XLOOKUP(C758,customers!$A$2:$A$1001,customers!$C$2:$C$1001, ,0)=0,"",_xlfn.XLOOKUP(C758,customers!$A$2:$A$1001,customers!$C$2:$C$1001,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5"/>
        <v>35.799999999999997</v>
      </c>
      <c r="N758" t="str">
        <f t="shared" si="33"/>
        <v>Robusta</v>
      </c>
      <c r="O758" t="str">
        <f t="shared" si="34"/>
        <v>Dark</v>
      </c>
      <c r="P758" t="str">
        <f>_xlfn.XLOOKUP(Orders[[#This Row],[Customer ID]],customers!$A$2:$A$1001,customers!$I$2:$I$1001,,0)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IF(_xlfn.XLOOKUP(C759,customers!$A$2:$A$1001,customers!$C$2:$C$1001, ,0)=0,"",_xlfn.XLOOKUP(C759,customers!$A$2:$A$1001,customers!$C$2:$C$1001,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5"/>
        <v>17.91</v>
      </c>
      <c r="N759" t="str">
        <f t="shared" si="33"/>
        <v>Arabica</v>
      </c>
      <c r="O759" t="str">
        <f t="shared" si="34"/>
        <v>Dark</v>
      </c>
      <c r="P759" t="str">
        <f>_xlfn.XLOOKUP(Orders[[#This Row],[Customer ID]],customers!$A$2:$A$1001,customers!$I$2:$I$1001,,0)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IF(_xlfn.XLOOKUP(C760,customers!$A$2:$A$1001,customers!$C$2:$C$1001, ,0)=0,"",_xlfn.XLOOKUP(C760,customers!$A$2:$A$1001,customers!$C$2:$C$1001,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5"/>
        <v>8.9499999999999993</v>
      </c>
      <c r="N760" t="str">
        <f t="shared" si="33"/>
        <v>Robusta</v>
      </c>
      <c r="O760" t="str">
        <f t="shared" si="34"/>
        <v>Dark</v>
      </c>
      <c r="P760" t="str">
        <f>_xlfn.XLOOKUP(Orders[[#This Row],[Customer ID]],customers!$A$2:$A$1001,customers!$I$2:$I$1001,,0)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IF(_xlfn.XLOOKUP(C761,customers!$A$2:$A$1001,customers!$C$2:$C$1001, ,0)=0,"",_xlfn.XLOOKUP(C761,customers!$A$2:$A$1001,customers!$C$2:$C$1001,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5"/>
        <v>29.784999999999997</v>
      </c>
      <c r="N761" t="str">
        <f t="shared" si="33"/>
        <v>Liberica</v>
      </c>
      <c r="O761" t="str">
        <f t="shared" si="34"/>
        <v>Dark</v>
      </c>
      <c r="P761" t="str">
        <f>_xlfn.XLOOKUP(Orders[[#This Row],[Customer ID]],customers!$A$2:$A$1001,customers!$I$2:$I$1001,,0)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IF(_xlfn.XLOOKUP(C762,customers!$A$2:$A$1001,customers!$C$2:$C$1001, ,0)=0,"",_xlfn.XLOOKUP(C762,customers!$A$2:$A$1001,customers!$C$2:$C$1001,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5"/>
        <v>44.55</v>
      </c>
      <c r="N762" t="str">
        <f t="shared" si="33"/>
        <v>Excelsa</v>
      </c>
      <c r="O762" t="str">
        <f t="shared" si="34"/>
        <v>Large</v>
      </c>
      <c r="P762" t="str">
        <f>_xlfn.XLOOKUP(Orders[[#This Row],[Customer ID]],customers!$A$2:$A$1001,customers!$I$2:$I$1001,,0)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IF(_xlfn.XLOOKUP(C763,customers!$A$2:$A$1001,customers!$C$2:$C$1001, ,0)=0,"",_xlfn.XLOOKUP(C763,customers!$A$2:$A$1001,customers!$C$2:$C$1001,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5"/>
        <v>89.1</v>
      </c>
      <c r="N763" t="str">
        <f t="shared" si="33"/>
        <v>Excelsa</v>
      </c>
      <c r="O763" t="str">
        <f t="shared" si="34"/>
        <v>Large</v>
      </c>
      <c r="P763" t="str">
        <f>_xlfn.XLOOKUP(Orders[[#This Row],[Customer ID]],customers!$A$2:$A$1001,customers!$I$2:$I$1001,,0)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IF(_xlfn.XLOOKUP(C764,customers!$A$2:$A$1001,customers!$C$2:$C$1001, ,0)=0,"",_xlfn.XLOOKUP(C764,customers!$A$2:$A$1001,customers!$C$2:$C$1001,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5"/>
        <v>43.650000000000006</v>
      </c>
      <c r="N764" t="str">
        <f t="shared" si="33"/>
        <v>Liberica</v>
      </c>
      <c r="O764" t="str">
        <f t="shared" si="34"/>
        <v>Medium</v>
      </c>
      <c r="P764" t="str">
        <f>_xlfn.XLOOKUP(Orders[[#This Row],[Customer ID]],customers!$A$2:$A$1001,customers!$I$2:$I$1001,,0)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IF(_xlfn.XLOOKUP(C765,customers!$A$2:$A$1001,customers!$C$2:$C$1001, ,0)=0,"",_xlfn.XLOOKUP(C765,customers!$A$2:$A$1001,customers!$C$2:$C$1001,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5"/>
        <v>23.31</v>
      </c>
      <c r="N765" t="str">
        <f t="shared" si="33"/>
        <v>Arabica</v>
      </c>
      <c r="O765" t="str">
        <f t="shared" si="34"/>
        <v>Large</v>
      </c>
      <c r="P765" t="str">
        <f>_xlfn.XLOOKUP(Orders[[#This Row],[Customer ID]],customers!$A$2:$A$1001,customers!$I$2:$I$1001,,0)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IF(_xlfn.XLOOKUP(C766,customers!$A$2:$A$1001,customers!$C$2:$C$1001, ,0)=0,"",_xlfn.XLOOKUP(C766,customers!$A$2:$A$1001,customers!$C$2:$C$1001,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5"/>
        <v>178.70999999999998</v>
      </c>
      <c r="N766" t="str">
        <f t="shared" si="33"/>
        <v>Arabica</v>
      </c>
      <c r="O766" t="str">
        <f t="shared" si="34"/>
        <v>Large</v>
      </c>
      <c r="P766" t="str">
        <f>_xlfn.XLOOKUP(Orders[[#This Row],[Customer ID]],customers!$A$2:$A$1001,customers!$I$2:$I$1001,,0)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IF(_xlfn.XLOOKUP(C767,customers!$A$2:$A$1001,customers!$C$2:$C$1001, ,0)=0,"",_xlfn.XLOOKUP(C767,customers!$A$2:$A$1001,customers!$C$2:$C$1001,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5"/>
        <v>59.699999999999996</v>
      </c>
      <c r="N767" t="str">
        <f t="shared" si="33"/>
        <v>Robusta</v>
      </c>
      <c r="O767" t="str">
        <f t="shared" si="34"/>
        <v>Medium</v>
      </c>
      <c r="P767" t="str">
        <f>_xlfn.XLOOKUP(Orders[[#This Row],[Customer ID]],customers!$A$2:$A$1001,customers!$I$2:$I$1001,,0)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IF(_xlfn.XLOOKUP(C768,customers!$A$2:$A$1001,customers!$C$2:$C$1001, ,0)=0,"",_xlfn.XLOOKUP(C768,customers!$A$2:$A$1001,customers!$C$2:$C$1001,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5"/>
        <v>15.54</v>
      </c>
      <c r="N768" t="str">
        <f t="shared" si="33"/>
        <v>Arabica</v>
      </c>
      <c r="O768" t="str">
        <f t="shared" si="34"/>
        <v>Large</v>
      </c>
      <c r="P768" t="str">
        <f>_xlfn.XLOOKUP(Orders[[#This Row],[Customer ID]],customers!$A$2:$A$1001,customers!$I$2:$I$1001,,0)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IF(_xlfn.XLOOKUP(C769,customers!$A$2:$A$1001,customers!$C$2:$C$1001, ,0)=0,"",_xlfn.XLOOKUP(C769,customers!$A$2:$A$1001,customers!$C$2:$C$1001,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5"/>
        <v>89.35499999999999</v>
      </c>
      <c r="N769" t="str">
        <f t="shared" si="33"/>
        <v>Arabica</v>
      </c>
      <c r="O769" t="str">
        <f t="shared" si="34"/>
        <v>Large</v>
      </c>
      <c r="P769" t="str">
        <f>_xlfn.XLOOKUP(Orders[[#This Row],[Customer ID]],customers!$A$2:$A$1001,customers!$I$2:$I$1001,,0)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IF(_xlfn.XLOOKUP(C770,customers!$A$2:$A$1001,customers!$C$2:$C$1001, ,0)=0,"",_xlfn.XLOOKUP(C770,customers!$A$2:$A$1001,customers!$C$2:$C$1001,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5"/>
        <v>23.9</v>
      </c>
      <c r="N770" t="str">
        <f t="shared" si="33"/>
        <v>Robusta</v>
      </c>
      <c r="O770" t="str">
        <f t="shared" si="34"/>
        <v>Large</v>
      </c>
      <c r="P770" t="str">
        <f>_xlfn.XLOOKUP(Orders[[#This Row],[Customer ID]],customers!$A$2:$A$1001,customers!$I$2:$I$1001,,0)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IF(_xlfn.XLOOKUP(C771,customers!$A$2:$A$1001,customers!$C$2:$C$1001, ,0)=0,"",_xlfn.XLOOKUP(C771,customers!$A$2:$A$1001,customers!$C$2:$C$1001,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si="35"/>
        <v>137.31</v>
      </c>
      <c r="N771" t="str">
        <f t="shared" ref="N771:N834" si="36">IF(I771="Rob","Robusta",IF(I771="Exc","Excelsa",IF(I771="Ara","Arabica",IF(I771="Lib","Liberica",""))))</f>
        <v>Robusta</v>
      </c>
      <c r="O771" t="str">
        <f t="shared" ref="O771:O834" si="37">IF($J771="M","Medium",IF($J771="L","Large",IF($J771="D","Dark","")))</f>
        <v>Medium</v>
      </c>
      <c r="P771" t="str">
        <f>_xlfn.XLOOKUP(Orders[[#This Row],[Customer ID]],customers!$A$2:$A$1001,customers!$I$2:$I$1001,,0)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IF(_xlfn.XLOOKUP(C772,customers!$A$2:$A$1001,customers!$C$2:$C$1001, ,0)=0,"",_xlfn.XLOOKUP(C772,customers!$A$2:$A$1001,customers!$C$2:$C$1001,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ref="M772:M835" si="38">$L772*$E772</f>
        <v>9.9499999999999993</v>
      </c>
      <c r="N772" t="str">
        <f t="shared" si="36"/>
        <v>Arabica</v>
      </c>
      <c r="O772" t="str">
        <f t="shared" si="37"/>
        <v>Dark</v>
      </c>
      <c r="P772" t="str">
        <f>_xlfn.XLOOKUP(Orders[[#This Row],[Customer ID]],customers!$A$2:$A$1001,customers!$I$2:$I$1001,,0)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IF(_xlfn.XLOOKUP(C773,customers!$A$2:$A$1001,customers!$C$2:$C$1001, ,0)=0,"",_xlfn.XLOOKUP(C773,customers!$A$2:$A$1001,customers!$C$2:$C$1001,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8"/>
        <v>21.509999999999998</v>
      </c>
      <c r="N773" t="str">
        <f t="shared" si="36"/>
        <v>Robusta</v>
      </c>
      <c r="O773" t="str">
        <f t="shared" si="37"/>
        <v>Large</v>
      </c>
      <c r="P773" t="str">
        <f>_xlfn.XLOOKUP(Orders[[#This Row],[Customer ID]],customers!$A$2:$A$1001,customers!$I$2:$I$1001,,0)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IF(_xlfn.XLOOKUP(C774,customers!$A$2:$A$1001,customers!$C$2:$C$1001, ,0)=0,"",_xlfn.XLOOKUP(C774,customers!$A$2:$A$1001,customers!$C$2:$C$1001,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8"/>
        <v>82.5</v>
      </c>
      <c r="N774" t="str">
        <f t="shared" si="36"/>
        <v>Excelsa</v>
      </c>
      <c r="O774" t="str">
        <f t="shared" si="37"/>
        <v>Medium</v>
      </c>
      <c r="P774" t="str">
        <f>_xlfn.XLOOKUP(Orders[[#This Row],[Customer ID]],customers!$A$2:$A$1001,customers!$I$2:$I$1001,,0)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IF(_xlfn.XLOOKUP(C775,customers!$A$2:$A$1001,customers!$C$2:$C$1001, ,0)=0,"",_xlfn.XLOOKUP(C775,customers!$A$2:$A$1001,customers!$C$2:$C$1001,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8"/>
        <v>8.73</v>
      </c>
      <c r="N775" t="str">
        <f t="shared" si="36"/>
        <v>Liberica</v>
      </c>
      <c r="O775" t="str">
        <f t="shared" si="37"/>
        <v>Medium</v>
      </c>
      <c r="P775" t="str">
        <f>_xlfn.XLOOKUP(Orders[[#This Row],[Customer ID]],customers!$A$2:$A$1001,customers!$I$2:$I$1001,,0)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IF(_xlfn.XLOOKUP(C776,customers!$A$2:$A$1001,customers!$C$2:$C$1001, ,0)=0,"",_xlfn.XLOOKUP(C776,customers!$A$2:$A$1001,customers!$C$2:$C$1001,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8"/>
        <v>19.899999999999999</v>
      </c>
      <c r="N776" t="str">
        <f t="shared" si="36"/>
        <v>Robusta</v>
      </c>
      <c r="O776" t="str">
        <f t="shared" si="37"/>
        <v>Medium</v>
      </c>
      <c r="P776" t="str">
        <f>_xlfn.XLOOKUP(Orders[[#This Row],[Customer ID]],customers!$A$2:$A$1001,customers!$I$2:$I$1001,,0)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IF(_xlfn.XLOOKUP(C777,customers!$A$2:$A$1001,customers!$C$2:$C$1001, ,0)=0,"",_xlfn.XLOOKUP(C777,customers!$A$2:$A$1001,customers!$C$2:$C$1001,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8"/>
        <v>17.82</v>
      </c>
      <c r="N777" t="str">
        <f t="shared" si="36"/>
        <v>Excelsa</v>
      </c>
      <c r="O777" t="str">
        <f t="shared" si="37"/>
        <v>Large</v>
      </c>
      <c r="P777" t="str">
        <f>_xlfn.XLOOKUP(Orders[[#This Row],[Customer ID]],customers!$A$2:$A$1001,customers!$I$2:$I$1001,,0)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IF(_xlfn.XLOOKUP(C778,customers!$A$2:$A$1001,customers!$C$2:$C$1001, ,0)=0,"",_xlfn.XLOOKUP(C778,customers!$A$2:$A$1001,customers!$C$2:$C$1001,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8"/>
        <v>20.25</v>
      </c>
      <c r="N778" t="str">
        <f t="shared" si="36"/>
        <v>Arabica</v>
      </c>
      <c r="O778" t="str">
        <f t="shared" si="37"/>
        <v>Medium</v>
      </c>
      <c r="P778" t="str">
        <f>_xlfn.XLOOKUP(Orders[[#This Row],[Customer ID]],customers!$A$2:$A$1001,customers!$I$2:$I$1001,,0)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IF(_xlfn.XLOOKUP(C779,customers!$A$2:$A$1001,customers!$C$2:$C$1001, ,0)=0,"",_xlfn.XLOOKUP(C779,customers!$A$2:$A$1001,customers!$C$2:$C$1001,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8"/>
        <v>59.569999999999993</v>
      </c>
      <c r="N779" t="str">
        <f t="shared" si="36"/>
        <v>Arabica</v>
      </c>
      <c r="O779" t="str">
        <f t="shared" si="37"/>
        <v>Large</v>
      </c>
      <c r="P779" t="str">
        <f>_xlfn.XLOOKUP(Orders[[#This Row],[Customer ID]],customers!$A$2:$A$1001,customers!$I$2:$I$1001,,0)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IF(_xlfn.XLOOKUP(C780,customers!$A$2:$A$1001,customers!$C$2:$C$1001, ,0)=0,"",_xlfn.XLOOKUP(C780,customers!$A$2:$A$1001,customers!$C$2:$C$1001,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8"/>
        <v>19.02</v>
      </c>
      <c r="N780" t="str">
        <f t="shared" si="36"/>
        <v>Liberica</v>
      </c>
      <c r="O780" t="str">
        <f t="shared" si="37"/>
        <v>Large</v>
      </c>
      <c r="P780" t="str">
        <f>_xlfn.XLOOKUP(Orders[[#This Row],[Customer ID]],customers!$A$2:$A$1001,customers!$I$2:$I$1001,,0)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IF(_xlfn.XLOOKUP(C781,customers!$A$2:$A$1001,customers!$C$2:$C$1001, ,0)=0,"",_xlfn.XLOOKUP(C781,customers!$A$2:$A$1001,customers!$C$2:$C$1001,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8"/>
        <v>77.699999999999989</v>
      </c>
      <c r="N781" t="str">
        <f t="shared" si="36"/>
        <v>Liberica</v>
      </c>
      <c r="O781" t="str">
        <f t="shared" si="37"/>
        <v>Dark</v>
      </c>
      <c r="P781" t="str">
        <f>_xlfn.XLOOKUP(Orders[[#This Row],[Customer ID]],customers!$A$2:$A$1001,customers!$I$2:$I$1001,,0)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IF(_xlfn.XLOOKUP(C782,customers!$A$2:$A$1001,customers!$C$2:$C$1001, ,0)=0,"",_xlfn.XLOOKUP(C782,customers!$A$2:$A$1001,customers!$C$2:$C$1001,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8"/>
        <v>41.25</v>
      </c>
      <c r="N782" t="str">
        <f t="shared" si="36"/>
        <v>Excelsa</v>
      </c>
      <c r="O782" t="str">
        <f t="shared" si="37"/>
        <v>Medium</v>
      </c>
      <c r="P782" t="str">
        <f>_xlfn.XLOOKUP(Orders[[#This Row],[Customer ID]],customers!$A$2:$A$1001,customers!$I$2:$I$1001,,0)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IF(_xlfn.XLOOKUP(C783,customers!$A$2:$A$1001,customers!$C$2:$C$1001, ,0)=0,"",_xlfn.XLOOKUP(C783,customers!$A$2:$A$1001,customers!$C$2:$C$1001,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8"/>
        <v>145.82</v>
      </c>
      <c r="N783" t="str">
        <f t="shared" si="36"/>
        <v>Liberica</v>
      </c>
      <c r="O783" t="str">
        <f t="shared" si="37"/>
        <v>Large</v>
      </c>
      <c r="P783" t="str">
        <f>_xlfn.XLOOKUP(Orders[[#This Row],[Customer ID]],customers!$A$2:$A$1001,customers!$I$2:$I$1001,,0)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IF(_xlfn.XLOOKUP(C784,customers!$A$2:$A$1001,customers!$C$2:$C$1001, ,0)=0,"",_xlfn.XLOOKUP(C784,customers!$A$2:$A$1001,customers!$C$2:$C$1001,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8"/>
        <v>26.73</v>
      </c>
      <c r="N784" t="str">
        <f t="shared" si="36"/>
        <v>Excelsa</v>
      </c>
      <c r="O784" t="str">
        <f t="shared" si="37"/>
        <v>Large</v>
      </c>
      <c r="P784" t="str">
        <f>_xlfn.XLOOKUP(Orders[[#This Row],[Customer ID]],customers!$A$2:$A$1001,customers!$I$2:$I$1001,,0)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IF(_xlfn.XLOOKUP(C785,customers!$A$2:$A$1001,customers!$C$2:$C$1001, ,0)=0,"",_xlfn.XLOOKUP(C785,customers!$A$2:$A$1001,customers!$C$2:$C$1001,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8"/>
        <v>43.650000000000006</v>
      </c>
      <c r="N785" t="str">
        <f t="shared" si="36"/>
        <v>Liberica</v>
      </c>
      <c r="O785" t="str">
        <f t="shared" si="37"/>
        <v>Medium</v>
      </c>
      <c r="P785" t="str">
        <f>_xlfn.XLOOKUP(Orders[[#This Row],[Customer ID]],customers!$A$2:$A$1001,customers!$I$2:$I$1001,,0)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IF(_xlfn.XLOOKUP(C786,customers!$A$2:$A$1001,customers!$C$2:$C$1001, ,0)=0,"",_xlfn.XLOOKUP(C786,customers!$A$2:$A$1001,customers!$C$2:$C$1001,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8"/>
        <v>31.7</v>
      </c>
      <c r="N786" t="str">
        <f t="shared" si="36"/>
        <v>Liberica</v>
      </c>
      <c r="O786" t="str">
        <f t="shared" si="37"/>
        <v>Large</v>
      </c>
      <c r="P786" t="str">
        <f>_xlfn.XLOOKUP(Orders[[#This Row],[Customer ID]],customers!$A$2:$A$1001,customers!$I$2:$I$1001,,0)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IF(_xlfn.XLOOKUP(C787,customers!$A$2:$A$1001,customers!$C$2:$C$1001, ,0)=0,"",_xlfn.XLOOKUP(C787,customers!$A$2:$A$1001,customers!$C$2:$C$1001,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8"/>
        <v>22.884999999999998</v>
      </c>
      <c r="N787" t="str">
        <f t="shared" si="36"/>
        <v>Arabica</v>
      </c>
      <c r="O787" t="str">
        <f t="shared" si="37"/>
        <v>Dark</v>
      </c>
      <c r="P787" t="str">
        <f>_xlfn.XLOOKUP(Orders[[#This Row],[Customer ID]],customers!$A$2:$A$1001,customers!$I$2:$I$1001,,0)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IF(_xlfn.XLOOKUP(C788,customers!$A$2:$A$1001,customers!$C$2:$C$1001, ,0)=0,"",_xlfn.XLOOKUP(C788,customers!$A$2:$A$1001,customers!$C$2:$C$1001,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8"/>
        <v>27.945</v>
      </c>
      <c r="N788" t="str">
        <f t="shared" si="36"/>
        <v>Excelsa</v>
      </c>
      <c r="O788" t="str">
        <f t="shared" si="37"/>
        <v>Dark</v>
      </c>
      <c r="P788" t="str">
        <f>_xlfn.XLOOKUP(Orders[[#This Row],[Customer ID]],customers!$A$2:$A$1001,customers!$I$2:$I$1001,,0)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IF(_xlfn.XLOOKUP(C789,customers!$A$2:$A$1001,customers!$C$2:$C$1001, ,0)=0,"",_xlfn.XLOOKUP(C789,customers!$A$2:$A$1001,customers!$C$2:$C$1001,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8"/>
        <v>82.5</v>
      </c>
      <c r="N789" t="str">
        <f t="shared" si="36"/>
        <v>Excelsa</v>
      </c>
      <c r="O789" t="str">
        <f t="shared" si="37"/>
        <v>Medium</v>
      </c>
      <c r="P789" t="str">
        <f>_xlfn.XLOOKUP(Orders[[#This Row],[Customer ID]],customers!$A$2:$A$1001,customers!$I$2:$I$1001,,0)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IF(_xlfn.XLOOKUP(C790,customers!$A$2:$A$1001,customers!$C$2:$C$1001, ,0)=0,"",_xlfn.XLOOKUP(C790,customers!$A$2:$A$1001,customers!$C$2:$C$1001,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8"/>
        <v>45.769999999999996</v>
      </c>
      <c r="N790" t="str">
        <f t="shared" si="36"/>
        <v>Robusta</v>
      </c>
      <c r="O790" t="str">
        <f t="shared" si="37"/>
        <v>Medium</v>
      </c>
      <c r="P790" t="str">
        <f>_xlfn.XLOOKUP(Orders[[#This Row],[Customer ID]],customers!$A$2:$A$1001,customers!$I$2:$I$1001,,0)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IF(_xlfn.XLOOKUP(C791,customers!$A$2:$A$1001,customers!$C$2:$C$1001, ,0)=0,"",_xlfn.XLOOKUP(C791,customers!$A$2:$A$1001,customers!$C$2:$C$1001,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8"/>
        <v>77.699999999999989</v>
      </c>
      <c r="N791" t="str">
        <f t="shared" si="36"/>
        <v>Arabica</v>
      </c>
      <c r="O791" t="str">
        <f t="shared" si="37"/>
        <v>Large</v>
      </c>
      <c r="P791" t="str">
        <f>_xlfn.XLOOKUP(Orders[[#This Row],[Customer ID]],customers!$A$2:$A$1001,customers!$I$2:$I$1001,,0)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IF(_xlfn.XLOOKUP(C792,customers!$A$2:$A$1001,customers!$C$2:$C$1001, ,0)=0,"",_xlfn.XLOOKUP(C792,customers!$A$2:$A$1001,customers!$C$2:$C$1001,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8"/>
        <v>23.31</v>
      </c>
      <c r="N792" t="str">
        <f t="shared" si="36"/>
        <v>Arabica</v>
      </c>
      <c r="O792" t="str">
        <f t="shared" si="37"/>
        <v>Large</v>
      </c>
      <c r="P792" t="str">
        <f>_xlfn.XLOOKUP(Orders[[#This Row],[Customer ID]],customers!$A$2:$A$1001,customers!$I$2:$I$1001,,0)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IF(_xlfn.XLOOKUP(C793,customers!$A$2:$A$1001,customers!$C$2:$C$1001, ,0)=0,"",_xlfn.XLOOKUP(C793,customers!$A$2:$A$1001,customers!$C$2:$C$1001,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8"/>
        <v>23.774999999999999</v>
      </c>
      <c r="N793" t="str">
        <f t="shared" si="36"/>
        <v>Liberica</v>
      </c>
      <c r="O793" t="str">
        <f t="shared" si="37"/>
        <v>Large</v>
      </c>
      <c r="P793" t="str">
        <f>_xlfn.XLOOKUP(Orders[[#This Row],[Customer ID]],customers!$A$2:$A$1001,customers!$I$2:$I$1001,,0)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IF(_xlfn.XLOOKUP(C794,customers!$A$2:$A$1001,customers!$C$2:$C$1001, ,0)=0,"",_xlfn.XLOOKUP(C794,customers!$A$2:$A$1001,customers!$C$2:$C$1001,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8"/>
        <v>52.38</v>
      </c>
      <c r="N794" t="str">
        <f t="shared" si="36"/>
        <v>Liberica</v>
      </c>
      <c r="O794" t="str">
        <f t="shared" si="37"/>
        <v>Medium</v>
      </c>
      <c r="P794" t="str">
        <f>_xlfn.XLOOKUP(Orders[[#This Row],[Customer ID]],customers!$A$2:$A$1001,customers!$I$2:$I$1001,,0)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IF(_xlfn.XLOOKUP(C795,customers!$A$2:$A$1001,customers!$C$2:$C$1001, ,0)=0,"",_xlfn.XLOOKUP(C795,customers!$A$2:$A$1001,customers!$C$2:$C$1001,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8"/>
        <v>17.924999999999997</v>
      </c>
      <c r="N795" t="str">
        <f t="shared" si="36"/>
        <v>Robusta</v>
      </c>
      <c r="O795" t="str">
        <f t="shared" si="37"/>
        <v>Large</v>
      </c>
      <c r="P795" t="str">
        <f>_xlfn.XLOOKUP(Orders[[#This Row],[Customer ID]],customers!$A$2:$A$1001,customers!$I$2:$I$1001,,0)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IF(_xlfn.XLOOKUP(C796,customers!$A$2:$A$1001,customers!$C$2:$C$1001, ,0)=0,"",_xlfn.XLOOKUP(C796,customers!$A$2:$A$1001,customers!$C$2:$C$1001,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8"/>
        <v>148.92499999999998</v>
      </c>
      <c r="N796" t="str">
        <f t="shared" si="36"/>
        <v>Arabica</v>
      </c>
      <c r="O796" t="str">
        <f t="shared" si="37"/>
        <v>Large</v>
      </c>
      <c r="P796" t="str">
        <f>_xlfn.XLOOKUP(Orders[[#This Row],[Customer ID]],customers!$A$2:$A$1001,customers!$I$2:$I$1001,,0)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IF(_xlfn.XLOOKUP(C797,customers!$A$2:$A$1001,customers!$C$2:$C$1001, ,0)=0,"",_xlfn.XLOOKUP(C797,customers!$A$2:$A$1001,customers!$C$2:$C$1001,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8"/>
        <v>28.679999999999996</v>
      </c>
      <c r="N797" t="str">
        <f t="shared" si="36"/>
        <v>Robusta</v>
      </c>
      <c r="O797" t="str">
        <f t="shared" si="37"/>
        <v>Large</v>
      </c>
      <c r="P797" t="str">
        <f>_xlfn.XLOOKUP(Orders[[#This Row],[Customer ID]],customers!$A$2:$A$1001,customers!$I$2:$I$1001,,0)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IF(_xlfn.XLOOKUP(C798,customers!$A$2:$A$1001,customers!$C$2:$C$1001, ,0)=0,"",_xlfn.XLOOKUP(C798,customers!$A$2:$A$1001,customers!$C$2:$C$1001,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8"/>
        <v>9.51</v>
      </c>
      <c r="N798" t="str">
        <f t="shared" si="36"/>
        <v>Liberica</v>
      </c>
      <c r="O798" t="str">
        <f t="shared" si="37"/>
        <v>Large</v>
      </c>
      <c r="P798" t="str">
        <f>_xlfn.XLOOKUP(Orders[[#This Row],[Customer ID]],customers!$A$2:$A$1001,customers!$I$2:$I$1001,,0)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IF(_xlfn.XLOOKUP(C799,customers!$A$2:$A$1001,customers!$C$2:$C$1001, ,0)=0,"",_xlfn.XLOOKUP(C799,customers!$A$2:$A$1001,customers!$C$2:$C$1001,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8"/>
        <v>31.08</v>
      </c>
      <c r="N799" t="str">
        <f t="shared" si="36"/>
        <v>Arabica</v>
      </c>
      <c r="O799" t="str">
        <f t="shared" si="37"/>
        <v>Large</v>
      </c>
      <c r="P799" t="str">
        <f>_xlfn.XLOOKUP(Orders[[#This Row],[Customer ID]],customers!$A$2:$A$1001,customers!$I$2:$I$1001,,0)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IF(_xlfn.XLOOKUP(C800,customers!$A$2:$A$1001,customers!$C$2:$C$1001, ,0)=0,"",_xlfn.XLOOKUP(C800,customers!$A$2:$A$1001,customers!$C$2:$C$1001,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8"/>
        <v>8.0549999999999997</v>
      </c>
      <c r="N800" t="str">
        <f t="shared" si="36"/>
        <v>Robusta</v>
      </c>
      <c r="O800" t="str">
        <f t="shared" si="37"/>
        <v>Dark</v>
      </c>
      <c r="P800" t="str">
        <f>_xlfn.XLOOKUP(Orders[[#This Row],[Customer ID]],customers!$A$2:$A$1001,customers!$I$2:$I$1001,,0)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IF(_xlfn.XLOOKUP(C801,customers!$A$2:$A$1001,customers!$C$2:$C$1001, ,0)=0,"",_xlfn.XLOOKUP(C801,customers!$A$2:$A$1001,customers!$C$2:$C$1001,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8"/>
        <v>36.450000000000003</v>
      </c>
      <c r="N801" t="str">
        <f t="shared" si="36"/>
        <v>Excelsa</v>
      </c>
      <c r="O801" t="str">
        <f t="shared" si="37"/>
        <v>Dark</v>
      </c>
      <c r="P801" t="str">
        <f>_xlfn.XLOOKUP(Orders[[#This Row],[Customer ID]],customers!$A$2:$A$1001,customers!$I$2:$I$1001,,0)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IF(_xlfn.XLOOKUP(C802,customers!$A$2:$A$1001,customers!$C$2:$C$1001, ,0)=0,"",_xlfn.XLOOKUP(C802,customers!$A$2:$A$1001,customers!$C$2:$C$1001,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8"/>
        <v>16.11</v>
      </c>
      <c r="N802" t="str">
        <f t="shared" si="36"/>
        <v>Robusta</v>
      </c>
      <c r="O802" t="str">
        <f t="shared" si="37"/>
        <v>Dark</v>
      </c>
      <c r="P802" t="str">
        <f>_xlfn.XLOOKUP(Orders[[#This Row],[Customer ID]],customers!$A$2:$A$1001,customers!$I$2:$I$1001,,0)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IF(_xlfn.XLOOKUP(C803,customers!$A$2:$A$1001,customers!$C$2:$C$1001, ,0)=0,"",_xlfn.XLOOKUP(C803,customers!$A$2:$A$1001,customers!$C$2:$C$1001,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8"/>
        <v>41.169999999999995</v>
      </c>
      <c r="N803" t="str">
        <f t="shared" si="36"/>
        <v>Robusta</v>
      </c>
      <c r="O803" t="str">
        <f t="shared" si="37"/>
        <v>Dark</v>
      </c>
      <c r="P803" t="str">
        <f>_xlfn.XLOOKUP(Orders[[#This Row],[Customer ID]],customers!$A$2:$A$1001,customers!$I$2:$I$1001,,0)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IF(_xlfn.XLOOKUP(C804,customers!$A$2:$A$1001,customers!$C$2:$C$1001, ,0)=0,"",_xlfn.XLOOKUP(C804,customers!$A$2:$A$1001,customers!$C$2:$C$1001,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8"/>
        <v>10.739999999999998</v>
      </c>
      <c r="N804" t="str">
        <f t="shared" si="36"/>
        <v>Robusta</v>
      </c>
      <c r="O804" t="str">
        <f t="shared" si="37"/>
        <v>Dark</v>
      </c>
      <c r="P804" t="str">
        <f>_xlfn.XLOOKUP(Orders[[#This Row],[Customer ID]],customers!$A$2:$A$1001,customers!$I$2:$I$1001,,0)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IF(_xlfn.XLOOKUP(C805,customers!$A$2:$A$1001,customers!$C$2:$C$1001, ,0)=0,"",_xlfn.XLOOKUP(C805,customers!$A$2:$A$1001,customers!$C$2:$C$1001,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8"/>
        <v>126.49999999999999</v>
      </c>
      <c r="N805" t="str">
        <f t="shared" si="36"/>
        <v>Excelsa</v>
      </c>
      <c r="O805" t="str">
        <f t="shared" si="37"/>
        <v>Medium</v>
      </c>
      <c r="P805" t="str">
        <f>_xlfn.XLOOKUP(Orders[[#This Row],[Customer ID]],customers!$A$2:$A$1001,customers!$I$2:$I$1001,,0)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IF(_xlfn.XLOOKUP(C806,customers!$A$2:$A$1001,customers!$C$2:$C$1001, ,0)=0,"",_xlfn.XLOOKUP(C806,customers!$A$2:$A$1001,customers!$C$2:$C$1001,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8"/>
        <v>23.9</v>
      </c>
      <c r="N806" t="str">
        <f t="shared" si="36"/>
        <v>Robusta</v>
      </c>
      <c r="O806" t="str">
        <f t="shared" si="37"/>
        <v>Large</v>
      </c>
      <c r="P806" t="str">
        <f>_xlfn.XLOOKUP(Orders[[#This Row],[Customer ID]],customers!$A$2:$A$1001,customers!$I$2:$I$1001,,0)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IF(_xlfn.XLOOKUP(C807,customers!$A$2:$A$1001,customers!$C$2:$C$1001, ,0)=0,"",_xlfn.XLOOKUP(C807,customers!$A$2:$A$1001,customers!$C$2:$C$1001,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8"/>
        <v>5.97</v>
      </c>
      <c r="N807" t="str">
        <f t="shared" si="36"/>
        <v>Robusta</v>
      </c>
      <c r="O807" t="str">
        <f t="shared" si="37"/>
        <v>Medium</v>
      </c>
      <c r="P807" t="str">
        <f>_xlfn.XLOOKUP(Orders[[#This Row],[Customer ID]],customers!$A$2:$A$1001,customers!$I$2:$I$1001,,0)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IF(_xlfn.XLOOKUP(C808,customers!$A$2:$A$1001,customers!$C$2:$C$1001, ,0)=0,"",_xlfn.XLOOKUP(C808,customers!$A$2:$A$1001,customers!$C$2:$C$1001,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8"/>
        <v>7.77</v>
      </c>
      <c r="N808" t="str">
        <f t="shared" si="36"/>
        <v>Liberica</v>
      </c>
      <c r="O808" t="str">
        <f t="shared" si="37"/>
        <v>Dark</v>
      </c>
      <c r="P808" t="str">
        <f>_xlfn.XLOOKUP(Orders[[#This Row],[Customer ID]],customers!$A$2:$A$1001,customers!$I$2:$I$1001,,0)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IF(_xlfn.XLOOKUP(C809,customers!$A$2:$A$1001,customers!$C$2:$C$1001, ,0)=0,"",_xlfn.XLOOKUP(C809,customers!$A$2:$A$1001,customers!$C$2:$C$1001,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8"/>
        <v>23.31</v>
      </c>
      <c r="N809" t="str">
        <f t="shared" si="36"/>
        <v>Liberica</v>
      </c>
      <c r="O809" t="str">
        <f t="shared" si="37"/>
        <v>Dark</v>
      </c>
      <c r="P809" t="str">
        <f>_xlfn.XLOOKUP(Orders[[#This Row],[Customer ID]],customers!$A$2:$A$1001,customers!$I$2:$I$1001,,0)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IF(_xlfn.XLOOKUP(C810,customers!$A$2:$A$1001,customers!$C$2:$C$1001, ,0)=0,"",_xlfn.XLOOKUP(C810,customers!$A$2:$A$1001,customers!$C$2:$C$1001,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8"/>
        <v>137.42499999999998</v>
      </c>
      <c r="N810" t="str">
        <f t="shared" si="36"/>
        <v>Robusta</v>
      </c>
      <c r="O810" t="str">
        <f t="shared" si="37"/>
        <v>Large</v>
      </c>
      <c r="P810" t="str">
        <f>_xlfn.XLOOKUP(Orders[[#This Row],[Customer ID]],customers!$A$2:$A$1001,customers!$I$2:$I$1001,,0)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IF(_xlfn.XLOOKUP(C811,customers!$A$2:$A$1001,customers!$C$2:$C$1001, ,0)=0,"",_xlfn.XLOOKUP(C811,customers!$A$2:$A$1001,customers!$C$2:$C$1001,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8"/>
        <v>8.0549999999999997</v>
      </c>
      <c r="N811" t="str">
        <f t="shared" si="36"/>
        <v>Robusta</v>
      </c>
      <c r="O811" t="str">
        <f t="shared" si="37"/>
        <v>Dark</v>
      </c>
      <c r="P811" t="str">
        <f>_xlfn.XLOOKUP(Orders[[#This Row],[Customer ID]],customers!$A$2:$A$1001,customers!$I$2:$I$1001,,0)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IF(_xlfn.XLOOKUP(C812,customers!$A$2:$A$1001,customers!$C$2:$C$1001, ,0)=0,"",_xlfn.XLOOKUP(C812,customers!$A$2:$A$1001,customers!$C$2:$C$1001,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8"/>
        <v>28.53</v>
      </c>
      <c r="N812" t="str">
        <f t="shared" si="36"/>
        <v>Liberica</v>
      </c>
      <c r="O812" t="str">
        <f t="shared" si="37"/>
        <v>Large</v>
      </c>
      <c r="P812" t="str">
        <f>_xlfn.XLOOKUP(Orders[[#This Row],[Customer ID]],customers!$A$2:$A$1001,customers!$I$2:$I$1001,,0)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IF(_xlfn.XLOOKUP(C813,customers!$A$2:$A$1001,customers!$C$2:$C$1001, ,0)=0,"",_xlfn.XLOOKUP(C813,customers!$A$2:$A$1001,customers!$C$2:$C$1001,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8"/>
        <v>67.5</v>
      </c>
      <c r="N813" t="str">
        <f t="shared" si="36"/>
        <v>Arabica</v>
      </c>
      <c r="O813" t="str">
        <f t="shared" si="37"/>
        <v>Medium</v>
      </c>
      <c r="P813" t="str">
        <f>_xlfn.XLOOKUP(Orders[[#This Row],[Customer ID]],customers!$A$2:$A$1001,customers!$I$2:$I$1001,,0)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IF(_xlfn.XLOOKUP(C814,customers!$A$2:$A$1001,customers!$C$2:$C$1001, ,0)=0,"",_xlfn.XLOOKUP(C814,customers!$A$2:$A$1001,customers!$C$2:$C$1001,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8"/>
        <v>178.70999999999998</v>
      </c>
      <c r="N814" t="str">
        <f t="shared" si="36"/>
        <v>Liberica</v>
      </c>
      <c r="O814" t="str">
        <f t="shared" si="37"/>
        <v>Dark</v>
      </c>
      <c r="P814" t="str">
        <f>_xlfn.XLOOKUP(Orders[[#This Row],[Customer ID]],customers!$A$2:$A$1001,customers!$I$2:$I$1001,,0)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IF(_xlfn.XLOOKUP(C815,customers!$A$2:$A$1001,customers!$C$2:$C$1001, ,0)=0,"",_xlfn.XLOOKUP(C815,customers!$A$2:$A$1001,customers!$C$2:$C$1001,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8"/>
        <v>31.624999999999996</v>
      </c>
      <c r="N815" t="str">
        <f t="shared" si="36"/>
        <v>Excelsa</v>
      </c>
      <c r="O815" t="str">
        <f t="shared" si="37"/>
        <v>Medium</v>
      </c>
      <c r="P815" t="str">
        <f>_xlfn.XLOOKUP(Orders[[#This Row],[Customer ID]],customers!$A$2:$A$1001,customers!$I$2:$I$1001,,0)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IF(_xlfn.XLOOKUP(C816,customers!$A$2:$A$1001,customers!$C$2:$C$1001, ,0)=0,"",_xlfn.XLOOKUP(C816,customers!$A$2:$A$1001,customers!$C$2:$C$1001,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8"/>
        <v>8.91</v>
      </c>
      <c r="N816" t="str">
        <f t="shared" si="36"/>
        <v>Excelsa</v>
      </c>
      <c r="O816" t="str">
        <f t="shared" si="37"/>
        <v>Large</v>
      </c>
      <c r="P816" t="str">
        <f>_xlfn.XLOOKUP(Orders[[#This Row],[Customer ID]],customers!$A$2:$A$1001,customers!$I$2:$I$1001,,0)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IF(_xlfn.XLOOKUP(C817,customers!$A$2:$A$1001,customers!$C$2:$C$1001, ,0)=0,"",_xlfn.XLOOKUP(C817,customers!$A$2:$A$1001,customers!$C$2:$C$1001,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8"/>
        <v>35.82</v>
      </c>
      <c r="N817" t="str">
        <f t="shared" si="36"/>
        <v>Robusta</v>
      </c>
      <c r="O817" t="str">
        <f t="shared" si="37"/>
        <v>Medium</v>
      </c>
      <c r="P817" t="str">
        <f>_xlfn.XLOOKUP(Orders[[#This Row],[Customer ID]],customers!$A$2:$A$1001,customers!$I$2:$I$1001,,0)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IF(_xlfn.XLOOKUP(C818,customers!$A$2:$A$1001,customers!$C$2:$C$1001, ,0)=0,"",_xlfn.XLOOKUP(C818,customers!$A$2:$A$1001,customers!$C$2:$C$1001,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8"/>
        <v>38.04</v>
      </c>
      <c r="N818" t="str">
        <f t="shared" si="36"/>
        <v>Liberica</v>
      </c>
      <c r="O818" t="str">
        <f t="shared" si="37"/>
        <v>Large</v>
      </c>
      <c r="P818" t="str">
        <f>_xlfn.XLOOKUP(Orders[[#This Row],[Customer ID]],customers!$A$2:$A$1001,customers!$I$2:$I$1001,,0)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IF(_xlfn.XLOOKUP(C819,customers!$A$2:$A$1001,customers!$C$2:$C$1001, ,0)=0,"",_xlfn.XLOOKUP(C819,customers!$A$2:$A$1001,customers!$C$2:$C$1001,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8"/>
        <v>15.54</v>
      </c>
      <c r="N819" t="str">
        <f t="shared" si="36"/>
        <v>Liberica</v>
      </c>
      <c r="O819" t="str">
        <f t="shared" si="37"/>
        <v>Dark</v>
      </c>
      <c r="P819" t="str">
        <f>_xlfn.XLOOKUP(Orders[[#This Row],[Customer ID]],customers!$A$2:$A$1001,customers!$I$2:$I$1001,,0)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IF(_xlfn.XLOOKUP(C820,customers!$A$2:$A$1001,customers!$C$2:$C$1001, ,0)=0,"",_xlfn.XLOOKUP(C820,customers!$A$2:$A$1001,customers!$C$2:$C$1001,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8"/>
        <v>79.25</v>
      </c>
      <c r="N820" t="str">
        <f t="shared" si="36"/>
        <v>Liberica</v>
      </c>
      <c r="O820" t="str">
        <f t="shared" si="37"/>
        <v>Large</v>
      </c>
      <c r="P820" t="str">
        <f>_xlfn.XLOOKUP(Orders[[#This Row],[Customer ID]],customers!$A$2:$A$1001,customers!$I$2:$I$1001,,0)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IF(_xlfn.XLOOKUP(C821,customers!$A$2:$A$1001,customers!$C$2:$C$1001, ,0)=0,"",_xlfn.XLOOKUP(C821,customers!$A$2:$A$1001,customers!$C$2:$C$1001,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8"/>
        <v>4.7549999999999999</v>
      </c>
      <c r="N821" t="str">
        <f t="shared" si="36"/>
        <v>Liberica</v>
      </c>
      <c r="O821" t="str">
        <f t="shared" si="37"/>
        <v>Large</v>
      </c>
      <c r="P821" t="str">
        <f>_xlfn.XLOOKUP(Orders[[#This Row],[Customer ID]],customers!$A$2:$A$1001,customers!$I$2:$I$1001,,0)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IF(_xlfn.XLOOKUP(C822,customers!$A$2:$A$1001,customers!$C$2:$C$1001, ,0)=0,"",_xlfn.XLOOKUP(C822,customers!$A$2:$A$1001,customers!$C$2:$C$1001,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8"/>
        <v>55</v>
      </c>
      <c r="N822" t="str">
        <f t="shared" si="36"/>
        <v>Excelsa</v>
      </c>
      <c r="O822" t="str">
        <f t="shared" si="37"/>
        <v>Medium</v>
      </c>
      <c r="P822" t="str">
        <f>_xlfn.XLOOKUP(Orders[[#This Row],[Customer ID]],customers!$A$2:$A$1001,customers!$I$2:$I$1001,,0)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IF(_xlfn.XLOOKUP(C823,customers!$A$2:$A$1001,customers!$C$2:$C$1001, ,0)=0,"",_xlfn.XLOOKUP(C823,customers!$A$2:$A$1001,customers!$C$2:$C$1001,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8"/>
        <v>26.849999999999994</v>
      </c>
      <c r="N823" t="str">
        <f t="shared" si="36"/>
        <v>Robusta</v>
      </c>
      <c r="O823" t="str">
        <f t="shared" si="37"/>
        <v>Dark</v>
      </c>
      <c r="P823" t="str">
        <f>_xlfn.XLOOKUP(Orders[[#This Row],[Customer ID]],customers!$A$2:$A$1001,customers!$I$2:$I$1001,,0)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IF(_xlfn.XLOOKUP(C824,customers!$A$2:$A$1001,customers!$C$2:$C$1001, ,0)=0,"",_xlfn.XLOOKUP(C824,customers!$A$2:$A$1001,customers!$C$2:$C$1001,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8"/>
        <v>136.61999999999998</v>
      </c>
      <c r="N824" t="str">
        <f t="shared" si="36"/>
        <v>Excelsa</v>
      </c>
      <c r="O824" t="str">
        <f t="shared" si="37"/>
        <v>Large</v>
      </c>
      <c r="P824" t="str">
        <f>_xlfn.XLOOKUP(Orders[[#This Row],[Customer ID]],customers!$A$2:$A$1001,customers!$I$2:$I$1001,,0)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IF(_xlfn.XLOOKUP(C825,customers!$A$2:$A$1001,customers!$C$2:$C$1001, ,0)=0,"",_xlfn.XLOOKUP(C825,customers!$A$2:$A$1001,customers!$C$2:$C$1001,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8"/>
        <v>47.55</v>
      </c>
      <c r="N825" t="str">
        <f t="shared" si="36"/>
        <v>Liberica</v>
      </c>
      <c r="O825" t="str">
        <f t="shared" si="37"/>
        <v>Large</v>
      </c>
      <c r="P825" t="str">
        <f>_xlfn.XLOOKUP(Orders[[#This Row],[Customer ID]],customers!$A$2:$A$1001,customers!$I$2:$I$1001,,0)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IF(_xlfn.XLOOKUP(C826,customers!$A$2:$A$1001,customers!$C$2:$C$1001, ,0)=0,"",_xlfn.XLOOKUP(C826,customers!$A$2:$A$1001,customers!$C$2:$C$1001,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8"/>
        <v>16.875</v>
      </c>
      <c r="N826" t="str">
        <f t="shared" si="36"/>
        <v>Arabica</v>
      </c>
      <c r="O826" t="str">
        <f t="shared" si="37"/>
        <v>Medium</v>
      </c>
      <c r="P826" t="str">
        <f>_xlfn.XLOOKUP(Orders[[#This Row],[Customer ID]],customers!$A$2:$A$1001,customers!$I$2:$I$1001,,0)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IF(_xlfn.XLOOKUP(C827,customers!$A$2:$A$1001,customers!$C$2:$C$1001, ,0)=0,"",_xlfn.XLOOKUP(C827,customers!$A$2:$A$1001,customers!$C$2:$C$1001,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8"/>
        <v>29.849999999999998</v>
      </c>
      <c r="N827" t="str">
        <f t="shared" si="36"/>
        <v>Arabica</v>
      </c>
      <c r="O827" t="str">
        <f t="shared" si="37"/>
        <v>Dark</v>
      </c>
      <c r="P827" t="str">
        <f>_xlfn.XLOOKUP(Orders[[#This Row],[Customer ID]],customers!$A$2:$A$1001,customers!$I$2:$I$1001,,0)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IF(_xlfn.XLOOKUP(C828,customers!$A$2:$A$1001,customers!$C$2:$C$1001, ,0)=0,"",_xlfn.XLOOKUP(C828,customers!$A$2:$A$1001,customers!$C$2:$C$1001,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8"/>
        <v>41.25</v>
      </c>
      <c r="N828" t="str">
        <f t="shared" si="36"/>
        <v>Excelsa</v>
      </c>
      <c r="O828" t="str">
        <f t="shared" si="37"/>
        <v>Medium</v>
      </c>
      <c r="P828" t="str">
        <f>_xlfn.XLOOKUP(Orders[[#This Row],[Customer ID]],customers!$A$2:$A$1001,customers!$I$2:$I$1001,,0)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IF(_xlfn.XLOOKUP(C829,customers!$A$2:$A$1001,customers!$C$2:$C$1001, ,0)=0,"",_xlfn.XLOOKUP(C829,customers!$A$2:$A$1001,customers!$C$2:$C$1001,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8"/>
        <v>20.625</v>
      </c>
      <c r="N829" t="str">
        <f t="shared" si="36"/>
        <v>Excelsa</v>
      </c>
      <c r="O829" t="str">
        <f t="shared" si="37"/>
        <v>Medium</v>
      </c>
      <c r="P829" t="str">
        <f>_xlfn.XLOOKUP(Orders[[#This Row],[Customer ID]],customers!$A$2:$A$1001,customers!$I$2:$I$1001,,0)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IF(_xlfn.XLOOKUP(C830,customers!$A$2:$A$1001,customers!$C$2:$C$1001, ,0)=0,"",_xlfn.XLOOKUP(C830,customers!$A$2:$A$1001,customers!$C$2:$C$1001,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8"/>
        <v>137.31</v>
      </c>
      <c r="N830" t="str">
        <f t="shared" si="36"/>
        <v>Arabica</v>
      </c>
      <c r="O830" t="str">
        <f t="shared" si="37"/>
        <v>Dark</v>
      </c>
      <c r="P830" t="str">
        <f>_xlfn.XLOOKUP(Orders[[#This Row],[Customer ID]],customers!$A$2:$A$1001,customers!$I$2:$I$1001,,0)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IF(_xlfn.XLOOKUP(C831,customers!$A$2:$A$1001,customers!$C$2:$C$1001, ,0)=0,"",_xlfn.XLOOKUP(C831,customers!$A$2:$A$1001,customers!$C$2:$C$1001,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8"/>
        <v>2.9849999999999999</v>
      </c>
      <c r="N831" t="str">
        <f t="shared" si="36"/>
        <v>Arabica</v>
      </c>
      <c r="O831" t="str">
        <f t="shared" si="37"/>
        <v>Dark</v>
      </c>
      <c r="P831" t="str">
        <f>_xlfn.XLOOKUP(Orders[[#This Row],[Customer ID]],customers!$A$2:$A$1001,customers!$I$2:$I$1001,,0)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IF(_xlfn.XLOOKUP(C832,customers!$A$2:$A$1001,customers!$C$2:$C$1001, ,0)=0,"",_xlfn.XLOOKUP(C832,customers!$A$2:$A$1001,customers!$C$2:$C$1001,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8"/>
        <v>27.5</v>
      </c>
      <c r="N832" t="str">
        <f t="shared" si="36"/>
        <v>Excelsa</v>
      </c>
      <c r="O832" t="str">
        <f t="shared" si="37"/>
        <v>Medium</v>
      </c>
      <c r="P832" t="str">
        <f>_xlfn.XLOOKUP(Orders[[#This Row],[Customer ID]],customers!$A$2:$A$1001,customers!$I$2:$I$1001,,0)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IF(_xlfn.XLOOKUP(C833,customers!$A$2:$A$1001,customers!$C$2:$C$1001, ,0)=0,"",_xlfn.XLOOKUP(C833,customers!$A$2:$A$1001,customers!$C$2:$C$1001,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8"/>
        <v>5.97</v>
      </c>
      <c r="N833" t="str">
        <f t="shared" si="36"/>
        <v>Arabica</v>
      </c>
      <c r="O833" t="str">
        <f t="shared" si="37"/>
        <v>Dark</v>
      </c>
      <c r="P833" t="str">
        <f>_xlfn.XLOOKUP(Orders[[#This Row],[Customer ID]],customers!$A$2:$A$1001,customers!$I$2:$I$1001,,0)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IF(_xlfn.XLOOKUP(C834,customers!$A$2:$A$1001,customers!$C$2:$C$1001, ,0)=0,"",_xlfn.XLOOKUP(C834,customers!$A$2:$A$1001,customers!$C$2:$C$1001,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8"/>
        <v>59.699999999999996</v>
      </c>
      <c r="N834" t="str">
        <f t="shared" si="36"/>
        <v>Robusta</v>
      </c>
      <c r="O834" t="str">
        <f t="shared" si="37"/>
        <v>Medium</v>
      </c>
      <c r="P834" t="str">
        <f>_xlfn.XLOOKUP(Orders[[#This Row],[Customer ID]],customers!$A$2:$A$1001,customers!$I$2:$I$1001,,0)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IF(_xlfn.XLOOKUP(C835,customers!$A$2:$A$1001,customers!$C$2:$C$1001, ,0)=0,"",_xlfn.XLOOKUP(C835,customers!$A$2:$A$1001,customers!$C$2:$C$1001,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si="38"/>
        <v>82.339999999999989</v>
      </c>
      <c r="N835" t="str">
        <f t="shared" ref="N835:N898" si="39">IF(I835="Rob","Robusta",IF(I835="Exc","Excelsa",IF(I835="Ara","Arabica",IF(I835="Lib","Liberica",""))))</f>
        <v>Robusta</v>
      </c>
      <c r="O835" t="str">
        <f t="shared" ref="O835:O898" si="40">IF($J835="M","Medium",IF($J835="L","Large",IF($J835="D","Dark","")))</f>
        <v>Dark</v>
      </c>
      <c r="P835" t="str">
        <f>_xlfn.XLOOKUP(Orders[[#This Row],[Customer ID]],customers!$A$2:$A$1001,customers!$I$2:$I$1001,,0)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IF(_xlfn.XLOOKUP(C836,customers!$A$2:$A$1001,customers!$C$2:$C$1001, ,0)=0,"",_xlfn.XLOOKUP(C836,customers!$A$2:$A$1001,customers!$C$2:$C$1001,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ref="M836:M899" si="41">$L836*$E836</f>
        <v>22.884999999999998</v>
      </c>
      <c r="N836" t="str">
        <f t="shared" si="39"/>
        <v>Arabica</v>
      </c>
      <c r="O836" t="str">
        <f t="shared" si="40"/>
        <v>Dark</v>
      </c>
      <c r="P836" t="str">
        <f>_xlfn.XLOOKUP(Orders[[#This Row],[Customer ID]],customers!$A$2:$A$1001,customers!$I$2:$I$1001,,0)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IF(_xlfn.XLOOKUP(C837,customers!$A$2:$A$1001,customers!$C$2:$C$1001, ,0)=0,"",_xlfn.XLOOKUP(C837,customers!$A$2:$A$1001,customers!$C$2:$C$1001,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41"/>
        <v>8.91</v>
      </c>
      <c r="N837" t="str">
        <f t="shared" si="39"/>
        <v>Excelsa</v>
      </c>
      <c r="O837" t="str">
        <f t="shared" si="40"/>
        <v>Large</v>
      </c>
      <c r="P837" t="str">
        <f>_xlfn.XLOOKUP(Orders[[#This Row],[Customer ID]],customers!$A$2:$A$1001,customers!$I$2:$I$1001,,0)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IF(_xlfn.XLOOKUP(C838,customers!$A$2:$A$1001,customers!$C$2:$C$1001, ,0)=0,"",_xlfn.XLOOKUP(C838,customers!$A$2:$A$1001,customers!$C$2:$C$1001,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41"/>
        <v>11.94</v>
      </c>
      <c r="N838" t="str">
        <f t="shared" si="39"/>
        <v>Arabica</v>
      </c>
      <c r="O838" t="str">
        <f t="shared" si="40"/>
        <v>Dark</v>
      </c>
      <c r="P838" t="str">
        <f>_xlfn.XLOOKUP(Orders[[#This Row],[Customer ID]],customers!$A$2:$A$1001,customers!$I$2:$I$1001,,0)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IF(_xlfn.XLOOKUP(C839,customers!$A$2:$A$1001,customers!$C$2:$C$1001, ,0)=0,"",_xlfn.XLOOKUP(C839,customers!$A$2:$A$1001,customers!$C$2:$C$1001,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41"/>
        <v>100.39499999999998</v>
      </c>
      <c r="N839" t="str">
        <f t="shared" si="39"/>
        <v>Liberica</v>
      </c>
      <c r="O839" t="str">
        <f t="shared" si="40"/>
        <v>Medium</v>
      </c>
      <c r="P839" t="str">
        <f>_xlfn.XLOOKUP(Orders[[#This Row],[Customer ID]],customers!$A$2:$A$1001,customers!$I$2:$I$1001,,0)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IF(_xlfn.XLOOKUP(C840,customers!$A$2:$A$1001,customers!$C$2:$C$1001, ,0)=0,"",_xlfn.XLOOKUP(C840,customers!$A$2:$A$1001,customers!$C$2:$C$1001,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41"/>
        <v>114.42499999999998</v>
      </c>
      <c r="N840" t="str">
        <f t="shared" si="39"/>
        <v>Arabica</v>
      </c>
      <c r="O840" t="str">
        <f t="shared" si="40"/>
        <v>Dark</v>
      </c>
      <c r="P840" t="str">
        <f>_xlfn.XLOOKUP(Orders[[#This Row],[Customer ID]],customers!$A$2:$A$1001,customers!$I$2:$I$1001,,0)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IF(_xlfn.XLOOKUP(C841,customers!$A$2:$A$1001,customers!$C$2:$C$1001, ,0)=0,"",_xlfn.XLOOKUP(C841,customers!$A$2:$A$1001,customers!$C$2:$C$1001,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41"/>
        <v>41.25</v>
      </c>
      <c r="N841" t="str">
        <f t="shared" si="39"/>
        <v>Excelsa</v>
      </c>
      <c r="O841" t="str">
        <f t="shared" si="40"/>
        <v>Medium</v>
      </c>
      <c r="P841" t="str">
        <f>_xlfn.XLOOKUP(Orders[[#This Row],[Customer ID]],customers!$A$2:$A$1001,customers!$I$2:$I$1001,,0)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IF(_xlfn.XLOOKUP(C842,customers!$A$2:$A$1001,customers!$C$2:$C$1001, ,0)=0,"",_xlfn.XLOOKUP(C842,customers!$A$2:$A$1001,customers!$C$2:$C$1001,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41"/>
        <v>28.679999999999996</v>
      </c>
      <c r="N842" t="str">
        <f t="shared" si="39"/>
        <v>Robusta</v>
      </c>
      <c r="O842" t="str">
        <f t="shared" si="40"/>
        <v>Large</v>
      </c>
      <c r="P842" t="str">
        <f>_xlfn.XLOOKUP(Orders[[#This Row],[Customer ID]],customers!$A$2:$A$1001,customers!$I$2:$I$1001,,0)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IF(_xlfn.XLOOKUP(C843,customers!$A$2:$A$1001,customers!$C$2:$C$1001, ,0)=0,"",_xlfn.XLOOKUP(C843,customers!$A$2:$A$1001,customers!$C$2:$C$1001,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41"/>
        <v>4.3650000000000002</v>
      </c>
      <c r="N843" t="str">
        <f t="shared" si="39"/>
        <v>Liberica</v>
      </c>
      <c r="O843" t="str">
        <f t="shared" si="40"/>
        <v>Medium</v>
      </c>
      <c r="P843" t="str">
        <f>_xlfn.XLOOKUP(Orders[[#This Row],[Customer ID]],customers!$A$2:$A$1001,customers!$I$2:$I$1001,,0)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IF(_xlfn.XLOOKUP(C844,customers!$A$2:$A$1001,customers!$C$2:$C$1001, ,0)=0,"",_xlfn.XLOOKUP(C844,customers!$A$2:$A$1001,customers!$C$2:$C$1001,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41"/>
        <v>8.25</v>
      </c>
      <c r="N844" t="str">
        <f t="shared" si="39"/>
        <v>Excelsa</v>
      </c>
      <c r="O844" t="str">
        <f t="shared" si="40"/>
        <v>Medium</v>
      </c>
      <c r="P844" t="str">
        <f>_xlfn.XLOOKUP(Orders[[#This Row],[Customer ID]],customers!$A$2:$A$1001,customers!$I$2:$I$1001,,0)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IF(_xlfn.XLOOKUP(C845,customers!$A$2:$A$1001,customers!$C$2:$C$1001, ,0)=0,"",_xlfn.XLOOKUP(C845,customers!$A$2:$A$1001,customers!$C$2:$C$1001,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41"/>
        <v>8.25</v>
      </c>
      <c r="N845" t="str">
        <f t="shared" si="39"/>
        <v>Excelsa</v>
      </c>
      <c r="O845" t="str">
        <f t="shared" si="40"/>
        <v>Medium</v>
      </c>
      <c r="P845" t="str">
        <f>_xlfn.XLOOKUP(Orders[[#This Row],[Customer ID]],customers!$A$2:$A$1001,customers!$I$2:$I$1001,,0)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IF(_xlfn.XLOOKUP(C846,customers!$A$2:$A$1001,customers!$C$2:$C$1001, ,0)=0,"",_xlfn.XLOOKUP(C846,customers!$A$2:$A$1001,customers!$C$2:$C$1001,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41"/>
        <v>35.82</v>
      </c>
      <c r="N846" t="str">
        <f t="shared" si="39"/>
        <v>Arabica</v>
      </c>
      <c r="O846" t="str">
        <f t="shared" si="40"/>
        <v>Dark</v>
      </c>
      <c r="P846" t="str">
        <f>_xlfn.XLOOKUP(Orders[[#This Row],[Customer ID]],customers!$A$2:$A$1001,customers!$I$2:$I$1001,,0)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IF(_xlfn.XLOOKUP(C847,customers!$A$2:$A$1001,customers!$C$2:$C$1001, ,0)=0,"",_xlfn.XLOOKUP(C847,customers!$A$2:$A$1001,customers!$C$2:$C$1001,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41"/>
        <v>167.67000000000002</v>
      </c>
      <c r="N847" t="str">
        <f t="shared" si="39"/>
        <v>Excelsa</v>
      </c>
      <c r="O847" t="str">
        <f t="shared" si="40"/>
        <v>Dark</v>
      </c>
      <c r="P847" t="str">
        <f>_xlfn.XLOOKUP(Orders[[#This Row],[Customer ID]],customers!$A$2:$A$1001,customers!$I$2:$I$1001,,0)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IF(_xlfn.XLOOKUP(C848,customers!$A$2:$A$1001,customers!$C$2:$C$1001, ,0)=0,"",_xlfn.XLOOKUP(C848,customers!$A$2:$A$1001,customers!$C$2:$C$1001,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41"/>
        <v>51.749999999999993</v>
      </c>
      <c r="N848" t="str">
        <f t="shared" si="39"/>
        <v>Arabica</v>
      </c>
      <c r="O848" t="str">
        <f t="shared" si="40"/>
        <v>Medium</v>
      </c>
      <c r="P848" t="str">
        <f>_xlfn.XLOOKUP(Orders[[#This Row],[Customer ID]],customers!$A$2:$A$1001,customers!$I$2:$I$1001,,0)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IF(_xlfn.XLOOKUP(C849,customers!$A$2:$A$1001,customers!$C$2:$C$1001, ,0)=0,"",_xlfn.XLOOKUP(C849,customers!$A$2:$A$1001,customers!$C$2:$C$1001,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41"/>
        <v>8.9550000000000001</v>
      </c>
      <c r="N849" t="str">
        <f t="shared" si="39"/>
        <v>Arabica</v>
      </c>
      <c r="O849" t="str">
        <f t="shared" si="40"/>
        <v>Dark</v>
      </c>
      <c r="P849" t="str">
        <f>_xlfn.XLOOKUP(Orders[[#This Row],[Customer ID]],customers!$A$2:$A$1001,customers!$I$2:$I$1001,,0)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IF(_xlfn.XLOOKUP(C850,customers!$A$2:$A$1001,customers!$C$2:$C$1001, ,0)=0,"",_xlfn.XLOOKUP(C850,customers!$A$2:$A$1001,customers!$C$2:$C$1001,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41"/>
        <v>53.46</v>
      </c>
      <c r="N850" t="str">
        <f t="shared" si="39"/>
        <v>Excelsa</v>
      </c>
      <c r="O850" t="str">
        <f t="shared" si="40"/>
        <v>Large</v>
      </c>
      <c r="P850" t="str">
        <f>_xlfn.XLOOKUP(Orders[[#This Row],[Customer ID]],customers!$A$2:$A$1001,customers!$I$2:$I$1001,,0)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IF(_xlfn.XLOOKUP(C851,customers!$A$2:$A$1001,customers!$C$2:$C$1001, ,0)=0,"",_xlfn.XLOOKUP(C851,customers!$A$2:$A$1001,customers!$C$2:$C$1001,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41"/>
        <v>23.31</v>
      </c>
      <c r="N851" t="str">
        <f t="shared" si="39"/>
        <v>Arabica</v>
      </c>
      <c r="O851" t="str">
        <f t="shared" si="40"/>
        <v>Large</v>
      </c>
      <c r="P851" t="str">
        <f>_xlfn.XLOOKUP(Orders[[#This Row],[Customer ID]],customers!$A$2:$A$1001,customers!$I$2:$I$1001,,0)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IF(_xlfn.XLOOKUP(C852,customers!$A$2:$A$1001,customers!$C$2:$C$1001, ,0)=0,"",_xlfn.XLOOKUP(C852,customers!$A$2:$A$1001,customers!$C$2:$C$1001,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41"/>
        <v>6.75</v>
      </c>
      <c r="N852" t="str">
        <f t="shared" si="39"/>
        <v>Arabica</v>
      </c>
      <c r="O852" t="str">
        <f t="shared" si="40"/>
        <v>Medium</v>
      </c>
      <c r="P852" t="str">
        <f>_xlfn.XLOOKUP(Orders[[#This Row],[Customer ID]],customers!$A$2:$A$1001,customers!$I$2:$I$1001,,0)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IF(_xlfn.XLOOKUP(C853,customers!$A$2:$A$1001,customers!$C$2:$C$1001, ,0)=0,"",_xlfn.XLOOKUP(C853,customers!$A$2:$A$1001,customers!$C$2:$C$1001,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41"/>
        <v>7.77</v>
      </c>
      <c r="N853" t="str">
        <f t="shared" si="39"/>
        <v>Liberica</v>
      </c>
      <c r="O853" t="str">
        <f t="shared" si="40"/>
        <v>Dark</v>
      </c>
      <c r="P853" t="str">
        <f>_xlfn.XLOOKUP(Orders[[#This Row],[Customer ID]],customers!$A$2:$A$1001,customers!$I$2:$I$1001,,0)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IF(_xlfn.XLOOKUP(C854,customers!$A$2:$A$1001,customers!$C$2:$C$1001, ,0)=0,"",_xlfn.XLOOKUP(C854,customers!$A$2:$A$1001,customers!$C$2:$C$1001,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41"/>
        <v>119.13999999999999</v>
      </c>
      <c r="N854" t="str">
        <f t="shared" si="39"/>
        <v>Liberica</v>
      </c>
      <c r="O854" t="str">
        <f t="shared" si="40"/>
        <v>Dark</v>
      </c>
      <c r="P854" t="str">
        <f>_xlfn.XLOOKUP(Orders[[#This Row],[Customer ID]],customers!$A$2:$A$1001,customers!$I$2:$I$1001,,0)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IF(_xlfn.XLOOKUP(C855,customers!$A$2:$A$1001,customers!$C$2:$C$1001, ,0)=0,"",_xlfn.XLOOKUP(C855,customers!$A$2:$A$1001,customers!$C$2:$C$1001,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41"/>
        <v>19.899999999999999</v>
      </c>
      <c r="N855" t="str">
        <f t="shared" si="39"/>
        <v>Arabica</v>
      </c>
      <c r="O855" t="str">
        <f t="shared" si="40"/>
        <v>Dark</v>
      </c>
      <c r="P855" t="str">
        <f>_xlfn.XLOOKUP(Orders[[#This Row],[Customer ID]],customers!$A$2:$A$1001,customers!$I$2:$I$1001,,0)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IF(_xlfn.XLOOKUP(C856,customers!$A$2:$A$1001,customers!$C$2:$C$1001, ,0)=0,"",_xlfn.XLOOKUP(C856,customers!$A$2:$A$1001,customers!$C$2:$C$1001,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41"/>
        <v>35.849999999999994</v>
      </c>
      <c r="N856" t="str">
        <f t="shared" si="39"/>
        <v>Robusta</v>
      </c>
      <c r="O856" t="str">
        <f t="shared" si="40"/>
        <v>Large</v>
      </c>
      <c r="P856" t="str">
        <f>_xlfn.XLOOKUP(Orders[[#This Row],[Customer ID]],customers!$A$2:$A$1001,customers!$I$2:$I$1001,,0)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IF(_xlfn.XLOOKUP(C857,customers!$A$2:$A$1001,customers!$C$2:$C$1001, ,0)=0,"",_xlfn.XLOOKUP(C857,customers!$A$2:$A$1001,customers!$C$2:$C$1001,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41"/>
        <v>89.35499999999999</v>
      </c>
      <c r="N857" t="str">
        <f t="shared" si="39"/>
        <v>Liberica</v>
      </c>
      <c r="O857" t="str">
        <f t="shared" si="40"/>
        <v>Dark</v>
      </c>
      <c r="P857" t="str">
        <f>_xlfn.XLOOKUP(Orders[[#This Row],[Customer ID]],customers!$A$2:$A$1001,customers!$I$2:$I$1001,,0)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IF(_xlfn.XLOOKUP(C858,customers!$A$2:$A$1001,customers!$C$2:$C$1001, ,0)=0,"",_xlfn.XLOOKUP(C858,customers!$A$2:$A$1001,customers!$C$2:$C$1001,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41"/>
        <v>8.73</v>
      </c>
      <c r="N858" t="str">
        <f t="shared" si="39"/>
        <v>Liberica</v>
      </c>
      <c r="O858" t="str">
        <f t="shared" si="40"/>
        <v>Medium</v>
      </c>
      <c r="P858" t="str">
        <f>_xlfn.XLOOKUP(Orders[[#This Row],[Customer ID]],customers!$A$2:$A$1001,customers!$I$2:$I$1001,,0)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IF(_xlfn.XLOOKUP(C859,customers!$A$2:$A$1001,customers!$C$2:$C$1001, ,0)=0,"",_xlfn.XLOOKUP(C859,customers!$A$2:$A$1001,customers!$C$2:$C$1001,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41"/>
        <v>137.42499999999998</v>
      </c>
      <c r="N859" t="str">
        <f t="shared" si="39"/>
        <v>Robusta</v>
      </c>
      <c r="O859" t="str">
        <f t="shared" si="40"/>
        <v>Large</v>
      </c>
      <c r="P859" t="str">
        <f>_xlfn.XLOOKUP(Orders[[#This Row],[Customer ID]],customers!$A$2:$A$1001,customers!$I$2:$I$1001,,0)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IF(_xlfn.XLOOKUP(C860,customers!$A$2:$A$1001,customers!$C$2:$C$1001, ,0)=0,"",_xlfn.XLOOKUP(C860,customers!$A$2:$A$1001,customers!$C$2:$C$1001,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41"/>
        <v>34.92</v>
      </c>
      <c r="N860" t="str">
        <f t="shared" si="39"/>
        <v>Liberica</v>
      </c>
      <c r="O860" t="str">
        <f t="shared" si="40"/>
        <v>Medium</v>
      </c>
      <c r="P860" t="str">
        <f>_xlfn.XLOOKUP(Orders[[#This Row],[Customer ID]],customers!$A$2:$A$1001,customers!$I$2:$I$1001,,0)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IF(_xlfn.XLOOKUP(C861,customers!$A$2:$A$1001,customers!$C$2:$C$1001, ,0)=0,"",_xlfn.XLOOKUP(C861,customers!$A$2:$A$1001,customers!$C$2:$C$1001,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41"/>
        <v>178.70999999999998</v>
      </c>
      <c r="N861" t="str">
        <f t="shared" si="39"/>
        <v>Arabica</v>
      </c>
      <c r="O861" t="str">
        <f t="shared" si="40"/>
        <v>Large</v>
      </c>
      <c r="P861" t="str">
        <f>_xlfn.XLOOKUP(Orders[[#This Row],[Customer ID]],customers!$A$2:$A$1001,customers!$I$2:$I$1001,,0)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IF(_xlfn.XLOOKUP(C862,customers!$A$2:$A$1001,customers!$C$2:$C$1001, ,0)=0,"",_xlfn.XLOOKUP(C862,customers!$A$2:$A$1001,customers!$C$2:$C$1001,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41"/>
        <v>25.874999999999996</v>
      </c>
      <c r="N862" t="str">
        <f t="shared" si="39"/>
        <v>Arabica</v>
      </c>
      <c r="O862" t="str">
        <f t="shared" si="40"/>
        <v>Medium</v>
      </c>
      <c r="P862" t="str">
        <f>_xlfn.XLOOKUP(Orders[[#This Row],[Customer ID]],customers!$A$2:$A$1001,customers!$I$2:$I$1001,,0)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IF(_xlfn.XLOOKUP(C863,customers!$A$2:$A$1001,customers!$C$2:$C$1001, ,0)=0,"",_xlfn.XLOOKUP(C863,customers!$A$2:$A$1001,customers!$C$2:$C$1001,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41"/>
        <v>77.699999999999989</v>
      </c>
      <c r="N863" t="str">
        <f t="shared" si="39"/>
        <v>Liberica</v>
      </c>
      <c r="O863" t="str">
        <f t="shared" si="40"/>
        <v>Dark</v>
      </c>
      <c r="P863" t="str">
        <f>_xlfn.XLOOKUP(Orders[[#This Row],[Customer ID]],customers!$A$2:$A$1001,customers!$I$2:$I$1001,,0)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IF(_xlfn.XLOOKUP(C864,customers!$A$2:$A$1001,customers!$C$2:$C$1001, ,0)=0,"",_xlfn.XLOOKUP(C864,customers!$A$2:$A$1001,customers!$C$2:$C$1001,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41"/>
        <v>9.9499999999999993</v>
      </c>
      <c r="N864" t="str">
        <f t="shared" si="39"/>
        <v>Robusta</v>
      </c>
      <c r="O864" t="str">
        <f t="shared" si="40"/>
        <v>Medium</v>
      </c>
      <c r="P864" t="str">
        <f>_xlfn.XLOOKUP(Orders[[#This Row],[Customer ID]],customers!$A$2:$A$1001,customers!$I$2:$I$1001,,0)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IF(_xlfn.XLOOKUP(C865,customers!$A$2:$A$1001,customers!$C$2:$C$1001, ,0)=0,"",_xlfn.XLOOKUP(C865,customers!$A$2:$A$1001,customers!$C$2:$C$1001,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41"/>
        <v>29.1</v>
      </c>
      <c r="N865" t="str">
        <f t="shared" si="39"/>
        <v>Liberica</v>
      </c>
      <c r="O865" t="str">
        <f t="shared" si="40"/>
        <v>Medium</v>
      </c>
      <c r="P865" t="str">
        <f>_xlfn.XLOOKUP(Orders[[#This Row],[Customer ID]],customers!$A$2:$A$1001,customers!$I$2:$I$1001,,0)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IF(_xlfn.XLOOKUP(C866,customers!$A$2:$A$1001,customers!$C$2:$C$1001, ,0)=0,"",_xlfn.XLOOKUP(C866,customers!$A$2:$A$1001,customers!$C$2:$C$1001,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41"/>
        <v>21.509999999999998</v>
      </c>
      <c r="N866" t="str">
        <f t="shared" si="39"/>
        <v>Robusta</v>
      </c>
      <c r="O866" t="str">
        <f t="shared" si="40"/>
        <v>Large</v>
      </c>
      <c r="P866" t="str">
        <f>_xlfn.XLOOKUP(Orders[[#This Row],[Customer ID]],customers!$A$2:$A$1001,customers!$I$2:$I$1001,,0)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IF(_xlfn.XLOOKUP(C867,customers!$A$2:$A$1001,customers!$C$2:$C$1001, ,0)=0,"",_xlfn.XLOOKUP(C867,customers!$A$2:$A$1001,customers!$C$2:$C$1001,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41"/>
        <v>6.75</v>
      </c>
      <c r="N867" t="str">
        <f t="shared" si="39"/>
        <v>Arabica</v>
      </c>
      <c r="O867" t="str">
        <f t="shared" si="40"/>
        <v>Medium</v>
      </c>
      <c r="P867" t="str">
        <f>_xlfn.XLOOKUP(Orders[[#This Row],[Customer ID]],customers!$A$2:$A$1001,customers!$I$2:$I$1001,,0)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IF(_xlfn.XLOOKUP(C868,customers!$A$2:$A$1001,customers!$C$2:$C$1001, ,0)=0,"",_xlfn.XLOOKUP(C868,customers!$A$2:$A$1001,customers!$C$2:$C$1001,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41"/>
        <v>17.91</v>
      </c>
      <c r="N868" t="str">
        <f t="shared" si="39"/>
        <v>Arabica</v>
      </c>
      <c r="O868" t="str">
        <f t="shared" si="40"/>
        <v>Dark</v>
      </c>
      <c r="P868" t="str">
        <f>_xlfn.XLOOKUP(Orders[[#This Row],[Customer ID]],customers!$A$2:$A$1001,customers!$I$2:$I$1001,,0)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IF(_xlfn.XLOOKUP(C869,customers!$A$2:$A$1001,customers!$C$2:$C$1001, ,0)=0,"",_xlfn.XLOOKUP(C869,customers!$A$2:$A$1001,customers!$C$2:$C$1001,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41"/>
        <v>29.784999999999997</v>
      </c>
      <c r="N869" t="str">
        <f t="shared" si="39"/>
        <v>Arabica</v>
      </c>
      <c r="O869" t="str">
        <f t="shared" si="40"/>
        <v>Large</v>
      </c>
      <c r="P869" t="str">
        <f>_xlfn.XLOOKUP(Orders[[#This Row],[Customer ID]],customers!$A$2:$A$1001,customers!$I$2:$I$1001,,0)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IF(_xlfn.XLOOKUP(C870,customers!$A$2:$A$1001,customers!$C$2:$C$1001, ,0)=0,"",_xlfn.XLOOKUP(C870,customers!$A$2:$A$1001,customers!$C$2:$C$1001,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41"/>
        <v>41.25</v>
      </c>
      <c r="N870" t="str">
        <f t="shared" si="39"/>
        <v>Excelsa</v>
      </c>
      <c r="O870" t="str">
        <f t="shared" si="40"/>
        <v>Medium</v>
      </c>
      <c r="P870" t="str">
        <f>_xlfn.XLOOKUP(Orders[[#This Row],[Customer ID]],customers!$A$2:$A$1001,customers!$I$2:$I$1001,,0)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IF(_xlfn.XLOOKUP(C871,customers!$A$2:$A$1001,customers!$C$2:$C$1001, ,0)=0,"",_xlfn.XLOOKUP(C871,customers!$A$2:$A$1001,customers!$C$2:$C$1001,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41"/>
        <v>17.91</v>
      </c>
      <c r="N871" t="str">
        <f t="shared" si="39"/>
        <v>Robusta</v>
      </c>
      <c r="O871" t="str">
        <f t="shared" si="40"/>
        <v>Medium</v>
      </c>
      <c r="P871" t="str">
        <f>_xlfn.XLOOKUP(Orders[[#This Row],[Customer ID]],customers!$A$2:$A$1001,customers!$I$2:$I$1001,,0)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IF(_xlfn.XLOOKUP(C872,customers!$A$2:$A$1001,customers!$C$2:$C$1001, ,0)=0,"",_xlfn.XLOOKUP(C872,customers!$A$2:$A$1001,customers!$C$2:$C$1001,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41"/>
        <v>7.29</v>
      </c>
      <c r="N872" t="str">
        <f t="shared" si="39"/>
        <v>Excelsa</v>
      </c>
      <c r="O872" t="str">
        <f t="shared" si="40"/>
        <v>Dark</v>
      </c>
      <c r="P872" t="str">
        <f>_xlfn.XLOOKUP(Orders[[#This Row],[Customer ID]],customers!$A$2:$A$1001,customers!$I$2:$I$1001,,0)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IF(_xlfn.XLOOKUP(C873,customers!$A$2:$A$1001,customers!$C$2:$C$1001, ,0)=0,"",_xlfn.XLOOKUP(C873,customers!$A$2:$A$1001,customers!$C$2:$C$1001,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41"/>
        <v>29.7</v>
      </c>
      <c r="N873" t="str">
        <f t="shared" si="39"/>
        <v>Excelsa</v>
      </c>
      <c r="O873" t="str">
        <f t="shared" si="40"/>
        <v>Large</v>
      </c>
      <c r="P873" t="str">
        <f>_xlfn.XLOOKUP(Orders[[#This Row],[Customer ID]],customers!$A$2:$A$1001,customers!$I$2:$I$1001,,0)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IF(_xlfn.XLOOKUP(C874,customers!$A$2:$A$1001,customers!$C$2:$C$1001, ,0)=0,"",_xlfn.XLOOKUP(C874,customers!$A$2:$A$1001,customers!$C$2:$C$1001,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41"/>
        <v>22.5</v>
      </c>
      <c r="N874" t="str">
        <f t="shared" si="39"/>
        <v>Arabica</v>
      </c>
      <c r="O874" t="str">
        <f t="shared" si="40"/>
        <v>Medium</v>
      </c>
      <c r="P874" t="str">
        <f>_xlfn.XLOOKUP(Orders[[#This Row],[Customer ID]],customers!$A$2:$A$1001,customers!$I$2:$I$1001,,0)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IF(_xlfn.XLOOKUP(C875,customers!$A$2:$A$1001,customers!$C$2:$C$1001, ,0)=0,"",_xlfn.XLOOKUP(C875,customers!$A$2:$A$1001,customers!$C$2:$C$1001,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41"/>
        <v>11.94</v>
      </c>
      <c r="N875" t="str">
        <f t="shared" si="39"/>
        <v>Robusta</v>
      </c>
      <c r="O875" t="str">
        <f t="shared" si="40"/>
        <v>Medium</v>
      </c>
      <c r="P875" t="str">
        <f>_xlfn.XLOOKUP(Orders[[#This Row],[Customer ID]],customers!$A$2:$A$1001,customers!$I$2:$I$1001,,0)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IF(_xlfn.XLOOKUP(C876,customers!$A$2:$A$1001,customers!$C$2:$C$1001, ,0)=0,"",_xlfn.XLOOKUP(C876,customers!$A$2:$A$1001,customers!$C$2:$C$1001,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41"/>
        <v>25.9</v>
      </c>
      <c r="N876" t="str">
        <f t="shared" si="39"/>
        <v>Arabica</v>
      </c>
      <c r="O876" t="str">
        <f t="shared" si="40"/>
        <v>Large</v>
      </c>
      <c r="P876" t="str">
        <f>_xlfn.XLOOKUP(Orders[[#This Row],[Customer ID]],customers!$A$2:$A$1001,customers!$I$2:$I$1001,,0)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IF(_xlfn.XLOOKUP(C877,customers!$A$2:$A$1001,customers!$C$2:$C$1001, ,0)=0,"",_xlfn.XLOOKUP(C877,customers!$A$2:$A$1001,customers!$C$2:$C$1001,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41"/>
        <v>43.650000000000006</v>
      </c>
      <c r="N877" t="str">
        <f t="shared" si="39"/>
        <v>Liberica</v>
      </c>
      <c r="O877" t="str">
        <f t="shared" si="40"/>
        <v>Medium</v>
      </c>
      <c r="P877" t="str">
        <f>_xlfn.XLOOKUP(Orders[[#This Row],[Customer ID]],customers!$A$2:$A$1001,customers!$I$2:$I$1001,,0)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IF(_xlfn.XLOOKUP(C878,customers!$A$2:$A$1001,customers!$C$2:$C$1001, ,0)=0,"",_xlfn.XLOOKUP(C878,customers!$A$2:$A$1001,customers!$C$2:$C$1001,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41"/>
        <v>46.62</v>
      </c>
      <c r="N878" t="str">
        <f t="shared" si="39"/>
        <v>Arabica</v>
      </c>
      <c r="O878" t="str">
        <f t="shared" si="40"/>
        <v>Large</v>
      </c>
      <c r="P878" t="str">
        <f>_xlfn.XLOOKUP(Orders[[#This Row],[Customer ID]],customers!$A$2:$A$1001,customers!$I$2:$I$1001,,0)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IF(_xlfn.XLOOKUP(C879,customers!$A$2:$A$1001,customers!$C$2:$C$1001, ,0)=0,"",_xlfn.XLOOKUP(C879,customers!$A$2:$A$1001,customers!$C$2:$C$1001,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41"/>
        <v>28.53</v>
      </c>
      <c r="N879" t="str">
        <f t="shared" si="39"/>
        <v>Liberica</v>
      </c>
      <c r="O879" t="str">
        <f t="shared" si="40"/>
        <v>Large</v>
      </c>
      <c r="P879" t="str">
        <f>_xlfn.XLOOKUP(Orders[[#This Row],[Customer ID]],customers!$A$2:$A$1001,customers!$I$2:$I$1001,,0)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IF(_xlfn.XLOOKUP(C880,customers!$A$2:$A$1001,customers!$C$2:$C$1001, ,0)=0,"",_xlfn.XLOOKUP(C880,customers!$A$2:$A$1001,customers!$C$2:$C$1001,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41"/>
        <v>27.484999999999996</v>
      </c>
      <c r="N880" t="str">
        <f t="shared" si="39"/>
        <v>Robusta</v>
      </c>
      <c r="O880" t="str">
        <f t="shared" si="40"/>
        <v>Large</v>
      </c>
      <c r="P880" t="str">
        <f>_xlfn.XLOOKUP(Orders[[#This Row],[Customer ID]],customers!$A$2:$A$1001,customers!$I$2:$I$1001,,0)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IF(_xlfn.XLOOKUP(C881,customers!$A$2:$A$1001,customers!$C$2:$C$1001, ,0)=0,"",_xlfn.XLOOKUP(C881,customers!$A$2:$A$1001,customers!$C$2:$C$1001,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41"/>
        <v>10.935</v>
      </c>
      <c r="N881" t="str">
        <f t="shared" si="39"/>
        <v>Excelsa</v>
      </c>
      <c r="O881" t="str">
        <f t="shared" si="40"/>
        <v>Dark</v>
      </c>
      <c r="P881" t="str">
        <f>_xlfn.XLOOKUP(Orders[[#This Row],[Customer ID]],customers!$A$2:$A$1001,customers!$I$2:$I$1001,,0)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IF(_xlfn.XLOOKUP(C882,customers!$A$2:$A$1001,customers!$C$2:$C$1001, ,0)=0,"",_xlfn.XLOOKUP(C882,customers!$A$2:$A$1001,customers!$C$2:$C$1001,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41"/>
        <v>7.169999999999999</v>
      </c>
      <c r="N882" t="str">
        <f t="shared" si="39"/>
        <v>Robusta</v>
      </c>
      <c r="O882" t="str">
        <f t="shared" si="40"/>
        <v>Large</v>
      </c>
      <c r="P882" t="str">
        <f>_xlfn.XLOOKUP(Orders[[#This Row],[Customer ID]],customers!$A$2:$A$1001,customers!$I$2:$I$1001,,0)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IF(_xlfn.XLOOKUP(C883,customers!$A$2:$A$1001,customers!$C$2:$C$1001, ,0)=0,"",_xlfn.XLOOKUP(C883,customers!$A$2:$A$1001,customers!$C$2:$C$1001,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41"/>
        <v>23.31</v>
      </c>
      <c r="N883" t="str">
        <f t="shared" si="39"/>
        <v>Arabica</v>
      </c>
      <c r="O883" t="str">
        <f t="shared" si="40"/>
        <v>Large</v>
      </c>
      <c r="P883" t="str">
        <f>_xlfn.XLOOKUP(Orders[[#This Row],[Customer ID]],customers!$A$2:$A$1001,customers!$I$2:$I$1001,,0)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IF(_xlfn.XLOOKUP(C884,customers!$A$2:$A$1001,customers!$C$2:$C$1001, ,0)=0,"",_xlfn.XLOOKUP(C884,customers!$A$2:$A$1001,customers!$C$2:$C$1001,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41"/>
        <v>114.42499999999998</v>
      </c>
      <c r="N884" t="str">
        <f t="shared" si="39"/>
        <v>Arabica</v>
      </c>
      <c r="O884" t="str">
        <f t="shared" si="40"/>
        <v>Dark</v>
      </c>
      <c r="P884" t="str">
        <f>_xlfn.XLOOKUP(Orders[[#This Row],[Customer ID]],customers!$A$2:$A$1001,customers!$I$2:$I$1001,,0)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IF(_xlfn.XLOOKUP(C885,customers!$A$2:$A$1001,customers!$C$2:$C$1001, ,0)=0,"",_xlfn.XLOOKUP(C885,customers!$A$2:$A$1001,customers!$C$2:$C$1001,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41"/>
        <v>77.624999999999986</v>
      </c>
      <c r="N885" t="str">
        <f t="shared" si="39"/>
        <v>Arabica</v>
      </c>
      <c r="O885" t="str">
        <f t="shared" si="40"/>
        <v>Medium</v>
      </c>
      <c r="P885" t="str">
        <f>_xlfn.XLOOKUP(Orders[[#This Row],[Customer ID]],customers!$A$2:$A$1001,customers!$I$2:$I$1001,,0)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IF(_xlfn.XLOOKUP(C886,customers!$A$2:$A$1001,customers!$C$2:$C$1001, ,0)=0,"",_xlfn.XLOOKUP(C886,customers!$A$2:$A$1001,customers!$C$2:$C$1001,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41"/>
        <v>5.3699999999999992</v>
      </c>
      <c r="N886" t="str">
        <f t="shared" si="39"/>
        <v>Robusta</v>
      </c>
      <c r="O886" t="str">
        <f t="shared" si="40"/>
        <v>Dark</v>
      </c>
      <c r="P886" t="str">
        <f>_xlfn.XLOOKUP(Orders[[#This Row],[Customer ID]],customers!$A$2:$A$1001,customers!$I$2:$I$1001,,0)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IF(_xlfn.XLOOKUP(C887,customers!$A$2:$A$1001,customers!$C$2:$C$1001, ,0)=0,"",_xlfn.XLOOKUP(C887,customers!$A$2:$A$1001,customers!$C$2:$C$1001,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41"/>
        <v>123.50999999999999</v>
      </c>
      <c r="N887" t="str">
        <f t="shared" si="39"/>
        <v>Robusta</v>
      </c>
      <c r="O887" t="str">
        <f t="shared" si="40"/>
        <v>Dark</v>
      </c>
      <c r="P887" t="str">
        <f>_xlfn.XLOOKUP(Orders[[#This Row],[Customer ID]],customers!$A$2:$A$1001,customers!$I$2:$I$1001,,0)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IF(_xlfn.XLOOKUP(C888,customers!$A$2:$A$1001,customers!$C$2:$C$1001, ,0)=0,"",_xlfn.XLOOKUP(C888,customers!$A$2:$A$1001,customers!$C$2:$C$1001,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41"/>
        <v>17.46</v>
      </c>
      <c r="N888" t="str">
        <f t="shared" si="39"/>
        <v>Liberica</v>
      </c>
      <c r="O888" t="str">
        <f t="shared" si="40"/>
        <v>Medium</v>
      </c>
      <c r="P888" t="str">
        <f>_xlfn.XLOOKUP(Orders[[#This Row],[Customer ID]],customers!$A$2:$A$1001,customers!$I$2:$I$1001,,0)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IF(_xlfn.XLOOKUP(C889,customers!$A$2:$A$1001,customers!$C$2:$C$1001, ,0)=0,"",_xlfn.XLOOKUP(C889,customers!$A$2:$A$1001,customers!$C$2:$C$1001,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41"/>
        <v>13.365</v>
      </c>
      <c r="N889" t="str">
        <f t="shared" si="39"/>
        <v>Excelsa</v>
      </c>
      <c r="O889" t="str">
        <f t="shared" si="40"/>
        <v>Large</v>
      </c>
      <c r="P889" t="str">
        <f>_xlfn.XLOOKUP(Orders[[#This Row],[Customer ID]],customers!$A$2:$A$1001,customers!$I$2:$I$1001,,0)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IF(_xlfn.XLOOKUP(C890,customers!$A$2:$A$1001,customers!$C$2:$C$1001, ,0)=0,"",_xlfn.XLOOKUP(C890,customers!$A$2:$A$1001,customers!$C$2:$C$1001,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41"/>
        <v>7.77</v>
      </c>
      <c r="N890" t="str">
        <f t="shared" si="39"/>
        <v>Arabica</v>
      </c>
      <c r="O890" t="str">
        <f t="shared" si="40"/>
        <v>Large</v>
      </c>
      <c r="P890" t="str">
        <f>_xlfn.XLOOKUP(Orders[[#This Row],[Customer ID]],customers!$A$2:$A$1001,customers!$I$2:$I$1001,,0)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IF(_xlfn.XLOOKUP(C891,customers!$A$2:$A$1001,customers!$C$2:$C$1001, ,0)=0,"",_xlfn.XLOOKUP(C891,customers!$A$2:$A$1001,customers!$C$2:$C$1001,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41"/>
        <v>2.6849999999999996</v>
      </c>
      <c r="N891" t="str">
        <f t="shared" si="39"/>
        <v>Robusta</v>
      </c>
      <c r="O891" t="str">
        <f t="shared" si="40"/>
        <v>Dark</v>
      </c>
      <c r="P891" t="str">
        <f>_xlfn.XLOOKUP(Orders[[#This Row],[Customer ID]],customers!$A$2:$A$1001,customers!$I$2:$I$1001,,0)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IF(_xlfn.XLOOKUP(C892,customers!$A$2:$A$1001,customers!$C$2:$C$1001, ,0)=0,"",_xlfn.XLOOKUP(C892,customers!$A$2:$A$1001,customers!$C$2:$C$1001,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41"/>
        <v>20.584999999999997</v>
      </c>
      <c r="N892" t="str">
        <f t="shared" si="39"/>
        <v>Robusta</v>
      </c>
      <c r="O892" t="str">
        <f t="shared" si="40"/>
        <v>Dark</v>
      </c>
      <c r="P892" t="str">
        <f>_xlfn.XLOOKUP(Orders[[#This Row],[Customer ID]],customers!$A$2:$A$1001,customers!$I$2:$I$1001,,0)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IF(_xlfn.XLOOKUP(C893,customers!$A$2:$A$1001,customers!$C$2:$C$1001, ,0)=0,"",_xlfn.XLOOKUP(C893,customers!$A$2:$A$1001,customers!$C$2:$C$1001,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41"/>
        <v>114.42499999999998</v>
      </c>
      <c r="N893" t="str">
        <f t="shared" si="39"/>
        <v>Arabica</v>
      </c>
      <c r="O893" t="str">
        <f t="shared" si="40"/>
        <v>Dark</v>
      </c>
      <c r="P893" t="str">
        <f>_xlfn.XLOOKUP(Orders[[#This Row],[Customer ID]],customers!$A$2:$A$1001,customers!$I$2:$I$1001,,0)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IF(_xlfn.XLOOKUP(C894,customers!$A$2:$A$1001,customers!$C$2:$C$1001, ,0)=0,"",_xlfn.XLOOKUP(C894,customers!$A$2:$A$1001,customers!$C$2:$C$1001,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41"/>
        <v>20.625</v>
      </c>
      <c r="N894" t="str">
        <f t="shared" si="39"/>
        <v>Excelsa</v>
      </c>
      <c r="O894" t="str">
        <f t="shared" si="40"/>
        <v>Medium</v>
      </c>
      <c r="P894" t="str">
        <f>_xlfn.XLOOKUP(Orders[[#This Row],[Customer ID]],customers!$A$2:$A$1001,customers!$I$2:$I$1001,,0)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IF(_xlfn.XLOOKUP(C895,customers!$A$2:$A$1001,customers!$C$2:$C$1001, ,0)=0,"",_xlfn.XLOOKUP(C895,customers!$A$2:$A$1001,customers!$C$2:$C$1001,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41"/>
        <v>57.06</v>
      </c>
      <c r="N895" t="str">
        <f t="shared" si="39"/>
        <v>Liberica</v>
      </c>
      <c r="O895" t="str">
        <f t="shared" si="40"/>
        <v>Large</v>
      </c>
      <c r="P895" t="str">
        <f>_xlfn.XLOOKUP(Orders[[#This Row],[Customer ID]],customers!$A$2:$A$1001,customers!$I$2:$I$1001,,0)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IF(_xlfn.XLOOKUP(C896,customers!$A$2:$A$1001,customers!$C$2:$C$1001, ,0)=0,"",_xlfn.XLOOKUP(C896,customers!$A$2:$A$1001,customers!$C$2:$C$1001,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41"/>
        <v>82.339999999999989</v>
      </c>
      <c r="N896" t="str">
        <f t="shared" si="39"/>
        <v>Robusta</v>
      </c>
      <c r="O896" t="str">
        <f t="shared" si="40"/>
        <v>Dark</v>
      </c>
      <c r="P896" t="str">
        <f>_xlfn.XLOOKUP(Orders[[#This Row],[Customer ID]],customers!$A$2:$A$1001,customers!$I$2:$I$1001,,0)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IF(_xlfn.XLOOKUP(C897,customers!$A$2:$A$1001,customers!$C$2:$C$1001, ,0)=0,"",_xlfn.XLOOKUP(C897,customers!$A$2:$A$1001,customers!$C$2:$C$1001,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41"/>
        <v>158.12499999999997</v>
      </c>
      <c r="N897" t="str">
        <f t="shared" si="39"/>
        <v>Excelsa</v>
      </c>
      <c r="O897" t="str">
        <f t="shared" si="40"/>
        <v>Medium</v>
      </c>
      <c r="P897" t="str">
        <f>_xlfn.XLOOKUP(Orders[[#This Row],[Customer ID]],customers!$A$2:$A$1001,customers!$I$2:$I$1001,,0)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IF(_xlfn.XLOOKUP(C898,customers!$A$2:$A$1001,customers!$C$2:$C$1001, ,0)=0,"",_xlfn.XLOOKUP(C898,customers!$A$2:$A$1001,customers!$C$2:$C$1001,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41"/>
        <v>32.22</v>
      </c>
      <c r="N898" t="str">
        <f t="shared" si="39"/>
        <v>Robusta</v>
      </c>
      <c r="O898" t="str">
        <f t="shared" si="40"/>
        <v>Dark</v>
      </c>
      <c r="P898" t="str">
        <f>_xlfn.XLOOKUP(Orders[[#This Row],[Customer ID]],customers!$A$2:$A$1001,customers!$I$2:$I$1001,,0)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IF(_xlfn.XLOOKUP(C899,customers!$A$2:$A$1001,customers!$C$2:$C$1001, ,0)=0,"",_xlfn.XLOOKUP(C899,customers!$A$2:$A$1001,customers!$C$2:$C$1001,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si="41"/>
        <v>24.3</v>
      </c>
      <c r="N899" t="str">
        <f t="shared" ref="N899:N962" si="42">IF(I899="Rob","Robusta",IF(I899="Exc","Excelsa",IF(I899="Ara","Arabica",IF(I899="Lib","Liberica",""))))</f>
        <v>Excelsa</v>
      </c>
      <c r="O899" t="str">
        <f t="shared" ref="O899:O962" si="43">IF($J899="M","Medium",IF($J899="L","Large",IF($J899="D","Dark","")))</f>
        <v>Dark</v>
      </c>
      <c r="P899" t="str">
        <f>_xlfn.XLOOKUP(Orders[[#This Row],[Customer ID]],customers!$A$2:$A$1001,customers!$I$2:$I$1001,,0)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IF(_xlfn.XLOOKUP(C900,customers!$A$2:$A$1001,customers!$C$2:$C$1001, ,0)=0,"",_xlfn.XLOOKUP(C900,customers!$A$2:$A$1001,customers!$C$2:$C$1001,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ref="M900:M963" si="44">$L900*$E900</f>
        <v>35.849999999999994</v>
      </c>
      <c r="N900" t="str">
        <f t="shared" si="42"/>
        <v>Robusta</v>
      </c>
      <c r="O900" t="str">
        <f t="shared" si="43"/>
        <v>Large</v>
      </c>
      <c r="P900" t="str">
        <f>_xlfn.XLOOKUP(Orders[[#This Row],[Customer ID]],customers!$A$2:$A$1001,customers!$I$2:$I$1001,,0)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IF(_xlfn.XLOOKUP(C901,customers!$A$2:$A$1001,customers!$C$2:$C$1001, ,0)=0,"",_xlfn.XLOOKUP(C901,customers!$A$2:$A$1001,customers!$C$2:$C$1001,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4"/>
        <v>72.75</v>
      </c>
      <c r="N901" t="str">
        <f t="shared" si="42"/>
        <v>Liberica</v>
      </c>
      <c r="O901" t="str">
        <f t="shared" si="43"/>
        <v>Medium</v>
      </c>
      <c r="P901" t="str">
        <f>_xlfn.XLOOKUP(Orders[[#This Row],[Customer ID]],customers!$A$2:$A$1001,customers!$I$2:$I$1001,,0)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IF(_xlfn.XLOOKUP(C902,customers!$A$2:$A$1001,customers!$C$2:$C$1001, ,0)=0,"",_xlfn.XLOOKUP(C902,customers!$A$2:$A$1001,customers!$C$2:$C$1001,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4"/>
        <v>47.55</v>
      </c>
      <c r="N902" t="str">
        <f t="shared" si="42"/>
        <v>Liberica</v>
      </c>
      <c r="O902" t="str">
        <f t="shared" si="43"/>
        <v>Large</v>
      </c>
      <c r="P902" t="str">
        <f>_xlfn.XLOOKUP(Orders[[#This Row],[Customer ID]],customers!$A$2:$A$1001,customers!$I$2:$I$1001,,0)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IF(_xlfn.XLOOKUP(C903,customers!$A$2:$A$1001,customers!$C$2:$C$1001, ,0)=0,"",_xlfn.XLOOKUP(C903,customers!$A$2:$A$1001,customers!$C$2:$C$1001,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4"/>
        <v>3.5849999999999995</v>
      </c>
      <c r="N903" t="str">
        <f t="shared" si="42"/>
        <v>Robusta</v>
      </c>
      <c r="O903" t="str">
        <f t="shared" si="43"/>
        <v>Large</v>
      </c>
      <c r="P903" t="str">
        <f>_xlfn.XLOOKUP(Orders[[#This Row],[Customer ID]],customers!$A$2:$A$1001,customers!$I$2:$I$1001,,0)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IF(_xlfn.XLOOKUP(C904,customers!$A$2:$A$1001,customers!$C$2:$C$1001, ,0)=0,"",_xlfn.XLOOKUP(C904,customers!$A$2:$A$1001,customers!$C$2:$C$1001,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4"/>
        <v>158.12499999999997</v>
      </c>
      <c r="N904" t="str">
        <f t="shared" si="42"/>
        <v>Excelsa</v>
      </c>
      <c r="O904" t="str">
        <f t="shared" si="43"/>
        <v>Medium</v>
      </c>
      <c r="P904" t="str">
        <f>_xlfn.XLOOKUP(Orders[[#This Row],[Customer ID]],customers!$A$2:$A$1001,customers!$I$2:$I$1001,,0)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IF(_xlfn.XLOOKUP(C905,customers!$A$2:$A$1001,customers!$C$2:$C$1001, ,0)=0,"",_xlfn.XLOOKUP(C905,customers!$A$2:$A$1001,customers!$C$2:$C$1001,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4"/>
        <v>17.46</v>
      </c>
      <c r="N905" t="str">
        <f t="shared" si="42"/>
        <v>Liberica</v>
      </c>
      <c r="O905" t="str">
        <f t="shared" si="43"/>
        <v>Medium</v>
      </c>
      <c r="P905" t="str">
        <f>_xlfn.XLOOKUP(Orders[[#This Row],[Customer ID]],customers!$A$2:$A$1001,customers!$I$2:$I$1001,,0)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IF(_xlfn.XLOOKUP(C906,customers!$A$2:$A$1001,customers!$C$2:$C$1001, ,0)=0,"",_xlfn.XLOOKUP(C906,customers!$A$2:$A$1001,customers!$C$2:$C$1001,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4"/>
        <v>148.92499999999998</v>
      </c>
      <c r="N906" t="str">
        <f t="shared" si="42"/>
        <v>Arabica</v>
      </c>
      <c r="O906" t="str">
        <f t="shared" si="43"/>
        <v>Large</v>
      </c>
      <c r="P906" t="str">
        <f>_xlfn.XLOOKUP(Orders[[#This Row],[Customer ID]],customers!$A$2:$A$1001,customers!$I$2:$I$1001,,0)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IF(_xlfn.XLOOKUP(C907,customers!$A$2:$A$1001,customers!$C$2:$C$1001, ,0)=0,"",_xlfn.XLOOKUP(C907,customers!$A$2:$A$1001,customers!$C$2:$C$1001,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4"/>
        <v>40.5</v>
      </c>
      <c r="N907" t="str">
        <f t="shared" si="42"/>
        <v>Arabica</v>
      </c>
      <c r="O907" t="str">
        <f t="shared" si="43"/>
        <v>Medium</v>
      </c>
      <c r="P907" t="str">
        <f>_xlfn.XLOOKUP(Orders[[#This Row],[Customer ID]],customers!$A$2:$A$1001,customers!$I$2:$I$1001,,0)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IF(_xlfn.XLOOKUP(C908,customers!$A$2:$A$1001,customers!$C$2:$C$1001, ,0)=0,"",_xlfn.XLOOKUP(C908,customers!$A$2:$A$1001,customers!$C$2:$C$1001,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4"/>
        <v>27</v>
      </c>
      <c r="N908" t="str">
        <f t="shared" si="42"/>
        <v>Arabica</v>
      </c>
      <c r="O908" t="str">
        <f t="shared" si="43"/>
        <v>Medium</v>
      </c>
      <c r="P908" t="str">
        <f>_xlfn.XLOOKUP(Orders[[#This Row],[Customer ID]],customers!$A$2:$A$1001,customers!$I$2:$I$1001,,0)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IF(_xlfn.XLOOKUP(C909,customers!$A$2:$A$1001,customers!$C$2:$C$1001, ,0)=0,"",_xlfn.XLOOKUP(C909,customers!$A$2:$A$1001,customers!$C$2:$C$1001,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4"/>
        <v>38.849999999999994</v>
      </c>
      <c r="N909" t="str">
        <f t="shared" si="42"/>
        <v>Liberica</v>
      </c>
      <c r="O909" t="str">
        <f t="shared" si="43"/>
        <v>Dark</v>
      </c>
      <c r="P909" t="str">
        <f>_xlfn.XLOOKUP(Orders[[#This Row],[Customer ID]],customers!$A$2:$A$1001,customers!$I$2:$I$1001,,0)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IF(_xlfn.XLOOKUP(C910,customers!$A$2:$A$1001,customers!$C$2:$C$1001, ,0)=0,"",_xlfn.XLOOKUP(C910,customers!$A$2:$A$1001,customers!$C$2:$C$1001,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4"/>
        <v>59.75</v>
      </c>
      <c r="N910" t="str">
        <f t="shared" si="42"/>
        <v>Robusta</v>
      </c>
      <c r="O910" t="str">
        <f t="shared" si="43"/>
        <v>Large</v>
      </c>
      <c r="P910" t="str">
        <f>_xlfn.XLOOKUP(Orders[[#This Row],[Customer ID]],customers!$A$2:$A$1001,customers!$I$2:$I$1001,,0)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IF(_xlfn.XLOOKUP(C911,customers!$A$2:$A$1001,customers!$C$2:$C$1001, ,0)=0,"",_xlfn.XLOOKUP(C911,customers!$A$2:$A$1001,customers!$C$2:$C$1001,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4"/>
        <v>10.754999999999999</v>
      </c>
      <c r="N911" t="str">
        <f t="shared" si="42"/>
        <v>Robusta</v>
      </c>
      <c r="O911" t="str">
        <f t="shared" si="43"/>
        <v>Large</v>
      </c>
      <c r="P911" t="str">
        <f>_xlfn.XLOOKUP(Orders[[#This Row],[Customer ID]],customers!$A$2:$A$1001,customers!$I$2:$I$1001,,0)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IF(_xlfn.XLOOKUP(C912,customers!$A$2:$A$1001,customers!$C$2:$C$1001, ,0)=0,"",_xlfn.XLOOKUP(C912,customers!$A$2:$A$1001,customers!$C$2:$C$1001,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4"/>
        <v>91.539999999999992</v>
      </c>
      <c r="N912" t="str">
        <f t="shared" si="42"/>
        <v>Arabica</v>
      </c>
      <c r="O912" t="str">
        <f t="shared" si="43"/>
        <v>Dark</v>
      </c>
      <c r="P912" t="str">
        <f>_xlfn.XLOOKUP(Orders[[#This Row],[Customer ID]],customers!$A$2:$A$1001,customers!$I$2:$I$1001,,0)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IF(_xlfn.XLOOKUP(C913,customers!$A$2:$A$1001,customers!$C$2:$C$1001, ,0)=0,"",_xlfn.XLOOKUP(C913,customers!$A$2:$A$1001,customers!$C$2:$C$1001,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4"/>
        <v>45</v>
      </c>
      <c r="N913" t="str">
        <f t="shared" si="42"/>
        <v>Arabica</v>
      </c>
      <c r="O913" t="str">
        <f t="shared" si="43"/>
        <v>Medium</v>
      </c>
      <c r="P913" t="str">
        <f>_xlfn.XLOOKUP(Orders[[#This Row],[Customer ID]],customers!$A$2:$A$1001,customers!$I$2:$I$1001,,0)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IF(_xlfn.XLOOKUP(C914,customers!$A$2:$A$1001,customers!$C$2:$C$1001, ,0)=0,"",_xlfn.XLOOKUP(C914,customers!$A$2:$A$1001,customers!$C$2:$C$1001,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4"/>
        <v>137.31</v>
      </c>
      <c r="N914" t="str">
        <f t="shared" si="42"/>
        <v>Robusta</v>
      </c>
      <c r="O914" t="str">
        <f t="shared" si="43"/>
        <v>Medium</v>
      </c>
      <c r="P914" t="str">
        <f>_xlfn.XLOOKUP(Orders[[#This Row],[Customer ID]],customers!$A$2:$A$1001,customers!$I$2:$I$1001,,0)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IF(_xlfn.XLOOKUP(C915,customers!$A$2:$A$1001,customers!$C$2:$C$1001, ,0)=0,"",_xlfn.XLOOKUP(C915,customers!$A$2:$A$1001,customers!$C$2:$C$1001,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4"/>
        <v>6.75</v>
      </c>
      <c r="N915" t="str">
        <f t="shared" si="42"/>
        <v>Arabica</v>
      </c>
      <c r="O915" t="str">
        <f t="shared" si="43"/>
        <v>Medium</v>
      </c>
      <c r="P915" t="str">
        <f>_xlfn.XLOOKUP(Orders[[#This Row],[Customer ID]],customers!$A$2:$A$1001,customers!$I$2:$I$1001,,0)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IF(_xlfn.XLOOKUP(C916,customers!$A$2:$A$1001,customers!$C$2:$C$1001, ,0)=0,"",_xlfn.XLOOKUP(C916,customers!$A$2:$A$1001,customers!$C$2:$C$1001,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4"/>
        <v>45</v>
      </c>
      <c r="N916" t="str">
        <f t="shared" si="42"/>
        <v>Arabica</v>
      </c>
      <c r="O916" t="str">
        <f t="shared" si="43"/>
        <v>Medium</v>
      </c>
      <c r="P916" t="str">
        <f>_xlfn.XLOOKUP(Orders[[#This Row],[Customer ID]],customers!$A$2:$A$1001,customers!$I$2:$I$1001,,0)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IF(_xlfn.XLOOKUP(C917,customers!$A$2:$A$1001,customers!$C$2:$C$1001, ,0)=0,"",_xlfn.XLOOKUP(C917,customers!$A$2:$A$1001,customers!$C$2:$C$1001,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4"/>
        <v>83.835000000000008</v>
      </c>
      <c r="N917" t="str">
        <f t="shared" si="42"/>
        <v>Excelsa</v>
      </c>
      <c r="O917" t="str">
        <f t="shared" si="43"/>
        <v>Dark</v>
      </c>
      <c r="P917" t="str">
        <f>_xlfn.XLOOKUP(Orders[[#This Row],[Customer ID]],customers!$A$2:$A$1001,customers!$I$2:$I$1001,,0)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IF(_xlfn.XLOOKUP(C918,customers!$A$2:$A$1001,customers!$C$2:$C$1001, ,0)=0,"",_xlfn.XLOOKUP(C918,customers!$A$2:$A$1001,customers!$C$2:$C$1001,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4"/>
        <v>3.645</v>
      </c>
      <c r="N918" t="str">
        <f t="shared" si="42"/>
        <v>Excelsa</v>
      </c>
      <c r="O918" t="str">
        <f t="shared" si="43"/>
        <v>Dark</v>
      </c>
      <c r="P918" t="str">
        <f>_xlfn.XLOOKUP(Orders[[#This Row],[Customer ID]],customers!$A$2:$A$1001,customers!$I$2:$I$1001,,0)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IF(_xlfn.XLOOKUP(C919,customers!$A$2:$A$1001,customers!$C$2:$C$1001, ,0)=0,"",_xlfn.XLOOKUP(C919,customers!$A$2:$A$1001,customers!$C$2:$C$1001,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4"/>
        <v>6.75</v>
      </c>
      <c r="N919" t="str">
        <f t="shared" si="42"/>
        <v>Arabica</v>
      </c>
      <c r="O919" t="str">
        <f t="shared" si="43"/>
        <v>Medium</v>
      </c>
      <c r="P919" t="str">
        <f>_xlfn.XLOOKUP(Orders[[#This Row],[Customer ID]],customers!$A$2:$A$1001,customers!$I$2:$I$1001,,0)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IF(_xlfn.XLOOKUP(C920,customers!$A$2:$A$1001,customers!$C$2:$C$1001, ,0)=0,"",_xlfn.XLOOKUP(C920,customers!$A$2:$A$1001,customers!$C$2:$C$1001,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4"/>
        <v>21.87</v>
      </c>
      <c r="N920" t="str">
        <f t="shared" si="42"/>
        <v>Excelsa</v>
      </c>
      <c r="O920" t="str">
        <f t="shared" si="43"/>
        <v>Dark</v>
      </c>
      <c r="P920" t="str">
        <f>_xlfn.XLOOKUP(Orders[[#This Row],[Customer ID]],customers!$A$2:$A$1001,customers!$I$2:$I$1001,,0)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IF(_xlfn.XLOOKUP(C921,customers!$A$2:$A$1001,customers!$C$2:$C$1001, ,0)=0,"",_xlfn.XLOOKUP(C921,customers!$A$2:$A$1001,customers!$C$2:$C$1001,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4"/>
        <v>13.424999999999997</v>
      </c>
      <c r="N921" t="str">
        <f t="shared" si="42"/>
        <v>Robusta</v>
      </c>
      <c r="O921" t="str">
        <f t="shared" si="43"/>
        <v>Dark</v>
      </c>
      <c r="P921" t="str">
        <f>_xlfn.XLOOKUP(Orders[[#This Row],[Customer ID]],customers!$A$2:$A$1001,customers!$I$2:$I$1001,,0)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IF(_xlfn.XLOOKUP(C922,customers!$A$2:$A$1001,customers!$C$2:$C$1001, ,0)=0,"",_xlfn.XLOOKUP(C922,customers!$A$2:$A$1001,customers!$C$2:$C$1001,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4"/>
        <v>123.50999999999999</v>
      </c>
      <c r="N922" t="str">
        <f t="shared" si="42"/>
        <v>Robusta</v>
      </c>
      <c r="O922" t="str">
        <f t="shared" si="43"/>
        <v>Dark</v>
      </c>
      <c r="P922" t="str">
        <f>_xlfn.XLOOKUP(Orders[[#This Row],[Customer ID]],customers!$A$2:$A$1001,customers!$I$2:$I$1001,,0)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IF(_xlfn.XLOOKUP(C923,customers!$A$2:$A$1001,customers!$C$2:$C$1001, ,0)=0,"",_xlfn.XLOOKUP(C923,customers!$A$2:$A$1001,customers!$C$2:$C$1001,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4"/>
        <v>7.77</v>
      </c>
      <c r="N923" t="str">
        <f t="shared" si="42"/>
        <v>Liberica</v>
      </c>
      <c r="O923" t="str">
        <f t="shared" si="43"/>
        <v>Dark</v>
      </c>
      <c r="P923" t="str">
        <f>_xlfn.XLOOKUP(Orders[[#This Row],[Customer ID]],customers!$A$2:$A$1001,customers!$I$2:$I$1001,,0)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IF(_xlfn.XLOOKUP(C924,customers!$A$2:$A$1001,customers!$C$2:$C$1001, ,0)=0,"",_xlfn.XLOOKUP(C924,customers!$A$2:$A$1001,customers!$C$2:$C$1001,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4"/>
        <v>67.5</v>
      </c>
      <c r="N924" t="str">
        <f t="shared" si="42"/>
        <v>Arabica</v>
      </c>
      <c r="O924" t="str">
        <f t="shared" si="43"/>
        <v>Medium</v>
      </c>
      <c r="P924" t="str">
        <f>_xlfn.XLOOKUP(Orders[[#This Row],[Customer ID]],customers!$A$2:$A$1001,customers!$I$2:$I$1001,,0)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IF(_xlfn.XLOOKUP(C925,customers!$A$2:$A$1001,customers!$C$2:$C$1001, ,0)=0,"",_xlfn.XLOOKUP(C925,customers!$A$2:$A$1001,customers!$C$2:$C$1001,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4"/>
        <v>27.945</v>
      </c>
      <c r="N925" t="str">
        <f t="shared" si="42"/>
        <v>Excelsa</v>
      </c>
      <c r="O925" t="str">
        <f t="shared" si="43"/>
        <v>Dark</v>
      </c>
      <c r="P925" t="str">
        <f>_xlfn.XLOOKUP(Orders[[#This Row],[Customer ID]],customers!$A$2:$A$1001,customers!$I$2:$I$1001,,0)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IF(_xlfn.XLOOKUP(C926,customers!$A$2:$A$1001,customers!$C$2:$C$1001, ,0)=0,"",_xlfn.XLOOKUP(C926,customers!$A$2:$A$1001,customers!$C$2:$C$1001,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4"/>
        <v>89.35499999999999</v>
      </c>
      <c r="N926" t="str">
        <f t="shared" si="42"/>
        <v>Arabica</v>
      </c>
      <c r="O926" t="str">
        <f t="shared" si="43"/>
        <v>Large</v>
      </c>
      <c r="P926" t="str">
        <f>_xlfn.XLOOKUP(Orders[[#This Row],[Customer ID]],customers!$A$2:$A$1001,customers!$I$2:$I$1001,,0)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IF(_xlfn.XLOOKUP(C927,customers!$A$2:$A$1001,customers!$C$2:$C$1001, ,0)=0,"",_xlfn.XLOOKUP(C927,customers!$A$2:$A$1001,customers!$C$2:$C$1001,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4"/>
        <v>20.25</v>
      </c>
      <c r="N927" t="str">
        <f t="shared" si="42"/>
        <v>Arabica</v>
      </c>
      <c r="O927" t="str">
        <f t="shared" si="43"/>
        <v>Medium</v>
      </c>
      <c r="P927" t="str">
        <f>_xlfn.XLOOKUP(Orders[[#This Row],[Customer ID]],customers!$A$2:$A$1001,customers!$I$2:$I$1001,,0)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IF(_xlfn.XLOOKUP(C928,customers!$A$2:$A$1001,customers!$C$2:$C$1001, ,0)=0,"",_xlfn.XLOOKUP(C928,customers!$A$2:$A$1001,customers!$C$2:$C$1001,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4"/>
        <v>33.75</v>
      </c>
      <c r="N928" t="str">
        <f t="shared" si="42"/>
        <v>Arabica</v>
      </c>
      <c r="O928" t="str">
        <f t="shared" si="43"/>
        <v>Medium</v>
      </c>
      <c r="P928" t="str">
        <f>_xlfn.XLOOKUP(Orders[[#This Row],[Customer ID]],customers!$A$2:$A$1001,customers!$I$2:$I$1001,,0)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IF(_xlfn.XLOOKUP(C929,customers!$A$2:$A$1001,customers!$C$2:$C$1001, ,0)=0,"",_xlfn.XLOOKUP(C929,customers!$A$2:$A$1001,customers!$C$2:$C$1001,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4"/>
        <v>111.78</v>
      </c>
      <c r="N929" t="str">
        <f t="shared" si="42"/>
        <v>Excelsa</v>
      </c>
      <c r="O929" t="str">
        <f t="shared" si="43"/>
        <v>Dark</v>
      </c>
      <c r="P929" t="str">
        <f>_xlfn.XLOOKUP(Orders[[#This Row],[Customer ID]],customers!$A$2:$A$1001,customers!$I$2:$I$1001,,0)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IF(_xlfn.XLOOKUP(C930,customers!$A$2:$A$1001,customers!$C$2:$C$1001, ,0)=0,"",_xlfn.XLOOKUP(C930,customers!$A$2:$A$1001,customers!$C$2:$C$1001,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4"/>
        <v>63.249999999999993</v>
      </c>
      <c r="N930" t="str">
        <f t="shared" si="42"/>
        <v>Excelsa</v>
      </c>
      <c r="O930" t="str">
        <f t="shared" si="43"/>
        <v>Medium</v>
      </c>
      <c r="P930" t="str">
        <f>_xlfn.XLOOKUP(Orders[[#This Row],[Customer ID]],customers!$A$2:$A$1001,customers!$I$2:$I$1001,,0)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IF(_xlfn.XLOOKUP(C931,customers!$A$2:$A$1001,customers!$C$2:$C$1001, ,0)=0,"",_xlfn.XLOOKUP(C931,customers!$A$2:$A$1001,customers!$C$2:$C$1001,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4"/>
        <v>8.91</v>
      </c>
      <c r="N931" t="str">
        <f t="shared" si="42"/>
        <v>Excelsa</v>
      </c>
      <c r="O931" t="str">
        <f t="shared" si="43"/>
        <v>Large</v>
      </c>
      <c r="P931" t="str">
        <f>_xlfn.XLOOKUP(Orders[[#This Row],[Customer ID]],customers!$A$2:$A$1001,customers!$I$2:$I$1001,,0)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IF(_xlfn.XLOOKUP(C932,customers!$A$2:$A$1001,customers!$C$2:$C$1001, ,0)=0,"",_xlfn.XLOOKUP(C932,customers!$A$2:$A$1001,customers!$C$2:$C$1001,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4"/>
        <v>12.15</v>
      </c>
      <c r="N932" t="str">
        <f t="shared" si="42"/>
        <v>Excelsa</v>
      </c>
      <c r="O932" t="str">
        <f t="shared" si="43"/>
        <v>Dark</v>
      </c>
      <c r="P932" t="str">
        <f>_xlfn.XLOOKUP(Orders[[#This Row],[Customer ID]],customers!$A$2:$A$1001,customers!$I$2:$I$1001,,0)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IF(_xlfn.XLOOKUP(C933,customers!$A$2:$A$1001,customers!$C$2:$C$1001, ,0)=0,"",_xlfn.XLOOKUP(C933,customers!$A$2:$A$1001,customers!$C$2:$C$1001,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4"/>
        <v>23.88</v>
      </c>
      <c r="N933" t="str">
        <f t="shared" si="42"/>
        <v>Arabica</v>
      </c>
      <c r="O933" t="str">
        <f t="shared" si="43"/>
        <v>Dark</v>
      </c>
      <c r="P933" t="str">
        <f>_xlfn.XLOOKUP(Orders[[#This Row],[Customer ID]],customers!$A$2:$A$1001,customers!$I$2:$I$1001,,0)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IF(_xlfn.XLOOKUP(C934,customers!$A$2:$A$1001,customers!$C$2:$C$1001, ,0)=0,"",_xlfn.XLOOKUP(C934,customers!$A$2:$A$1001,customers!$C$2:$C$1001,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4"/>
        <v>55</v>
      </c>
      <c r="N934" t="str">
        <f t="shared" si="42"/>
        <v>Excelsa</v>
      </c>
      <c r="O934" t="str">
        <f t="shared" si="43"/>
        <v>Medium</v>
      </c>
      <c r="P934" t="str">
        <f>_xlfn.XLOOKUP(Orders[[#This Row],[Customer ID]],customers!$A$2:$A$1001,customers!$I$2:$I$1001,,0)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IF(_xlfn.XLOOKUP(C935,customers!$A$2:$A$1001,customers!$C$2:$C$1001, ,0)=0,"",_xlfn.XLOOKUP(C935,customers!$A$2:$A$1001,customers!$C$2:$C$1001,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4"/>
        <v>26.849999999999998</v>
      </c>
      <c r="N935" t="str">
        <f t="shared" si="42"/>
        <v>Robusta</v>
      </c>
      <c r="O935" t="str">
        <f t="shared" si="43"/>
        <v>Dark</v>
      </c>
      <c r="P935" t="str">
        <f>_xlfn.XLOOKUP(Orders[[#This Row],[Customer ID]],customers!$A$2:$A$1001,customers!$I$2:$I$1001,,0)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IF(_xlfn.XLOOKUP(C936,customers!$A$2:$A$1001,customers!$C$2:$C$1001, ,0)=0,"",_xlfn.XLOOKUP(C936,customers!$A$2:$A$1001,customers!$C$2:$C$1001,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4"/>
        <v>114.42499999999998</v>
      </c>
      <c r="N936" t="str">
        <f t="shared" si="42"/>
        <v>Robusta</v>
      </c>
      <c r="O936" t="str">
        <f t="shared" si="43"/>
        <v>Medium</v>
      </c>
      <c r="P936" t="str">
        <f>_xlfn.XLOOKUP(Orders[[#This Row],[Customer ID]],customers!$A$2:$A$1001,customers!$I$2:$I$1001,,0)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IF(_xlfn.XLOOKUP(C937,customers!$A$2:$A$1001,customers!$C$2:$C$1001, ,0)=0,"",_xlfn.XLOOKUP(C937,customers!$A$2:$A$1001,customers!$C$2:$C$1001,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4"/>
        <v>155.24999999999997</v>
      </c>
      <c r="N937" t="str">
        <f t="shared" si="42"/>
        <v>Arabica</v>
      </c>
      <c r="O937" t="str">
        <f t="shared" si="43"/>
        <v>Medium</v>
      </c>
      <c r="P937" t="str">
        <f>_xlfn.XLOOKUP(Orders[[#This Row],[Customer ID]],customers!$A$2:$A$1001,customers!$I$2:$I$1001,,0)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IF(_xlfn.XLOOKUP(C938,customers!$A$2:$A$1001,customers!$C$2:$C$1001, ,0)=0,"",_xlfn.XLOOKUP(C938,customers!$A$2:$A$1001,customers!$C$2:$C$1001,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4"/>
        <v>23.31</v>
      </c>
      <c r="N938" t="str">
        <f t="shared" si="42"/>
        <v>Liberica</v>
      </c>
      <c r="O938" t="str">
        <f t="shared" si="43"/>
        <v>Dark</v>
      </c>
      <c r="P938" t="str">
        <f>_xlfn.XLOOKUP(Orders[[#This Row],[Customer ID]],customers!$A$2:$A$1001,customers!$I$2:$I$1001,,0)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IF(_xlfn.XLOOKUP(C939,customers!$A$2:$A$1001,customers!$C$2:$C$1001, ,0)=0,"",_xlfn.XLOOKUP(C939,customers!$A$2:$A$1001,customers!$C$2:$C$1001,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4"/>
        <v>91.539999999999992</v>
      </c>
      <c r="N939" t="str">
        <f t="shared" si="42"/>
        <v>Robusta</v>
      </c>
      <c r="O939" t="str">
        <f t="shared" si="43"/>
        <v>Medium</v>
      </c>
      <c r="P939" t="str">
        <f>_xlfn.XLOOKUP(Orders[[#This Row],[Customer ID]],customers!$A$2:$A$1001,customers!$I$2:$I$1001,,0)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IF(_xlfn.XLOOKUP(C940,customers!$A$2:$A$1001,customers!$C$2:$C$1001, ,0)=0,"",_xlfn.XLOOKUP(C940,customers!$A$2:$A$1001,customers!$C$2:$C$1001,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4"/>
        <v>74.25</v>
      </c>
      <c r="N940" t="str">
        <f t="shared" si="42"/>
        <v>Excelsa</v>
      </c>
      <c r="O940" t="str">
        <f t="shared" si="43"/>
        <v>Large</v>
      </c>
      <c r="P940" t="str">
        <f>_xlfn.XLOOKUP(Orders[[#This Row],[Customer ID]],customers!$A$2:$A$1001,customers!$I$2:$I$1001,,0)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IF(_xlfn.XLOOKUP(C941,customers!$A$2:$A$1001,customers!$C$2:$C$1001, ,0)=0,"",_xlfn.XLOOKUP(C941,customers!$A$2:$A$1001,customers!$C$2:$C$1001,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4"/>
        <v>28.53</v>
      </c>
      <c r="N941" t="str">
        <f t="shared" si="42"/>
        <v>Liberica</v>
      </c>
      <c r="O941" t="str">
        <f t="shared" si="43"/>
        <v>Large</v>
      </c>
      <c r="P941" t="str">
        <f>_xlfn.XLOOKUP(Orders[[#This Row],[Customer ID]],customers!$A$2:$A$1001,customers!$I$2:$I$1001,,0)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IF(_xlfn.XLOOKUP(C942,customers!$A$2:$A$1001,customers!$C$2:$C$1001, ,0)=0,"",_xlfn.XLOOKUP(C942,customers!$A$2:$A$1001,customers!$C$2:$C$1001,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4"/>
        <v>14.339999999999998</v>
      </c>
      <c r="N942" t="str">
        <f t="shared" si="42"/>
        <v>Robusta</v>
      </c>
      <c r="O942" t="str">
        <f t="shared" si="43"/>
        <v>Large</v>
      </c>
      <c r="P942" t="str">
        <f>_xlfn.XLOOKUP(Orders[[#This Row],[Customer ID]],customers!$A$2:$A$1001,customers!$I$2:$I$1001,,0)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IF(_xlfn.XLOOKUP(C943,customers!$A$2:$A$1001,customers!$C$2:$C$1001, ,0)=0,"",_xlfn.XLOOKUP(C943,customers!$A$2:$A$1001,customers!$C$2:$C$1001,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4"/>
        <v>15.54</v>
      </c>
      <c r="N943" t="str">
        <f t="shared" si="42"/>
        <v>Arabica</v>
      </c>
      <c r="O943" t="str">
        <f t="shared" si="43"/>
        <v>Large</v>
      </c>
      <c r="P943" t="str">
        <f>_xlfn.XLOOKUP(Orders[[#This Row],[Customer ID]],customers!$A$2:$A$1001,customers!$I$2:$I$1001,,0)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IF(_xlfn.XLOOKUP(C944,customers!$A$2:$A$1001,customers!$C$2:$C$1001, ,0)=0,"",_xlfn.XLOOKUP(C944,customers!$A$2:$A$1001,customers!$C$2:$C$1001,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4"/>
        <v>35.849999999999994</v>
      </c>
      <c r="N944" t="str">
        <f t="shared" si="42"/>
        <v>Robusta</v>
      </c>
      <c r="O944" t="str">
        <f t="shared" si="43"/>
        <v>Large</v>
      </c>
      <c r="P944" t="str">
        <f>_xlfn.XLOOKUP(Orders[[#This Row],[Customer ID]],customers!$A$2:$A$1001,customers!$I$2:$I$1001,,0)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IF(_xlfn.XLOOKUP(C945,customers!$A$2:$A$1001,customers!$C$2:$C$1001, ,0)=0,"",_xlfn.XLOOKUP(C945,customers!$A$2:$A$1001,customers!$C$2:$C$1001,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4"/>
        <v>46.62</v>
      </c>
      <c r="N945" t="str">
        <f t="shared" si="42"/>
        <v>Arabica</v>
      </c>
      <c r="O945" t="str">
        <f t="shared" si="43"/>
        <v>Large</v>
      </c>
      <c r="P945" t="str">
        <f>_xlfn.XLOOKUP(Orders[[#This Row],[Customer ID]],customers!$A$2:$A$1001,customers!$I$2:$I$1001,,0)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IF(_xlfn.XLOOKUP(C946,customers!$A$2:$A$1001,customers!$C$2:$C$1001, ,0)=0,"",_xlfn.XLOOKUP(C946,customers!$A$2:$A$1001,customers!$C$2:$C$1001,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4"/>
        <v>35.849999999999994</v>
      </c>
      <c r="N946" t="str">
        <f t="shared" si="42"/>
        <v>Robusta</v>
      </c>
      <c r="O946" t="str">
        <f t="shared" si="43"/>
        <v>Large</v>
      </c>
      <c r="P946" t="str">
        <f>_xlfn.XLOOKUP(Orders[[#This Row],[Customer ID]],customers!$A$2:$A$1001,customers!$I$2:$I$1001,,0)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IF(_xlfn.XLOOKUP(C947,customers!$A$2:$A$1001,customers!$C$2:$C$1001, ,0)=0,"",_xlfn.XLOOKUP(C947,customers!$A$2:$A$1001,customers!$C$2:$C$1001,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4"/>
        <v>119.13999999999999</v>
      </c>
      <c r="N947" t="str">
        <f t="shared" si="42"/>
        <v>Liberica</v>
      </c>
      <c r="O947" t="str">
        <f t="shared" si="43"/>
        <v>Dark</v>
      </c>
      <c r="P947" t="str">
        <f>_xlfn.XLOOKUP(Orders[[#This Row],[Customer ID]],customers!$A$2:$A$1001,customers!$I$2:$I$1001,,0)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IF(_xlfn.XLOOKUP(C948,customers!$A$2:$A$1001,customers!$C$2:$C$1001, ,0)=0,"",_xlfn.XLOOKUP(C948,customers!$A$2:$A$1001,customers!$C$2:$C$1001,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4"/>
        <v>23.31</v>
      </c>
      <c r="N948" t="str">
        <f t="shared" si="42"/>
        <v>Liberica</v>
      </c>
      <c r="O948" t="str">
        <f t="shared" si="43"/>
        <v>Dark</v>
      </c>
      <c r="P948" t="str">
        <f>_xlfn.XLOOKUP(Orders[[#This Row],[Customer ID]],customers!$A$2:$A$1001,customers!$I$2:$I$1001,,0)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IF(_xlfn.XLOOKUP(C949,customers!$A$2:$A$1001,customers!$C$2:$C$1001, ,0)=0,"",_xlfn.XLOOKUP(C949,customers!$A$2:$A$1001,customers!$C$2:$C$1001,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4"/>
        <v>11.25</v>
      </c>
      <c r="N949" t="str">
        <f t="shared" si="42"/>
        <v>Arabica</v>
      </c>
      <c r="O949" t="str">
        <f t="shared" si="43"/>
        <v>Medium</v>
      </c>
      <c r="P949" t="str">
        <f>_xlfn.XLOOKUP(Orders[[#This Row],[Customer ID]],customers!$A$2:$A$1001,customers!$I$2:$I$1001,,0)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IF(_xlfn.XLOOKUP(C950,customers!$A$2:$A$1001,customers!$C$2:$C$1001, ,0)=0,"",_xlfn.XLOOKUP(C950,customers!$A$2:$A$1001,customers!$C$2:$C$1001,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4"/>
        <v>83.835000000000008</v>
      </c>
      <c r="N950" t="str">
        <f t="shared" si="42"/>
        <v>Excelsa</v>
      </c>
      <c r="O950" t="str">
        <f t="shared" si="43"/>
        <v>Dark</v>
      </c>
      <c r="P950" t="str">
        <f>_xlfn.XLOOKUP(Orders[[#This Row],[Customer ID]],customers!$A$2:$A$1001,customers!$I$2:$I$1001,,0)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IF(_xlfn.XLOOKUP(C951,customers!$A$2:$A$1001,customers!$C$2:$C$1001, ,0)=0,"",_xlfn.XLOOKUP(C951,customers!$A$2:$A$1001,customers!$C$2:$C$1001,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4"/>
        <v>109.93999999999998</v>
      </c>
      <c r="N951" t="str">
        <f t="shared" si="42"/>
        <v>Robusta</v>
      </c>
      <c r="O951" t="str">
        <f t="shared" si="43"/>
        <v>Large</v>
      </c>
      <c r="P951" t="str">
        <f>_xlfn.XLOOKUP(Orders[[#This Row],[Customer ID]],customers!$A$2:$A$1001,customers!$I$2:$I$1001,,0)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IF(_xlfn.XLOOKUP(C952,customers!$A$2:$A$1001,customers!$C$2:$C$1001, ,0)=0,"",_xlfn.XLOOKUP(C952,customers!$A$2:$A$1001,customers!$C$2:$C$1001,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4"/>
        <v>14.339999999999998</v>
      </c>
      <c r="N952" t="str">
        <f t="shared" si="42"/>
        <v>Robusta</v>
      </c>
      <c r="O952" t="str">
        <f t="shared" si="43"/>
        <v>Large</v>
      </c>
      <c r="P952" t="str">
        <f>_xlfn.XLOOKUP(Orders[[#This Row],[Customer ID]],customers!$A$2:$A$1001,customers!$I$2:$I$1001,,0)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IF(_xlfn.XLOOKUP(C953,customers!$A$2:$A$1001,customers!$C$2:$C$1001, ,0)=0,"",_xlfn.XLOOKUP(C953,customers!$A$2:$A$1001,customers!$C$2:$C$1001,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4"/>
        <v>21.509999999999998</v>
      </c>
      <c r="N953" t="str">
        <f t="shared" si="42"/>
        <v>Robusta</v>
      </c>
      <c r="O953" t="str">
        <f t="shared" si="43"/>
        <v>Large</v>
      </c>
      <c r="P953" t="str">
        <f>_xlfn.XLOOKUP(Orders[[#This Row],[Customer ID]],customers!$A$2:$A$1001,customers!$I$2:$I$1001,,0)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IF(_xlfn.XLOOKUP(C954,customers!$A$2:$A$1001,customers!$C$2:$C$1001, ,0)=0,"",_xlfn.XLOOKUP(C954,customers!$A$2:$A$1001,customers!$C$2:$C$1001,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4"/>
        <v>22.5</v>
      </c>
      <c r="N954" t="str">
        <f t="shared" si="42"/>
        <v>Arabica</v>
      </c>
      <c r="O954" t="str">
        <f t="shared" si="43"/>
        <v>Medium</v>
      </c>
      <c r="P954" t="str">
        <f>_xlfn.XLOOKUP(Orders[[#This Row],[Customer ID]],customers!$A$2:$A$1001,customers!$I$2:$I$1001,,0)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IF(_xlfn.XLOOKUP(C955,customers!$A$2:$A$1001,customers!$C$2:$C$1001, ,0)=0,"",_xlfn.XLOOKUP(C955,customers!$A$2:$A$1001,customers!$C$2:$C$1001,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4"/>
        <v>3.8849999999999998</v>
      </c>
      <c r="N955" t="str">
        <f t="shared" si="42"/>
        <v>Arabica</v>
      </c>
      <c r="O955" t="str">
        <f t="shared" si="43"/>
        <v>Large</v>
      </c>
      <c r="P955" t="str">
        <f>_xlfn.XLOOKUP(Orders[[#This Row],[Customer ID]],customers!$A$2:$A$1001,customers!$I$2:$I$1001,,0)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IF(_xlfn.XLOOKUP(C956,customers!$A$2:$A$1001,customers!$C$2:$C$1001, ,0)=0,"",_xlfn.XLOOKUP(C956,customers!$A$2:$A$1001,customers!$C$2:$C$1001,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4"/>
        <v>27.945</v>
      </c>
      <c r="N956" t="str">
        <f t="shared" si="42"/>
        <v>Excelsa</v>
      </c>
      <c r="O956" t="str">
        <f t="shared" si="43"/>
        <v>Dark</v>
      </c>
      <c r="P956" t="str">
        <f>_xlfn.XLOOKUP(Orders[[#This Row],[Customer ID]],customers!$A$2:$A$1001,customers!$I$2:$I$1001,,0)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IF(_xlfn.XLOOKUP(C957,customers!$A$2:$A$1001,customers!$C$2:$C$1001, ,0)=0,"",_xlfn.XLOOKUP(C957,customers!$A$2:$A$1001,customers!$C$2:$C$1001,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4"/>
        <v>170.77499999999998</v>
      </c>
      <c r="N957" t="str">
        <f t="shared" si="42"/>
        <v>Excelsa</v>
      </c>
      <c r="O957" t="str">
        <f t="shared" si="43"/>
        <v>Large</v>
      </c>
      <c r="P957" t="str">
        <f>_xlfn.XLOOKUP(Orders[[#This Row],[Customer ID]],customers!$A$2:$A$1001,customers!$I$2:$I$1001,,0)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IF(_xlfn.XLOOKUP(C958,customers!$A$2:$A$1001,customers!$C$2:$C$1001, ,0)=0,"",_xlfn.XLOOKUP(C958,customers!$A$2:$A$1001,customers!$C$2:$C$1001,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4"/>
        <v>54.969999999999992</v>
      </c>
      <c r="N958" t="str">
        <f t="shared" si="42"/>
        <v>Robusta</v>
      </c>
      <c r="O958" t="str">
        <f t="shared" si="43"/>
        <v>Large</v>
      </c>
      <c r="P958" t="str">
        <f>_xlfn.XLOOKUP(Orders[[#This Row],[Customer ID]],customers!$A$2:$A$1001,customers!$I$2:$I$1001,,0)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IF(_xlfn.XLOOKUP(C959,customers!$A$2:$A$1001,customers!$C$2:$C$1001, ,0)=0,"",_xlfn.XLOOKUP(C959,customers!$A$2:$A$1001,customers!$C$2:$C$1001,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4"/>
        <v>14.85</v>
      </c>
      <c r="N959" t="str">
        <f t="shared" si="42"/>
        <v>Excelsa</v>
      </c>
      <c r="O959" t="str">
        <f t="shared" si="43"/>
        <v>Large</v>
      </c>
      <c r="P959" t="str">
        <f>_xlfn.XLOOKUP(Orders[[#This Row],[Customer ID]],customers!$A$2:$A$1001,customers!$I$2:$I$1001,,0)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IF(_xlfn.XLOOKUP(C960,customers!$A$2:$A$1001,customers!$C$2:$C$1001, ,0)=0,"",_xlfn.XLOOKUP(C960,customers!$A$2:$A$1001,customers!$C$2:$C$1001,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4"/>
        <v>7.77</v>
      </c>
      <c r="N960" t="str">
        <f t="shared" si="42"/>
        <v>Arabica</v>
      </c>
      <c r="O960" t="str">
        <f t="shared" si="43"/>
        <v>Large</v>
      </c>
      <c r="P960" t="str">
        <f>_xlfn.XLOOKUP(Orders[[#This Row],[Customer ID]],customers!$A$2:$A$1001,customers!$I$2:$I$1001,,0)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IF(_xlfn.XLOOKUP(C961,customers!$A$2:$A$1001,customers!$C$2:$C$1001, ,0)=0,"",_xlfn.XLOOKUP(C961,customers!$A$2:$A$1001,customers!$C$2:$C$1001,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4"/>
        <v>23.774999999999999</v>
      </c>
      <c r="N961" t="str">
        <f t="shared" si="42"/>
        <v>Liberica</v>
      </c>
      <c r="O961" t="str">
        <f t="shared" si="43"/>
        <v>Large</v>
      </c>
      <c r="P961" t="str">
        <f>_xlfn.XLOOKUP(Orders[[#This Row],[Customer ID]],customers!$A$2:$A$1001,customers!$I$2:$I$1001,,0)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IF(_xlfn.XLOOKUP(C962,customers!$A$2:$A$1001,customers!$C$2:$C$1001, ,0)=0,"",_xlfn.XLOOKUP(C962,customers!$A$2:$A$1001,customers!$C$2:$C$1001,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4"/>
        <v>79.25</v>
      </c>
      <c r="N962" t="str">
        <f t="shared" si="42"/>
        <v>Liberica</v>
      </c>
      <c r="O962" t="str">
        <f t="shared" si="43"/>
        <v>Large</v>
      </c>
      <c r="P962" t="str">
        <f>_xlfn.XLOOKUP(Orders[[#This Row],[Customer ID]],customers!$A$2:$A$1001,customers!$I$2:$I$1001,,0)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IF(_xlfn.XLOOKUP(C963,customers!$A$2:$A$1001,customers!$C$2:$C$1001, ,0)=0,"",_xlfn.XLOOKUP(C963,customers!$A$2:$A$1001,customers!$C$2:$C$1001,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si="44"/>
        <v>45.769999999999996</v>
      </c>
      <c r="N963" t="str">
        <f t="shared" ref="N963:N1001" si="45">IF(I963="Rob","Robusta",IF(I963="Exc","Excelsa",IF(I963="Ara","Arabica",IF(I963="Lib","Liberica",""))))</f>
        <v>Arabica</v>
      </c>
      <c r="O963" t="str">
        <f t="shared" ref="O963:O1001" si="46">IF($J963="M","Medium",IF($J963="L","Large",IF($J963="D","Dark","")))</f>
        <v>Dark</v>
      </c>
      <c r="P963" t="str">
        <f>_xlfn.XLOOKUP(Orders[[#This Row],[Customer ID]],customers!$A$2:$A$1001,customers!$I$2:$I$1001,,0)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IF(_xlfn.XLOOKUP(C964,customers!$A$2:$A$1001,customers!$C$2:$C$1001, ,0)=0,"",_xlfn.XLOOKUP(C964,customers!$A$2:$A$1001,customers!$C$2:$C$1001,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ref="M964:M1001" si="47">$L964*$E964</f>
        <v>8.9499999999999993</v>
      </c>
      <c r="N964" t="str">
        <f t="shared" si="45"/>
        <v>Robusta</v>
      </c>
      <c r="O964" t="str">
        <f t="shared" si="46"/>
        <v>Dark</v>
      </c>
      <c r="P964" t="str">
        <f>_xlfn.XLOOKUP(Orders[[#This Row],[Customer ID]],customers!$A$2:$A$1001,customers!$I$2:$I$1001,,0)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IF(_xlfn.XLOOKUP(C965,customers!$A$2:$A$1001,customers!$C$2:$C$1001, ,0)=0,"",_xlfn.XLOOKUP(C965,customers!$A$2:$A$1001,customers!$C$2:$C$1001,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7"/>
        <v>23.88</v>
      </c>
      <c r="N965" t="str">
        <f t="shared" si="45"/>
        <v>Robusta</v>
      </c>
      <c r="O965" t="str">
        <f t="shared" si="46"/>
        <v>Medium</v>
      </c>
      <c r="P965" t="str">
        <f>_xlfn.XLOOKUP(Orders[[#This Row],[Customer ID]],customers!$A$2:$A$1001,customers!$I$2:$I$1001,,0)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IF(_xlfn.XLOOKUP(C966,customers!$A$2:$A$1001,customers!$C$2:$C$1001, ,0)=0,"",_xlfn.XLOOKUP(C966,customers!$A$2:$A$1001,customers!$C$2:$C$1001,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7"/>
        <v>22.274999999999999</v>
      </c>
      <c r="N966" t="str">
        <f t="shared" si="45"/>
        <v>Excelsa</v>
      </c>
      <c r="O966" t="str">
        <f t="shared" si="46"/>
        <v>Large</v>
      </c>
      <c r="P966" t="str">
        <f>_xlfn.XLOOKUP(Orders[[#This Row],[Customer ID]],customers!$A$2:$A$1001,customers!$I$2:$I$1001,,0)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IF(_xlfn.XLOOKUP(C967,customers!$A$2:$A$1001,customers!$C$2:$C$1001, ,0)=0,"",_xlfn.XLOOKUP(C967,customers!$A$2:$A$1001,customers!$C$2:$C$1001,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7"/>
        <v>29.849999999999998</v>
      </c>
      <c r="N967" t="str">
        <f t="shared" si="45"/>
        <v>Robusta</v>
      </c>
      <c r="O967" t="str">
        <f t="shared" si="46"/>
        <v>Medium</v>
      </c>
      <c r="P967" t="str">
        <f>_xlfn.XLOOKUP(Orders[[#This Row],[Customer ID]],customers!$A$2:$A$1001,customers!$I$2:$I$1001,,0)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IF(_xlfn.XLOOKUP(C968,customers!$A$2:$A$1001,customers!$C$2:$C$1001, ,0)=0,"",_xlfn.XLOOKUP(C968,customers!$A$2:$A$1001,customers!$C$2:$C$1001,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7"/>
        <v>53.46</v>
      </c>
      <c r="N968" t="str">
        <f t="shared" si="45"/>
        <v>Excelsa</v>
      </c>
      <c r="O968" t="str">
        <f t="shared" si="46"/>
        <v>Large</v>
      </c>
      <c r="P968" t="str">
        <f>_xlfn.XLOOKUP(Orders[[#This Row],[Customer ID]],customers!$A$2:$A$1001,customers!$I$2:$I$1001,,0)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IF(_xlfn.XLOOKUP(C969,customers!$A$2:$A$1001,customers!$C$2:$C$1001, ,0)=0,"",_xlfn.XLOOKUP(C969,customers!$A$2:$A$1001,customers!$C$2:$C$1001,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7"/>
        <v>2.6849999999999996</v>
      </c>
      <c r="N969" t="str">
        <f t="shared" si="45"/>
        <v>Robusta</v>
      </c>
      <c r="O969" t="str">
        <f t="shared" si="46"/>
        <v>Dark</v>
      </c>
      <c r="P969" t="str">
        <f>_xlfn.XLOOKUP(Orders[[#This Row],[Customer ID]],customers!$A$2:$A$1001,customers!$I$2:$I$1001,,0)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IF(_xlfn.XLOOKUP(C970,customers!$A$2:$A$1001,customers!$C$2:$C$1001, ,0)=0,"",_xlfn.XLOOKUP(C970,customers!$A$2:$A$1001,customers!$C$2:$C$1001,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7"/>
        <v>5.97</v>
      </c>
      <c r="N970" t="str">
        <f t="shared" si="45"/>
        <v>Robusta</v>
      </c>
      <c r="O970" t="str">
        <f t="shared" si="46"/>
        <v>Medium</v>
      </c>
      <c r="P970" t="str">
        <f>_xlfn.XLOOKUP(Orders[[#This Row],[Customer ID]],customers!$A$2:$A$1001,customers!$I$2:$I$1001,,0)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IF(_xlfn.XLOOKUP(C971,customers!$A$2:$A$1001,customers!$C$2:$C$1001, ,0)=0,"",_xlfn.XLOOKUP(C971,customers!$A$2:$A$1001,customers!$C$2:$C$1001,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7"/>
        <v>12.95</v>
      </c>
      <c r="N971" t="str">
        <f t="shared" si="45"/>
        <v>Liberica</v>
      </c>
      <c r="O971" t="str">
        <f t="shared" si="46"/>
        <v>Dark</v>
      </c>
      <c r="P971" t="str">
        <f>_xlfn.XLOOKUP(Orders[[#This Row],[Customer ID]],customers!$A$2:$A$1001,customers!$I$2:$I$1001,,0)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IF(_xlfn.XLOOKUP(C972,customers!$A$2:$A$1001,customers!$C$2:$C$1001, ,0)=0,"",_xlfn.XLOOKUP(C972,customers!$A$2:$A$1001,customers!$C$2:$C$1001,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7"/>
        <v>8.25</v>
      </c>
      <c r="N972" t="str">
        <f t="shared" si="45"/>
        <v>Excelsa</v>
      </c>
      <c r="O972" t="str">
        <f t="shared" si="46"/>
        <v>Medium</v>
      </c>
      <c r="P972" t="str">
        <f>_xlfn.XLOOKUP(Orders[[#This Row],[Customer ID]],customers!$A$2:$A$1001,customers!$I$2:$I$1001,,0)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IF(_xlfn.XLOOKUP(C973,customers!$A$2:$A$1001,customers!$C$2:$C$1001, ,0)=0,"",_xlfn.XLOOKUP(C973,customers!$A$2:$A$1001,customers!$C$2:$C$1001,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7"/>
        <v>148.92499999999998</v>
      </c>
      <c r="N973" t="str">
        <f t="shared" si="45"/>
        <v>Arabica</v>
      </c>
      <c r="O973" t="str">
        <f t="shared" si="46"/>
        <v>Large</v>
      </c>
      <c r="P973" t="str">
        <f>_xlfn.XLOOKUP(Orders[[#This Row],[Customer ID]],customers!$A$2:$A$1001,customers!$I$2:$I$1001,,0)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IF(_xlfn.XLOOKUP(C974,customers!$A$2:$A$1001,customers!$C$2:$C$1001, ,0)=0,"",_xlfn.XLOOKUP(C974,customers!$A$2:$A$1001,customers!$C$2:$C$1001,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7"/>
        <v>89.35499999999999</v>
      </c>
      <c r="N974" t="str">
        <f t="shared" si="45"/>
        <v>Arabica</v>
      </c>
      <c r="O974" t="str">
        <f t="shared" si="46"/>
        <v>Large</v>
      </c>
      <c r="P974" t="str">
        <f>_xlfn.XLOOKUP(Orders[[#This Row],[Customer ID]],customers!$A$2:$A$1001,customers!$I$2:$I$1001,,0)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IF(_xlfn.XLOOKUP(C975,customers!$A$2:$A$1001,customers!$C$2:$C$1001, ,0)=0,"",_xlfn.XLOOKUP(C975,customers!$A$2:$A$1001,customers!$C$2:$C$1001,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7"/>
        <v>87.300000000000011</v>
      </c>
      <c r="N975" t="str">
        <f t="shared" si="45"/>
        <v>Liberica</v>
      </c>
      <c r="O975" t="str">
        <f t="shared" si="46"/>
        <v>Medium</v>
      </c>
      <c r="P975" t="str">
        <f>_xlfn.XLOOKUP(Orders[[#This Row],[Customer ID]],customers!$A$2:$A$1001,customers!$I$2:$I$1001,,0)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IF(_xlfn.XLOOKUP(C976,customers!$A$2:$A$1001,customers!$C$2:$C$1001, ,0)=0,"",_xlfn.XLOOKUP(C976,customers!$A$2:$A$1001,customers!$C$2:$C$1001,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7"/>
        <v>5.3699999999999992</v>
      </c>
      <c r="N976" t="str">
        <f t="shared" si="45"/>
        <v>Robusta</v>
      </c>
      <c r="O976" t="str">
        <f t="shared" si="46"/>
        <v>Dark</v>
      </c>
      <c r="P976" t="str">
        <f>_xlfn.XLOOKUP(Orders[[#This Row],[Customer ID]],customers!$A$2:$A$1001,customers!$I$2:$I$1001,,0)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IF(_xlfn.XLOOKUP(C977,customers!$A$2:$A$1001,customers!$C$2:$C$1001, ,0)=0,"",_xlfn.XLOOKUP(C977,customers!$A$2:$A$1001,customers!$C$2:$C$1001,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7"/>
        <v>8.9550000000000001</v>
      </c>
      <c r="N977" t="str">
        <f t="shared" si="45"/>
        <v>Arabica</v>
      </c>
      <c r="O977" t="str">
        <f t="shared" si="46"/>
        <v>Dark</v>
      </c>
      <c r="P977" t="str">
        <f>_xlfn.XLOOKUP(Orders[[#This Row],[Customer ID]],customers!$A$2:$A$1001,customers!$I$2:$I$1001,,0)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IF(_xlfn.XLOOKUP(C978,customers!$A$2:$A$1001,customers!$C$2:$C$1001, ,0)=0,"",_xlfn.XLOOKUP(C978,customers!$A$2:$A$1001,customers!$C$2:$C$1001,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7"/>
        <v>137.42499999999998</v>
      </c>
      <c r="N978" t="str">
        <f t="shared" si="45"/>
        <v>Robusta</v>
      </c>
      <c r="O978" t="str">
        <f t="shared" si="46"/>
        <v>Large</v>
      </c>
      <c r="P978" t="str">
        <f>_xlfn.XLOOKUP(Orders[[#This Row],[Customer ID]],customers!$A$2:$A$1001,customers!$I$2:$I$1001,,0)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IF(_xlfn.XLOOKUP(C979,customers!$A$2:$A$1001,customers!$C$2:$C$1001, ,0)=0,"",_xlfn.XLOOKUP(C979,customers!$A$2:$A$1001,customers!$C$2:$C$1001,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7"/>
        <v>59.75</v>
      </c>
      <c r="N979" t="str">
        <f t="shared" si="45"/>
        <v>Robusta</v>
      </c>
      <c r="O979" t="str">
        <f t="shared" si="46"/>
        <v>Large</v>
      </c>
      <c r="P979" t="str">
        <f>_xlfn.XLOOKUP(Orders[[#This Row],[Customer ID]],customers!$A$2:$A$1001,customers!$I$2:$I$1001,,0)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IF(_xlfn.XLOOKUP(C980,customers!$A$2:$A$1001,customers!$C$2:$C$1001, ,0)=0,"",_xlfn.XLOOKUP(C980,customers!$A$2:$A$1001,customers!$C$2:$C$1001,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7"/>
        <v>23.31</v>
      </c>
      <c r="N980" t="str">
        <f t="shared" si="45"/>
        <v>Arabica</v>
      </c>
      <c r="O980" t="str">
        <f t="shared" si="46"/>
        <v>Large</v>
      </c>
      <c r="P980" t="str">
        <f>_xlfn.XLOOKUP(Orders[[#This Row],[Customer ID]],customers!$A$2:$A$1001,customers!$I$2:$I$1001,,0)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IF(_xlfn.XLOOKUP(C981,customers!$A$2:$A$1001,customers!$C$2:$C$1001, ,0)=0,"",_xlfn.XLOOKUP(C981,customers!$A$2:$A$1001,customers!$C$2:$C$1001,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7"/>
        <v>10.739999999999998</v>
      </c>
      <c r="N981" t="str">
        <f t="shared" si="45"/>
        <v>Robusta</v>
      </c>
      <c r="O981" t="str">
        <f t="shared" si="46"/>
        <v>Dark</v>
      </c>
      <c r="P981" t="str">
        <f>_xlfn.XLOOKUP(Orders[[#This Row],[Customer ID]],customers!$A$2:$A$1001,customers!$I$2:$I$1001,,0)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IF(_xlfn.XLOOKUP(C982,customers!$A$2:$A$1001,customers!$C$2:$C$1001, ,0)=0,"",_xlfn.XLOOKUP(C982,customers!$A$2:$A$1001,customers!$C$2:$C$1001,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7"/>
        <v>167.67000000000002</v>
      </c>
      <c r="N982" t="str">
        <f t="shared" si="45"/>
        <v>Excelsa</v>
      </c>
      <c r="O982" t="str">
        <f t="shared" si="46"/>
        <v>Dark</v>
      </c>
      <c r="P982" t="str">
        <f>_xlfn.XLOOKUP(Orders[[#This Row],[Customer ID]],customers!$A$2:$A$1001,customers!$I$2:$I$1001,,0)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IF(_xlfn.XLOOKUP(C983,customers!$A$2:$A$1001,customers!$C$2:$C$1001, ,0)=0,"",_xlfn.XLOOKUP(C983,customers!$A$2:$A$1001,customers!$C$2:$C$1001,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7"/>
        <v>21.87</v>
      </c>
      <c r="N983" t="str">
        <f t="shared" si="45"/>
        <v>Excelsa</v>
      </c>
      <c r="O983" t="str">
        <f t="shared" si="46"/>
        <v>Dark</v>
      </c>
      <c r="P983" t="str">
        <f>_xlfn.XLOOKUP(Orders[[#This Row],[Customer ID]],customers!$A$2:$A$1001,customers!$I$2:$I$1001,,0)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IF(_xlfn.XLOOKUP(C984,customers!$A$2:$A$1001,customers!$C$2:$C$1001, ,0)=0,"",_xlfn.XLOOKUP(C984,customers!$A$2:$A$1001,customers!$C$2:$C$1001,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7"/>
        <v>23.9</v>
      </c>
      <c r="N984" t="str">
        <f t="shared" si="45"/>
        <v>Robusta</v>
      </c>
      <c r="O984" t="str">
        <f t="shared" si="46"/>
        <v>Large</v>
      </c>
      <c r="P984" t="str">
        <f>_xlfn.XLOOKUP(Orders[[#This Row],[Customer ID]],customers!$A$2:$A$1001,customers!$I$2:$I$1001,,0)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IF(_xlfn.XLOOKUP(C985,customers!$A$2:$A$1001,customers!$C$2:$C$1001, ,0)=0,"",_xlfn.XLOOKUP(C985,customers!$A$2:$A$1001,customers!$C$2:$C$1001,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7"/>
        <v>6.75</v>
      </c>
      <c r="N985" t="str">
        <f t="shared" si="45"/>
        <v>Arabica</v>
      </c>
      <c r="O985" t="str">
        <f t="shared" si="46"/>
        <v>Medium</v>
      </c>
      <c r="P985" t="str">
        <f>_xlfn.XLOOKUP(Orders[[#This Row],[Customer ID]],customers!$A$2:$A$1001,customers!$I$2:$I$1001,,0)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IF(_xlfn.XLOOKUP(C986,customers!$A$2:$A$1001,customers!$C$2:$C$1001, ,0)=0,"",_xlfn.XLOOKUP(C986,customers!$A$2:$A$1001,customers!$C$2:$C$1001,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7"/>
        <v>31.624999999999996</v>
      </c>
      <c r="N986" t="str">
        <f t="shared" si="45"/>
        <v>Excelsa</v>
      </c>
      <c r="O986" t="str">
        <f t="shared" si="46"/>
        <v>Medium</v>
      </c>
      <c r="P986" t="str">
        <f>_xlfn.XLOOKUP(Orders[[#This Row],[Customer ID]],customers!$A$2:$A$1001,customers!$I$2:$I$1001,,0)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IF(_xlfn.XLOOKUP(C987,customers!$A$2:$A$1001,customers!$C$2:$C$1001, ,0)=0,"",_xlfn.XLOOKUP(C987,customers!$A$2:$A$1001,customers!$C$2:$C$1001,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7"/>
        <v>47.8</v>
      </c>
      <c r="N987" t="str">
        <f t="shared" si="45"/>
        <v>Robusta</v>
      </c>
      <c r="O987" t="str">
        <f t="shared" si="46"/>
        <v>Large</v>
      </c>
      <c r="P987" t="str">
        <f>_xlfn.XLOOKUP(Orders[[#This Row],[Customer ID]],customers!$A$2:$A$1001,customers!$I$2:$I$1001,,0)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IF(_xlfn.XLOOKUP(C988,customers!$A$2:$A$1001,customers!$C$2:$C$1001, ,0)=0,"",_xlfn.XLOOKUP(C988,customers!$A$2:$A$1001,customers!$C$2:$C$1001,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7"/>
        <v>33.464999999999996</v>
      </c>
      <c r="N988" t="str">
        <f t="shared" si="45"/>
        <v>Liberica</v>
      </c>
      <c r="O988" t="str">
        <f t="shared" si="46"/>
        <v>Medium</v>
      </c>
      <c r="P988" t="str">
        <f>_xlfn.XLOOKUP(Orders[[#This Row],[Customer ID]],customers!$A$2:$A$1001,customers!$I$2:$I$1001,,0)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IF(_xlfn.XLOOKUP(C989,customers!$A$2:$A$1001,customers!$C$2:$C$1001, ,0)=0,"",_xlfn.XLOOKUP(C989,customers!$A$2:$A$1001,customers!$C$2:$C$1001,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7"/>
        <v>29.849999999999998</v>
      </c>
      <c r="N989" t="str">
        <f t="shared" si="45"/>
        <v>Arabica</v>
      </c>
      <c r="O989" t="str">
        <f t="shared" si="46"/>
        <v>Dark</v>
      </c>
      <c r="P989" t="str">
        <f>_xlfn.XLOOKUP(Orders[[#This Row],[Customer ID]],customers!$A$2:$A$1001,customers!$I$2:$I$1001,,0)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IF(_xlfn.XLOOKUP(C990,customers!$A$2:$A$1001,customers!$C$2:$C$1001, ,0)=0,"",_xlfn.XLOOKUP(C990,customers!$A$2:$A$1001,customers!$C$2:$C$1001,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7"/>
        <v>29.849999999999998</v>
      </c>
      <c r="N990" t="str">
        <f t="shared" si="45"/>
        <v>Robusta</v>
      </c>
      <c r="O990" t="str">
        <f t="shared" si="46"/>
        <v>Medium</v>
      </c>
      <c r="P990" t="str">
        <f>_xlfn.XLOOKUP(Orders[[#This Row],[Customer ID]],customers!$A$2:$A$1001,customers!$I$2:$I$1001,,0)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IF(_xlfn.XLOOKUP(C991,customers!$A$2:$A$1001,customers!$C$2:$C$1001, ,0)=0,"",_xlfn.XLOOKUP(C991,customers!$A$2:$A$1001,customers!$C$2:$C$1001,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7"/>
        <v>155.24999999999997</v>
      </c>
      <c r="N991" t="str">
        <f t="shared" si="45"/>
        <v>Arabica</v>
      </c>
      <c r="O991" t="str">
        <f t="shared" si="46"/>
        <v>Medium</v>
      </c>
      <c r="P991" t="str">
        <f>_xlfn.XLOOKUP(Orders[[#This Row],[Customer ID]],customers!$A$2:$A$1001,customers!$I$2:$I$1001,,0)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IF(_xlfn.XLOOKUP(C992,customers!$A$2:$A$1001,customers!$C$2:$C$1001, ,0)=0,"",_xlfn.XLOOKUP(C992,customers!$A$2:$A$1001,customers!$C$2:$C$1001,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7"/>
        <v>18.225000000000001</v>
      </c>
      <c r="N992" t="str">
        <f t="shared" si="45"/>
        <v>Excelsa</v>
      </c>
      <c r="O992" t="str">
        <f t="shared" si="46"/>
        <v>Dark</v>
      </c>
      <c r="P992" t="str">
        <f>_xlfn.XLOOKUP(Orders[[#This Row],[Customer ID]],customers!$A$2:$A$1001,customers!$I$2:$I$1001,,0)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IF(_xlfn.XLOOKUP(C993,customers!$A$2:$A$1001,customers!$C$2:$C$1001, ,0)=0,"",_xlfn.XLOOKUP(C993,customers!$A$2:$A$1001,customers!$C$2:$C$1001,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7"/>
        <v>15.54</v>
      </c>
      <c r="N993" t="str">
        <f t="shared" si="45"/>
        <v>Liberica</v>
      </c>
      <c r="O993" t="str">
        <f t="shared" si="46"/>
        <v>Dark</v>
      </c>
      <c r="P993" t="str">
        <f>_xlfn.XLOOKUP(Orders[[#This Row],[Customer ID]],customers!$A$2:$A$1001,customers!$I$2:$I$1001,,0)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IF(_xlfn.XLOOKUP(C994,customers!$A$2:$A$1001,customers!$C$2:$C$1001, ,0)=0,"",_xlfn.XLOOKUP(C994,customers!$A$2:$A$1001,customers!$C$2:$C$1001,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7"/>
        <v>109.36499999999999</v>
      </c>
      <c r="N994" t="str">
        <f t="shared" si="45"/>
        <v>Liberica</v>
      </c>
      <c r="O994" t="str">
        <f t="shared" si="46"/>
        <v>Large</v>
      </c>
      <c r="P994" t="str">
        <f>_xlfn.XLOOKUP(Orders[[#This Row],[Customer ID]],customers!$A$2:$A$1001,customers!$I$2:$I$1001,,0)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IF(_xlfn.XLOOKUP(C995,customers!$A$2:$A$1001,customers!$C$2:$C$1001, ,0)=0,"",_xlfn.XLOOKUP(C995,customers!$A$2:$A$1001,customers!$C$2:$C$1001,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7"/>
        <v>77.699999999999989</v>
      </c>
      <c r="N995" t="str">
        <f t="shared" si="45"/>
        <v>Arabica</v>
      </c>
      <c r="O995" t="str">
        <f t="shared" si="46"/>
        <v>Large</v>
      </c>
      <c r="P995" t="str">
        <f>_xlfn.XLOOKUP(Orders[[#This Row],[Customer ID]],customers!$A$2:$A$1001,customers!$I$2:$I$1001,,0)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IF(_xlfn.XLOOKUP(C996,customers!$A$2:$A$1001,customers!$C$2:$C$1001, ,0)=0,"",_xlfn.XLOOKUP(C996,customers!$A$2:$A$1001,customers!$C$2:$C$1001,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7"/>
        <v>8.9550000000000001</v>
      </c>
      <c r="N996" t="str">
        <f t="shared" si="45"/>
        <v>Arabica</v>
      </c>
      <c r="O996" t="str">
        <f t="shared" si="46"/>
        <v>Dark</v>
      </c>
      <c r="P996" t="str">
        <f>_xlfn.XLOOKUP(Orders[[#This Row],[Customer ID]],customers!$A$2:$A$1001,customers!$I$2:$I$1001,,0)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IF(_xlfn.XLOOKUP(C997,customers!$A$2:$A$1001,customers!$C$2:$C$1001, ,0)=0,"",_xlfn.XLOOKUP(C997,customers!$A$2:$A$1001,customers!$C$2:$C$1001,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7"/>
        <v>27.484999999999996</v>
      </c>
      <c r="N997" t="str">
        <f t="shared" si="45"/>
        <v>Robusta</v>
      </c>
      <c r="O997" t="str">
        <f t="shared" si="46"/>
        <v>Large</v>
      </c>
      <c r="P997" t="str">
        <f>_xlfn.XLOOKUP(Orders[[#This Row],[Customer ID]],customers!$A$2:$A$1001,customers!$I$2:$I$1001,,0)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IF(_xlfn.XLOOKUP(C998,customers!$A$2:$A$1001,customers!$C$2:$C$1001, ,0)=0,"",_xlfn.XLOOKUP(C998,customers!$A$2:$A$1001,customers!$C$2:$C$1001,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7"/>
        <v>29.849999999999998</v>
      </c>
      <c r="N998" t="str">
        <f t="shared" si="45"/>
        <v>Robusta</v>
      </c>
      <c r="O998" t="str">
        <f t="shared" si="46"/>
        <v>Medium</v>
      </c>
      <c r="P998" t="str">
        <f>_xlfn.XLOOKUP(Orders[[#This Row],[Customer ID]],customers!$A$2:$A$1001,customers!$I$2:$I$1001,,0)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IF(_xlfn.XLOOKUP(C999,customers!$A$2:$A$1001,customers!$C$2:$C$1001, ,0)=0,"",_xlfn.XLOOKUP(C999,customers!$A$2:$A$1001,customers!$C$2:$C$1001,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7"/>
        <v>27</v>
      </c>
      <c r="N999" t="str">
        <f t="shared" si="45"/>
        <v>Arabica</v>
      </c>
      <c r="O999" t="str">
        <f t="shared" si="46"/>
        <v>Medium</v>
      </c>
      <c r="P999" t="str">
        <f>_xlfn.XLOOKUP(Orders[[#This Row],[Customer ID]],customers!$A$2:$A$1001,customers!$I$2:$I$1001,,0)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IF(_xlfn.XLOOKUP(C1000,customers!$A$2:$A$1001,customers!$C$2:$C$1001, ,0)=0,"",_xlfn.XLOOKUP(C1000,customers!$A$2:$A$1001,customers!$C$2:$C$1001,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7"/>
        <v>9.9499999999999993</v>
      </c>
      <c r="N1000" t="str">
        <f t="shared" si="45"/>
        <v>Arabica</v>
      </c>
      <c r="O1000" t="str">
        <f t="shared" si="46"/>
        <v>Dark</v>
      </c>
      <c r="P1000" t="str">
        <f>_xlfn.XLOOKUP(Orders[[#This Row],[Customer ID]],customers!$A$2:$A$1001,customers!$I$2:$I$1001,,0)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IF(_xlfn.XLOOKUP(C1001,customers!$A$2:$A$1001,customers!$C$2:$C$1001, ,0)=0,"",_xlfn.XLOOKUP(C1001,customers!$A$2:$A$1001,customers!$C$2:$C$1001,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7"/>
        <v>12.375</v>
      </c>
      <c r="N1001" t="str">
        <f t="shared" si="45"/>
        <v>Excelsa</v>
      </c>
      <c r="O1001" t="str">
        <f t="shared" si="46"/>
        <v>Medium</v>
      </c>
      <c r="P1001" t="str">
        <f>_xlfn.XLOOKUP(Orders[[#This Row],[Customer ID]],customers!$A$2:$A$1001,customers!$I$2:$I$1001,,0)</f>
        <v>Yes</v>
      </c>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3"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hyperlinks>
    <hyperlink ref="C2" r:id="rId1" xr:uid="{80250CA4-4A4D-834E-8CBE-865EE7A375EC}"/>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Total Sales</vt:lpstr>
      <vt:lpstr>CountryBarChart</vt:lpstr>
      <vt:lpstr>DashBoard</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cp:lastPrinted>2024-09-08T07:17:55Z</cp:lastPrinted>
  <dcterms:created xsi:type="dcterms:W3CDTF">2022-11-26T09:51:45Z</dcterms:created>
  <dcterms:modified xsi:type="dcterms:W3CDTF">2024-09-08T07:20:40Z</dcterms:modified>
  <cp:category/>
  <cp:contentStatus/>
</cp:coreProperties>
</file>