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user/Desktop/"/>
    </mc:Choice>
  </mc:AlternateContent>
  <xr:revisionPtr revIDLastSave="0" documentId="13_ncr:1_{F56CB282-A018-E141-95D3-F609A5D551F9}" xr6:coauthVersionLast="45" xr6:coauthVersionMax="45" xr10:uidLastSave="{00000000-0000-0000-0000-000000000000}"/>
  <bookViews>
    <workbookView xWindow="0" yWindow="460" windowWidth="28800" windowHeight="1298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0" i="1" l="1"/>
  <c r="G21" i="1"/>
  <c r="G22" i="1"/>
  <c r="G23" i="1"/>
  <c r="G24" i="1"/>
  <c r="G25" i="1"/>
  <c r="J21" i="1"/>
  <c r="J22" i="1"/>
  <c r="J23" i="1"/>
  <c r="J24" i="1"/>
  <c r="J25" i="1"/>
  <c r="I20" i="1"/>
  <c r="I21" i="1"/>
  <c r="I22" i="1"/>
  <c r="I23" i="1"/>
  <c r="I24" i="1"/>
  <c r="I25" i="1"/>
  <c r="F20" i="1"/>
  <c r="F21" i="1"/>
  <c r="F22" i="1"/>
  <c r="F23" i="1"/>
  <c r="F24" i="1"/>
  <c r="F25" i="1"/>
  <c r="J20" i="1"/>
  <c r="I19" i="1" l="1"/>
  <c r="J19" i="1"/>
  <c r="G19" i="1"/>
  <c r="F19" i="1"/>
  <c r="E19" i="1"/>
  <c r="I18" i="1"/>
  <c r="J18" i="1"/>
  <c r="G18" i="1"/>
  <c r="F18" i="1"/>
  <c r="E18" i="1"/>
  <c r="J3" i="1"/>
  <c r="J11" i="1"/>
  <c r="J13" i="1"/>
  <c r="J2" i="1"/>
  <c r="J15" i="1"/>
  <c r="J8" i="1"/>
  <c r="J9" i="1"/>
  <c r="J12" i="1"/>
  <c r="J14" i="1"/>
  <c r="J10" i="1"/>
  <c r="J16" i="1"/>
  <c r="J5" i="1"/>
  <c r="J4" i="1"/>
  <c r="J7" i="1"/>
  <c r="J17" i="1"/>
  <c r="J6" i="1"/>
  <c r="I3" i="1"/>
  <c r="I11" i="1"/>
  <c r="I2" i="1"/>
  <c r="I15" i="1"/>
  <c r="I8" i="1"/>
  <c r="I9" i="1"/>
  <c r="I10" i="1"/>
  <c r="I16" i="1"/>
  <c r="I6" i="1"/>
  <c r="I12" i="1"/>
  <c r="I14" i="1"/>
  <c r="I5" i="1"/>
  <c r="I4" i="1"/>
  <c r="I7" i="1"/>
  <c r="I17" i="1"/>
  <c r="G3" i="1"/>
  <c r="G13" i="1"/>
  <c r="F13" i="1"/>
  <c r="E13" i="1"/>
  <c r="E22" i="1" s="1"/>
  <c r="G11" i="1"/>
  <c r="G2" i="1"/>
  <c r="G15" i="1"/>
  <c r="G8" i="1"/>
  <c r="G9" i="1"/>
  <c r="G12" i="1"/>
  <c r="G14" i="1"/>
  <c r="G5" i="1"/>
  <c r="G4" i="1"/>
  <c r="G6" i="1"/>
  <c r="G7" i="1"/>
  <c r="G16" i="1"/>
  <c r="G17" i="1"/>
  <c r="G10" i="1"/>
  <c r="F10" i="1"/>
  <c r="F3" i="1"/>
  <c r="F11" i="1"/>
  <c r="F2" i="1"/>
  <c r="D15" i="1"/>
  <c r="F15" i="1" s="1"/>
  <c r="F8" i="1"/>
  <c r="F9" i="1"/>
  <c r="D12" i="1"/>
  <c r="F12" i="1" s="1"/>
  <c r="F14" i="1"/>
  <c r="F5" i="1"/>
  <c r="F4" i="1"/>
  <c r="F6" i="1"/>
  <c r="F7" i="1"/>
  <c r="F16" i="1"/>
  <c r="F17" i="1"/>
  <c r="E10" i="1"/>
  <c r="E21" i="1" s="1"/>
  <c r="E17" i="1"/>
  <c r="E25" i="1" s="1"/>
  <c r="E16" i="1"/>
  <c r="E7" i="1"/>
  <c r="E6" i="1"/>
  <c r="E4" i="1"/>
  <c r="E5" i="1"/>
  <c r="E14" i="1"/>
  <c r="E12" i="1"/>
  <c r="E9" i="1"/>
  <c r="E24" i="1" s="1"/>
  <c r="E8" i="1"/>
  <c r="E15" i="1"/>
  <c r="E2" i="1"/>
  <c r="E23" i="1" s="1"/>
  <c r="E11" i="1"/>
  <c r="E20" i="1" s="1"/>
  <c r="E3" i="1"/>
  <c r="I13" i="1" l="1"/>
</calcChain>
</file>

<file path=xl/sharedStrings.xml><?xml version="1.0" encoding="utf-8"?>
<sst xmlns="http://schemas.openxmlformats.org/spreadsheetml/2006/main" count="61" uniqueCount="41">
  <si>
    <t>AA</t>
  </si>
  <si>
    <t xml:space="preserve">molecular mass </t>
  </si>
  <si>
    <t>Alanine</t>
  </si>
  <si>
    <t xml:space="preserve">Aspartic acid </t>
  </si>
  <si>
    <t>Glycine</t>
  </si>
  <si>
    <t>Histidine</t>
  </si>
  <si>
    <t>Isoleucine</t>
  </si>
  <si>
    <t>Leucine</t>
  </si>
  <si>
    <t>Lysine</t>
  </si>
  <si>
    <t>Methionine</t>
  </si>
  <si>
    <t>Proline</t>
  </si>
  <si>
    <t>Serine</t>
  </si>
  <si>
    <t>Valine</t>
  </si>
  <si>
    <t>Threonine</t>
  </si>
  <si>
    <t>Norleucine</t>
  </si>
  <si>
    <t>Phenylalanine</t>
  </si>
  <si>
    <t>Tyrosine</t>
  </si>
  <si>
    <t>mass N</t>
  </si>
  <si>
    <t>mass C</t>
  </si>
  <si>
    <t>target mass for EA (mg)</t>
  </si>
  <si>
    <t>Glutamic Acid</t>
  </si>
  <si>
    <t>Target mass (g) to achieve 0.05 M in 25 mL</t>
  </si>
  <si>
    <t>Actual mass (g) dissolved into 25 mL 0.1 HCl</t>
  </si>
  <si>
    <t>Calculated molarity (M)</t>
  </si>
  <si>
    <t>mg mL-1</t>
  </si>
  <si>
    <t>d15N (per mil vs. air)</t>
  </si>
  <si>
    <t>Tyrosine (2)</t>
  </si>
  <si>
    <t>Isoleucine (2)</t>
  </si>
  <si>
    <t>Label</t>
  </si>
  <si>
    <t>Aspartic Acid</t>
  </si>
  <si>
    <t>Phenyalanine</t>
  </si>
  <si>
    <t xml:space="preserve">Tyrosine </t>
  </si>
  <si>
    <t>Tyrosine(2)</t>
  </si>
  <si>
    <t>Apsatic Acid + Date Mixed</t>
  </si>
  <si>
    <t>Norleucine + Date Mixed</t>
  </si>
  <si>
    <t>Glutamic Acid Reproducibility Standard</t>
  </si>
  <si>
    <t>Glycine Reproducibility Standard</t>
  </si>
  <si>
    <t>Leucine Reproducibility Standard</t>
  </si>
  <si>
    <t>Tyrosine Reproducibility Standard</t>
  </si>
  <si>
    <t>Date Made</t>
  </si>
  <si>
    <t xml:space="preserve">Date No longer in use (date we ran out of standard)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</si>
</sst>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Font="1"/>
    <xf numFmtId="0" fontId="4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0" fontId="5" fillId="0" borderId="0" xfId="0" applyFont="1" applyFill="1" applyAlignment="1">
      <alignment wrapText="1"/>
    </xf>
    <xf numFmtId="0" fontId="0" fillId="3" borderId="0" xfId="0" applyFill="1"/>
    <xf numFmtId="164" fontId="0" fillId="3" borderId="0" xfId="0" applyNumberFormat="1" applyFill="1"/>
    <xf numFmtId="165" fontId="0" fillId="3" borderId="0" xfId="0" applyNumberFormat="1" applyFont="1" applyFill="1"/>
    <xf numFmtId="165" fontId="0" fillId="3" borderId="0" xfId="0" applyNumberFormat="1" applyFill="1"/>
    <xf numFmtId="2" fontId="0" fillId="3" borderId="0" xfId="0" applyNumberFormat="1" applyFill="1"/>
    <xf numFmtId="164" fontId="0" fillId="3" borderId="0" xfId="0" applyNumberFormat="1" applyFont="1" applyFill="1"/>
    <xf numFmtId="0" fontId="0" fillId="0" borderId="0" xfId="0" applyFill="1"/>
    <xf numFmtId="165" fontId="0" fillId="0" borderId="0" xfId="0" applyNumberFormat="1" applyFont="1" applyFill="1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5"/>
  <sheetViews>
    <sheetView tabSelected="1" topLeftCell="A5" workbookViewId="0">
      <selection activeCell="G20" sqref="G20:G25"/>
    </sheetView>
  </sheetViews>
  <sheetFormatPr baseColWidth="10" defaultRowHeight="16" x14ac:dyDescent="0.2"/>
  <cols>
    <col min="1" max="1" width="12.5" bestFit="1" customWidth="1"/>
    <col min="2" max="2" width="37.83203125" customWidth="1"/>
    <col min="3" max="3" width="14.5" bestFit="1" customWidth="1"/>
    <col min="4" max="4" width="13.6640625" customWidth="1"/>
    <col min="5" max="5" width="14.33203125" bestFit="1" customWidth="1"/>
    <col min="6" max="6" width="14.33203125" customWidth="1"/>
    <col min="7" max="7" width="17.83203125" customWidth="1"/>
    <col min="8" max="8" width="26.6640625" customWidth="1"/>
    <col min="9" max="9" width="20.6640625" style="1" bestFit="1" customWidth="1"/>
    <col min="10" max="10" width="8.1640625" style="1" bestFit="1" customWidth="1"/>
    <col min="11" max="11" width="12.33203125" customWidth="1"/>
    <col min="13" max="16384" width="10.83203125" style="11"/>
  </cols>
  <sheetData>
    <row r="1" spans="1:13" s="2" customFormat="1" ht="81" customHeight="1" x14ac:dyDescent="0.2">
      <c r="A1" s="2" t="s">
        <v>0</v>
      </c>
      <c r="B1" s="2" t="s">
        <v>28</v>
      </c>
      <c r="C1" s="2" t="s">
        <v>1</v>
      </c>
      <c r="D1" s="2" t="s">
        <v>17</v>
      </c>
      <c r="E1" s="2" t="s">
        <v>18</v>
      </c>
      <c r="F1" s="4" t="s">
        <v>19</v>
      </c>
      <c r="G1" s="3" t="s">
        <v>21</v>
      </c>
      <c r="H1" s="2" t="s">
        <v>22</v>
      </c>
      <c r="I1" s="2" t="s">
        <v>23</v>
      </c>
      <c r="J1" s="2" t="s">
        <v>24</v>
      </c>
      <c r="K1" s="2" t="s">
        <v>25</v>
      </c>
      <c r="L1" s="2" t="s">
        <v>39</v>
      </c>
      <c r="M1" s="2" t="s">
        <v>40</v>
      </c>
    </row>
    <row r="2" spans="1:13" x14ac:dyDescent="0.2">
      <c r="A2" s="5" t="s">
        <v>4</v>
      </c>
      <c r="B2" s="5" t="s">
        <v>4</v>
      </c>
      <c r="C2" s="5">
        <v>75.069999999999993</v>
      </c>
      <c r="D2" s="5">
        <v>14.01</v>
      </c>
      <c r="E2" s="5">
        <f>2*12.01</f>
        <v>24.02</v>
      </c>
      <c r="F2" s="6">
        <f t="shared" ref="F2:F25" si="0">50/D2*C2/1000</f>
        <v>0.26791577444682368</v>
      </c>
      <c r="G2" s="7">
        <f t="shared" ref="G2:G25" si="1">C2*0.05/1000*25</f>
        <v>9.383749999999999E-2</v>
      </c>
      <c r="H2" s="7"/>
      <c r="I2" s="8">
        <f t="shared" ref="I2:I25" si="2">H2/C2/25*1000</f>
        <v>0</v>
      </c>
      <c r="J2" s="6">
        <f t="shared" ref="J2:J25" si="3">H2*1000/25</f>
        <v>0</v>
      </c>
      <c r="K2" s="9">
        <v>1.7675399999999999</v>
      </c>
      <c r="L2" s="5"/>
      <c r="M2" s="5"/>
    </row>
    <row r="3" spans="1:13" x14ac:dyDescent="0.2">
      <c r="A3" s="5" t="s">
        <v>2</v>
      </c>
      <c r="B3" s="5" t="s">
        <v>2</v>
      </c>
      <c r="C3" s="5">
        <v>89.09</v>
      </c>
      <c r="D3" s="5">
        <v>14.01</v>
      </c>
      <c r="E3" s="5">
        <f>3*12.01</f>
        <v>36.03</v>
      </c>
      <c r="F3" s="6">
        <f t="shared" si="0"/>
        <v>0.31795146324054252</v>
      </c>
      <c r="G3" s="7">
        <f t="shared" si="1"/>
        <v>0.1113625</v>
      </c>
      <c r="H3" s="7"/>
      <c r="I3" s="8">
        <f t="shared" si="2"/>
        <v>0</v>
      </c>
      <c r="J3" s="6">
        <f t="shared" si="3"/>
        <v>0</v>
      </c>
      <c r="K3" s="9">
        <v>-1.2104619999999999</v>
      </c>
      <c r="L3" s="5"/>
      <c r="M3" s="5"/>
    </row>
    <row r="4" spans="1:13" x14ac:dyDescent="0.2">
      <c r="A4" s="5" t="s">
        <v>11</v>
      </c>
      <c r="B4" s="5" t="s">
        <v>11</v>
      </c>
      <c r="C4" s="5">
        <v>105.09</v>
      </c>
      <c r="D4" s="5">
        <v>14.01</v>
      </c>
      <c r="E4" s="5">
        <f>3*12.01</f>
        <v>36.03</v>
      </c>
      <c r="F4" s="6">
        <f t="shared" si="0"/>
        <v>0.37505353319057821</v>
      </c>
      <c r="G4" s="7">
        <f t="shared" si="1"/>
        <v>0.13136250000000002</v>
      </c>
      <c r="H4" s="7"/>
      <c r="I4" s="8">
        <f t="shared" si="2"/>
        <v>0</v>
      </c>
      <c r="J4" s="6">
        <f t="shared" si="3"/>
        <v>0</v>
      </c>
      <c r="K4" s="9">
        <v>-1.7516750000000001</v>
      </c>
      <c r="L4" s="5"/>
      <c r="M4" s="5"/>
    </row>
    <row r="5" spans="1:13" x14ac:dyDescent="0.2">
      <c r="A5" s="5" t="s">
        <v>10</v>
      </c>
      <c r="B5" s="5" t="s">
        <v>10</v>
      </c>
      <c r="C5" s="5">
        <v>115.13</v>
      </c>
      <c r="D5" s="5">
        <v>14.01</v>
      </c>
      <c r="E5" s="5">
        <f>5*12.01</f>
        <v>60.05</v>
      </c>
      <c r="F5" s="6">
        <f t="shared" si="0"/>
        <v>0.41088508208422553</v>
      </c>
      <c r="G5" s="7">
        <f t="shared" si="1"/>
        <v>0.1439125</v>
      </c>
      <c r="H5" s="7"/>
      <c r="I5" s="8">
        <f t="shared" si="2"/>
        <v>0</v>
      </c>
      <c r="J5" s="6">
        <f t="shared" si="3"/>
        <v>0</v>
      </c>
      <c r="K5" s="9">
        <v>1.5505800000000001</v>
      </c>
      <c r="L5" s="5"/>
      <c r="M5" s="5"/>
    </row>
    <row r="6" spans="1:13" x14ac:dyDescent="0.2">
      <c r="A6" s="5" t="s">
        <v>12</v>
      </c>
      <c r="B6" s="5" t="s">
        <v>12</v>
      </c>
      <c r="C6" s="5">
        <v>117.15</v>
      </c>
      <c r="D6" s="5">
        <v>14.01</v>
      </c>
      <c r="E6" s="5">
        <f>5*12.01</f>
        <v>60.05</v>
      </c>
      <c r="F6" s="6">
        <f t="shared" si="0"/>
        <v>0.41809421841541755</v>
      </c>
      <c r="G6" s="7">
        <f t="shared" si="1"/>
        <v>0.14643750000000003</v>
      </c>
      <c r="H6" s="7"/>
      <c r="I6" s="8">
        <f t="shared" si="2"/>
        <v>0</v>
      </c>
      <c r="J6" s="6">
        <f t="shared" si="3"/>
        <v>0</v>
      </c>
      <c r="K6" s="9">
        <v>0.36097499999999999</v>
      </c>
      <c r="L6" s="5"/>
      <c r="M6" s="5"/>
    </row>
    <row r="7" spans="1:13" x14ac:dyDescent="0.2">
      <c r="A7" s="5" t="s">
        <v>13</v>
      </c>
      <c r="B7" s="5" t="s">
        <v>13</v>
      </c>
      <c r="C7" s="5">
        <v>119.12</v>
      </c>
      <c r="D7" s="5">
        <v>14.01</v>
      </c>
      <c r="E7" s="5">
        <f>4*12.01</f>
        <v>48.04</v>
      </c>
      <c r="F7" s="6">
        <f t="shared" si="0"/>
        <v>0.42512491077801579</v>
      </c>
      <c r="G7" s="7">
        <f t="shared" si="1"/>
        <v>0.1489</v>
      </c>
      <c r="H7" s="7"/>
      <c r="I7" s="8">
        <f t="shared" si="2"/>
        <v>0</v>
      </c>
      <c r="J7" s="6">
        <f t="shared" si="3"/>
        <v>0</v>
      </c>
      <c r="K7" s="9">
        <v>4.8876249999999996E-2</v>
      </c>
      <c r="L7" s="5"/>
      <c r="M7" s="5"/>
    </row>
    <row r="8" spans="1:13" x14ac:dyDescent="0.2">
      <c r="A8" s="5" t="s">
        <v>6</v>
      </c>
      <c r="B8" s="5" t="s">
        <v>6</v>
      </c>
      <c r="C8" s="5">
        <v>131.18</v>
      </c>
      <c r="D8" s="5">
        <v>14.01</v>
      </c>
      <c r="E8" s="5">
        <f>6*12.01</f>
        <v>72.06</v>
      </c>
      <c r="F8" s="6">
        <f t="shared" si="0"/>
        <v>0.46816559600285512</v>
      </c>
      <c r="G8" s="7">
        <f t="shared" si="1"/>
        <v>0.16397500000000004</v>
      </c>
      <c r="H8" s="7"/>
      <c r="I8" s="8">
        <f t="shared" si="2"/>
        <v>0</v>
      </c>
      <c r="J8" s="6">
        <f t="shared" si="3"/>
        <v>0</v>
      </c>
      <c r="K8" s="9">
        <v>-2.3436166666666662</v>
      </c>
      <c r="L8" s="5"/>
      <c r="M8" s="5"/>
    </row>
    <row r="9" spans="1:13" x14ac:dyDescent="0.2">
      <c r="A9" s="5" t="s">
        <v>7</v>
      </c>
      <c r="B9" s="5" t="s">
        <v>7</v>
      </c>
      <c r="C9" s="5">
        <v>131.18</v>
      </c>
      <c r="D9" s="5">
        <v>14.01</v>
      </c>
      <c r="E9" s="5">
        <f>6*12.01</f>
        <v>72.06</v>
      </c>
      <c r="F9" s="6">
        <f t="shared" si="0"/>
        <v>0.46816559600285512</v>
      </c>
      <c r="G9" s="7">
        <f t="shared" si="1"/>
        <v>0.16397500000000004</v>
      </c>
      <c r="H9" s="7"/>
      <c r="I9" s="8">
        <f t="shared" si="2"/>
        <v>0</v>
      </c>
      <c r="J9" s="6">
        <f t="shared" si="3"/>
        <v>0</v>
      </c>
      <c r="K9" s="9">
        <v>0.35011250000000005</v>
      </c>
      <c r="L9" s="5"/>
      <c r="M9" s="5"/>
    </row>
    <row r="10" spans="1:13" x14ac:dyDescent="0.2">
      <c r="A10" s="5" t="s">
        <v>14</v>
      </c>
      <c r="B10" s="5" t="s">
        <v>14</v>
      </c>
      <c r="C10" s="5">
        <v>131.18</v>
      </c>
      <c r="D10" s="5">
        <v>14.01</v>
      </c>
      <c r="E10" s="5">
        <f>6*12.01</f>
        <v>72.06</v>
      </c>
      <c r="F10" s="6">
        <f t="shared" si="0"/>
        <v>0.46816559600285512</v>
      </c>
      <c r="G10" s="7">
        <f t="shared" si="1"/>
        <v>0.16397500000000004</v>
      </c>
      <c r="H10" s="7"/>
      <c r="I10" s="8">
        <f t="shared" si="2"/>
        <v>0</v>
      </c>
      <c r="J10" s="6">
        <f t="shared" si="3"/>
        <v>0</v>
      </c>
      <c r="K10" s="9">
        <v>14.163140000000002</v>
      </c>
      <c r="L10" s="5"/>
      <c r="M10" s="5"/>
    </row>
    <row r="11" spans="1:13" x14ac:dyDescent="0.2">
      <c r="A11" s="5" t="s">
        <v>3</v>
      </c>
      <c r="B11" s="5" t="s">
        <v>29</v>
      </c>
      <c r="C11" s="5">
        <v>133.102</v>
      </c>
      <c r="D11" s="5">
        <v>14.01</v>
      </c>
      <c r="E11" s="5">
        <f>4*12.01</f>
        <v>48.04</v>
      </c>
      <c r="F11" s="6">
        <f t="shared" si="0"/>
        <v>0.47502498215560318</v>
      </c>
      <c r="G11" s="7">
        <f t="shared" si="1"/>
        <v>0.16637750000000001</v>
      </c>
      <c r="H11" s="7"/>
      <c r="I11" s="8">
        <f t="shared" si="2"/>
        <v>0</v>
      </c>
      <c r="J11" s="6">
        <f t="shared" si="3"/>
        <v>0</v>
      </c>
      <c r="K11" s="9">
        <v>-9.9298600000000015</v>
      </c>
      <c r="L11" s="5"/>
      <c r="M11" s="5"/>
    </row>
    <row r="12" spans="1:13" x14ac:dyDescent="0.2">
      <c r="A12" s="5" t="s">
        <v>8</v>
      </c>
      <c r="B12" s="5" t="s">
        <v>8</v>
      </c>
      <c r="C12" s="5">
        <v>146.19</v>
      </c>
      <c r="D12" s="5">
        <f>2*14.01</f>
        <v>28.02</v>
      </c>
      <c r="E12" s="5">
        <f>6*12.01</f>
        <v>72.06</v>
      </c>
      <c r="F12" s="6">
        <f t="shared" si="0"/>
        <v>0.26086723768736619</v>
      </c>
      <c r="G12" s="7">
        <f t="shared" si="1"/>
        <v>0.1827375</v>
      </c>
      <c r="H12" s="7"/>
      <c r="I12" s="8">
        <f t="shared" si="2"/>
        <v>0</v>
      </c>
      <c r="J12" s="6">
        <f t="shared" si="3"/>
        <v>0</v>
      </c>
      <c r="K12" s="9">
        <v>0.78881200000000007</v>
      </c>
      <c r="L12" s="5"/>
      <c r="M12" s="5"/>
    </row>
    <row r="13" spans="1:13" x14ac:dyDescent="0.2">
      <c r="A13" s="5" t="s">
        <v>20</v>
      </c>
      <c r="B13" s="5" t="s">
        <v>20</v>
      </c>
      <c r="C13" s="5">
        <v>147.13</v>
      </c>
      <c r="D13" s="5">
        <v>14.01</v>
      </c>
      <c r="E13" s="5">
        <f>12.01*5</f>
        <v>60.05</v>
      </c>
      <c r="F13" s="6">
        <f t="shared" si="0"/>
        <v>0.52508922198429697</v>
      </c>
      <c r="G13" s="7">
        <f t="shared" si="1"/>
        <v>0.18391250000000001</v>
      </c>
      <c r="H13" s="7"/>
      <c r="I13" s="8">
        <f t="shared" si="2"/>
        <v>0</v>
      </c>
      <c r="J13" s="6">
        <f t="shared" si="3"/>
        <v>0</v>
      </c>
      <c r="K13" s="9">
        <v>-5.7</v>
      </c>
      <c r="L13" s="5"/>
      <c r="M13" s="5"/>
    </row>
    <row r="14" spans="1:13" x14ac:dyDescent="0.2">
      <c r="A14" s="5" t="s">
        <v>9</v>
      </c>
      <c r="B14" s="5" t="s">
        <v>9</v>
      </c>
      <c r="C14" s="5">
        <v>149.21</v>
      </c>
      <c r="D14" s="5">
        <v>14.01</v>
      </c>
      <c r="E14" s="5">
        <f>5*12.01</f>
        <v>60.05</v>
      </c>
      <c r="F14" s="6">
        <f t="shared" si="0"/>
        <v>0.53251249107780163</v>
      </c>
      <c r="G14" s="7">
        <f t="shared" si="1"/>
        <v>0.18651250000000003</v>
      </c>
      <c r="H14" s="7"/>
      <c r="I14" s="8">
        <f t="shared" si="2"/>
        <v>0</v>
      </c>
      <c r="J14" s="6">
        <f t="shared" si="3"/>
        <v>0</v>
      </c>
      <c r="K14" s="9">
        <v>-1.5775499999999998</v>
      </c>
      <c r="L14" s="5"/>
      <c r="M14" s="5"/>
    </row>
    <row r="15" spans="1:13" x14ac:dyDescent="0.2">
      <c r="A15" s="5" t="s">
        <v>5</v>
      </c>
      <c r="B15" s="5" t="s">
        <v>5</v>
      </c>
      <c r="C15" s="5">
        <v>155.16</v>
      </c>
      <c r="D15" s="5">
        <f>3*14.01</f>
        <v>42.03</v>
      </c>
      <c r="E15" s="5">
        <f>6*12.01</f>
        <v>72.06</v>
      </c>
      <c r="F15" s="6">
        <f t="shared" si="0"/>
        <v>0.18458244111349037</v>
      </c>
      <c r="G15" s="7">
        <f t="shared" si="1"/>
        <v>0.19395000000000001</v>
      </c>
      <c r="H15" s="7"/>
      <c r="I15" s="8">
        <f t="shared" si="2"/>
        <v>0</v>
      </c>
      <c r="J15" s="6">
        <f t="shared" si="3"/>
        <v>0</v>
      </c>
      <c r="K15" s="9">
        <v>-0.94016599999999995</v>
      </c>
      <c r="L15" s="5"/>
      <c r="M15" s="5"/>
    </row>
    <row r="16" spans="1:13" x14ac:dyDescent="0.2">
      <c r="A16" s="5" t="s">
        <v>15</v>
      </c>
      <c r="B16" s="5" t="s">
        <v>30</v>
      </c>
      <c r="C16" s="5">
        <v>165.19</v>
      </c>
      <c r="D16" s="5">
        <v>14.01</v>
      </c>
      <c r="E16" s="5">
        <f>9*12.01</f>
        <v>108.09</v>
      </c>
      <c r="F16" s="6">
        <f t="shared" si="0"/>
        <v>0.58954318344039969</v>
      </c>
      <c r="G16" s="7">
        <f t="shared" si="1"/>
        <v>0.20648750000000002</v>
      </c>
      <c r="H16" s="7"/>
      <c r="I16" s="8">
        <f t="shared" si="2"/>
        <v>0</v>
      </c>
      <c r="J16" s="6">
        <f t="shared" si="3"/>
        <v>0</v>
      </c>
      <c r="K16" s="9">
        <v>2.1924000000000001</v>
      </c>
      <c r="L16" s="5"/>
      <c r="M16" s="5"/>
    </row>
    <row r="17" spans="1:13" x14ac:dyDescent="0.2">
      <c r="A17" s="5" t="s">
        <v>16</v>
      </c>
      <c r="B17" s="5" t="s">
        <v>31</v>
      </c>
      <c r="C17" s="5">
        <v>181.19</v>
      </c>
      <c r="D17" s="5">
        <v>14.01</v>
      </c>
      <c r="E17" s="5">
        <f>9*12.01</f>
        <v>108.09</v>
      </c>
      <c r="F17" s="6">
        <f t="shared" si="0"/>
        <v>0.64664525339043544</v>
      </c>
      <c r="G17" s="7">
        <f t="shared" si="1"/>
        <v>0.22648750000000001</v>
      </c>
      <c r="H17" s="7"/>
      <c r="I17" s="8">
        <f t="shared" si="2"/>
        <v>0</v>
      </c>
      <c r="J17" s="6">
        <f t="shared" si="3"/>
        <v>0</v>
      </c>
      <c r="K17" s="9">
        <v>3.2947499999999996</v>
      </c>
      <c r="L17" s="5"/>
      <c r="M17" s="5"/>
    </row>
    <row r="18" spans="1:13" x14ac:dyDescent="0.2">
      <c r="A18" s="5" t="s">
        <v>26</v>
      </c>
      <c r="B18" s="5" t="s">
        <v>32</v>
      </c>
      <c r="C18" s="5">
        <v>181.19</v>
      </c>
      <c r="D18" s="5">
        <v>14.01</v>
      </c>
      <c r="E18" s="5">
        <f>9*12.01</f>
        <v>108.09</v>
      </c>
      <c r="F18" s="6">
        <f t="shared" si="0"/>
        <v>0.64664525339043544</v>
      </c>
      <c r="G18" s="7">
        <f t="shared" si="1"/>
        <v>0.22648750000000001</v>
      </c>
      <c r="H18" s="7"/>
      <c r="I18" s="7">
        <f t="shared" si="2"/>
        <v>0</v>
      </c>
      <c r="J18" s="10">
        <f t="shared" si="3"/>
        <v>0</v>
      </c>
      <c r="K18" s="9">
        <v>3.2947499999999996</v>
      </c>
      <c r="L18" s="5"/>
      <c r="M18" s="5"/>
    </row>
    <row r="19" spans="1:13" x14ac:dyDescent="0.2">
      <c r="A19" s="5" t="s">
        <v>27</v>
      </c>
      <c r="B19" s="5" t="s">
        <v>27</v>
      </c>
      <c r="C19" s="5">
        <v>131.18</v>
      </c>
      <c r="D19" s="5">
        <v>14.01</v>
      </c>
      <c r="E19" s="5">
        <f>6*12.01</f>
        <v>72.06</v>
      </c>
      <c r="F19" s="6">
        <f t="shared" si="0"/>
        <v>0.46816559600285512</v>
      </c>
      <c r="G19" s="7">
        <f t="shared" si="1"/>
        <v>0.16397500000000004</v>
      </c>
      <c r="H19" s="7"/>
      <c r="I19" s="7">
        <f t="shared" si="2"/>
        <v>0</v>
      </c>
      <c r="J19" s="10">
        <f t="shared" si="3"/>
        <v>0</v>
      </c>
      <c r="K19" s="9">
        <v>-2.3436166666666662</v>
      </c>
      <c r="L19" s="5"/>
      <c r="M19" s="5"/>
    </row>
    <row r="20" spans="1:13" x14ac:dyDescent="0.2">
      <c r="A20" s="5" t="s">
        <v>3</v>
      </c>
      <c r="B20" s="5" t="s">
        <v>33</v>
      </c>
      <c r="C20" s="5">
        <v>133.102</v>
      </c>
      <c r="D20" s="5">
        <v>14.01</v>
      </c>
      <c r="E20" s="5">
        <f>E11</f>
        <v>48.04</v>
      </c>
      <c r="F20" s="6">
        <f t="shared" si="0"/>
        <v>0.47502498215560318</v>
      </c>
      <c r="G20" s="12">
        <f t="shared" si="1"/>
        <v>0.16637750000000001</v>
      </c>
      <c r="H20" s="7"/>
      <c r="I20" s="7">
        <f t="shared" si="2"/>
        <v>0</v>
      </c>
      <c r="J20" s="10">
        <f t="shared" si="3"/>
        <v>0</v>
      </c>
      <c r="K20" s="5"/>
      <c r="L20" s="5"/>
      <c r="M20" s="5"/>
    </row>
    <row r="21" spans="1:13" x14ac:dyDescent="0.2">
      <c r="A21" s="5" t="s">
        <v>14</v>
      </c>
      <c r="B21" s="5" t="s">
        <v>34</v>
      </c>
      <c r="C21" s="5">
        <v>131.18</v>
      </c>
      <c r="D21" s="5">
        <v>14.01</v>
      </c>
      <c r="E21" s="5">
        <f>E10</f>
        <v>72.06</v>
      </c>
      <c r="F21" s="6">
        <f t="shared" si="0"/>
        <v>0.46816559600285512</v>
      </c>
      <c r="G21" s="12">
        <f t="shared" si="1"/>
        <v>0.16397500000000004</v>
      </c>
      <c r="H21" s="7"/>
      <c r="I21" s="7">
        <f t="shared" si="2"/>
        <v>0</v>
      </c>
      <c r="J21" s="10">
        <f t="shared" si="3"/>
        <v>0</v>
      </c>
      <c r="K21" s="5"/>
      <c r="L21" s="5"/>
      <c r="M21" s="5"/>
    </row>
    <row r="22" spans="1:13" x14ac:dyDescent="0.2">
      <c r="A22" s="5" t="s">
        <v>20</v>
      </c>
      <c r="B22" s="5" t="s">
        <v>35</v>
      </c>
      <c r="C22" s="5">
        <v>147.13</v>
      </c>
      <c r="D22" s="5">
        <v>14.01</v>
      </c>
      <c r="E22" s="5">
        <f>E13</f>
        <v>60.05</v>
      </c>
      <c r="F22" s="6">
        <f t="shared" si="0"/>
        <v>0.52508922198429697</v>
      </c>
      <c r="G22" s="12">
        <f t="shared" si="1"/>
        <v>0.18391250000000001</v>
      </c>
      <c r="H22" s="7"/>
      <c r="I22" s="7">
        <f t="shared" si="2"/>
        <v>0</v>
      </c>
      <c r="J22" s="10">
        <f t="shared" si="3"/>
        <v>0</v>
      </c>
      <c r="K22" s="5"/>
      <c r="L22" s="5"/>
      <c r="M22" s="5"/>
    </row>
    <row r="23" spans="1:13" x14ac:dyDescent="0.2">
      <c r="A23" s="5" t="s">
        <v>4</v>
      </c>
      <c r="B23" s="5" t="s">
        <v>36</v>
      </c>
      <c r="C23" s="5">
        <v>75.069999999999993</v>
      </c>
      <c r="D23" s="5">
        <v>14.01</v>
      </c>
      <c r="E23" s="5">
        <f>E2</f>
        <v>24.02</v>
      </c>
      <c r="F23" s="6">
        <f t="shared" si="0"/>
        <v>0.26791577444682368</v>
      </c>
      <c r="G23" s="12">
        <f t="shared" si="1"/>
        <v>9.383749999999999E-2</v>
      </c>
      <c r="H23" s="7"/>
      <c r="I23" s="7">
        <f t="shared" si="2"/>
        <v>0</v>
      </c>
      <c r="J23" s="10">
        <f t="shared" si="3"/>
        <v>0</v>
      </c>
      <c r="K23" s="5"/>
      <c r="L23" s="5"/>
      <c r="M23" s="5"/>
    </row>
    <row r="24" spans="1:13" x14ac:dyDescent="0.2">
      <c r="A24" s="5" t="s">
        <v>7</v>
      </c>
      <c r="B24" s="5" t="s">
        <v>37</v>
      </c>
      <c r="C24" s="5">
        <v>131.18</v>
      </c>
      <c r="D24" s="5">
        <v>14.01</v>
      </c>
      <c r="E24" s="5">
        <f>E9</f>
        <v>72.06</v>
      </c>
      <c r="F24" s="6">
        <f t="shared" si="0"/>
        <v>0.46816559600285512</v>
      </c>
      <c r="G24" s="12">
        <f t="shared" si="1"/>
        <v>0.16397500000000004</v>
      </c>
      <c r="H24" s="7"/>
      <c r="I24" s="7">
        <f t="shared" si="2"/>
        <v>0</v>
      </c>
      <c r="J24" s="10">
        <f t="shared" si="3"/>
        <v>0</v>
      </c>
      <c r="K24" s="5"/>
      <c r="L24" s="5"/>
      <c r="M24" s="5"/>
    </row>
    <row r="25" spans="1:13" x14ac:dyDescent="0.2">
      <c r="A25" s="5" t="s">
        <v>16</v>
      </c>
      <c r="B25" s="5" t="s">
        <v>38</v>
      </c>
      <c r="C25" s="5">
        <v>181.19</v>
      </c>
      <c r="D25" s="5">
        <v>14.01</v>
      </c>
      <c r="E25" s="5">
        <f>E17</f>
        <v>108.09</v>
      </c>
      <c r="F25" s="6">
        <f t="shared" si="0"/>
        <v>0.64664525339043544</v>
      </c>
      <c r="G25" s="12">
        <f t="shared" si="1"/>
        <v>0.22648750000000001</v>
      </c>
      <c r="H25" s="7"/>
      <c r="I25" s="7">
        <f t="shared" si="2"/>
        <v>0</v>
      </c>
      <c r="J25" s="10">
        <f t="shared" si="3"/>
        <v>0</v>
      </c>
      <c r="K25" s="5"/>
      <c r="L25" s="5"/>
      <c r="M25" s="5"/>
    </row>
  </sheetData>
  <sortState xmlns:xlrd2="http://schemas.microsoft.com/office/spreadsheetml/2017/richdata2" ref="A2:K17">
    <sortCondition ref="C2:C17"/>
  </sortState>
  <phoneticPr fontId="3" type="noConversion"/>
  <pageMargins left="0.75" right="0.75" top="1" bottom="1" header="0.5" footer="0.5"/>
  <pageSetup scale="66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Holtgrieve</dc:creator>
  <cp:lastModifiedBy>knleazer</cp:lastModifiedBy>
  <cp:lastPrinted>2016-09-15T15:19:30Z</cp:lastPrinted>
  <dcterms:created xsi:type="dcterms:W3CDTF">2016-05-25T02:49:06Z</dcterms:created>
  <dcterms:modified xsi:type="dcterms:W3CDTF">2020-04-26T21:40:01Z</dcterms:modified>
</cp:coreProperties>
</file>