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120" yWindow="0" windowWidth="25360" windowHeight="28340" activeTab="1"/>
  </bookViews>
  <sheets>
    <sheet name="Sheet1" sheetId="1" r:id="rId1"/>
    <sheet name="LOQ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2" l="1"/>
  <c r="G53" i="2"/>
  <c r="G54" i="2"/>
  <c r="G55" i="2"/>
  <c r="G56" i="2"/>
  <c r="G4" i="2"/>
  <c r="G3" i="2"/>
  <c r="G2" i="2"/>
  <c r="G36" i="2"/>
  <c r="G21" i="2"/>
  <c r="G20" i="2"/>
  <c r="G12" i="2"/>
  <c r="G10" i="2"/>
  <c r="G43" i="2"/>
  <c r="G45" i="2"/>
  <c r="G37" i="2"/>
  <c r="G13" i="2"/>
  <c r="G14" i="2"/>
  <c r="G16" i="2"/>
  <c r="G17" i="2"/>
  <c r="G18" i="2"/>
  <c r="G34" i="2"/>
  <c r="G11" i="2"/>
  <c r="G38" i="2"/>
  <c r="G7" i="2"/>
  <c r="G39" i="2"/>
  <c r="G19" i="2"/>
  <c r="G6" i="2"/>
  <c r="G8" i="2"/>
  <c r="G9" i="2"/>
  <c r="G35" i="2"/>
  <c r="G15" i="2"/>
  <c r="G5" i="2"/>
  <c r="G32" i="2"/>
  <c r="G42" i="2"/>
  <c r="G28" i="2"/>
  <c r="G41" i="2"/>
  <c r="G46" i="2"/>
  <c r="G44" i="2"/>
  <c r="G40" i="2"/>
  <c r="G47" i="2"/>
  <c r="G31" i="2"/>
  <c r="G27" i="2"/>
  <c r="G29" i="2"/>
  <c r="G30" i="2"/>
  <c r="G33" i="2"/>
</calcChain>
</file>

<file path=xl/sharedStrings.xml><?xml version="1.0" encoding="utf-8"?>
<sst xmlns="http://schemas.openxmlformats.org/spreadsheetml/2006/main" count="678" uniqueCount="169">
  <si>
    <t>Location</t>
  </si>
  <si>
    <t>WS</t>
  </si>
  <si>
    <t>Q</t>
  </si>
  <si>
    <t>Ca</t>
  </si>
  <si>
    <t>DOC</t>
  </si>
  <si>
    <t>NH4</t>
  </si>
  <si>
    <t>NO3</t>
  </si>
  <si>
    <t>TDP</t>
  </si>
  <si>
    <t>SO4</t>
  </si>
  <si>
    <t>notes</t>
  </si>
  <si>
    <t>SEF</t>
  </si>
  <si>
    <t>WS80</t>
  </si>
  <si>
    <t>L/s</t>
  </si>
  <si>
    <t>units on Q are ambiguous in post 2000 dataset</t>
  </si>
  <si>
    <t xml:space="preserve">missing a lot of data </t>
  </si>
  <si>
    <t>BBWM</t>
  </si>
  <si>
    <t>EB</t>
  </si>
  <si>
    <t>DOR</t>
  </si>
  <si>
    <t>HP3</t>
  </si>
  <si>
    <t>HP3A</t>
  </si>
  <si>
    <t>HP5</t>
  </si>
  <si>
    <t>HP6</t>
  </si>
  <si>
    <t>HP6A</t>
  </si>
  <si>
    <t>ELA</t>
  </si>
  <si>
    <t>EIF</t>
  </si>
  <si>
    <t>NEIF</t>
  </si>
  <si>
    <t>NWIF</t>
  </si>
  <si>
    <t>HBEF</t>
  </si>
  <si>
    <t>WS6</t>
  </si>
  <si>
    <t>WS7</t>
  </si>
  <si>
    <t>HJA</t>
  </si>
  <si>
    <t>HJA08</t>
  </si>
  <si>
    <t>HJA09</t>
  </si>
  <si>
    <t>MEF</t>
  </si>
  <si>
    <t>S2</t>
  </si>
  <si>
    <t>S5</t>
  </si>
  <si>
    <t>SLP</t>
  </si>
  <si>
    <t>SLPW9</t>
  </si>
  <si>
    <t>TLW</t>
  </si>
  <si>
    <t>C32</t>
  </si>
  <si>
    <t>C35</t>
  </si>
  <si>
    <t>C38</t>
  </si>
  <si>
    <t>Done</t>
  </si>
  <si>
    <t>X</t>
  </si>
  <si>
    <t>WS9</t>
  </si>
  <si>
    <t>missing lots in last decade</t>
  </si>
  <si>
    <t>N/A</t>
  </si>
  <si>
    <t>what's going on with missing Q</t>
  </si>
  <si>
    <t>not provided with "raw" data, took what looked like most raw data from a "compiled" sheet</t>
  </si>
  <si>
    <t>UNITS</t>
  </si>
  <si>
    <t>mg Ca/L</t>
  </si>
  <si>
    <t>mg C/L</t>
  </si>
  <si>
    <t>mg NH4-N/L</t>
  </si>
  <si>
    <t>mg NO3-N/L</t>
  </si>
  <si>
    <t>mg SRP-P/L</t>
  </si>
  <si>
    <t>mg SO4-S/L</t>
  </si>
  <si>
    <t>156 are listed as &lt; value, but value varies from 12-31, while grand var is 9 - 39: weird</t>
  </si>
  <si>
    <t xml:space="preserve">VERY LITTLE DATA.alsonot sure if digested or not, filtered, also not sure of units </t>
  </si>
  <si>
    <t>missing 1st 2 years Q, but has chem</t>
  </si>
  <si>
    <t>JMH double check</t>
  </si>
  <si>
    <t>Prefered column rows</t>
  </si>
  <si>
    <t>Site</t>
  </si>
  <si>
    <t>Date</t>
  </si>
  <si>
    <t>Q_Ls</t>
  </si>
  <si>
    <t>Ca_mgL</t>
  </si>
  <si>
    <t>DOC_mgL</t>
  </si>
  <si>
    <t>NH4_mgL</t>
  </si>
  <si>
    <t>NO3_mgL</t>
  </si>
  <si>
    <t>SRP_mgL</t>
  </si>
  <si>
    <t>SO4_mgL</t>
  </si>
  <si>
    <t>SRP</t>
  </si>
  <si>
    <t>Q data from raw</t>
  </si>
  <si>
    <t>Sol data from raw</t>
  </si>
  <si>
    <t>dates between smp added</t>
  </si>
  <si>
    <t>limited to second half of time series</t>
  </si>
  <si>
    <t>only in compiled data</t>
  </si>
  <si>
    <t>DON'T USE</t>
  </si>
  <si>
    <t>One metadata says these are mg/L/d and another says mg/L, I think mg/L looks right. Also, these say that missing values were generated from linear interpolation, not sure what that means</t>
  </si>
  <si>
    <t>TP</t>
  </si>
  <si>
    <t>to do</t>
  </si>
  <si>
    <t>Fix units for P</t>
  </si>
  <si>
    <t>has TDP and Sus P</t>
  </si>
  <si>
    <t>no TDP or TP</t>
  </si>
  <si>
    <t>as ions</t>
  </si>
  <si>
    <t>NA</t>
  </si>
  <si>
    <t>SRP (no TDP?)</t>
  </si>
  <si>
    <t>not enough data</t>
  </si>
  <si>
    <t>as N</t>
  </si>
  <si>
    <t>TP (david says is TDP)_</t>
  </si>
  <si>
    <t>corrected</t>
  </si>
  <si>
    <t>x</t>
  </si>
  <si>
    <t>CAN I GET TDP HERE?</t>
  </si>
  <si>
    <t>IS SO4 AS ION OR ELEMENT</t>
  </si>
  <si>
    <t>DROP</t>
  </si>
  <si>
    <t>We're missing DOC, does it exist?</t>
  </si>
  <si>
    <t>these are FWMC - need to exclude from code</t>
  </si>
  <si>
    <t>Solute</t>
  </si>
  <si>
    <t>LOQ</t>
  </si>
  <si>
    <t>Type</t>
  </si>
  <si>
    <t>Method</t>
  </si>
  <si>
    <t>Date_start</t>
  </si>
  <si>
    <t>Date_end</t>
  </si>
  <si>
    <t>detection limit</t>
  </si>
  <si>
    <t>mg/L</t>
  </si>
  <si>
    <t>TKN Lachat</t>
  </si>
  <si>
    <t>TN analyzed on Autoanalyzer system (autoclave digestion, automated CD reduction method)</t>
  </si>
  <si>
    <t>Auto Analyzer</t>
  </si>
  <si>
    <t>TP analyses contracted out to EnviroClean Laboratories, London, Ont - simultaneous determination with TN</t>
  </si>
  <si>
    <t>TP analyzed on Autoanalyser system (autoclave/persulfate digestion, automated molybdophosphoric blue method)</t>
  </si>
  <si>
    <t>Auto Analyzer - SO4-Methyl Thymol Blue method</t>
  </si>
  <si>
    <t>Dionex 2110i used for coloured samples, autoanalyzer for non coloured samples</t>
  </si>
  <si>
    <t>Dionex DX500 (PeakNet software) for coloured samples, autoanalyzer for non coloured samples</t>
  </si>
  <si>
    <t>Dionex DX500 (PeakNet software) for all samples</t>
  </si>
  <si>
    <t>Dionex ICS1100 (Chromeleon 7 software) for all samples</t>
  </si>
  <si>
    <t>Astro Analyzer(Total Carbon) and Inorganic Carbon</t>
  </si>
  <si>
    <t>no more Astro, for carbon analysis, Auto Analysers used ; Sample purged - N2, Acid &amp; Potassium persulfate - UV rad-dialysis-OC inversely measured</t>
  </si>
  <si>
    <t>run on autoanalyzers - same method as above - run on new AA3 with AACE 6.07 software</t>
  </si>
  <si>
    <t>Auto Analyzer Automated Sodium Nitroprusside Method</t>
  </si>
  <si>
    <t>same method as above; run on new AA3 with AACE 6.07 software</t>
  </si>
  <si>
    <t>Auto Analyzer Automated Cadmium Reduction Method</t>
  </si>
  <si>
    <t>New buffer used for NO3/NO2 (now using TN buffer)</t>
  </si>
  <si>
    <t>Atomic Absorption</t>
  </si>
  <si>
    <t>Varian Spectra Model 880 - Atomic Absorption Spectrophotometer used for cations-OS 2 software</t>
  </si>
  <si>
    <t>2001 samples now done on ICP-OES for cations</t>
  </si>
  <si>
    <t>Varian Vista Axial Simultaneous ICP (Version 1.3) - Cations and Trace Metals</t>
  </si>
  <si>
    <t>Agilent 7700x ICP-MS - Masshunter software - Cations and Trace Metals (testing)</t>
  </si>
  <si>
    <t>Agilent 7700x ICP-MS - Masshunter software - Cations and Trace Metals (testing for Hg)</t>
  </si>
  <si>
    <t>ug/L</t>
  </si>
  <si>
    <t>Minimum detection limit (MDL)</t>
  </si>
  <si>
    <t>Source</t>
  </si>
  <si>
    <t>metadata</t>
  </si>
  <si>
    <t>uM</t>
  </si>
  <si>
    <t>Dorman DC-80</t>
  </si>
  <si>
    <t>The Bear Brook Watershed in Maine: a paired watershed experiment. The First Decade (1987-1997), Norton &amp; Fernandez, eds.</t>
  </si>
  <si>
    <t>precision</t>
  </si>
  <si>
    <t>PO4</t>
  </si>
  <si>
    <t>http://andlter.forestry.oregonstate.edu/data/attributesdetail.aspx?dbcode=CF002&amp;entnum=1</t>
  </si>
  <si>
    <t>mg S/L</t>
  </si>
  <si>
    <t>mg N/L</t>
  </si>
  <si>
    <t>mg P/L</t>
  </si>
  <si>
    <t>LOQ (concentration where replicate precision is within 10% of the average)</t>
  </si>
  <si>
    <t>https://portal.edirepository.org/nis/mapbrowse?scope=knb-lter-hbr&amp;identifier=208</t>
  </si>
  <si>
    <t>TDN</t>
  </si>
  <si>
    <t>High Temperature Catalytic oxidation w/ NDIR detection</t>
  </si>
  <si>
    <t>High Temperature Catalytic oxidation w/ chemiluminescent N detection</t>
  </si>
  <si>
    <t>IC</t>
  </si>
  <si>
    <t>colorimetric, molybdate-blue</t>
  </si>
  <si>
    <t>colorimetric, salicylate</t>
  </si>
  <si>
    <t>ICP atomic emmisions spectrometry</t>
  </si>
  <si>
    <t>Patel et al. 2019 SSJA</t>
  </si>
  <si>
    <t>all papers reference Ontario Ministry of the Environment 1983</t>
  </si>
  <si>
    <t>https://www.fs.usda.gov/rds/archive/products/RDS-ext-MEF/_metadata_RDS-ext-MEF-2021-0001.xml</t>
  </si>
  <si>
    <t>ICP-OES</t>
  </si>
  <si>
    <t>total carbon minus inorganic carbon (TC-IC) before June 2010 and as non-purgeable organic carbon (NPOC) after that. ebestyen et al. (2020 ) show that the TC-IC and NPOC are comparable to within 10% relative error as a measure of TOC concentration</t>
  </si>
  <si>
    <t>method detection limit</t>
  </si>
  <si>
    <t>LOQ_reported</t>
  </si>
  <si>
    <t>units_LOQ</t>
  </si>
  <si>
    <t>Units_reported</t>
  </si>
  <si>
    <t>Notes</t>
  </si>
  <si>
    <t>LOQ sometimes defined as 10x SD, assume precision reported here = SD</t>
  </si>
  <si>
    <t>as TKN</t>
  </si>
  <si>
    <t>Notes_a</t>
  </si>
  <si>
    <t>as TN</t>
  </si>
  <si>
    <t>as TOC</t>
  </si>
  <si>
    <t>as TP</t>
  </si>
  <si>
    <t>applying rule of thumb that LOQ is ~2*DL</t>
  </si>
  <si>
    <t>ueqL</t>
  </si>
  <si>
    <t>values for SLP reflect most commonly used labs</t>
  </si>
  <si>
    <t>USFS Durham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</si>
</sst>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theme="1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1" fillId="2" borderId="0" xfId="1" applyAlignment="1">
      <alignment horizontal="center"/>
    </xf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17" fontId="0" fillId="0" borderId="0" xfId="0" applyNumberFormat="1"/>
    <xf numFmtId="0" fontId="6" fillId="0" borderId="0" xfId="0" applyFont="1"/>
    <xf numFmtId="14" fontId="0" fillId="0" borderId="0" xfId="0" applyNumberFormat="1"/>
    <xf numFmtId="0" fontId="0" fillId="0" borderId="0" xfId="0" applyFont="1"/>
    <xf numFmtId="0" fontId="7" fillId="0" borderId="0" xfId="0" applyFont="1"/>
    <xf numFmtId="0" fontId="4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53">
    <cellStyle name="Bad" xfId="2" builtinId="27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Good" xfId="1" builtinId="26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="125" zoomScaleNormal="125" zoomScalePageLayoutView="125" workbookViewId="0">
      <pane ySplit="2" topLeftCell="A12" activePane="bottomLeft" state="frozen"/>
      <selection pane="bottomLeft" activeCell="A4" sqref="A4:B24"/>
    </sheetView>
  </sheetViews>
  <sheetFormatPr baseColWidth="10" defaultRowHeight="15" x14ac:dyDescent="0"/>
  <cols>
    <col min="1" max="1" width="12.83203125" style="1" customWidth="1"/>
    <col min="2" max="2" width="10.33203125" style="1" customWidth="1"/>
    <col min="3" max="4" width="10.33203125" style="1" hidden="1" customWidth="1"/>
    <col min="5" max="7" width="23.33203125" style="1" hidden="1" customWidth="1"/>
    <col min="8" max="14" width="23.33203125" style="1" customWidth="1"/>
  </cols>
  <sheetData>
    <row r="1" spans="1:27" ht="30">
      <c r="A1" s="2" t="s">
        <v>0</v>
      </c>
      <c r="B1" s="2" t="s">
        <v>1</v>
      </c>
      <c r="C1" s="2" t="s">
        <v>71</v>
      </c>
      <c r="D1" s="2" t="s">
        <v>72</v>
      </c>
      <c r="E1" s="2" t="s">
        <v>42</v>
      </c>
      <c r="F1" s="2" t="s">
        <v>59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70</v>
      </c>
      <c r="M1" s="2" t="s">
        <v>8</v>
      </c>
      <c r="N1" s="2" t="s">
        <v>9</v>
      </c>
      <c r="O1" s="3"/>
    </row>
    <row r="2" spans="1:27">
      <c r="A2" s="2"/>
      <c r="B2" s="2"/>
      <c r="C2" s="2"/>
      <c r="D2" s="2"/>
      <c r="E2" s="2" t="s">
        <v>49</v>
      </c>
      <c r="F2" s="2"/>
      <c r="G2" s="2" t="s">
        <v>12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/>
      <c r="O2" s="3"/>
    </row>
    <row r="3" spans="1:27" ht="30">
      <c r="A3" s="2" t="s">
        <v>10</v>
      </c>
      <c r="B3" s="2" t="s">
        <v>11</v>
      </c>
      <c r="C3" s="4" t="s">
        <v>43</v>
      </c>
      <c r="D3" s="4" t="s">
        <v>43</v>
      </c>
      <c r="E3" s="4" t="s">
        <v>43</v>
      </c>
      <c r="F3" s="7" t="s">
        <v>43</v>
      </c>
      <c r="L3" s="10" t="s">
        <v>70</v>
      </c>
      <c r="N3" s="2" t="s">
        <v>13</v>
      </c>
      <c r="O3" s="5" t="s">
        <v>14</v>
      </c>
    </row>
    <row r="4" spans="1:27" ht="30">
      <c r="A4" s="2" t="s">
        <v>15</v>
      </c>
      <c r="B4" s="2" t="s">
        <v>16</v>
      </c>
      <c r="C4" s="4" t="s">
        <v>43</v>
      </c>
      <c r="D4" s="4" t="s">
        <v>43</v>
      </c>
      <c r="E4" s="4" t="s">
        <v>43</v>
      </c>
      <c r="F4" s="7" t="s">
        <v>43</v>
      </c>
      <c r="G4" s="6" t="s">
        <v>58</v>
      </c>
      <c r="H4" s="2"/>
      <c r="I4" s="2"/>
      <c r="J4" s="2" t="s">
        <v>45</v>
      </c>
      <c r="K4" s="2"/>
      <c r="L4" s="9" t="s">
        <v>46</v>
      </c>
      <c r="M4" s="2"/>
      <c r="N4" s="2" t="s">
        <v>47</v>
      </c>
      <c r="O4" s="3"/>
    </row>
    <row r="5" spans="1:27" ht="45">
      <c r="A5" s="2" t="s">
        <v>17</v>
      </c>
      <c r="B5" s="2" t="s">
        <v>18</v>
      </c>
      <c r="C5" s="4" t="s">
        <v>43</v>
      </c>
      <c r="D5" s="6" t="s">
        <v>73</v>
      </c>
      <c r="E5" s="4" t="s">
        <v>43</v>
      </c>
      <c r="F5" s="7" t="s">
        <v>43</v>
      </c>
      <c r="G5" s="2"/>
      <c r="H5" s="2"/>
      <c r="I5" s="2"/>
      <c r="J5" s="2"/>
      <c r="K5" s="2"/>
      <c r="L5" s="6" t="s">
        <v>78</v>
      </c>
      <c r="M5" s="2"/>
      <c r="N5" s="2"/>
      <c r="O5" s="3"/>
    </row>
    <row r="6" spans="1:27" ht="45">
      <c r="A6" s="2" t="s">
        <v>17</v>
      </c>
      <c r="B6" s="2" t="s">
        <v>19</v>
      </c>
      <c r="C6" s="4" t="s">
        <v>43</v>
      </c>
      <c r="D6" s="6" t="s">
        <v>73</v>
      </c>
      <c r="E6" s="4" t="s">
        <v>43</v>
      </c>
      <c r="F6" s="7" t="s">
        <v>43</v>
      </c>
      <c r="G6" s="2"/>
      <c r="H6" s="2"/>
      <c r="I6" s="2"/>
      <c r="J6" s="2"/>
      <c r="K6" s="2"/>
      <c r="L6" s="6" t="s">
        <v>78</v>
      </c>
      <c r="M6" s="2"/>
      <c r="N6" s="2"/>
      <c r="O6" s="3"/>
      <c r="R6" s="20" t="s">
        <v>60</v>
      </c>
      <c r="S6" s="21"/>
      <c r="T6" s="21"/>
      <c r="U6" s="21"/>
      <c r="V6" s="21"/>
      <c r="W6" s="21"/>
      <c r="X6" s="21"/>
      <c r="Y6" s="21"/>
      <c r="Z6" s="21"/>
      <c r="AA6" s="21"/>
    </row>
    <row r="7" spans="1:27" ht="45">
      <c r="A7" s="2" t="s">
        <v>17</v>
      </c>
      <c r="B7" s="2" t="s">
        <v>20</v>
      </c>
      <c r="C7" s="4" t="s">
        <v>43</v>
      </c>
      <c r="D7" s="6" t="s">
        <v>73</v>
      </c>
      <c r="E7" s="4" t="s">
        <v>43</v>
      </c>
      <c r="F7" s="7" t="s">
        <v>43</v>
      </c>
      <c r="G7" s="2"/>
      <c r="H7" s="2"/>
      <c r="I7" s="2"/>
      <c r="J7" s="2"/>
      <c r="K7" s="2"/>
      <c r="L7" s="6" t="s">
        <v>78</v>
      </c>
      <c r="M7" s="2"/>
      <c r="N7" s="2"/>
      <c r="O7" s="3"/>
      <c r="R7" s="8" t="s">
        <v>61</v>
      </c>
      <c r="S7" s="8" t="s">
        <v>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</row>
    <row r="8" spans="1:27" ht="45">
      <c r="A8" s="2" t="s">
        <v>17</v>
      </c>
      <c r="B8" s="2" t="s">
        <v>21</v>
      </c>
      <c r="C8" s="4" t="s">
        <v>43</v>
      </c>
      <c r="D8" s="6" t="s">
        <v>73</v>
      </c>
      <c r="E8" s="4" t="s">
        <v>43</v>
      </c>
      <c r="F8" s="7" t="s">
        <v>43</v>
      </c>
      <c r="G8" s="2"/>
      <c r="H8" s="2"/>
      <c r="I8" s="2"/>
      <c r="J8" s="2"/>
      <c r="K8" s="2"/>
      <c r="L8" s="6" t="s">
        <v>78</v>
      </c>
      <c r="M8" s="2"/>
      <c r="N8" s="2"/>
      <c r="O8" s="3"/>
      <c r="R8" s="1"/>
      <c r="S8" s="1"/>
      <c r="T8" s="1"/>
      <c r="U8" s="1"/>
      <c r="V8" s="1"/>
      <c r="W8" s="1"/>
      <c r="X8" s="1"/>
      <c r="Y8" s="1"/>
      <c r="Z8" s="1"/>
    </row>
    <row r="9" spans="1:27" ht="45">
      <c r="A9" s="2" t="s">
        <v>17</v>
      </c>
      <c r="B9" s="2" t="s">
        <v>22</v>
      </c>
      <c r="C9" s="4" t="s">
        <v>43</v>
      </c>
      <c r="D9" s="6" t="s">
        <v>73</v>
      </c>
      <c r="E9" s="4" t="s">
        <v>43</v>
      </c>
      <c r="F9" s="7" t="s">
        <v>43</v>
      </c>
      <c r="G9" s="2"/>
      <c r="H9" s="2"/>
      <c r="I9" s="2"/>
      <c r="J9" s="2"/>
      <c r="K9" s="2"/>
      <c r="L9" s="6" t="s">
        <v>78</v>
      </c>
      <c r="M9" s="2"/>
      <c r="N9" s="2"/>
      <c r="O9" s="3"/>
    </row>
    <row r="10" spans="1:27">
      <c r="A10" s="2" t="s">
        <v>23</v>
      </c>
      <c r="B10" s="2" t="s">
        <v>24</v>
      </c>
      <c r="C10" s="4" t="s">
        <v>43</v>
      </c>
      <c r="D10" s="4" t="s">
        <v>43</v>
      </c>
      <c r="E10" s="4" t="s">
        <v>43</v>
      </c>
      <c r="F10" s="7" t="s">
        <v>43</v>
      </c>
      <c r="G10" s="2"/>
      <c r="H10" s="2"/>
      <c r="I10" s="2"/>
      <c r="J10" s="2"/>
      <c r="K10" s="2"/>
      <c r="L10" s="6" t="s">
        <v>7</v>
      </c>
      <c r="M10" s="2" t="s">
        <v>81</v>
      </c>
      <c r="N10" s="2"/>
      <c r="O10" s="3"/>
      <c r="S10" t="s">
        <v>79</v>
      </c>
    </row>
    <row r="11" spans="1:27">
      <c r="A11" s="2" t="s">
        <v>23</v>
      </c>
      <c r="B11" s="2" t="s">
        <v>25</v>
      </c>
      <c r="C11" s="4" t="s">
        <v>43</v>
      </c>
      <c r="D11" s="4" t="s">
        <v>43</v>
      </c>
      <c r="E11" s="4" t="s">
        <v>43</v>
      </c>
      <c r="F11" s="7" t="s">
        <v>43</v>
      </c>
      <c r="G11" s="2"/>
      <c r="H11" s="2"/>
      <c r="I11" s="2"/>
      <c r="J11" s="2"/>
      <c r="K11" s="2"/>
      <c r="L11" s="6" t="s">
        <v>7</v>
      </c>
      <c r="M11" s="2"/>
      <c r="N11" s="2"/>
      <c r="O11" s="3"/>
      <c r="S11" t="s">
        <v>80</v>
      </c>
    </row>
    <row r="12" spans="1:27">
      <c r="A12" s="2" t="s">
        <v>23</v>
      </c>
      <c r="B12" s="2" t="s">
        <v>26</v>
      </c>
      <c r="C12" s="4" t="s">
        <v>43</v>
      </c>
      <c r="D12" s="4" t="s">
        <v>43</v>
      </c>
      <c r="E12" s="4" t="s">
        <v>43</v>
      </c>
      <c r="F12" s="7" t="s">
        <v>43</v>
      </c>
      <c r="G12" s="2"/>
      <c r="H12" s="2"/>
      <c r="I12" s="2"/>
      <c r="J12" s="2"/>
      <c r="K12" s="2"/>
      <c r="L12" s="6" t="s">
        <v>7</v>
      </c>
      <c r="M12" s="2"/>
      <c r="N12" s="2"/>
      <c r="O12" s="3"/>
    </row>
    <row r="13" spans="1:27">
      <c r="A13" s="2" t="s">
        <v>27</v>
      </c>
      <c r="B13" s="2" t="s">
        <v>28</v>
      </c>
      <c r="C13" s="4" t="s">
        <v>43</v>
      </c>
      <c r="D13" s="4" t="s">
        <v>43</v>
      </c>
      <c r="E13" s="4" t="s">
        <v>43</v>
      </c>
      <c r="F13" s="7" t="s">
        <v>43</v>
      </c>
      <c r="G13" s="2"/>
      <c r="H13" s="2"/>
      <c r="I13" s="6" t="s">
        <v>46</v>
      </c>
      <c r="J13" s="2"/>
      <c r="K13" s="2"/>
      <c r="L13" s="2" t="s">
        <v>70</v>
      </c>
      <c r="M13" s="2" t="s">
        <v>82</v>
      </c>
      <c r="N13" s="2"/>
      <c r="O13" s="3"/>
    </row>
    <row r="14" spans="1:27">
      <c r="A14" s="2" t="s">
        <v>27</v>
      </c>
      <c r="B14" s="2" t="s">
        <v>29</v>
      </c>
      <c r="C14" s="4" t="s">
        <v>43</v>
      </c>
      <c r="D14" s="4" t="s">
        <v>43</v>
      </c>
      <c r="E14" s="4" t="s">
        <v>43</v>
      </c>
      <c r="F14" s="7" t="s">
        <v>43</v>
      </c>
      <c r="G14" s="2"/>
      <c r="H14" s="2"/>
      <c r="I14" s="2"/>
      <c r="J14" s="2"/>
      <c r="K14" s="2"/>
      <c r="L14" s="2" t="s">
        <v>70</v>
      </c>
      <c r="M14" s="2"/>
      <c r="N14" s="2"/>
      <c r="O14" s="3"/>
    </row>
    <row r="15" spans="1:27">
      <c r="A15" s="2" t="s">
        <v>27</v>
      </c>
      <c r="B15" s="2" t="s">
        <v>11</v>
      </c>
      <c r="C15" s="4" t="s">
        <v>43</v>
      </c>
      <c r="D15" s="4" t="s">
        <v>43</v>
      </c>
      <c r="E15" s="4" t="s">
        <v>43</v>
      </c>
      <c r="F15" s="7" t="s">
        <v>43</v>
      </c>
      <c r="G15" s="2"/>
      <c r="H15" s="2"/>
      <c r="I15" s="2"/>
      <c r="J15" s="2"/>
      <c r="K15" s="2"/>
      <c r="L15" s="2" t="s">
        <v>70</v>
      </c>
      <c r="M15" s="2"/>
      <c r="N15" s="2"/>
      <c r="O15" s="3"/>
    </row>
    <row r="16" spans="1:27">
      <c r="A16" s="2" t="s">
        <v>27</v>
      </c>
      <c r="B16" s="2" t="s">
        <v>44</v>
      </c>
      <c r="C16" s="4" t="s">
        <v>43</v>
      </c>
      <c r="D16" s="4" t="s">
        <v>43</v>
      </c>
      <c r="E16" s="4" t="s">
        <v>43</v>
      </c>
      <c r="F16" s="7" t="s">
        <v>43</v>
      </c>
      <c r="G16" s="2"/>
      <c r="H16" s="2"/>
      <c r="I16" s="2"/>
      <c r="J16" s="2"/>
      <c r="K16" s="2"/>
      <c r="L16" s="2" t="s">
        <v>70</v>
      </c>
      <c r="M16" s="2"/>
      <c r="N16" s="2"/>
      <c r="O16" s="3"/>
    </row>
    <row r="17" spans="1:15" ht="30">
      <c r="A17" s="2" t="s">
        <v>30</v>
      </c>
      <c r="B17" s="2" t="s">
        <v>31</v>
      </c>
      <c r="C17" s="4" t="s">
        <v>43</v>
      </c>
      <c r="D17" s="4" t="s">
        <v>43</v>
      </c>
      <c r="E17" s="4" t="s">
        <v>43</v>
      </c>
      <c r="F17" s="7" t="s">
        <v>43</v>
      </c>
      <c r="G17" s="2"/>
      <c r="H17" s="2"/>
      <c r="I17" s="2" t="s">
        <v>74</v>
      </c>
      <c r="J17" s="2"/>
      <c r="K17" s="2"/>
      <c r="L17" s="6" t="s">
        <v>7</v>
      </c>
      <c r="M17" s="2" t="s">
        <v>81</v>
      </c>
      <c r="N17" s="2"/>
      <c r="O17" s="3"/>
    </row>
    <row r="18" spans="1:15" ht="30">
      <c r="A18" s="2" t="s">
        <v>30</v>
      </c>
      <c r="B18" s="2" t="s">
        <v>32</v>
      </c>
      <c r="C18" s="4" t="s">
        <v>43</v>
      </c>
      <c r="D18" s="4" t="s">
        <v>43</v>
      </c>
      <c r="E18" s="4" t="s">
        <v>43</v>
      </c>
      <c r="F18" s="7" t="s">
        <v>43</v>
      </c>
      <c r="G18" s="2"/>
      <c r="H18" s="2"/>
      <c r="I18" s="2" t="s">
        <v>74</v>
      </c>
      <c r="J18" s="2"/>
      <c r="K18" s="2"/>
      <c r="L18" s="6" t="s">
        <v>7</v>
      </c>
      <c r="M18" s="2"/>
      <c r="N18" s="2"/>
      <c r="O18" s="3"/>
    </row>
    <row r="19" spans="1:15" ht="45">
      <c r="A19" s="2" t="s">
        <v>33</v>
      </c>
      <c r="B19" s="2" t="s">
        <v>34</v>
      </c>
      <c r="C19" s="6" t="s">
        <v>75</v>
      </c>
      <c r="D19" s="4" t="s">
        <v>43</v>
      </c>
      <c r="E19" s="4" t="s">
        <v>43</v>
      </c>
      <c r="F19" s="7" t="s">
        <v>43</v>
      </c>
      <c r="G19" s="2"/>
      <c r="H19" s="2"/>
      <c r="I19" s="2"/>
      <c r="J19" s="6" t="s">
        <v>76</v>
      </c>
      <c r="K19" s="6" t="s">
        <v>76</v>
      </c>
      <c r="L19" s="6" t="s">
        <v>78</v>
      </c>
      <c r="M19" s="2"/>
      <c r="N19" s="2"/>
      <c r="O19" s="3"/>
    </row>
    <row r="20" spans="1:15" ht="45">
      <c r="A20" s="2" t="s">
        <v>33</v>
      </c>
      <c r="B20" s="2" t="s">
        <v>35</v>
      </c>
      <c r="C20" s="6" t="s">
        <v>75</v>
      </c>
      <c r="D20" s="4" t="s">
        <v>43</v>
      </c>
      <c r="E20" s="4" t="s">
        <v>43</v>
      </c>
      <c r="F20" s="7" t="s">
        <v>43</v>
      </c>
      <c r="G20" s="2"/>
      <c r="H20" s="2"/>
      <c r="I20" s="2"/>
      <c r="J20" s="6" t="s">
        <v>76</v>
      </c>
      <c r="K20" s="6" t="s">
        <v>76</v>
      </c>
      <c r="L20" s="6" t="s">
        <v>78</v>
      </c>
      <c r="M20" s="2"/>
      <c r="N20" s="2"/>
      <c r="O20" s="3"/>
    </row>
    <row r="21" spans="1:15" ht="60">
      <c r="A21" s="2" t="s">
        <v>36</v>
      </c>
      <c r="B21" s="2" t="s">
        <v>37</v>
      </c>
      <c r="C21" s="4" t="s">
        <v>43</v>
      </c>
      <c r="D21" s="4" t="s">
        <v>43</v>
      </c>
      <c r="E21" s="4" t="s">
        <v>43</v>
      </c>
      <c r="F21" s="7" t="s">
        <v>43</v>
      </c>
      <c r="G21" s="2"/>
      <c r="H21" s="2" t="s">
        <v>56</v>
      </c>
      <c r="I21" s="2"/>
      <c r="J21" s="2"/>
      <c r="K21" s="2"/>
      <c r="L21" s="6" t="s">
        <v>57</v>
      </c>
      <c r="M21" s="2"/>
      <c r="N21" s="2"/>
      <c r="O21" s="3"/>
    </row>
    <row r="22" spans="1:15" ht="81" customHeight="1">
      <c r="A22" s="2" t="s">
        <v>38</v>
      </c>
      <c r="B22" s="2" t="s">
        <v>39</v>
      </c>
      <c r="C22" s="4" t="s">
        <v>43</v>
      </c>
      <c r="D22" s="4" t="s">
        <v>43</v>
      </c>
      <c r="E22" s="4" t="s">
        <v>43</v>
      </c>
      <c r="F22" s="7" t="s">
        <v>43</v>
      </c>
      <c r="G22" s="2" t="s">
        <v>48</v>
      </c>
      <c r="H22"/>
      <c r="I22"/>
      <c r="J22"/>
      <c r="K22"/>
      <c r="L22" s="6" t="s">
        <v>78</v>
      </c>
      <c r="M22"/>
      <c r="N22" s="2" t="s">
        <v>77</v>
      </c>
      <c r="O22" s="3"/>
    </row>
    <row r="23" spans="1:15" ht="120">
      <c r="A23" s="2" t="s">
        <v>38</v>
      </c>
      <c r="B23" s="2" t="s">
        <v>40</v>
      </c>
      <c r="C23" s="4" t="s">
        <v>43</v>
      </c>
      <c r="D23" s="4" t="s">
        <v>43</v>
      </c>
      <c r="E23" s="4" t="s">
        <v>43</v>
      </c>
      <c r="F23" s="7" t="s">
        <v>43</v>
      </c>
      <c r="G23" s="2" t="s">
        <v>48</v>
      </c>
      <c r="H23" s="2"/>
      <c r="I23" s="2"/>
      <c r="J23" s="2"/>
      <c r="K23" s="2"/>
      <c r="L23" s="6" t="s">
        <v>78</v>
      </c>
      <c r="M23" s="2"/>
      <c r="N23" s="2" t="s">
        <v>77</v>
      </c>
      <c r="O23" s="3"/>
    </row>
    <row r="24" spans="1:15" ht="120">
      <c r="A24" s="2" t="s">
        <v>38</v>
      </c>
      <c r="B24" s="2" t="s">
        <v>41</v>
      </c>
      <c r="C24" s="4" t="s">
        <v>43</v>
      </c>
      <c r="D24" s="4" t="s">
        <v>43</v>
      </c>
      <c r="E24" s="4" t="s">
        <v>43</v>
      </c>
      <c r="F24" s="7" t="s">
        <v>43</v>
      </c>
      <c r="G24" s="2" t="s">
        <v>48</v>
      </c>
      <c r="H24" s="2"/>
      <c r="I24" s="2"/>
      <c r="J24" s="2"/>
      <c r="K24" s="2"/>
      <c r="L24" s="6" t="s">
        <v>78</v>
      </c>
      <c r="M24" s="2"/>
      <c r="N24" s="2" t="s">
        <v>77</v>
      </c>
      <c r="O24" s="3"/>
    </row>
    <row r="27" spans="1:15">
      <c r="B27" s="8" t="s">
        <v>61</v>
      </c>
      <c r="C27" s="8" t="s">
        <v>63</v>
      </c>
      <c r="D27" s="8" t="s">
        <v>64</v>
      </c>
      <c r="E27" s="8" t="s">
        <v>65</v>
      </c>
      <c r="F27" s="8" t="s">
        <v>66</v>
      </c>
      <c r="G27" s="8" t="s">
        <v>67</v>
      </c>
      <c r="H27" s="8" t="s">
        <v>68</v>
      </c>
      <c r="I27" s="8" t="s">
        <v>69</v>
      </c>
      <c r="J27" s="8" t="s">
        <v>89</v>
      </c>
    </row>
    <row r="28" spans="1:15">
      <c r="A28" s="12"/>
      <c r="B28" s="12" t="s">
        <v>10</v>
      </c>
      <c r="C28" s="12"/>
      <c r="D28" s="12"/>
      <c r="E28" s="12"/>
      <c r="F28" s="12"/>
      <c r="G28" s="12"/>
      <c r="H28" s="12" t="s">
        <v>70</v>
      </c>
      <c r="I28" s="12"/>
      <c r="J28" s="12" t="s">
        <v>91</v>
      </c>
      <c r="K28" s="12" t="s">
        <v>93</v>
      </c>
    </row>
    <row r="29" spans="1:15">
      <c r="B29" s="1" t="s">
        <v>15</v>
      </c>
      <c r="H29" s="1" t="s">
        <v>84</v>
      </c>
      <c r="J29" s="1" t="s">
        <v>90</v>
      </c>
    </row>
    <row r="30" spans="1:15">
      <c r="B30" s="1" t="s">
        <v>17</v>
      </c>
      <c r="H30" s="1" t="s">
        <v>78</v>
      </c>
      <c r="J30" s="1" t="s">
        <v>90</v>
      </c>
    </row>
    <row r="31" spans="1:15" ht="30">
      <c r="B31" s="1" t="s">
        <v>23</v>
      </c>
      <c r="F31" s="11" t="s">
        <v>87</v>
      </c>
      <c r="G31" s="1" t="s">
        <v>87</v>
      </c>
      <c r="H31" s="1" t="s">
        <v>7</v>
      </c>
      <c r="J31" s="1" t="s">
        <v>43</v>
      </c>
      <c r="K31" s="1" t="s">
        <v>92</v>
      </c>
    </row>
    <row r="32" spans="1:15" ht="30">
      <c r="B32" s="1" t="s">
        <v>27</v>
      </c>
      <c r="E32" s="1" t="s">
        <v>94</v>
      </c>
      <c r="F32" s="1" t="s">
        <v>83</v>
      </c>
      <c r="G32" s="1" t="s">
        <v>83</v>
      </c>
      <c r="H32" s="1" t="s">
        <v>85</v>
      </c>
      <c r="J32" s="1" t="s">
        <v>90</v>
      </c>
    </row>
    <row r="33" spans="2:11" ht="30">
      <c r="B33" s="1" t="s">
        <v>30</v>
      </c>
      <c r="H33" s="1" t="s">
        <v>7</v>
      </c>
      <c r="J33" s="1" t="s">
        <v>90</v>
      </c>
      <c r="K33" s="1" t="s">
        <v>95</v>
      </c>
    </row>
    <row r="34" spans="2:11">
      <c r="B34" s="1" t="s">
        <v>33</v>
      </c>
      <c r="H34" s="1" t="s">
        <v>88</v>
      </c>
      <c r="J34" s="1" t="s">
        <v>90</v>
      </c>
    </row>
    <row r="35" spans="2:11">
      <c r="B35" s="1" t="s">
        <v>36</v>
      </c>
      <c r="H35" s="1" t="s">
        <v>86</v>
      </c>
      <c r="J35" s="1" t="s">
        <v>43</v>
      </c>
    </row>
    <row r="36" spans="2:11">
      <c r="B36" s="1" t="s">
        <v>38</v>
      </c>
      <c r="H36" s="1" t="s">
        <v>88</v>
      </c>
      <c r="J36" s="1" t="s">
        <v>43</v>
      </c>
    </row>
  </sheetData>
  <mergeCells count="1">
    <mergeCell ref="R6:AA6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G53" sqref="G53"/>
    </sheetView>
  </sheetViews>
  <sheetFormatPr baseColWidth="10" defaultRowHeight="15" x14ac:dyDescent="0"/>
  <cols>
    <col min="8" max="8" width="14" customWidth="1"/>
    <col min="9" max="9" width="27.5" customWidth="1"/>
  </cols>
  <sheetData>
    <row r="1" spans="1:13" s="14" customFormat="1" ht="30">
      <c r="A1" s="13" t="s">
        <v>61</v>
      </c>
      <c r="B1" s="13" t="s">
        <v>100</v>
      </c>
      <c r="C1" s="13" t="s">
        <v>101</v>
      </c>
      <c r="D1" s="13" t="s">
        <v>96</v>
      </c>
      <c r="E1" s="13" t="s">
        <v>155</v>
      </c>
      <c r="F1" s="13" t="s">
        <v>157</v>
      </c>
      <c r="G1" s="13" t="s">
        <v>97</v>
      </c>
      <c r="H1" s="13" t="s">
        <v>156</v>
      </c>
      <c r="I1" s="13" t="s">
        <v>98</v>
      </c>
      <c r="J1" s="13" t="s">
        <v>99</v>
      </c>
      <c r="K1" s="13" t="s">
        <v>129</v>
      </c>
      <c r="L1" s="13" t="s">
        <v>158</v>
      </c>
      <c r="M1" s="13" t="s">
        <v>161</v>
      </c>
    </row>
    <row r="2" spans="1:13">
      <c r="A2" s="2" t="s">
        <v>38</v>
      </c>
      <c r="B2" s="15">
        <v>29587</v>
      </c>
      <c r="C2" s="15">
        <v>29983</v>
      </c>
      <c r="D2" t="s">
        <v>7</v>
      </c>
      <c r="E2">
        <v>1E-3</v>
      </c>
      <c r="F2" t="s">
        <v>103</v>
      </c>
      <c r="G2">
        <f>E2*2</f>
        <v>2E-3</v>
      </c>
      <c r="H2" t="s">
        <v>103</v>
      </c>
      <c r="I2" t="s">
        <v>102</v>
      </c>
      <c r="J2" s="16" t="s">
        <v>106</v>
      </c>
      <c r="K2" t="s">
        <v>130</v>
      </c>
      <c r="L2" t="s">
        <v>165</v>
      </c>
      <c r="M2" t="s">
        <v>164</v>
      </c>
    </row>
    <row r="3" spans="1:13">
      <c r="A3" s="2" t="s">
        <v>38</v>
      </c>
      <c r="B3" s="15">
        <v>391982</v>
      </c>
      <c r="C3" s="15">
        <v>31079</v>
      </c>
      <c r="D3" t="s">
        <v>7</v>
      </c>
      <c r="E3">
        <v>1E-3</v>
      </c>
      <c r="F3" t="s">
        <v>103</v>
      </c>
      <c r="G3">
        <f>E3*2</f>
        <v>2E-3</v>
      </c>
      <c r="H3" t="s">
        <v>103</v>
      </c>
      <c r="I3" t="s">
        <v>102</v>
      </c>
      <c r="J3" s="16" t="s">
        <v>107</v>
      </c>
      <c r="K3" t="s">
        <v>130</v>
      </c>
      <c r="L3" t="s">
        <v>165</v>
      </c>
      <c r="M3" t="s">
        <v>164</v>
      </c>
    </row>
    <row r="4" spans="1:13">
      <c r="A4" s="2" t="s">
        <v>38</v>
      </c>
      <c r="B4" s="15">
        <v>31352</v>
      </c>
      <c r="C4" s="15">
        <v>43344</v>
      </c>
      <c r="D4" t="s">
        <v>7</v>
      </c>
      <c r="E4">
        <v>1E-3</v>
      </c>
      <c r="F4" t="s">
        <v>103</v>
      </c>
      <c r="G4">
        <f>E4*2</f>
        <v>2E-3</v>
      </c>
      <c r="H4" t="s">
        <v>103</v>
      </c>
      <c r="I4" t="s">
        <v>102</v>
      </c>
      <c r="J4" s="16" t="s">
        <v>108</v>
      </c>
      <c r="K4" t="s">
        <v>130</v>
      </c>
      <c r="L4" t="s">
        <v>165</v>
      </c>
      <c r="M4" t="s">
        <v>164</v>
      </c>
    </row>
    <row r="5" spans="1:13">
      <c r="A5" s="2" t="s">
        <v>38</v>
      </c>
      <c r="B5" s="17">
        <v>42217</v>
      </c>
      <c r="C5" s="17">
        <v>42339</v>
      </c>
      <c r="D5" s="16" t="s">
        <v>3</v>
      </c>
      <c r="E5" s="16">
        <v>0.01</v>
      </c>
      <c r="F5" t="s">
        <v>103</v>
      </c>
      <c r="G5" s="16">
        <f>2*E5</f>
        <v>0.02</v>
      </c>
      <c r="H5" t="s">
        <v>103</v>
      </c>
      <c r="I5" t="s">
        <v>102</v>
      </c>
      <c r="J5" s="16" t="s">
        <v>125</v>
      </c>
      <c r="K5" t="s">
        <v>130</v>
      </c>
      <c r="L5" t="s">
        <v>165</v>
      </c>
    </row>
    <row r="6" spans="1:13">
      <c r="A6" s="2" t="s">
        <v>38</v>
      </c>
      <c r="B6" s="17">
        <v>42370</v>
      </c>
      <c r="C6" s="17">
        <v>43370</v>
      </c>
      <c r="D6" s="16" t="s">
        <v>3</v>
      </c>
      <c r="E6" s="16">
        <v>0.01</v>
      </c>
      <c r="F6" t="s">
        <v>103</v>
      </c>
      <c r="G6" s="16">
        <f>2*E6</f>
        <v>0.02</v>
      </c>
      <c r="H6" t="s">
        <v>103</v>
      </c>
      <c r="I6" t="s">
        <v>102</v>
      </c>
      <c r="J6" s="16" t="s">
        <v>126</v>
      </c>
      <c r="K6" t="s">
        <v>130</v>
      </c>
      <c r="L6" t="s">
        <v>165</v>
      </c>
    </row>
    <row r="7" spans="1:13">
      <c r="A7" s="2" t="s">
        <v>38</v>
      </c>
      <c r="B7" s="17">
        <v>41395</v>
      </c>
      <c r="C7" s="17">
        <v>43370</v>
      </c>
      <c r="D7" t="s">
        <v>5</v>
      </c>
      <c r="E7">
        <v>0.01</v>
      </c>
      <c r="F7" t="s">
        <v>103</v>
      </c>
      <c r="G7">
        <f>E7*2</f>
        <v>0.02</v>
      </c>
      <c r="H7" t="s">
        <v>103</v>
      </c>
      <c r="I7" t="s">
        <v>102</v>
      </c>
      <c r="J7" s="16" t="s">
        <v>118</v>
      </c>
      <c r="K7" t="s">
        <v>130</v>
      </c>
      <c r="L7" t="s">
        <v>165</v>
      </c>
    </row>
    <row r="8" spans="1:13">
      <c r="A8" s="2" t="s">
        <v>38</v>
      </c>
      <c r="B8" s="17">
        <v>36892</v>
      </c>
      <c r="C8" s="17">
        <v>37653</v>
      </c>
      <c r="D8" s="16" t="s">
        <v>3</v>
      </c>
      <c r="E8" s="16">
        <v>0.02</v>
      </c>
      <c r="F8" t="s">
        <v>103</v>
      </c>
      <c r="G8" s="16">
        <f>2*E8</f>
        <v>0.04</v>
      </c>
      <c r="H8" t="s">
        <v>103</v>
      </c>
      <c r="I8" t="s">
        <v>102</v>
      </c>
      <c r="J8" s="16" t="s">
        <v>123</v>
      </c>
      <c r="K8" t="s">
        <v>130</v>
      </c>
      <c r="L8" t="s">
        <v>165</v>
      </c>
    </row>
    <row r="9" spans="1:13" ht="16">
      <c r="A9" s="2" t="s">
        <v>38</v>
      </c>
      <c r="B9" s="17">
        <v>36892</v>
      </c>
      <c r="C9" s="17">
        <v>42216</v>
      </c>
      <c r="D9" s="16" t="s">
        <v>3</v>
      </c>
      <c r="E9" s="16">
        <v>0.02</v>
      </c>
      <c r="F9" t="s">
        <v>103</v>
      </c>
      <c r="G9" s="16">
        <f>2*E9</f>
        <v>0.04</v>
      </c>
      <c r="H9" t="s">
        <v>103</v>
      </c>
      <c r="I9" t="s">
        <v>102</v>
      </c>
      <c r="J9" s="16" t="s">
        <v>124</v>
      </c>
      <c r="K9" t="s">
        <v>130</v>
      </c>
      <c r="L9" t="s">
        <v>165</v>
      </c>
    </row>
    <row r="10" spans="1:13" ht="16">
      <c r="A10" s="2" t="s">
        <v>38</v>
      </c>
      <c r="B10" s="17">
        <v>28856</v>
      </c>
      <c r="C10" s="15">
        <v>34060</v>
      </c>
      <c r="D10" t="s">
        <v>142</v>
      </c>
      <c r="E10">
        <v>0.02</v>
      </c>
      <c r="F10" t="s">
        <v>103</v>
      </c>
      <c r="G10">
        <f>E10*2</f>
        <v>0.04</v>
      </c>
      <c r="H10" t="s">
        <v>103</v>
      </c>
      <c r="I10" t="s">
        <v>102</v>
      </c>
      <c r="J10" t="s">
        <v>104</v>
      </c>
      <c r="K10" t="s">
        <v>130</v>
      </c>
      <c r="L10" t="s">
        <v>165</v>
      </c>
      <c r="M10" t="s">
        <v>162</v>
      </c>
    </row>
    <row r="11" spans="1:13" ht="16">
      <c r="A11" s="2" t="s">
        <v>38</v>
      </c>
      <c r="B11" s="17">
        <v>41395</v>
      </c>
      <c r="C11" s="17">
        <v>43370</v>
      </c>
      <c r="D11" t="s">
        <v>6</v>
      </c>
      <c r="E11">
        <v>0.04</v>
      </c>
      <c r="F11" t="s">
        <v>103</v>
      </c>
      <c r="G11">
        <f>E11*2</f>
        <v>0.08</v>
      </c>
      <c r="H11" t="s">
        <v>103</v>
      </c>
      <c r="I11" t="s">
        <v>102</v>
      </c>
      <c r="J11" s="16" t="s">
        <v>118</v>
      </c>
      <c r="K11" t="s">
        <v>130</v>
      </c>
      <c r="L11" t="s">
        <v>165</v>
      </c>
    </row>
    <row r="12" spans="1:13" ht="16">
      <c r="A12" s="2" t="s">
        <v>38</v>
      </c>
      <c r="B12" s="15">
        <v>34335</v>
      </c>
      <c r="C12" s="15">
        <v>43344</v>
      </c>
      <c r="D12" t="s">
        <v>142</v>
      </c>
      <c r="E12">
        <v>0.05</v>
      </c>
      <c r="F12" t="s">
        <v>103</v>
      </c>
      <c r="G12">
        <f>E12*2</f>
        <v>0.1</v>
      </c>
      <c r="H12" t="s">
        <v>103</v>
      </c>
      <c r="I12" t="s">
        <v>102</v>
      </c>
      <c r="J12" s="16" t="s">
        <v>105</v>
      </c>
      <c r="K12" t="s">
        <v>130</v>
      </c>
      <c r="L12" t="s">
        <v>165</v>
      </c>
      <c r="M12" t="s">
        <v>162</v>
      </c>
    </row>
    <row r="13" spans="1:13" ht="16">
      <c r="A13" s="2" t="s">
        <v>38</v>
      </c>
      <c r="B13" s="15">
        <v>38718</v>
      </c>
      <c r="C13" s="15">
        <v>39448</v>
      </c>
      <c r="D13" t="s">
        <v>8</v>
      </c>
      <c r="E13">
        <v>0.2</v>
      </c>
      <c r="F13" t="s">
        <v>103</v>
      </c>
      <c r="G13">
        <f>E13*(32.065/(32.065+4*16))*2</f>
        <v>0.13351376672044971</v>
      </c>
      <c r="H13" t="s">
        <v>137</v>
      </c>
      <c r="I13" t="s">
        <v>102</v>
      </c>
      <c r="J13" s="16" t="s">
        <v>112</v>
      </c>
      <c r="K13" t="s">
        <v>130</v>
      </c>
      <c r="L13" t="s">
        <v>165</v>
      </c>
    </row>
    <row r="14" spans="1:13" ht="16">
      <c r="A14" s="2" t="s">
        <v>38</v>
      </c>
      <c r="B14" s="17">
        <v>39814</v>
      </c>
      <c r="C14" s="17">
        <v>43370</v>
      </c>
      <c r="D14" t="s">
        <v>8</v>
      </c>
      <c r="E14">
        <v>0.2</v>
      </c>
      <c r="F14" t="s">
        <v>103</v>
      </c>
      <c r="G14">
        <f>E14*(32.065/(32.065+4*16))*2</f>
        <v>0.13351376672044971</v>
      </c>
      <c r="H14" t="s">
        <v>137</v>
      </c>
      <c r="I14" t="s">
        <v>102</v>
      </c>
      <c r="J14" s="16" t="s">
        <v>113</v>
      </c>
      <c r="K14" t="s">
        <v>130</v>
      </c>
      <c r="L14" t="s">
        <v>165</v>
      </c>
    </row>
    <row r="15" spans="1:13" ht="16">
      <c r="A15" s="2" t="s">
        <v>38</v>
      </c>
      <c r="B15" s="17">
        <v>34335</v>
      </c>
      <c r="C15" s="17">
        <v>36526</v>
      </c>
      <c r="D15" s="16" t="s">
        <v>3</v>
      </c>
      <c r="E15" s="16">
        <v>7.4999999999999997E-2</v>
      </c>
      <c r="F15" t="s">
        <v>103</v>
      </c>
      <c r="G15" s="16">
        <f>2*E15</f>
        <v>0.15</v>
      </c>
      <c r="H15" t="s">
        <v>103</v>
      </c>
      <c r="I15" t="s">
        <v>102</v>
      </c>
      <c r="J15" s="16" t="s">
        <v>122</v>
      </c>
      <c r="K15" t="s">
        <v>130</v>
      </c>
      <c r="L15" t="s">
        <v>165</v>
      </c>
    </row>
    <row r="16" spans="1:13">
      <c r="A16" s="2" t="s">
        <v>38</v>
      </c>
      <c r="B16" s="15">
        <v>29221</v>
      </c>
      <c r="C16" s="15">
        <v>30317</v>
      </c>
      <c r="D16" t="s">
        <v>8</v>
      </c>
      <c r="E16">
        <v>0.5</v>
      </c>
      <c r="F16" t="s">
        <v>103</v>
      </c>
      <c r="G16">
        <f>E16*(32.065/(32.065+4*16))*2</f>
        <v>0.33378441680112425</v>
      </c>
      <c r="H16" t="s">
        <v>137</v>
      </c>
      <c r="I16" t="s">
        <v>102</v>
      </c>
      <c r="J16" s="16" t="s">
        <v>109</v>
      </c>
      <c r="K16" t="s">
        <v>130</v>
      </c>
      <c r="L16" t="s">
        <v>165</v>
      </c>
    </row>
    <row r="17" spans="1:13">
      <c r="A17" s="2" t="s">
        <v>38</v>
      </c>
      <c r="B17" s="15">
        <v>30682</v>
      </c>
      <c r="C17" s="15">
        <v>35065</v>
      </c>
      <c r="D17" t="s">
        <v>8</v>
      </c>
      <c r="E17">
        <v>0.5</v>
      </c>
      <c r="F17" t="s">
        <v>103</v>
      </c>
      <c r="G17">
        <f>E17*(32.065/(32.065+4*16))*2</f>
        <v>0.33378441680112425</v>
      </c>
      <c r="H17" t="s">
        <v>137</v>
      </c>
      <c r="I17" t="s">
        <v>102</v>
      </c>
      <c r="J17" s="16" t="s">
        <v>110</v>
      </c>
      <c r="K17" t="s">
        <v>130</v>
      </c>
      <c r="L17" t="s">
        <v>165</v>
      </c>
    </row>
    <row r="18" spans="1:13">
      <c r="A18" s="2" t="s">
        <v>38</v>
      </c>
      <c r="B18" s="15">
        <v>35431</v>
      </c>
      <c r="C18" s="15">
        <v>38353</v>
      </c>
      <c r="D18" t="s">
        <v>8</v>
      </c>
      <c r="E18">
        <v>0.5</v>
      </c>
      <c r="F18" t="s">
        <v>103</v>
      </c>
      <c r="G18">
        <f>E18*(32.065/(32.065+4*16))*2</f>
        <v>0.33378441680112425</v>
      </c>
      <c r="H18" t="s">
        <v>137</v>
      </c>
      <c r="I18" t="s">
        <v>102</v>
      </c>
      <c r="J18" s="16" t="s">
        <v>111</v>
      </c>
      <c r="K18" t="s">
        <v>130</v>
      </c>
      <c r="L18" t="s">
        <v>165</v>
      </c>
    </row>
    <row r="19" spans="1:13">
      <c r="A19" s="2" t="s">
        <v>15</v>
      </c>
      <c r="B19" s="17">
        <v>31778</v>
      </c>
      <c r="C19" s="17">
        <v>35795</v>
      </c>
      <c r="D19" t="s">
        <v>4</v>
      </c>
      <c r="E19">
        <v>25</v>
      </c>
      <c r="F19" t="s">
        <v>131</v>
      </c>
      <c r="G19">
        <f>E19*12*0.001*2</f>
        <v>0.6</v>
      </c>
      <c r="H19" t="s">
        <v>103</v>
      </c>
      <c r="I19" t="s">
        <v>102</v>
      </c>
      <c r="J19" t="s">
        <v>132</v>
      </c>
      <c r="K19" s="18" t="s">
        <v>133</v>
      </c>
      <c r="L19" t="s">
        <v>165</v>
      </c>
    </row>
    <row r="20" spans="1:13">
      <c r="A20" s="2" t="s">
        <v>38</v>
      </c>
      <c r="B20" s="17">
        <v>31525</v>
      </c>
      <c r="C20" s="17">
        <v>41334</v>
      </c>
      <c r="D20" t="s">
        <v>4</v>
      </c>
      <c r="E20">
        <v>0.4</v>
      </c>
      <c r="F20" t="s">
        <v>103</v>
      </c>
      <c r="G20">
        <f>E20*2</f>
        <v>0.8</v>
      </c>
      <c r="H20" t="s">
        <v>103</v>
      </c>
      <c r="I20" t="s">
        <v>102</v>
      </c>
      <c r="J20" s="16" t="s">
        <v>115</v>
      </c>
      <c r="K20" t="s">
        <v>130</v>
      </c>
      <c r="L20" t="s">
        <v>165</v>
      </c>
      <c r="M20" t="s">
        <v>163</v>
      </c>
    </row>
    <row r="21" spans="1:13">
      <c r="A21" s="2" t="s">
        <v>38</v>
      </c>
      <c r="B21" s="17">
        <v>41395</v>
      </c>
      <c r="C21" s="17">
        <v>43370</v>
      </c>
      <c r="D21" t="s">
        <v>4</v>
      </c>
      <c r="E21">
        <v>0.4</v>
      </c>
      <c r="F21" t="s">
        <v>103</v>
      </c>
      <c r="G21">
        <f>E21*2</f>
        <v>0.8</v>
      </c>
      <c r="H21" t="s">
        <v>103</v>
      </c>
      <c r="I21" t="s">
        <v>102</v>
      </c>
      <c r="J21" s="16" t="s">
        <v>116</v>
      </c>
      <c r="K21" t="s">
        <v>130</v>
      </c>
      <c r="L21" t="s">
        <v>165</v>
      </c>
      <c r="M21" t="s">
        <v>163</v>
      </c>
    </row>
    <row r="22" spans="1:13">
      <c r="A22" s="2" t="s">
        <v>38</v>
      </c>
      <c r="B22" s="17">
        <v>29587</v>
      </c>
      <c r="C22" s="17">
        <v>33970</v>
      </c>
      <c r="D22" s="16" t="s">
        <v>3</v>
      </c>
      <c r="E22" s="16"/>
      <c r="F22" t="s">
        <v>103</v>
      </c>
      <c r="G22" s="16"/>
      <c r="H22" t="s">
        <v>103</v>
      </c>
      <c r="I22" t="s">
        <v>102</v>
      </c>
      <c r="J22" s="16" t="s">
        <v>121</v>
      </c>
      <c r="K22" t="s">
        <v>130</v>
      </c>
      <c r="L22" t="s">
        <v>165</v>
      </c>
    </row>
    <row r="23" spans="1:13">
      <c r="A23" s="2" t="s">
        <v>38</v>
      </c>
      <c r="B23" s="17">
        <v>29221</v>
      </c>
      <c r="C23" s="17">
        <v>41334</v>
      </c>
      <c r="D23" t="s">
        <v>5</v>
      </c>
      <c r="F23" t="s">
        <v>103</v>
      </c>
      <c r="H23" t="s">
        <v>103</v>
      </c>
      <c r="I23" t="s">
        <v>102</v>
      </c>
      <c r="J23" s="16" t="s">
        <v>117</v>
      </c>
      <c r="K23" t="s">
        <v>130</v>
      </c>
      <c r="L23" t="s">
        <v>165</v>
      </c>
    </row>
    <row r="24" spans="1:13">
      <c r="A24" s="2" t="s">
        <v>38</v>
      </c>
      <c r="B24" s="17">
        <v>29221</v>
      </c>
      <c r="C24" s="17">
        <v>34983</v>
      </c>
      <c r="D24" t="s">
        <v>6</v>
      </c>
      <c r="F24" t="s">
        <v>103</v>
      </c>
      <c r="H24" t="s">
        <v>103</v>
      </c>
      <c r="I24" t="s">
        <v>102</v>
      </c>
      <c r="J24" s="16" t="s">
        <v>119</v>
      </c>
      <c r="K24" t="s">
        <v>130</v>
      </c>
      <c r="L24" t="s">
        <v>165</v>
      </c>
    </row>
    <row r="25" spans="1:13">
      <c r="A25" s="2" t="s">
        <v>38</v>
      </c>
      <c r="B25" s="17">
        <v>34984</v>
      </c>
      <c r="C25" s="17">
        <v>41334</v>
      </c>
      <c r="D25" t="s">
        <v>6</v>
      </c>
      <c r="F25" t="s">
        <v>103</v>
      </c>
      <c r="H25" t="s">
        <v>103</v>
      </c>
      <c r="I25" t="s">
        <v>102</v>
      </c>
      <c r="J25" s="16" t="s">
        <v>120</v>
      </c>
      <c r="K25" t="s">
        <v>130</v>
      </c>
      <c r="L25" t="s">
        <v>165</v>
      </c>
    </row>
    <row r="26" spans="1:13">
      <c r="A26" s="2" t="s">
        <v>38</v>
      </c>
      <c r="B26" s="17">
        <v>29952</v>
      </c>
      <c r="C26" s="17">
        <v>31524</v>
      </c>
      <c r="D26" t="s">
        <v>4</v>
      </c>
      <c r="F26" t="s">
        <v>103</v>
      </c>
      <c r="H26" t="s">
        <v>103</v>
      </c>
      <c r="I26" t="s">
        <v>102</v>
      </c>
      <c r="J26" s="16" t="s">
        <v>114</v>
      </c>
      <c r="K26" t="s">
        <v>130</v>
      </c>
      <c r="L26" t="s">
        <v>165</v>
      </c>
      <c r="M26" t="s">
        <v>163</v>
      </c>
    </row>
    <row r="27" spans="1:13">
      <c r="A27" s="2" t="s">
        <v>27</v>
      </c>
      <c r="D27" t="s">
        <v>135</v>
      </c>
      <c r="E27">
        <v>0.02</v>
      </c>
      <c r="F27" t="s">
        <v>139</v>
      </c>
      <c r="G27">
        <f>E27</f>
        <v>0.02</v>
      </c>
      <c r="H27" t="s">
        <v>139</v>
      </c>
      <c r="I27" s="19" t="s">
        <v>140</v>
      </c>
      <c r="J27" s="19" t="s">
        <v>146</v>
      </c>
      <c r="K27" t="s">
        <v>141</v>
      </c>
    </row>
    <row r="28" spans="1:13">
      <c r="A28" s="2" t="s">
        <v>27</v>
      </c>
      <c r="D28" t="s">
        <v>6</v>
      </c>
      <c r="E28">
        <v>0.3</v>
      </c>
      <c r="F28" t="s">
        <v>103</v>
      </c>
      <c r="G28">
        <f>E28*(14/(14+16*3))</f>
        <v>6.774193548387096E-2</v>
      </c>
      <c r="H28" t="s">
        <v>103</v>
      </c>
      <c r="I28" s="19" t="s">
        <v>140</v>
      </c>
      <c r="J28" s="19" t="s">
        <v>145</v>
      </c>
      <c r="K28" t="s">
        <v>141</v>
      </c>
    </row>
    <row r="29" spans="1:13">
      <c r="A29" s="2" t="s">
        <v>27</v>
      </c>
      <c r="D29" t="s">
        <v>5</v>
      </c>
      <c r="E29">
        <v>9.7000000000000003E-2</v>
      </c>
      <c r="F29" t="s">
        <v>103</v>
      </c>
      <c r="G29">
        <f>E29</f>
        <v>9.7000000000000003E-2</v>
      </c>
      <c r="H29" t="s">
        <v>103</v>
      </c>
      <c r="I29" s="19" t="s">
        <v>140</v>
      </c>
      <c r="J29" s="19" t="s">
        <v>147</v>
      </c>
      <c r="K29" t="s">
        <v>141</v>
      </c>
    </row>
    <row r="30" spans="1:13">
      <c r="A30" s="2" t="s">
        <v>27</v>
      </c>
      <c r="D30" t="s">
        <v>3</v>
      </c>
      <c r="E30">
        <v>0.25</v>
      </c>
      <c r="F30" t="s">
        <v>103</v>
      </c>
      <c r="G30">
        <f>E30</f>
        <v>0.25</v>
      </c>
      <c r="H30" t="s">
        <v>103</v>
      </c>
      <c r="I30" s="19" t="s">
        <v>140</v>
      </c>
      <c r="J30" s="19" t="s">
        <v>148</v>
      </c>
      <c r="K30" t="s">
        <v>141</v>
      </c>
    </row>
    <row r="31" spans="1:13">
      <c r="A31" s="2" t="s">
        <v>27</v>
      </c>
      <c r="D31" t="s">
        <v>142</v>
      </c>
      <c r="E31">
        <v>0.3</v>
      </c>
      <c r="F31" t="s">
        <v>103</v>
      </c>
      <c r="G31">
        <f>E31</f>
        <v>0.3</v>
      </c>
      <c r="H31" t="s">
        <v>103</v>
      </c>
      <c r="I31" s="19" t="s">
        <v>140</v>
      </c>
      <c r="J31" s="19" t="s">
        <v>144</v>
      </c>
      <c r="K31" t="s">
        <v>141</v>
      </c>
    </row>
    <row r="32" spans="1:13">
      <c r="A32" s="2" t="s">
        <v>27</v>
      </c>
      <c r="D32" t="s">
        <v>8</v>
      </c>
      <c r="E32">
        <v>1</v>
      </c>
      <c r="F32" t="s">
        <v>103</v>
      </c>
      <c r="G32">
        <f>E32*(32.065/(32.065+4*16))</f>
        <v>0.33378441680112425</v>
      </c>
      <c r="H32" t="s">
        <v>137</v>
      </c>
      <c r="I32" s="19" t="s">
        <v>140</v>
      </c>
      <c r="J32" s="19" t="s">
        <v>145</v>
      </c>
      <c r="K32" t="s">
        <v>141</v>
      </c>
    </row>
    <row r="33" spans="1:13">
      <c r="A33" s="2" t="s">
        <v>27</v>
      </c>
      <c r="D33" t="s">
        <v>4</v>
      </c>
      <c r="E33">
        <v>1.5</v>
      </c>
      <c r="F33" t="s">
        <v>103</v>
      </c>
      <c r="G33">
        <f>E33</f>
        <v>1.5</v>
      </c>
      <c r="H33" t="s">
        <v>103</v>
      </c>
      <c r="I33" s="19" t="s">
        <v>140</v>
      </c>
      <c r="J33" s="19" t="s">
        <v>143</v>
      </c>
      <c r="K33" t="s">
        <v>141</v>
      </c>
    </row>
    <row r="34" spans="1:13">
      <c r="A34" s="2" t="s">
        <v>33</v>
      </c>
      <c r="D34" t="s">
        <v>8</v>
      </c>
      <c r="E34">
        <v>0.02</v>
      </c>
      <c r="F34" t="s">
        <v>103</v>
      </c>
      <c r="G34">
        <f>E34*(32.065/(32.065+4*16))*2</f>
        <v>1.335137667204497E-2</v>
      </c>
      <c r="H34" t="s">
        <v>137</v>
      </c>
      <c r="I34" t="s">
        <v>154</v>
      </c>
      <c r="J34" t="s">
        <v>145</v>
      </c>
      <c r="K34" t="s">
        <v>151</v>
      </c>
      <c r="L34" t="s">
        <v>165</v>
      </c>
    </row>
    <row r="35" spans="1:13">
      <c r="A35" s="2" t="s">
        <v>33</v>
      </c>
      <c r="D35" t="s">
        <v>3</v>
      </c>
      <c r="E35">
        <v>0.05</v>
      </c>
      <c r="F35" t="s">
        <v>103</v>
      </c>
      <c r="G35" s="16">
        <f>2*E35</f>
        <v>0.1</v>
      </c>
      <c r="H35" t="s">
        <v>103</v>
      </c>
      <c r="I35" t="s">
        <v>154</v>
      </c>
      <c r="J35" t="s">
        <v>152</v>
      </c>
      <c r="K35" t="s">
        <v>151</v>
      </c>
      <c r="L35" t="s">
        <v>165</v>
      </c>
    </row>
    <row r="36" spans="1:13">
      <c r="A36" s="2" t="s">
        <v>33</v>
      </c>
      <c r="D36" t="s">
        <v>4</v>
      </c>
      <c r="E36">
        <v>0.5</v>
      </c>
      <c r="F36" t="s">
        <v>103</v>
      </c>
      <c r="G36">
        <f>E36*2</f>
        <v>1</v>
      </c>
      <c r="H36" t="s">
        <v>103</v>
      </c>
      <c r="I36" t="s">
        <v>154</v>
      </c>
      <c r="J36" t="s">
        <v>153</v>
      </c>
      <c r="K36" t="s">
        <v>151</v>
      </c>
      <c r="L36" t="s">
        <v>165</v>
      </c>
      <c r="M36" t="s">
        <v>163</v>
      </c>
    </row>
    <row r="37" spans="1:13">
      <c r="A37" s="2" t="s">
        <v>23</v>
      </c>
      <c r="D37" t="s">
        <v>7</v>
      </c>
      <c r="E37">
        <v>0.5</v>
      </c>
      <c r="F37" t="s">
        <v>127</v>
      </c>
      <c r="G37">
        <f>E37*0.001*2</f>
        <v>1E-3</v>
      </c>
      <c r="H37" t="s">
        <v>103</v>
      </c>
      <c r="I37" t="s">
        <v>128</v>
      </c>
      <c r="K37" t="s">
        <v>130</v>
      </c>
      <c r="L37" t="s">
        <v>165</v>
      </c>
    </row>
    <row r="38" spans="1:13">
      <c r="A38" s="2" t="s">
        <v>23</v>
      </c>
      <c r="D38" t="s">
        <v>6</v>
      </c>
      <c r="E38">
        <v>1.1200000000000001</v>
      </c>
      <c r="F38" t="s">
        <v>127</v>
      </c>
      <c r="G38">
        <f>E38*0.001*2</f>
        <v>2.2400000000000002E-3</v>
      </c>
      <c r="H38" t="s">
        <v>103</v>
      </c>
      <c r="I38" t="s">
        <v>128</v>
      </c>
      <c r="K38" t="s">
        <v>130</v>
      </c>
      <c r="L38" t="s">
        <v>165</v>
      </c>
    </row>
    <row r="39" spans="1:13">
      <c r="A39" s="2" t="s">
        <v>23</v>
      </c>
      <c r="D39" t="s">
        <v>5</v>
      </c>
      <c r="E39">
        <v>4.4000000000000004</v>
      </c>
      <c r="F39" t="s">
        <v>127</v>
      </c>
      <c r="G39">
        <f>E39*0.001*2</f>
        <v>8.8000000000000005E-3</v>
      </c>
      <c r="H39" t="s">
        <v>103</v>
      </c>
      <c r="I39" t="s">
        <v>128</v>
      </c>
      <c r="K39" t="s">
        <v>130</v>
      </c>
      <c r="L39" t="s">
        <v>165</v>
      </c>
    </row>
    <row r="40" spans="1:13">
      <c r="A40" s="2" t="s">
        <v>30</v>
      </c>
      <c r="D40" t="s">
        <v>6</v>
      </c>
      <c r="E40">
        <v>1E-3</v>
      </c>
      <c r="F40" t="s">
        <v>138</v>
      </c>
      <c r="G40">
        <f>E40*10</f>
        <v>0.01</v>
      </c>
      <c r="H40" t="s">
        <v>138</v>
      </c>
      <c r="I40" t="s">
        <v>134</v>
      </c>
      <c r="K40" t="s">
        <v>136</v>
      </c>
      <c r="L40" t="s">
        <v>159</v>
      </c>
    </row>
    <row r="41" spans="1:13">
      <c r="A41" s="2" t="s">
        <v>30</v>
      </c>
      <c r="D41" t="s">
        <v>135</v>
      </c>
      <c r="E41">
        <v>1E-3</v>
      </c>
      <c r="F41" t="s">
        <v>139</v>
      </c>
      <c r="G41">
        <f>E41*10</f>
        <v>0.01</v>
      </c>
      <c r="H41" t="s">
        <v>139</v>
      </c>
      <c r="I41" t="s">
        <v>134</v>
      </c>
      <c r="K41" t="s">
        <v>136</v>
      </c>
      <c r="L41" t="s">
        <v>159</v>
      </c>
    </row>
    <row r="42" spans="1:13">
      <c r="A42" s="2" t="s">
        <v>30</v>
      </c>
      <c r="D42" t="s">
        <v>8</v>
      </c>
      <c r="E42">
        <v>0.02</v>
      </c>
      <c r="F42" t="s">
        <v>137</v>
      </c>
      <c r="G42">
        <f>E42</f>
        <v>0.02</v>
      </c>
      <c r="H42" t="s">
        <v>137</v>
      </c>
      <c r="I42" t="s">
        <v>134</v>
      </c>
      <c r="K42" t="s">
        <v>136</v>
      </c>
      <c r="L42" t="s">
        <v>159</v>
      </c>
    </row>
    <row r="43" spans="1:13">
      <c r="A43" s="2" t="s">
        <v>30</v>
      </c>
      <c r="D43" t="s">
        <v>7</v>
      </c>
      <c r="E43">
        <v>2E-3</v>
      </c>
      <c r="F43" t="s">
        <v>103</v>
      </c>
      <c r="G43">
        <f>E43*10</f>
        <v>0.02</v>
      </c>
      <c r="H43" t="s">
        <v>103</v>
      </c>
      <c r="I43" t="s">
        <v>134</v>
      </c>
      <c r="K43" t="s">
        <v>136</v>
      </c>
      <c r="L43" t="s">
        <v>159</v>
      </c>
    </row>
    <row r="44" spans="1:13">
      <c r="A44" s="2" t="s">
        <v>30</v>
      </c>
      <c r="D44" t="s">
        <v>5</v>
      </c>
      <c r="E44">
        <v>3.0000000000000001E-3</v>
      </c>
      <c r="F44" t="s">
        <v>138</v>
      </c>
      <c r="G44">
        <f>E44*10</f>
        <v>0.03</v>
      </c>
      <c r="H44" t="s">
        <v>138</v>
      </c>
      <c r="I44" t="s">
        <v>134</v>
      </c>
      <c r="K44" t="s">
        <v>136</v>
      </c>
      <c r="L44" t="s">
        <v>159</v>
      </c>
    </row>
    <row r="45" spans="1:13">
      <c r="A45" s="2" t="s">
        <v>30</v>
      </c>
      <c r="D45" t="s">
        <v>142</v>
      </c>
      <c r="E45">
        <v>0.01</v>
      </c>
      <c r="F45" t="s">
        <v>103</v>
      </c>
      <c r="G45">
        <f>E45*10</f>
        <v>0.1</v>
      </c>
      <c r="H45" t="s">
        <v>103</v>
      </c>
      <c r="I45" t="s">
        <v>134</v>
      </c>
      <c r="K45" t="s">
        <v>136</v>
      </c>
      <c r="L45" t="s">
        <v>159</v>
      </c>
      <c r="M45" t="s">
        <v>160</v>
      </c>
    </row>
    <row r="46" spans="1:13">
      <c r="A46" s="2" t="s">
        <v>30</v>
      </c>
      <c r="D46" t="s">
        <v>4</v>
      </c>
      <c r="E46">
        <v>0.05</v>
      </c>
      <c r="F46" t="s">
        <v>103</v>
      </c>
      <c r="G46">
        <f>E46*10</f>
        <v>0.5</v>
      </c>
      <c r="H46" t="s">
        <v>103</v>
      </c>
      <c r="I46" t="s">
        <v>134</v>
      </c>
      <c r="K46" t="s">
        <v>136</v>
      </c>
      <c r="L46" t="s">
        <v>159</v>
      </c>
    </row>
    <row r="47" spans="1:13">
      <c r="A47" s="2" t="s">
        <v>30</v>
      </c>
      <c r="D47" t="s">
        <v>3</v>
      </c>
      <c r="E47">
        <v>0.06</v>
      </c>
      <c r="F47" t="s">
        <v>103</v>
      </c>
      <c r="G47">
        <f>E47*10</f>
        <v>0.6</v>
      </c>
      <c r="H47" t="s">
        <v>103</v>
      </c>
      <c r="I47" t="s">
        <v>134</v>
      </c>
      <c r="K47" t="s">
        <v>136</v>
      </c>
      <c r="L47" t="s">
        <v>159</v>
      </c>
    </row>
    <row r="48" spans="1:13">
      <c r="A48" s="2" t="s">
        <v>15</v>
      </c>
      <c r="B48" s="17">
        <v>35796</v>
      </c>
      <c r="C48" s="17">
        <v>42004</v>
      </c>
      <c r="D48" t="s">
        <v>5</v>
      </c>
      <c r="J48" t="s">
        <v>145</v>
      </c>
      <c r="K48" s="18" t="s">
        <v>149</v>
      </c>
    </row>
    <row r="49" spans="1:13">
      <c r="A49" s="2" t="s">
        <v>15</v>
      </c>
      <c r="B49" s="17">
        <v>35796</v>
      </c>
      <c r="C49" s="17">
        <v>42004</v>
      </c>
      <c r="D49" t="s">
        <v>6</v>
      </c>
      <c r="J49" t="s">
        <v>145</v>
      </c>
      <c r="K49" s="18" t="s">
        <v>149</v>
      </c>
    </row>
    <row r="50" spans="1:13">
      <c r="A50" s="2" t="s">
        <v>38</v>
      </c>
      <c r="B50" s="15">
        <v>34090</v>
      </c>
      <c r="C50" s="15">
        <v>34304</v>
      </c>
      <c r="D50" t="s">
        <v>142</v>
      </c>
      <c r="J50" t="s">
        <v>84</v>
      </c>
      <c r="K50" t="s">
        <v>130</v>
      </c>
      <c r="M50" t="s">
        <v>162</v>
      </c>
    </row>
    <row r="51" spans="1:13">
      <c r="A51" s="2" t="s">
        <v>17</v>
      </c>
      <c r="K51" s="18" t="s">
        <v>150</v>
      </c>
    </row>
    <row r="52" spans="1:13">
      <c r="A52" s="2" t="s">
        <v>36</v>
      </c>
      <c r="D52" t="s">
        <v>3</v>
      </c>
      <c r="E52">
        <v>1.4</v>
      </c>
      <c r="F52" t="s">
        <v>166</v>
      </c>
      <c r="G52">
        <f>2*E52*40.078/2*0.001</f>
        <v>5.6109200000000005E-2</v>
      </c>
      <c r="H52" t="s">
        <v>103</v>
      </c>
      <c r="I52" t="s">
        <v>102</v>
      </c>
      <c r="L52" t="s">
        <v>167</v>
      </c>
      <c r="M52" t="s">
        <v>168</v>
      </c>
    </row>
    <row r="53" spans="1:13">
      <c r="A53" s="2" t="s">
        <v>36</v>
      </c>
      <c r="D53" s="16" t="s">
        <v>4</v>
      </c>
      <c r="E53">
        <v>0.2</v>
      </c>
      <c r="F53" t="s">
        <v>103</v>
      </c>
      <c r="G53">
        <f>2*E53</f>
        <v>0.4</v>
      </c>
      <c r="H53" t="s">
        <v>103</v>
      </c>
      <c r="I53" t="s">
        <v>102</v>
      </c>
      <c r="L53" t="s">
        <v>167</v>
      </c>
      <c r="M53" t="s">
        <v>168</v>
      </c>
    </row>
    <row r="54" spans="1:13">
      <c r="A54" s="2" t="s">
        <v>36</v>
      </c>
      <c r="D54" t="s">
        <v>5</v>
      </c>
      <c r="E54">
        <v>0.22</v>
      </c>
      <c r="F54" t="s">
        <v>166</v>
      </c>
      <c r="G54">
        <f>2*E54*14*0.001</f>
        <v>6.1600000000000005E-3</v>
      </c>
      <c r="H54" t="s">
        <v>138</v>
      </c>
      <c r="I54" t="s">
        <v>102</v>
      </c>
      <c r="L54" t="s">
        <v>167</v>
      </c>
      <c r="M54" t="s">
        <v>168</v>
      </c>
    </row>
    <row r="55" spans="1:13">
      <c r="A55" s="2" t="s">
        <v>36</v>
      </c>
      <c r="D55" t="s">
        <v>6</v>
      </c>
      <c r="E55">
        <v>0.32</v>
      </c>
      <c r="F55" t="s">
        <v>166</v>
      </c>
      <c r="G55">
        <f>2*E55*14*0.001</f>
        <v>8.9600000000000009E-3</v>
      </c>
      <c r="H55" t="s">
        <v>138</v>
      </c>
      <c r="I55" t="s">
        <v>102</v>
      </c>
      <c r="L55" t="s">
        <v>167</v>
      </c>
      <c r="M55" t="s">
        <v>168</v>
      </c>
    </row>
    <row r="56" spans="1:13">
      <c r="A56" s="2" t="s">
        <v>36</v>
      </c>
      <c r="D56" t="s">
        <v>8</v>
      </c>
      <c r="E56">
        <v>3.12</v>
      </c>
      <c r="F56" t="s">
        <v>166</v>
      </c>
      <c r="G56">
        <f>2*E56*32.065/2*0.001</f>
        <v>0.1000428</v>
      </c>
      <c r="H56" t="s">
        <v>137</v>
      </c>
      <c r="I56" t="s">
        <v>102</v>
      </c>
      <c r="L56" t="s">
        <v>167</v>
      </c>
      <c r="M56" t="s">
        <v>168</v>
      </c>
    </row>
    <row r="57" spans="1:13">
      <c r="A57" s="2"/>
    </row>
    <row r="58" spans="1:13">
      <c r="A58" s="2"/>
    </row>
    <row r="59" spans="1:13">
      <c r="A59" s="2"/>
    </row>
    <row r="60" spans="1:13">
      <c r="A60" s="2"/>
    </row>
    <row r="61" spans="1:13">
      <c r="A61" s="2"/>
    </row>
  </sheetData>
  <sortState ref="A2:M53">
    <sortCondition ref="I2:I53"/>
    <sortCondition ref="G2:G5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Hood, Jim</dc:creator>
  <cp:lastModifiedBy>Tamara Harms</cp:lastModifiedBy>
  <dcterms:created xsi:type="dcterms:W3CDTF">2021-05-09T14:12:50Z</dcterms:created>
  <dcterms:modified xsi:type="dcterms:W3CDTF">2021-08-19T23:42:38Z</dcterms:modified>
</cp:coreProperties>
</file>