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Load Date" sheetId="1" r:id="rId1"/>
    <sheet name="Generato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D19" i="2"/>
  <c r="R9" i="2"/>
  <c r="S9" i="2"/>
  <c r="T9" i="2"/>
  <c r="U9" i="2"/>
  <c r="V9" i="2"/>
  <c r="W9" i="2"/>
  <c r="R10" i="2"/>
  <c r="S10" i="2"/>
  <c r="T10" i="2"/>
  <c r="U10" i="2"/>
  <c r="V10" i="2"/>
  <c r="W10" i="2"/>
  <c r="R12" i="2"/>
  <c r="S12" i="2"/>
  <c r="T12" i="2"/>
  <c r="U12" i="2"/>
  <c r="V12" i="2"/>
  <c r="W12" i="2"/>
  <c r="R13" i="2"/>
  <c r="S13" i="2"/>
  <c r="T13" i="2"/>
  <c r="U13" i="2"/>
  <c r="V13" i="2"/>
  <c r="W13" i="2"/>
  <c r="R16" i="2"/>
  <c r="S16" i="2"/>
  <c r="T16" i="2"/>
  <c r="U16" i="2"/>
  <c r="V16" i="2"/>
  <c r="W16" i="2"/>
  <c r="W17" i="2"/>
  <c r="V17" i="2"/>
  <c r="U17" i="2"/>
  <c r="T17" i="2"/>
  <c r="S17" i="2"/>
  <c r="R17" i="2"/>
  <c r="W15" i="2"/>
  <c r="V15" i="2"/>
  <c r="U15" i="2"/>
  <c r="T15" i="2"/>
  <c r="S15" i="2"/>
  <c r="R15" i="2"/>
  <c r="W14" i="2"/>
  <c r="V14" i="2"/>
  <c r="U14" i="2"/>
  <c r="T14" i="2"/>
  <c r="S14" i="2"/>
  <c r="R14" i="2"/>
  <c r="W11" i="2"/>
  <c r="V11" i="2"/>
  <c r="U11" i="2"/>
  <c r="T11" i="2"/>
  <c r="S11" i="2"/>
  <c r="R11" i="2"/>
  <c r="W8" i="2"/>
  <c r="V8" i="2"/>
  <c r="U8" i="2"/>
  <c r="T8" i="2"/>
  <c r="S8" i="2"/>
  <c r="R8" i="2"/>
  <c r="W7" i="2"/>
  <c r="V7" i="2"/>
  <c r="U7" i="2"/>
  <c r="T7" i="2"/>
  <c r="S7" i="2"/>
  <c r="R7" i="2"/>
  <c r="W6" i="2"/>
  <c r="V6" i="2"/>
  <c r="U6" i="2"/>
  <c r="T6" i="2"/>
  <c r="S6" i="2"/>
  <c r="R6" i="2"/>
  <c r="W5" i="2"/>
  <c r="V5" i="2"/>
  <c r="U5" i="2"/>
  <c r="T5" i="2"/>
  <c r="S5" i="2"/>
  <c r="R5" i="2"/>
  <c r="W4" i="2"/>
  <c r="V4" i="2"/>
  <c r="U4" i="2"/>
  <c r="T4" i="2"/>
  <c r="S4" i="2"/>
  <c r="R4" i="2"/>
  <c r="W3" i="2"/>
  <c r="V3" i="2"/>
  <c r="U3" i="2"/>
  <c r="T3" i="2"/>
  <c r="S3" i="2"/>
  <c r="R3" i="2"/>
  <c r="W2" i="2"/>
  <c r="V2" i="2"/>
  <c r="U2" i="2"/>
  <c r="T2" i="2"/>
  <c r="S2" i="2"/>
  <c r="R2" i="2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7" i="1"/>
</calcChain>
</file>

<file path=xl/sharedStrings.xml><?xml version="1.0" encoding="utf-8"?>
<sst xmlns="http://schemas.openxmlformats.org/spreadsheetml/2006/main" count="52" uniqueCount="41">
  <si>
    <t xml:space="preserve">Time interval </t>
  </si>
  <si>
    <t>Load  (MW)</t>
  </si>
  <si>
    <t>(peak load is 1800)</t>
  </si>
  <si>
    <t>Bus</t>
  </si>
  <si>
    <t>Technology</t>
  </si>
  <si>
    <t>Capacity (MW)</t>
  </si>
  <si>
    <t>Ramp up (MW/h)</t>
  </si>
  <si>
    <t>Ramp down (MW/h)</t>
  </si>
  <si>
    <t>Min down time</t>
  </si>
  <si>
    <t>Min up time</t>
  </si>
  <si>
    <t>Minimum output (MW)</t>
  </si>
  <si>
    <t>Generation in time period 0</t>
  </si>
  <si>
    <t>Cost curve segment 1 coefficient ($/MW)</t>
  </si>
  <si>
    <t>Cost curve segment 2 coefficient ($/MW)</t>
  </si>
  <si>
    <t>Cost curve segment 3 coefficient ($/MW)</t>
  </si>
  <si>
    <t>Capacity of segment 1 of the cost curve (MW)</t>
  </si>
  <si>
    <t>Capacity of segment 2 of the cost curve (MW)</t>
  </si>
  <si>
    <t>Capacity of segment 3 of the cost curve (MW)</t>
  </si>
  <si>
    <t>Cost step 1 of start-up cost curve ($)</t>
  </si>
  <si>
    <t>Cost step 2 of start-up cost curve ($)</t>
  </si>
  <si>
    <t>Cost step 3 of start-up cost curve ($)</t>
  </si>
  <si>
    <t>Cost step 4 of start-up cost curve ($)</t>
  </si>
  <si>
    <t>Cost step 5 of start-up cost curve ($)</t>
  </si>
  <si>
    <t>Cost step 6 of start-up cost curve ($)</t>
  </si>
  <si>
    <t>Cost step 7 of start-up cost curve ($)</t>
  </si>
  <si>
    <t>Cost step 8 of start-up cost curve ($)</t>
  </si>
  <si>
    <t>Time step 1 of start-up cost curve (h)</t>
  </si>
  <si>
    <t>Time step 2 of start-up cost curve (h)</t>
  </si>
  <si>
    <t>Time step 3 of start-up cost curve (h)</t>
  </si>
  <si>
    <t>Time step 4 of start-up cost curve (h)</t>
  </si>
  <si>
    <t>Time step 5 of start-up cost curve (h)</t>
  </si>
  <si>
    <t>Time step 6 of start-up cost curve (h)</t>
  </si>
  <si>
    <t>Time step 7 of start-up cost curve (h)</t>
  </si>
  <si>
    <t>Time step 8 of start-up cost curve (h)</t>
  </si>
  <si>
    <t>OCGT</t>
  </si>
  <si>
    <t>CCGT</t>
  </si>
  <si>
    <t>IGCC</t>
  </si>
  <si>
    <t>Nuclear</t>
  </si>
  <si>
    <t>Coal</t>
  </si>
  <si>
    <t>Generator Number</t>
  </si>
  <si>
    <t>total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</si>
</sst>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/>
    <xf numFmtId="0" fontId="1" fillId="2" borderId="0" xfId="1" applyAlignment="1">
      <alignment horizontal="left" vertical="center" wrapText="1"/>
    </xf>
    <xf numFmtId="0" fontId="1" fillId="2" borderId="0" xfId="1" applyAlignment="1">
      <alignment horizontal="center" vertical="center" wrapText="1"/>
    </xf>
    <xf numFmtId="0" fontId="2" fillId="0" borderId="0" xfId="0" applyFont="1" applyFill="1"/>
    <xf numFmtId="2" fontId="0" fillId="0" borderId="0" xfId="0" applyNumberFormat="1"/>
    <xf numFmtId="0" fontId="0" fillId="0" borderId="0" xfId="0" applyAlignment="1">
      <alignment wrapText="1"/>
    </xf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Load  Profile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'Load Date'!$B$1</c:f>
              <c:strCache>
                <c:ptCount val="1"/>
                <c:pt idx="0">
                  <c:v>Load  (MW)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'Load Date'!$A$2:$A$25</c:f>
              <c:numCache>
                <c:formatCode>General</c:formatCod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numCache>
            </c:numRef>
          </c:xVal>
          <c:yVal>
            <c:numRef>
              <c:f>'Load Date'!$B$2:$B$25</c:f>
              <c:numCache>
                <c:formatCode>General</c:formatCode>
                <c:ptCount val="24"/>
                <c:pt idx="0">
                  <c:v>1206</c:v>
                </c:pt>
                <c:pt idx="1">
                  <c:v>1134</c:v>
                </c:pt>
                <c:pt idx="2">
                  <c:v>1080</c:v>
                </c:pt>
                <c:pt idx="3">
                  <c:v>1062</c:v>
                </c:pt>
                <c:pt idx="4">
                  <c:v>1062</c:v>
                </c:pt>
                <c:pt idx="5">
                  <c:v>1080</c:v>
                </c:pt>
                <c:pt idx="6">
                  <c:v>1332</c:v>
                </c:pt>
                <c:pt idx="7">
                  <c:v>1548</c:v>
                </c:pt>
                <c:pt idx="8">
                  <c:v>1710</c:v>
                </c:pt>
                <c:pt idx="9">
                  <c:v>1728</c:v>
                </c:pt>
                <c:pt idx="10">
                  <c:v>1728</c:v>
                </c:pt>
                <c:pt idx="11">
                  <c:v>1710</c:v>
                </c:pt>
                <c:pt idx="12">
                  <c:v>1710</c:v>
                </c:pt>
                <c:pt idx="13">
                  <c:v>1710</c:v>
                </c:pt>
                <c:pt idx="14">
                  <c:v>1674</c:v>
                </c:pt>
                <c:pt idx="15">
                  <c:v>1692</c:v>
                </c:pt>
                <c:pt idx="16">
                  <c:v>1782</c:v>
                </c:pt>
                <c:pt idx="17">
                  <c:v>1800</c:v>
                </c:pt>
                <c:pt idx="18">
                  <c:v>1800</c:v>
                </c:pt>
                <c:pt idx="19">
                  <c:v>1728</c:v>
                </c:pt>
                <c:pt idx="20">
                  <c:v>1638</c:v>
                </c:pt>
                <c:pt idx="21">
                  <c:v>1494</c:v>
                </c:pt>
                <c:pt idx="22">
                  <c:v>1314</c:v>
                </c:pt>
                <c:pt idx="23">
                  <c:v>1134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6BB-4BCB-95BC-1CE6B6EFD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440975"/>
        <c:axId val="1128439727"/>
      </c:scatterChart>
      <c:valAx>
        <c:axId val="1128440975"/>
        <c:scaling>
          <c:orientation val="minMax"/>
          <c:max val="24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(Hour)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39727"/>
        <c:crosses val="autoZero"/>
        <c:crossBetween val="midCat"/>
        <c:majorUnit val="2"/>
      </c:valAx>
      <c:valAx>
        <c:axId val="1128439727"/>
        <c:scaling>
          <c:orientation val="minMax"/>
          <c:min val="8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Load</a:t>
                </a:r>
                <a:r>
                  <a:rPr lang="en-US" baseline="0"/>
                  <a:t> (MW)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40975"/>
        <c:crosses val="autoZero"/>
        <c:crossBetween val="midCat"/>
        <c:majorUnit val="40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4</xdr:row>
      <xdr:rowOff>168275</xdr:rowOff>
    </xdr:from>
    <xdr:to>
      <xdr:col>11</xdr:col>
      <xdr:colOff>333375</xdr:colOff>
      <xdr:row>19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80" zoomScaleNormal="80" workbookViewId="0">
      <selection activeCell="B2" sqref="B2:B3"/>
    </sheetView>
  </sheetViews>
  <sheetFormatPr defaultRowHeight="14.5" x14ac:dyDescent="0.35"/>
  <cols>
    <col min="1" max="1" width="11" customWidth="1"/>
  </cols>
  <sheetData>
    <row r="1" spans="1:6" x14ac:dyDescent="0.35">
      <c r="A1" t="s">
        <v>0</v>
      </c>
      <c r="B1" s="1" t="s">
        <v>1</v>
      </c>
      <c r="C1" s="1"/>
      <c r="F1" t="s">
        <v>2</v>
      </c>
    </row>
    <row r="2" spans="1:6" x14ac:dyDescent="0.35">
      <c r="A2">
        <v>1</v>
      </c>
      <c r="B2">
        <v>1206</v>
      </c>
    </row>
    <row r="3" spans="1:6" x14ac:dyDescent="0.35">
      <c r="A3">
        <v>2</v>
      </c>
      <c r="B3">
        <v>1134</v>
      </c>
    </row>
    <row r="4" spans="1:6" x14ac:dyDescent="0.35">
      <c r="A4">
        <v>3</v>
      </c>
      <c r="B4">
        <v>1080</v>
      </c>
    </row>
    <row r="5" spans="1:6" x14ac:dyDescent="0.35">
      <c r="A5">
        <v>4</v>
      </c>
      <c r="B5">
        <v>1062</v>
      </c>
    </row>
    <row r="6" spans="1:6" x14ac:dyDescent="0.35">
      <c r="A6">
        <v>5</v>
      </c>
      <c r="B6">
        <v>1062</v>
      </c>
    </row>
    <row r="7" spans="1:6" x14ac:dyDescent="0.35">
      <c r="A7">
        <f>A6+1</f>
        <v>6</v>
      </c>
      <c r="B7">
        <v>1080</v>
      </c>
    </row>
    <row r="8" spans="1:6" x14ac:dyDescent="0.35">
      <c r="A8">
        <f t="shared" ref="A8:A25" si="0">A7+1</f>
        <v>7</v>
      </c>
      <c r="B8">
        <v>1332</v>
      </c>
    </row>
    <row r="9" spans="1:6" x14ac:dyDescent="0.35">
      <c r="A9">
        <f t="shared" si="0"/>
        <v>8</v>
      </c>
      <c r="B9">
        <v>1548</v>
      </c>
    </row>
    <row r="10" spans="1:6" x14ac:dyDescent="0.35">
      <c r="A10">
        <f t="shared" si="0"/>
        <v>9</v>
      </c>
      <c r="B10">
        <v>1710</v>
      </c>
    </row>
    <row r="11" spans="1:6" x14ac:dyDescent="0.35">
      <c r="A11">
        <f t="shared" si="0"/>
        <v>10</v>
      </c>
      <c r="B11">
        <v>1728</v>
      </c>
    </row>
    <row r="12" spans="1:6" x14ac:dyDescent="0.35">
      <c r="A12">
        <f t="shared" si="0"/>
        <v>11</v>
      </c>
      <c r="B12">
        <v>1728</v>
      </c>
    </row>
    <row r="13" spans="1:6" x14ac:dyDescent="0.35">
      <c r="A13">
        <f t="shared" si="0"/>
        <v>12</v>
      </c>
      <c r="B13">
        <v>1710</v>
      </c>
    </row>
    <row r="14" spans="1:6" x14ac:dyDescent="0.35">
      <c r="A14">
        <f t="shared" si="0"/>
        <v>13</v>
      </c>
      <c r="B14">
        <v>1710</v>
      </c>
    </row>
    <row r="15" spans="1:6" x14ac:dyDescent="0.35">
      <c r="A15">
        <f t="shared" si="0"/>
        <v>14</v>
      </c>
      <c r="B15">
        <v>1710</v>
      </c>
    </row>
    <row r="16" spans="1:6" x14ac:dyDescent="0.35">
      <c r="A16">
        <f t="shared" si="0"/>
        <v>15</v>
      </c>
      <c r="B16">
        <v>1674</v>
      </c>
    </row>
    <row r="17" spans="1:2" x14ac:dyDescent="0.35">
      <c r="A17">
        <f t="shared" si="0"/>
        <v>16</v>
      </c>
      <c r="B17">
        <v>1692</v>
      </c>
    </row>
    <row r="18" spans="1:2" x14ac:dyDescent="0.35">
      <c r="A18">
        <f t="shared" si="0"/>
        <v>17</v>
      </c>
      <c r="B18">
        <v>1782</v>
      </c>
    </row>
    <row r="19" spans="1:2" x14ac:dyDescent="0.35">
      <c r="A19">
        <f t="shared" si="0"/>
        <v>18</v>
      </c>
      <c r="B19">
        <v>1800</v>
      </c>
    </row>
    <row r="20" spans="1:2" x14ac:dyDescent="0.35">
      <c r="A20">
        <f t="shared" si="0"/>
        <v>19</v>
      </c>
      <c r="B20">
        <v>1800</v>
      </c>
    </row>
    <row r="21" spans="1:2" x14ac:dyDescent="0.35">
      <c r="A21">
        <f t="shared" si="0"/>
        <v>20</v>
      </c>
      <c r="B21">
        <v>1728</v>
      </c>
    </row>
    <row r="22" spans="1:2" x14ac:dyDescent="0.35">
      <c r="A22">
        <f t="shared" si="0"/>
        <v>21</v>
      </c>
      <c r="B22">
        <v>1638</v>
      </c>
    </row>
    <row r="23" spans="1:2" x14ac:dyDescent="0.35">
      <c r="A23">
        <f t="shared" si="0"/>
        <v>22</v>
      </c>
      <c r="B23">
        <v>1494</v>
      </c>
    </row>
    <row r="24" spans="1:2" x14ac:dyDescent="0.35">
      <c r="A24">
        <f t="shared" si="0"/>
        <v>23</v>
      </c>
      <c r="B24">
        <v>1314</v>
      </c>
    </row>
    <row r="25" spans="1:2" x14ac:dyDescent="0.35">
      <c r="A25">
        <f t="shared" si="0"/>
        <v>24</v>
      </c>
      <c r="B25">
        <v>1134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1"/>
  <sheetViews>
    <sheetView tabSelected="1" zoomScale="70" zoomScaleNormal="70" workbookViewId="0">
      <selection activeCell="B2" sqref="B2"/>
    </sheetView>
  </sheetViews>
  <sheetFormatPr defaultRowHeight="14.5" x14ac:dyDescent="0.35"/>
  <cols>
    <col min="1" max="1" width="12.7265625" customWidth="1"/>
    <col min="3" max="3" width="11.54296875" customWidth="1"/>
    <col min="5" max="5" width="15.81640625" customWidth="1"/>
    <col min="6" max="6" width="13.26953125" customWidth="1"/>
    <col min="7" max="7" width="11.54296875" customWidth="1"/>
    <col min="8" max="8" width="8.7265625" customWidth="1"/>
    <col min="9" max="9" width="11.08984375" customWidth="1"/>
    <col min="10" max="10" width="10.1796875" customWidth="1"/>
    <col min="11" max="12" width="11.81640625" customWidth="1"/>
    <col min="13" max="13" width="14.08984375" customWidth="1"/>
    <col min="14" max="14" width="11.453125" customWidth="1"/>
    <col min="15" max="15" width="12.90625" customWidth="1"/>
    <col min="16" max="16" width="10.81640625" customWidth="1"/>
    <col min="17" max="17" width="12.08984375" customWidth="1"/>
    <col min="18" max="18" width="12" customWidth="1"/>
    <col min="19" max="19" width="12.36328125" customWidth="1"/>
    <col min="20" max="20" width="10.81640625" customWidth="1"/>
    <col min="21" max="21" width="12.26953125" customWidth="1"/>
    <col min="22" max="22" width="11.7265625" customWidth="1"/>
    <col min="23" max="23" width="11.453125" customWidth="1"/>
    <col min="24" max="24" width="12.26953125" customWidth="1"/>
    <col min="25" max="25" width="12.08984375" customWidth="1"/>
    <col min="26" max="26" width="10.26953125" customWidth="1"/>
    <col min="27" max="27" width="11.453125" customWidth="1"/>
    <col min="28" max="28" width="10.453125" customWidth="1"/>
    <col min="29" max="29" width="10.6328125" customWidth="1"/>
    <col min="30" max="30" width="10.81640625" customWidth="1"/>
    <col min="31" max="31" width="11.08984375" customWidth="1"/>
    <col min="32" max="32" width="11.1796875" customWidth="1"/>
  </cols>
  <sheetData>
    <row r="1" spans="1:36" ht="77" customHeight="1" x14ac:dyDescent="0.35">
      <c r="A1" s="2" t="s">
        <v>39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6"/>
      <c r="AH1" s="6"/>
      <c r="AI1" s="6"/>
      <c r="AJ1" s="6"/>
    </row>
    <row r="2" spans="1:36" x14ac:dyDescent="0.35">
      <c r="A2" s="7">
        <v>1</v>
      </c>
      <c r="B2" s="4">
        <v>101</v>
      </c>
      <c r="C2" s="4" t="s">
        <v>34</v>
      </c>
      <c r="D2" s="7">
        <v>20</v>
      </c>
      <c r="E2" s="7">
        <v>90</v>
      </c>
      <c r="F2" s="7">
        <v>100</v>
      </c>
      <c r="G2">
        <v>1</v>
      </c>
      <c r="H2">
        <v>2</v>
      </c>
      <c r="I2" s="7">
        <v>8</v>
      </c>
      <c r="J2">
        <v>20</v>
      </c>
      <c r="K2" s="7">
        <v>28.966999999999999</v>
      </c>
      <c r="L2">
        <v>29.242999999999999</v>
      </c>
      <c r="M2">
        <v>29.702999999999999</v>
      </c>
      <c r="N2" s="5">
        <v>6.666666666666667</v>
      </c>
      <c r="O2" s="5">
        <v>6.666666666666667</v>
      </c>
      <c r="P2" s="5">
        <v>6.666666666666667</v>
      </c>
      <c r="Q2" s="5">
        <v>25</v>
      </c>
      <c r="R2" s="5">
        <f>($X2-$Q2)/7*1+$Q2</f>
        <v>28</v>
      </c>
      <c r="S2" s="5">
        <f>($X2-$Q2)/7*2+$Q2</f>
        <v>31</v>
      </c>
      <c r="T2" s="5">
        <f>($X2-$Q2)/7*3+$Q2</f>
        <v>34</v>
      </c>
      <c r="U2" s="5">
        <f>($X2-$Q2)/7*4+$Q2</f>
        <v>37</v>
      </c>
      <c r="V2" s="5">
        <f>($X2-$Q2)/7*5+$Q2</f>
        <v>40</v>
      </c>
      <c r="W2" s="5">
        <f>($X2-$Q2)/7*6+$Q2</f>
        <v>43</v>
      </c>
      <c r="X2" s="5">
        <v>46</v>
      </c>
      <c r="Y2">
        <v>1</v>
      </c>
      <c r="Z2">
        <v>2</v>
      </c>
      <c r="AA2">
        <v>3</v>
      </c>
      <c r="AB2">
        <v>4</v>
      </c>
      <c r="AC2">
        <v>5</v>
      </c>
      <c r="AD2">
        <v>6</v>
      </c>
      <c r="AE2">
        <v>7</v>
      </c>
      <c r="AF2">
        <v>8</v>
      </c>
    </row>
    <row r="3" spans="1:36" x14ac:dyDescent="0.35">
      <c r="A3" s="7">
        <f>1+A2</f>
        <v>2</v>
      </c>
      <c r="B3" s="4">
        <v>101</v>
      </c>
      <c r="C3" s="4" t="s">
        <v>35</v>
      </c>
      <c r="D3" s="7">
        <v>76</v>
      </c>
      <c r="E3" s="7">
        <v>120</v>
      </c>
      <c r="F3" s="7">
        <v>120</v>
      </c>
      <c r="G3">
        <v>2</v>
      </c>
      <c r="H3">
        <v>3</v>
      </c>
      <c r="I3" s="7">
        <v>40</v>
      </c>
      <c r="J3">
        <v>0</v>
      </c>
      <c r="K3" s="7">
        <v>18.433</v>
      </c>
      <c r="L3">
        <v>19.238</v>
      </c>
      <c r="M3">
        <v>20.111999999999998</v>
      </c>
      <c r="N3" s="5">
        <v>25.333333333333332</v>
      </c>
      <c r="O3" s="5">
        <v>25.333333333333332</v>
      </c>
      <c r="P3" s="5">
        <v>25.333333333333332</v>
      </c>
      <c r="Q3" s="5">
        <v>44</v>
      </c>
      <c r="R3" s="5">
        <f>($X3-$Q3)/7*1+$Q3</f>
        <v>50.857142857142854</v>
      </c>
      <c r="S3" s="5">
        <f>($X3-$Q3)/7*2+$Q3</f>
        <v>57.714285714285715</v>
      </c>
      <c r="T3" s="5">
        <f>($X3-$Q3)/7*3+$Q3</f>
        <v>64.571428571428569</v>
      </c>
      <c r="U3" s="5">
        <f>($X3-$Q3)/7*4+$Q3</f>
        <v>71.428571428571431</v>
      </c>
      <c r="V3" s="5">
        <f>($X3-$Q3)/7*5+$Q3</f>
        <v>78.285714285714278</v>
      </c>
      <c r="W3" s="5">
        <f>($X3-$Q3)/7*6+$Q3</f>
        <v>85.142857142857139</v>
      </c>
      <c r="X3" s="5">
        <v>92</v>
      </c>
      <c r="Y3">
        <v>1</v>
      </c>
      <c r="Z3">
        <v>2</v>
      </c>
      <c r="AA3">
        <v>3</v>
      </c>
      <c r="AB3">
        <v>4</v>
      </c>
      <c r="AC3">
        <v>5</v>
      </c>
      <c r="AD3">
        <v>6</v>
      </c>
      <c r="AE3">
        <v>7</v>
      </c>
      <c r="AF3">
        <v>8</v>
      </c>
    </row>
    <row r="4" spans="1:36" x14ac:dyDescent="0.35">
      <c r="A4" s="7">
        <f t="shared" ref="A4:A15" si="0">1+A3</f>
        <v>3</v>
      </c>
      <c r="B4" s="4">
        <v>102</v>
      </c>
      <c r="C4" s="4" t="s">
        <v>34</v>
      </c>
      <c r="D4" s="7">
        <v>20</v>
      </c>
      <c r="E4" s="7">
        <v>90</v>
      </c>
      <c r="F4" s="7">
        <v>100</v>
      </c>
      <c r="G4">
        <v>1</v>
      </c>
      <c r="H4">
        <v>2</v>
      </c>
      <c r="I4" s="7">
        <v>8</v>
      </c>
      <c r="J4">
        <v>0</v>
      </c>
      <c r="K4" s="7">
        <v>28.946999999999999</v>
      </c>
      <c r="L4">
        <v>29.222999999999999</v>
      </c>
      <c r="M4">
        <v>29.683</v>
      </c>
      <c r="N4" s="5">
        <v>6.666666666666667</v>
      </c>
      <c r="O4" s="5">
        <v>6.666666666666667</v>
      </c>
      <c r="P4" s="5">
        <v>6.666666666666667</v>
      </c>
      <c r="Q4" s="5">
        <v>25</v>
      </c>
      <c r="R4" s="5">
        <f>($X4-$Q4)/7*1+$Q4</f>
        <v>28</v>
      </c>
      <c r="S4" s="5">
        <f>($X4-$Q4)/7*2+$Q4</f>
        <v>31</v>
      </c>
      <c r="T4" s="5">
        <f>($X4-$Q4)/7*3+$Q4</f>
        <v>34</v>
      </c>
      <c r="U4" s="5">
        <f>($X4-$Q4)/7*4+$Q4</f>
        <v>37</v>
      </c>
      <c r="V4" s="5">
        <f>($X4-$Q4)/7*5+$Q4</f>
        <v>40</v>
      </c>
      <c r="W4" s="5">
        <f>($X4-$Q4)/7*6+$Q4</f>
        <v>43</v>
      </c>
      <c r="X4" s="5">
        <v>46</v>
      </c>
      <c r="Y4">
        <v>1</v>
      </c>
      <c r="Z4">
        <v>2</v>
      </c>
      <c r="AA4">
        <v>3</v>
      </c>
      <c r="AB4">
        <v>4</v>
      </c>
      <c r="AC4">
        <v>5</v>
      </c>
      <c r="AD4">
        <v>6</v>
      </c>
      <c r="AE4">
        <v>7</v>
      </c>
      <c r="AF4">
        <v>8</v>
      </c>
    </row>
    <row r="5" spans="1:36" x14ac:dyDescent="0.35">
      <c r="A5" s="7">
        <f t="shared" si="0"/>
        <v>4</v>
      </c>
      <c r="B5" s="4">
        <v>102</v>
      </c>
      <c r="C5" s="4" t="s">
        <v>35</v>
      </c>
      <c r="D5" s="7">
        <v>76</v>
      </c>
      <c r="E5" s="7">
        <v>120</v>
      </c>
      <c r="F5" s="7">
        <v>120</v>
      </c>
      <c r="G5">
        <v>2</v>
      </c>
      <c r="H5">
        <v>3</v>
      </c>
      <c r="I5" s="7">
        <v>40</v>
      </c>
      <c r="J5">
        <v>0</v>
      </c>
      <c r="K5" s="7">
        <v>18.402999999999999</v>
      </c>
      <c r="L5">
        <v>19.207999999999998</v>
      </c>
      <c r="M5">
        <v>20.082000000000001</v>
      </c>
      <c r="N5" s="5">
        <v>25.333333333333332</v>
      </c>
      <c r="O5" s="5">
        <v>25.333333333333332</v>
      </c>
      <c r="P5" s="5">
        <v>25.333333333333332</v>
      </c>
      <c r="Q5" s="5">
        <v>44</v>
      </c>
      <c r="R5" s="5">
        <f>($X5-$Q5)/7*1+$Q5</f>
        <v>50.857142857142854</v>
      </c>
      <c r="S5" s="5">
        <f>($X5-$Q5)/7*2+$Q5</f>
        <v>57.714285714285715</v>
      </c>
      <c r="T5" s="5">
        <f>($X5-$Q5)/7*3+$Q5</f>
        <v>64.571428571428569</v>
      </c>
      <c r="U5" s="5">
        <f>($X5-$Q5)/7*4+$Q5</f>
        <v>71.428571428571431</v>
      </c>
      <c r="V5" s="5">
        <f>($X5-$Q5)/7*5+$Q5</f>
        <v>78.285714285714278</v>
      </c>
      <c r="W5" s="5">
        <f>($X5-$Q5)/7*6+$Q5</f>
        <v>85.142857142857139</v>
      </c>
      <c r="X5" s="5">
        <v>92</v>
      </c>
      <c r="Y5">
        <v>1</v>
      </c>
      <c r="Z5">
        <v>2</v>
      </c>
      <c r="AA5">
        <v>3</v>
      </c>
      <c r="AB5">
        <v>4</v>
      </c>
      <c r="AC5">
        <v>5</v>
      </c>
      <c r="AD5">
        <v>6</v>
      </c>
      <c r="AE5">
        <v>7</v>
      </c>
      <c r="AF5">
        <v>8</v>
      </c>
    </row>
    <row r="6" spans="1:36" x14ac:dyDescent="0.35">
      <c r="A6" s="7">
        <f t="shared" si="0"/>
        <v>5</v>
      </c>
      <c r="B6" s="4">
        <v>107</v>
      </c>
      <c r="C6" s="4" t="s">
        <v>35</v>
      </c>
      <c r="D6" s="7">
        <v>100</v>
      </c>
      <c r="E6" s="7">
        <v>420</v>
      </c>
      <c r="F6" s="7">
        <v>420</v>
      </c>
      <c r="G6">
        <v>2</v>
      </c>
      <c r="H6">
        <v>4</v>
      </c>
      <c r="I6" s="7">
        <v>40</v>
      </c>
      <c r="J6">
        <v>100</v>
      </c>
      <c r="K6" s="7">
        <v>17.590399999999999</v>
      </c>
      <c r="L6">
        <v>18.2804</v>
      </c>
      <c r="M6">
        <v>18.965799999999998</v>
      </c>
      <c r="N6" s="5">
        <v>33.333333333333336</v>
      </c>
      <c r="O6" s="5">
        <v>33.333333333333336</v>
      </c>
      <c r="P6" s="5">
        <v>33.333333333333336</v>
      </c>
      <c r="Q6" s="5">
        <v>60</v>
      </c>
      <c r="R6" s="5">
        <f>($X6-$Q6)/7*1+$Q6</f>
        <v>68.571428571428569</v>
      </c>
      <c r="S6" s="5">
        <f>($X6-$Q6)/7*2+$Q6</f>
        <v>77.142857142857139</v>
      </c>
      <c r="T6" s="5">
        <f>($X6-$Q6)/7*3+$Q6</f>
        <v>85.714285714285722</v>
      </c>
      <c r="U6" s="5">
        <f>($X6-$Q6)/7*4+$Q6</f>
        <v>94.285714285714278</v>
      </c>
      <c r="V6" s="5">
        <f>($X6-$Q6)/7*5+$Q6</f>
        <v>102.85714285714286</v>
      </c>
      <c r="W6" s="5">
        <f>($X6-$Q6)/7*6+$Q6</f>
        <v>111.42857142857143</v>
      </c>
      <c r="X6" s="5">
        <v>120</v>
      </c>
      <c r="Y6">
        <v>1</v>
      </c>
      <c r="Z6">
        <v>2</v>
      </c>
      <c r="AA6">
        <v>3</v>
      </c>
      <c r="AB6">
        <v>4</v>
      </c>
      <c r="AC6">
        <v>5</v>
      </c>
      <c r="AD6">
        <v>6</v>
      </c>
      <c r="AE6">
        <v>7</v>
      </c>
      <c r="AF6">
        <v>8</v>
      </c>
    </row>
    <row r="7" spans="1:36" x14ac:dyDescent="0.35">
      <c r="A7" s="7">
        <f t="shared" si="0"/>
        <v>6</v>
      </c>
      <c r="B7" s="4">
        <v>107</v>
      </c>
      <c r="C7" s="4" t="s">
        <v>35</v>
      </c>
      <c r="D7" s="7">
        <v>100</v>
      </c>
      <c r="E7" s="7">
        <v>420</v>
      </c>
      <c r="F7" s="7">
        <v>420</v>
      </c>
      <c r="G7">
        <v>2</v>
      </c>
      <c r="H7">
        <v>4</v>
      </c>
      <c r="I7" s="7">
        <v>40</v>
      </c>
      <c r="J7">
        <v>90</v>
      </c>
      <c r="K7" s="7">
        <v>17.6004</v>
      </c>
      <c r="L7">
        <v>18.290400000000002</v>
      </c>
      <c r="M7">
        <v>18.9758</v>
      </c>
      <c r="N7" s="5">
        <v>33.333333333333336</v>
      </c>
      <c r="O7" s="5">
        <v>33.333333333333336</v>
      </c>
      <c r="P7" s="5">
        <v>33.333333333333336</v>
      </c>
      <c r="Q7" s="5">
        <v>60</v>
      </c>
      <c r="R7" s="5">
        <f>($X7-$Q7)/7*1+$Q7</f>
        <v>68.571428571428569</v>
      </c>
      <c r="S7" s="5">
        <f>($X7-$Q7)/7*2+$Q7</f>
        <v>77.142857142857139</v>
      </c>
      <c r="T7" s="5">
        <f>($X7-$Q7)/7*3+$Q7</f>
        <v>85.714285714285722</v>
      </c>
      <c r="U7" s="5">
        <f>($X7-$Q7)/7*4+$Q7</f>
        <v>94.285714285714278</v>
      </c>
      <c r="V7" s="5">
        <f>($X7-$Q7)/7*5+$Q7</f>
        <v>102.85714285714286</v>
      </c>
      <c r="W7" s="5">
        <f>($X7-$Q7)/7*6+$Q7</f>
        <v>111.42857142857143</v>
      </c>
      <c r="X7" s="5">
        <v>120</v>
      </c>
      <c r="Y7">
        <v>1</v>
      </c>
      <c r="Z7">
        <v>2</v>
      </c>
      <c r="AA7">
        <v>3</v>
      </c>
      <c r="AB7">
        <v>4</v>
      </c>
      <c r="AC7">
        <v>5</v>
      </c>
      <c r="AD7">
        <v>6</v>
      </c>
      <c r="AE7">
        <v>7</v>
      </c>
      <c r="AF7">
        <v>8</v>
      </c>
    </row>
    <row r="8" spans="1:36" x14ac:dyDescent="0.35">
      <c r="A8" s="7">
        <f t="shared" si="0"/>
        <v>7</v>
      </c>
      <c r="B8" s="4">
        <v>113</v>
      </c>
      <c r="C8" s="4" t="s">
        <v>35</v>
      </c>
      <c r="D8" s="7">
        <v>197</v>
      </c>
      <c r="E8" s="7">
        <v>310</v>
      </c>
      <c r="F8" s="7">
        <v>310</v>
      </c>
      <c r="G8">
        <v>3</v>
      </c>
      <c r="H8">
        <v>4</v>
      </c>
      <c r="I8" s="7">
        <v>104</v>
      </c>
      <c r="J8">
        <v>177</v>
      </c>
      <c r="K8" s="7">
        <v>17.192499999999999</v>
      </c>
      <c r="L8">
        <v>17.707699999999999</v>
      </c>
      <c r="M8">
        <v>18.225200000000001</v>
      </c>
      <c r="N8" s="5">
        <v>65.666666666666671</v>
      </c>
      <c r="O8" s="5">
        <v>65.666666666666671</v>
      </c>
      <c r="P8" s="5">
        <v>65.666666666666671</v>
      </c>
      <c r="Q8" s="5">
        <v>110</v>
      </c>
      <c r="R8" s="5">
        <f>($X8-$Q8)/7*1+$Q8</f>
        <v>127.14285714285714</v>
      </c>
      <c r="S8" s="5">
        <f>($X8-$Q8)/7*2+$Q8</f>
        <v>144.28571428571428</v>
      </c>
      <c r="T8" s="5">
        <f>($X8-$Q8)/7*3+$Q8</f>
        <v>161.42857142857144</v>
      </c>
      <c r="U8" s="5">
        <f>($X8-$Q8)/7*4+$Q8</f>
        <v>178.57142857142856</v>
      </c>
      <c r="V8" s="5">
        <f>($X8-$Q8)/7*5+$Q8</f>
        <v>195.71428571428572</v>
      </c>
      <c r="W8" s="5">
        <f>($X8-$Q8)/7*6+$Q8</f>
        <v>212.85714285714286</v>
      </c>
      <c r="X8" s="5">
        <v>230</v>
      </c>
      <c r="Y8">
        <v>1</v>
      </c>
      <c r="Z8">
        <v>2</v>
      </c>
      <c r="AA8">
        <v>3</v>
      </c>
      <c r="AB8">
        <v>4</v>
      </c>
      <c r="AC8">
        <v>5</v>
      </c>
      <c r="AD8">
        <v>6</v>
      </c>
      <c r="AE8">
        <v>7</v>
      </c>
      <c r="AF8">
        <v>8</v>
      </c>
    </row>
    <row r="9" spans="1:36" x14ac:dyDescent="0.35">
      <c r="A9" s="7">
        <f t="shared" si="0"/>
        <v>8</v>
      </c>
      <c r="B9" s="4">
        <v>113</v>
      </c>
      <c r="C9" s="4" t="s">
        <v>35</v>
      </c>
      <c r="D9" s="7">
        <v>197</v>
      </c>
      <c r="E9" s="7">
        <v>310</v>
      </c>
      <c r="F9" s="7">
        <v>310</v>
      </c>
      <c r="G9">
        <v>3</v>
      </c>
      <c r="H9">
        <v>4</v>
      </c>
      <c r="I9" s="7">
        <v>104</v>
      </c>
      <c r="J9">
        <v>0</v>
      </c>
      <c r="K9" s="7">
        <v>17.212499999999999</v>
      </c>
      <c r="L9">
        <v>17.727699999999999</v>
      </c>
      <c r="M9">
        <v>18.245200000000001</v>
      </c>
      <c r="N9" s="5">
        <v>65.666666666666671</v>
      </c>
      <c r="O9" s="5">
        <v>65.666666666666671</v>
      </c>
      <c r="P9" s="5">
        <v>65.666666666666671</v>
      </c>
      <c r="Q9" s="5">
        <v>110</v>
      </c>
      <c r="R9" s="5">
        <f>($X9-$Q9)/7*1+$Q9</f>
        <v>127.14285714285714</v>
      </c>
      <c r="S9" s="5">
        <f>($X9-$Q9)/7*2+$Q9</f>
        <v>144.28571428571428</v>
      </c>
      <c r="T9" s="5">
        <f>($X9-$Q9)/7*3+$Q9</f>
        <v>161.42857142857144</v>
      </c>
      <c r="U9" s="5">
        <f>($X9-$Q9)/7*4+$Q9</f>
        <v>178.57142857142856</v>
      </c>
      <c r="V9" s="5">
        <f>($X9-$Q9)/7*5+$Q9</f>
        <v>195.71428571428572</v>
      </c>
      <c r="W9" s="5">
        <f>($X9-$Q9)/7*6+$Q9</f>
        <v>212.85714285714286</v>
      </c>
      <c r="X9" s="5">
        <v>230</v>
      </c>
      <c r="Y9">
        <v>1</v>
      </c>
      <c r="Z9">
        <v>2</v>
      </c>
      <c r="AA9">
        <v>3</v>
      </c>
      <c r="AB9">
        <v>4</v>
      </c>
      <c r="AC9">
        <v>5</v>
      </c>
      <c r="AD9">
        <v>6</v>
      </c>
      <c r="AE9">
        <v>7</v>
      </c>
      <c r="AF9">
        <v>8</v>
      </c>
    </row>
    <row r="10" spans="1:36" x14ac:dyDescent="0.35">
      <c r="A10" s="7">
        <f t="shared" si="0"/>
        <v>9</v>
      </c>
      <c r="B10" s="4">
        <v>115</v>
      </c>
      <c r="C10" s="4" t="s">
        <v>34</v>
      </c>
      <c r="D10" s="7">
        <v>12</v>
      </c>
      <c r="E10" s="7">
        <v>60</v>
      </c>
      <c r="F10" s="7">
        <v>70</v>
      </c>
      <c r="G10">
        <v>1</v>
      </c>
      <c r="H10">
        <v>2</v>
      </c>
      <c r="I10" s="7">
        <v>5.4</v>
      </c>
      <c r="J10">
        <v>12</v>
      </c>
      <c r="K10" s="7">
        <v>29.452999999999999</v>
      </c>
      <c r="L10">
        <v>30.12</v>
      </c>
      <c r="M10">
        <v>30.856000000000002</v>
      </c>
      <c r="N10" s="5">
        <v>4</v>
      </c>
      <c r="O10" s="5">
        <v>4</v>
      </c>
      <c r="P10" s="5">
        <v>4</v>
      </c>
      <c r="Q10" s="5">
        <v>20</v>
      </c>
      <c r="R10" s="5">
        <f>($X10-$Q10)/7*1+$Q10</f>
        <v>22.857142857142858</v>
      </c>
      <c r="S10" s="5">
        <f>($X10-$Q10)/7*2+$Q10</f>
        <v>25.714285714285715</v>
      </c>
      <c r="T10" s="5">
        <f>($X10-$Q10)/7*3+$Q10</f>
        <v>28.571428571428569</v>
      </c>
      <c r="U10" s="5">
        <f>($X10-$Q10)/7*4+$Q10</f>
        <v>31.428571428571431</v>
      </c>
      <c r="V10" s="5">
        <f>($X10-$Q10)/7*5+$Q10</f>
        <v>34.285714285714285</v>
      </c>
      <c r="W10" s="5">
        <f>($X10-$Q10)/7*6+$Q10</f>
        <v>37.142857142857139</v>
      </c>
      <c r="X10" s="5">
        <v>40</v>
      </c>
      <c r="Y10">
        <v>1</v>
      </c>
      <c r="Z10">
        <v>2</v>
      </c>
      <c r="AA10">
        <v>3</v>
      </c>
      <c r="AB10">
        <v>4</v>
      </c>
      <c r="AC10">
        <v>5</v>
      </c>
      <c r="AD10">
        <v>6</v>
      </c>
      <c r="AE10">
        <v>7</v>
      </c>
      <c r="AF10">
        <v>8</v>
      </c>
    </row>
    <row r="11" spans="1:36" x14ac:dyDescent="0.35">
      <c r="A11" s="7">
        <f t="shared" si="0"/>
        <v>10</v>
      </c>
      <c r="B11" s="4">
        <v>115</v>
      </c>
      <c r="C11" s="4" t="s">
        <v>36</v>
      </c>
      <c r="D11" s="7">
        <v>155</v>
      </c>
      <c r="E11" s="7">
        <v>70</v>
      </c>
      <c r="F11" s="7">
        <v>80</v>
      </c>
      <c r="G11">
        <v>16</v>
      </c>
      <c r="H11">
        <v>24</v>
      </c>
      <c r="I11" s="7">
        <v>54.24</v>
      </c>
      <c r="J11">
        <v>134</v>
      </c>
      <c r="K11" s="7">
        <v>23.8096</v>
      </c>
      <c r="L11">
        <v>24.524899999999999</v>
      </c>
      <c r="M11">
        <v>25.240199999999998</v>
      </c>
      <c r="N11" s="5">
        <v>51.666666666666664</v>
      </c>
      <c r="O11" s="5">
        <v>51.666666666666664</v>
      </c>
      <c r="P11" s="5">
        <v>51.666666666666664</v>
      </c>
      <c r="Q11" s="5">
        <v>562</v>
      </c>
      <c r="R11" s="5">
        <f>($X11-$Q11)/7*1+$Q11</f>
        <v>775.71428571428578</v>
      </c>
      <c r="S11" s="5">
        <f>($X11-$Q11)/7*2+$Q11</f>
        <v>989.42857142857144</v>
      </c>
      <c r="T11" s="5">
        <f>($X11-$Q11)/7*3+$Q11</f>
        <v>1203.1428571428571</v>
      </c>
      <c r="U11" s="5">
        <f>($X11-$Q11)/7*4+$Q11</f>
        <v>1416.8571428571429</v>
      </c>
      <c r="V11" s="5">
        <f>($X11-$Q11)/7*5+$Q11</f>
        <v>1630.5714285714287</v>
      </c>
      <c r="W11" s="5">
        <f>($X11-$Q11)/7*6+$Q11</f>
        <v>1844.2857142857142</v>
      </c>
      <c r="X11" s="5">
        <v>2058</v>
      </c>
      <c r="Y11">
        <v>1</v>
      </c>
      <c r="Z11">
        <v>2</v>
      </c>
      <c r="AA11">
        <v>3</v>
      </c>
      <c r="AB11">
        <v>4</v>
      </c>
      <c r="AC11">
        <v>5</v>
      </c>
      <c r="AD11">
        <v>6</v>
      </c>
      <c r="AE11">
        <v>7</v>
      </c>
      <c r="AF11">
        <v>8</v>
      </c>
    </row>
    <row r="12" spans="1:36" x14ac:dyDescent="0.35">
      <c r="A12" s="7">
        <f t="shared" si="0"/>
        <v>11</v>
      </c>
      <c r="B12" s="4">
        <v>116</v>
      </c>
      <c r="C12" s="4" t="s">
        <v>36</v>
      </c>
      <c r="D12" s="7">
        <v>155</v>
      </c>
      <c r="E12" s="7">
        <v>70</v>
      </c>
      <c r="F12" s="7">
        <v>80</v>
      </c>
      <c r="G12">
        <v>16</v>
      </c>
      <c r="H12">
        <v>24</v>
      </c>
      <c r="I12" s="7">
        <v>54.24</v>
      </c>
      <c r="J12">
        <v>123</v>
      </c>
      <c r="K12" s="7">
        <v>23.819600000000001</v>
      </c>
      <c r="L12">
        <v>24.5349</v>
      </c>
      <c r="M12">
        <v>25.2502</v>
      </c>
      <c r="N12" s="5">
        <v>51.666666666666664</v>
      </c>
      <c r="O12" s="5">
        <v>51.666666666666664</v>
      </c>
      <c r="P12" s="5">
        <v>51.666666666666664</v>
      </c>
      <c r="Q12" s="5">
        <v>562</v>
      </c>
      <c r="R12" s="5">
        <f>($X12-$Q12)/7*1+$Q12</f>
        <v>775.71428571428578</v>
      </c>
      <c r="S12" s="5">
        <f>($X12-$Q12)/7*2+$Q12</f>
        <v>989.42857142857144</v>
      </c>
      <c r="T12" s="5">
        <f>($X12-$Q12)/7*3+$Q12</f>
        <v>1203.1428571428571</v>
      </c>
      <c r="U12" s="5">
        <f>($X12-$Q12)/7*4+$Q12</f>
        <v>1416.8571428571429</v>
      </c>
      <c r="V12" s="5">
        <f>($X12-$Q12)/7*5+$Q12</f>
        <v>1630.5714285714287</v>
      </c>
      <c r="W12" s="5">
        <f>($X12-$Q12)/7*6+$Q12</f>
        <v>1844.2857142857142</v>
      </c>
      <c r="X12" s="5">
        <v>2058</v>
      </c>
      <c r="Y12">
        <v>1</v>
      </c>
      <c r="Z12">
        <v>2</v>
      </c>
      <c r="AA12">
        <v>3</v>
      </c>
      <c r="AB12">
        <v>4</v>
      </c>
      <c r="AC12">
        <v>5</v>
      </c>
      <c r="AD12">
        <v>6</v>
      </c>
      <c r="AE12">
        <v>7</v>
      </c>
      <c r="AF12">
        <v>8</v>
      </c>
    </row>
    <row r="13" spans="1:36" x14ac:dyDescent="0.35">
      <c r="A13" s="7">
        <f t="shared" si="0"/>
        <v>12</v>
      </c>
      <c r="B13" s="4">
        <v>118</v>
      </c>
      <c r="C13" s="4" t="s">
        <v>37</v>
      </c>
      <c r="D13" s="7">
        <v>400</v>
      </c>
      <c r="E13" s="7">
        <v>280</v>
      </c>
      <c r="F13" s="7">
        <v>280</v>
      </c>
      <c r="G13">
        <v>24</v>
      </c>
      <c r="H13">
        <v>168</v>
      </c>
      <c r="I13" s="7">
        <v>100</v>
      </c>
      <c r="J13">
        <v>0</v>
      </c>
      <c r="K13" s="7">
        <v>6.9607890000000001</v>
      </c>
      <c r="L13">
        <v>7.2298889999999991</v>
      </c>
      <c r="M13">
        <v>7.4989889999999999</v>
      </c>
      <c r="N13" s="5">
        <v>133.33333333333334</v>
      </c>
      <c r="O13" s="5">
        <v>133.33333333333334</v>
      </c>
      <c r="P13" s="5">
        <v>133.33333333333334</v>
      </c>
      <c r="Q13" s="5">
        <v>35000</v>
      </c>
      <c r="R13" s="5">
        <f>($X13-$Q13)/7*1+$Q13</f>
        <v>35714.285714285717</v>
      </c>
      <c r="S13" s="5">
        <f>($X13-$Q13)/7*2+$Q13</f>
        <v>36428.571428571428</v>
      </c>
      <c r="T13" s="5">
        <f>($X13-$Q13)/7*3+$Q13</f>
        <v>37142.857142857145</v>
      </c>
      <c r="U13" s="5">
        <f>($X13-$Q13)/7*4+$Q13</f>
        <v>37857.142857142855</v>
      </c>
      <c r="V13" s="5">
        <f>($X13-$Q13)/7*5+$Q13</f>
        <v>38571.428571428572</v>
      </c>
      <c r="W13" s="5">
        <f>($X13-$Q13)/7*6+$Q13</f>
        <v>39285.71428571429</v>
      </c>
      <c r="X13" s="5">
        <v>40000</v>
      </c>
      <c r="Y13">
        <v>1</v>
      </c>
      <c r="Z13">
        <v>2</v>
      </c>
      <c r="AA13">
        <v>3</v>
      </c>
      <c r="AB13">
        <v>4</v>
      </c>
      <c r="AC13">
        <v>5</v>
      </c>
      <c r="AD13">
        <v>6</v>
      </c>
      <c r="AE13">
        <v>7</v>
      </c>
      <c r="AF13">
        <v>8</v>
      </c>
    </row>
    <row r="14" spans="1:36" x14ac:dyDescent="0.35">
      <c r="A14" s="7">
        <f t="shared" si="0"/>
        <v>13</v>
      </c>
      <c r="B14" s="4">
        <v>121</v>
      </c>
      <c r="C14" s="4" t="s">
        <v>37</v>
      </c>
      <c r="D14" s="7">
        <v>400</v>
      </c>
      <c r="E14" s="7">
        <v>280</v>
      </c>
      <c r="F14" s="7">
        <v>280</v>
      </c>
      <c r="G14">
        <v>24</v>
      </c>
      <c r="H14">
        <v>168</v>
      </c>
      <c r="I14" s="7">
        <v>100</v>
      </c>
      <c r="J14">
        <v>377</v>
      </c>
      <c r="K14" s="7">
        <v>6.9707889999999999</v>
      </c>
      <c r="L14">
        <v>7.2398889999999998</v>
      </c>
      <c r="M14">
        <v>7.5089889999999997</v>
      </c>
      <c r="N14" s="5">
        <v>133.33333333333334</v>
      </c>
      <c r="O14" s="5">
        <v>133.33333333333334</v>
      </c>
      <c r="P14" s="5">
        <v>133.33333333333334</v>
      </c>
      <c r="Q14" s="5">
        <v>35000</v>
      </c>
      <c r="R14" s="5">
        <f>($X14-$Q14)/7*1+$Q14</f>
        <v>35714.285714285717</v>
      </c>
      <c r="S14" s="5">
        <f>($X14-$Q14)/7*2+$Q14</f>
        <v>36428.571428571428</v>
      </c>
      <c r="T14" s="5">
        <f>($X14-$Q14)/7*3+$Q14</f>
        <v>37142.857142857145</v>
      </c>
      <c r="U14" s="5">
        <f>($X14-$Q14)/7*4+$Q14</f>
        <v>37857.142857142855</v>
      </c>
      <c r="V14" s="5">
        <f>($X14-$Q14)/7*5+$Q14</f>
        <v>38571.428571428572</v>
      </c>
      <c r="W14" s="5">
        <f>($X14-$Q14)/7*6+$Q14</f>
        <v>39285.71428571429</v>
      </c>
      <c r="X14" s="5">
        <v>40000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</row>
    <row r="15" spans="1:36" x14ac:dyDescent="0.35">
      <c r="A15" s="7">
        <f t="shared" si="0"/>
        <v>14</v>
      </c>
      <c r="B15" s="4">
        <v>122</v>
      </c>
      <c r="C15" s="4" t="s">
        <v>35</v>
      </c>
      <c r="D15" s="7">
        <v>50</v>
      </c>
      <c r="E15" s="7">
        <v>120</v>
      </c>
      <c r="F15" s="7">
        <v>120</v>
      </c>
      <c r="G15">
        <v>1</v>
      </c>
      <c r="H15">
        <v>2</v>
      </c>
      <c r="I15" s="7">
        <v>26</v>
      </c>
      <c r="J15">
        <v>47</v>
      </c>
      <c r="K15" s="7">
        <v>28.312999999999999</v>
      </c>
      <c r="L15">
        <v>29.256</v>
      </c>
      <c r="M15">
        <v>30.497999999999998</v>
      </c>
      <c r="N15" s="5">
        <v>16.666666666666668</v>
      </c>
      <c r="O15" s="5">
        <v>16.666666666666668</v>
      </c>
      <c r="P15" s="5">
        <v>16.666666666666668</v>
      </c>
      <c r="Q15" s="5">
        <v>30</v>
      </c>
      <c r="R15" s="5">
        <f>($X15-$Q15)/7*1+$Q15</f>
        <v>34.285714285714285</v>
      </c>
      <c r="S15" s="5">
        <f>($X15-$Q15)/7*2+$Q15</f>
        <v>38.571428571428569</v>
      </c>
      <c r="T15" s="5">
        <f>($X15-$Q15)/7*3+$Q15</f>
        <v>42.857142857142861</v>
      </c>
      <c r="U15" s="5">
        <f>($X15-$Q15)/7*4+$Q15</f>
        <v>47.142857142857139</v>
      </c>
      <c r="V15" s="5">
        <f>($X15-$Q15)/7*5+$Q15</f>
        <v>51.428571428571431</v>
      </c>
      <c r="W15" s="5">
        <f>($X15-$Q15)/7*6+$Q15</f>
        <v>55.714285714285715</v>
      </c>
      <c r="X15" s="5">
        <v>60</v>
      </c>
      <c r="Y15">
        <v>1</v>
      </c>
      <c r="Z15">
        <v>2</v>
      </c>
      <c r="AA15">
        <v>3</v>
      </c>
      <c r="AB15">
        <v>4</v>
      </c>
      <c r="AC15">
        <v>5</v>
      </c>
      <c r="AD15">
        <v>6</v>
      </c>
      <c r="AE15">
        <v>7</v>
      </c>
      <c r="AF15">
        <v>8</v>
      </c>
    </row>
    <row r="16" spans="1:36" x14ac:dyDescent="0.35">
      <c r="A16" s="7">
        <v>15</v>
      </c>
      <c r="B16" s="4">
        <v>123</v>
      </c>
      <c r="C16" s="4" t="s">
        <v>36</v>
      </c>
      <c r="D16" s="7">
        <v>155</v>
      </c>
      <c r="E16" s="7">
        <v>70</v>
      </c>
      <c r="F16" s="7">
        <v>80</v>
      </c>
      <c r="G16">
        <v>16</v>
      </c>
      <c r="H16">
        <v>24</v>
      </c>
      <c r="I16" s="7">
        <v>54.24</v>
      </c>
      <c r="J16">
        <v>0</v>
      </c>
      <c r="K16" s="7">
        <v>23.829599999999999</v>
      </c>
      <c r="L16">
        <v>24.544899999999998</v>
      </c>
      <c r="M16">
        <v>25.260200000000001</v>
      </c>
      <c r="N16" s="5">
        <v>51.666666666666664</v>
      </c>
      <c r="O16" s="5">
        <v>51.666666666666664</v>
      </c>
      <c r="P16" s="5">
        <v>51.666666666666664</v>
      </c>
      <c r="Q16" s="5">
        <v>562</v>
      </c>
      <c r="R16" s="5">
        <f>($X16-$Q16)/7*1+$Q16</f>
        <v>775.71428571428578</v>
      </c>
      <c r="S16" s="5">
        <f>($X16-$Q16)/7*2+$Q16</f>
        <v>989.42857142857144</v>
      </c>
      <c r="T16" s="5">
        <f>($X16-$Q16)/7*3+$Q16</f>
        <v>1203.1428571428571</v>
      </c>
      <c r="U16" s="5">
        <f>($X16-$Q16)/7*4+$Q16</f>
        <v>1416.8571428571429</v>
      </c>
      <c r="V16" s="5">
        <f>($X16-$Q16)/7*5+$Q16</f>
        <v>1630.5714285714287</v>
      </c>
      <c r="W16" s="5">
        <f>($X16-$Q16)/7*6+$Q16</f>
        <v>1844.2857142857142</v>
      </c>
      <c r="X16" s="5">
        <v>2058</v>
      </c>
      <c r="Y16">
        <v>1</v>
      </c>
      <c r="Z16">
        <v>2</v>
      </c>
      <c r="AA16">
        <v>3</v>
      </c>
      <c r="AB16">
        <v>4</v>
      </c>
      <c r="AC16">
        <v>5</v>
      </c>
      <c r="AD16">
        <v>6</v>
      </c>
      <c r="AE16">
        <v>7</v>
      </c>
      <c r="AF16">
        <v>8</v>
      </c>
    </row>
    <row r="17" spans="1:32" x14ac:dyDescent="0.35">
      <c r="A17" s="7">
        <v>16</v>
      </c>
      <c r="B17" s="4">
        <v>123</v>
      </c>
      <c r="C17" s="4" t="s">
        <v>38</v>
      </c>
      <c r="D17" s="7">
        <v>350</v>
      </c>
      <c r="E17" s="7">
        <v>140</v>
      </c>
      <c r="F17" s="7">
        <v>140</v>
      </c>
      <c r="G17">
        <v>5</v>
      </c>
      <c r="H17">
        <v>8</v>
      </c>
      <c r="I17" s="7">
        <v>140</v>
      </c>
      <c r="J17">
        <v>0</v>
      </c>
      <c r="K17" s="7">
        <v>26.213099999999997</v>
      </c>
      <c r="L17">
        <v>26.707599999999999</v>
      </c>
      <c r="M17">
        <v>27.1998</v>
      </c>
      <c r="N17" s="5">
        <v>116.66666666666667</v>
      </c>
      <c r="O17" s="5">
        <v>116.66666666666667</v>
      </c>
      <c r="P17" s="5">
        <v>116.66666666666667</v>
      </c>
      <c r="Q17" s="5">
        <v>5170</v>
      </c>
      <c r="R17" s="5">
        <f>($X17-$Q17)/7*1+$Q17</f>
        <v>6154.8571428571431</v>
      </c>
      <c r="S17" s="5">
        <f>($X17-$Q17)/7*2+$Q17</f>
        <v>7139.7142857142862</v>
      </c>
      <c r="T17" s="5">
        <f>($X17-$Q17)/7*3+$Q17</f>
        <v>8124.5714285714284</v>
      </c>
      <c r="U17" s="5">
        <f>($X17-$Q17)/7*4+$Q17</f>
        <v>9109.4285714285725</v>
      </c>
      <c r="V17" s="5">
        <f>($X17-$Q17)/7*5+$Q17</f>
        <v>10094.285714285714</v>
      </c>
      <c r="W17" s="5">
        <f>($X17-$Q17)/7*6+$Q17</f>
        <v>11079.142857142857</v>
      </c>
      <c r="X17" s="5">
        <v>12064</v>
      </c>
      <c r="Y17">
        <v>1</v>
      </c>
      <c r="Z17">
        <v>2</v>
      </c>
      <c r="AA17">
        <v>3</v>
      </c>
      <c r="AB17">
        <v>4</v>
      </c>
      <c r="AC17">
        <v>5</v>
      </c>
      <c r="AD17">
        <v>6</v>
      </c>
      <c r="AE17">
        <v>7</v>
      </c>
      <c r="AF17">
        <v>8</v>
      </c>
    </row>
    <row r="18" spans="1:32" x14ac:dyDescent="0.35">
      <c r="B18" s="4"/>
      <c r="C18" s="4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32" x14ac:dyDescent="0.35">
      <c r="B19" s="4"/>
      <c r="C19" s="4" t="s">
        <v>40</v>
      </c>
      <c r="D19">
        <f>SUM(D2:D17)</f>
        <v>2463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32" x14ac:dyDescent="0.35">
      <c r="B20" s="4"/>
      <c r="C20" s="4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32" x14ac:dyDescent="0.35">
      <c r="B21" s="4"/>
      <c r="C21" s="4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32" x14ac:dyDescent="0.35">
      <c r="B22" s="4"/>
      <c r="C22" s="4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32" x14ac:dyDescent="0.35">
      <c r="B23" s="4"/>
      <c r="C23" s="4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32" x14ac:dyDescent="0.35">
      <c r="B24" s="4"/>
      <c r="C24" s="4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32" x14ac:dyDescent="0.35">
      <c r="B25" s="4"/>
      <c r="C25" s="4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32" x14ac:dyDescent="0.35">
      <c r="B26" s="4"/>
      <c r="C26" s="4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32" x14ac:dyDescent="0.35">
      <c r="B27" s="4"/>
      <c r="C27" s="4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32" x14ac:dyDescent="0.35">
      <c r="B28" s="4"/>
      <c r="C28" s="4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32" x14ac:dyDescent="0.35">
      <c r="B29" s="4"/>
      <c r="C29" s="4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32" x14ac:dyDescent="0.35">
      <c r="B30" s="4"/>
      <c r="C30" s="4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32" x14ac:dyDescent="0.35">
      <c r="B31" s="4"/>
      <c r="C31" s="4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32" x14ac:dyDescent="0.35">
      <c r="B32" s="4"/>
      <c r="C32" s="4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2:24" x14ac:dyDescent="0.35">
      <c r="B33" s="4"/>
      <c r="C33" s="4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2:24" x14ac:dyDescent="0.35">
      <c r="B34" s="4"/>
      <c r="C34" s="4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2:24" x14ac:dyDescent="0.35">
      <c r="B35" s="4"/>
      <c r="C35" s="4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2:24" x14ac:dyDescent="0.35">
      <c r="B36" s="4"/>
      <c r="C36" s="4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2:24" x14ac:dyDescent="0.35">
      <c r="B37" s="4"/>
      <c r="C37" s="4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2:24" x14ac:dyDescent="0.35">
      <c r="B38" s="4"/>
      <c r="C38" s="4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2:24" x14ac:dyDescent="0.35">
      <c r="B39" s="4"/>
      <c r="C39" s="4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2:24" x14ac:dyDescent="0.35">
      <c r="B40" s="4"/>
      <c r="C40" s="4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2:24" x14ac:dyDescent="0.35">
      <c r="B41" s="4"/>
      <c r="C41" s="4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2:24" x14ac:dyDescent="0.35">
      <c r="B42" s="4"/>
      <c r="C42" s="4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2:24" x14ac:dyDescent="0.35">
      <c r="B43" s="4"/>
      <c r="C43" s="4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2:24" x14ac:dyDescent="0.35">
      <c r="B44" s="4"/>
      <c r="C44" s="4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2:24" x14ac:dyDescent="0.35">
      <c r="B45" s="4"/>
      <c r="C45" s="4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2:24" x14ac:dyDescent="0.35">
      <c r="B46" s="4"/>
      <c r="C46" s="4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2:24" x14ac:dyDescent="0.35">
      <c r="B47" s="4"/>
      <c r="C47" s="4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2:24" x14ac:dyDescent="0.35">
      <c r="B48" s="4"/>
      <c r="C48" s="4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2:24" x14ac:dyDescent="0.35">
      <c r="B49" s="4"/>
      <c r="C49" s="4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2:24" x14ac:dyDescent="0.35">
      <c r="B50" s="4"/>
      <c r="C50" s="4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2:24" x14ac:dyDescent="0.35">
      <c r="B51" s="4"/>
      <c r="C51" s="4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2:24" x14ac:dyDescent="0.35">
      <c r="B52" s="4"/>
      <c r="C52" s="4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2:24" x14ac:dyDescent="0.35">
      <c r="B53" s="4"/>
      <c r="C53" s="4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2:24" x14ac:dyDescent="0.35">
      <c r="B54" s="4"/>
      <c r="C54" s="4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2:24" x14ac:dyDescent="0.35">
      <c r="B55" s="4"/>
      <c r="C55" s="4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2:24" x14ac:dyDescent="0.35">
      <c r="B56" s="4"/>
      <c r="C56" s="4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2:24" x14ac:dyDescent="0.35">
      <c r="B57" s="4"/>
      <c r="C57" s="4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2:24" x14ac:dyDescent="0.35">
      <c r="B58" s="4"/>
      <c r="C58" s="4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2:24" x14ac:dyDescent="0.35">
      <c r="B59" s="4"/>
      <c r="C59" s="4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2:24" x14ac:dyDescent="0.35">
      <c r="B60" s="4"/>
      <c r="C60" s="4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2:24" x14ac:dyDescent="0.35">
      <c r="B61" s="4"/>
      <c r="C61" s="4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2:24" x14ac:dyDescent="0.35">
      <c r="B62" s="4"/>
      <c r="C62" s="4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2:24" x14ac:dyDescent="0.35">
      <c r="B63" s="4"/>
      <c r="C63" s="4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2:24" x14ac:dyDescent="0.35">
      <c r="B64" s="4"/>
      <c r="C64" s="4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2:24" x14ac:dyDescent="0.35">
      <c r="B65" s="4"/>
      <c r="C65" s="4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2:24" x14ac:dyDescent="0.35">
      <c r="B66" s="4"/>
      <c r="C66" s="4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2:24" x14ac:dyDescent="0.35">
      <c r="B67" s="4"/>
      <c r="C67" s="4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2:24" x14ac:dyDescent="0.35">
      <c r="B68" s="4"/>
      <c r="C68" s="4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2:24" x14ac:dyDescent="0.35">
      <c r="B69" s="4"/>
      <c r="C69" s="4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2:24" x14ac:dyDescent="0.35">
      <c r="B70" s="4"/>
      <c r="C70" s="4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2:24" x14ac:dyDescent="0.35">
      <c r="B71" s="4"/>
      <c r="C71" s="4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2:24" x14ac:dyDescent="0.35">
      <c r="B72" s="4"/>
      <c r="C72" s="4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2:24" x14ac:dyDescent="0.35">
      <c r="B73" s="4"/>
      <c r="C73" s="4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2:24" x14ac:dyDescent="0.35">
      <c r="B74" s="4"/>
      <c r="C74" s="4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2:24" x14ac:dyDescent="0.35">
      <c r="B75" s="4"/>
      <c r="C75" s="4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2:24" x14ac:dyDescent="0.35">
      <c r="B76" s="4"/>
      <c r="C76" s="4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2:24" x14ac:dyDescent="0.35">
      <c r="B77" s="4"/>
      <c r="C77" s="4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2:24" x14ac:dyDescent="0.35">
      <c r="B78" s="4"/>
      <c r="C78" s="4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2:24" x14ac:dyDescent="0.35">
      <c r="B79" s="4"/>
      <c r="C79" s="4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2:24" x14ac:dyDescent="0.35">
      <c r="B80" s="4"/>
      <c r="C80" s="4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2:24" x14ac:dyDescent="0.35">
      <c r="B81" s="4"/>
      <c r="C81" s="4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Date</vt:lpstr>
      <vt:lpstr>Generator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2019-02-27T07:59:37Z</dcterms:modified>
</cp:coreProperties>
</file>