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filterPrivacy="1" autoCompressPictures="0"/>
  <bookViews>
    <workbookView xWindow="7480" yWindow="1200" windowWidth="24480" windowHeight="14940" firstSheet="7" activeTab="14"/>
  </bookViews>
  <sheets>
    <sheet name="Instance 5 (3)" sheetId="9" state="hidden" r:id="rId1"/>
    <sheet name="Instance 5 (2)" sheetId="8" state="hidden" r:id="rId2"/>
    <sheet name="Instance 6 (4)" sheetId="15" state="hidden" r:id="rId3"/>
    <sheet name="Instance 6 (3)" sheetId="14" state="hidden" r:id="rId4"/>
    <sheet name="Instance 6 (2)" sheetId="13" state="hidden" r:id="rId5"/>
    <sheet name="Instance 1" sheetId="4" r:id="rId6"/>
    <sheet name="Instance 2" sheetId="7" r:id="rId7"/>
    <sheet name="Instance 3" sheetId="3" r:id="rId8"/>
    <sheet name="Instance 4" sheetId="10" r:id="rId9"/>
    <sheet name="Instance 5" sheetId="20" r:id="rId10"/>
    <sheet name="Instance 6" sheetId="16" r:id="rId11"/>
    <sheet name="Instance 7" sheetId="12" r:id="rId12"/>
    <sheet name="Instance 8" sheetId="17" r:id="rId13"/>
    <sheet name="Instance 9" sheetId="18" r:id="rId14"/>
    <sheet name="Instance 10" sheetId="19" r:id="rId15"/>
    <sheet name="Instance 5111" sheetId="6" state="hidden" r:id="rId16"/>
    <sheet name="Load Date" sheetId="1" state="hidden" r:id="rId17"/>
    <sheet name="Generator Data" sheetId="2" state="hidden" r:id="rId1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0" l="1"/>
  <c r="I14" i="10"/>
  <c r="F14" i="1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6" i="20"/>
  <c r="K15" i="20"/>
  <c r="J15" i="20"/>
  <c r="I15" i="20"/>
  <c r="A11" i="20"/>
  <c r="A12" i="20"/>
  <c r="A13" i="20"/>
  <c r="A14" i="20"/>
  <c r="A15" i="20"/>
  <c r="A16" i="20"/>
  <c r="A17" i="20"/>
  <c r="F7" i="20"/>
  <c r="F8" i="20"/>
  <c r="F9" i="20"/>
  <c r="F10" i="20"/>
  <c r="F11" i="20"/>
  <c r="F12" i="20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6" i="19"/>
  <c r="J25" i="19"/>
  <c r="K25" i="19"/>
  <c r="I25" i="19"/>
  <c r="F21" i="19"/>
  <c r="F22" i="19"/>
  <c r="F17" i="19"/>
  <c r="F18" i="19"/>
  <c r="A11" i="19"/>
  <c r="A12" i="19"/>
  <c r="A13" i="19"/>
  <c r="A14" i="19"/>
  <c r="A15" i="19"/>
  <c r="A16" i="19"/>
  <c r="A17" i="19"/>
  <c r="F7" i="19"/>
  <c r="F8" i="19"/>
  <c r="F9" i="19"/>
  <c r="F10" i="19"/>
  <c r="F11" i="19"/>
  <c r="F12" i="19"/>
  <c r="F13" i="19"/>
  <c r="F14" i="19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6" i="18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6" i="17"/>
  <c r="J23" i="18"/>
  <c r="K23" i="18"/>
  <c r="I23" i="18"/>
  <c r="F17" i="18"/>
  <c r="F18" i="18"/>
  <c r="A11" i="18"/>
  <c r="A12" i="18"/>
  <c r="A13" i="18"/>
  <c r="A14" i="18"/>
  <c r="A15" i="18"/>
  <c r="A16" i="18"/>
  <c r="A17" i="18"/>
  <c r="F7" i="18"/>
  <c r="F8" i="18"/>
  <c r="F9" i="18"/>
  <c r="F10" i="18"/>
  <c r="F11" i="18"/>
  <c r="F12" i="18"/>
  <c r="F13" i="18"/>
  <c r="F14" i="18"/>
  <c r="J20" i="17"/>
  <c r="K20" i="17"/>
  <c r="I20" i="17"/>
  <c r="F17" i="17"/>
  <c r="F18" i="17"/>
  <c r="A11" i="17"/>
  <c r="A12" i="17"/>
  <c r="A13" i="17"/>
  <c r="A14" i="17"/>
  <c r="A15" i="17"/>
  <c r="A16" i="17"/>
  <c r="A17" i="17"/>
  <c r="F7" i="17"/>
  <c r="F8" i="17"/>
  <c r="F9" i="17"/>
  <c r="F10" i="17"/>
  <c r="F11" i="17"/>
  <c r="F12" i="17"/>
  <c r="F13" i="17"/>
  <c r="F14" i="17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6" i="16"/>
  <c r="J20" i="12"/>
  <c r="K20" i="12"/>
  <c r="I20" i="12"/>
  <c r="K17" i="16"/>
  <c r="J17" i="16"/>
  <c r="I17" i="16"/>
  <c r="A11" i="16"/>
  <c r="A12" i="16"/>
  <c r="A13" i="16"/>
  <c r="A14" i="16"/>
  <c r="A15" i="16"/>
  <c r="A16" i="16"/>
  <c r="A17" i="16"/>
  <c r="F7" i="16"/>
  <c r="F8" i="16"/>
  <c r="F9" i="16"/>
  <c r="F10" i="16"/>
  <c r="F11" i="16"/>
  <c r="F12" i="16"/>
  <c r="F13" i="16"/>
  <c r="F14" i="16"/>
  <c r="C29" i="15"/>
  <c r="D29" i="15"/>
  <c r="C28" i="15"/>
  <c r="D28" i="15"/>
  <c r="C27" i="15"/>
  <c r="D27" i="15"/>
  <c r="C26" i="15"/>
  <c r="D26" i="15"/>
  <c r="C25" i="15"/>
  <c r="D25" i="15"/>
  <c r="C24" i="15"/>
  <c r="D24" i="15"/>
  <c r="C23" i="15"/>
  <c r="D23" i="15"/>
  <c r="C22" i="15"/>
  <c r="D22" i="15"/>
  <c r="C21" i="15"/>
  <c r="D21" i="15"/>
  <c r="C20" i="15"/>
  <c r="D20" i="15"/>
  <c r="C19" i="15"/>
  <c r="D19" i="15"/>
  <c r="C18" i="15"/>
  <c r="D18" i="15"/>
  <c r="C17" i="15"/>
  <c r="D17" i="15"/>
  <c r="C16" i="15"/>
  <c r="D16" i="15"/>
  <c r="C15" i="15"/>
  <c r="D15" i="15"/>
  <c r="C14" i="15"/>
  <c r="D14" i="15"/>
  <c r="C13" i="15"/>
  <c r="D13" i="15"/>
  <c r="C12" i="15"/>
  <c r="D12" i="15"/>
  <c r="C11" i="15"/>
  <c r="D11" i="15"/>
  <c r="A11" i="15"/>
  <c r="A12" i="15"/>
  <c r="A13" i="15"/>
  <c r="A14" i="15"/>
  <c r="A15" i="15"/>
  <c r="A16" i="15"/>
  <c r="A17" i="15"/>
  <c r="C10" i="15"/>
  <c r="D10" i="15"/>
  <c r="C9" i="15"/>
  <c r="D9" i="15"/>
  <c r="C8" i="15"/>
  <c r="D8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C7" i="15"/>
  <c r="D7" i="15"/>
  <c r="C6" i="15"/>
  <c r="D6" i="15"/>
  <c r="C29" i="14"/>
  <c r="D29" i="14"/>
  <c r="C28" i="14"/>
  <c r="D28" i="14"/>
  <c r="C27" i="14"/>
  <c r="D27" i="14"/>
  <c r="C26" i="14"/>
  <c r="D26" i="14"/>
  <c r="C25" i="14"/>
  <c r="D25" i="14"/>
  <c r="C24" i="14"/>
  <c r="D24" i="14"/>
  <c r="C23" i="14"/>
  <c r="D23" i="14"/>
  <c r="C22" i="14"/>
  <c r="D22" i="14"/>
  <c r="C21" i="14"/>
  <c r="D21" i="14"/>
  <c r="C20" i="14"/>
  <c r="C19" i="14"/>
  <c r="D19" i="14"/>
  <c r="C18" i="14"/>
  <c r="D18" i="14"/>
  <c r="C17" i="14"/>
  <c r="D17" i="14"/>
  <c r="C16" i="14"/>
  <c r="D16" i="14"/>
  <c r="C15" i="14"/>
  <c r="D15" i="14"/>
  <c r="C14" i="14"/>
  <c r="D14" i="14"/>
  <c r="C13" i="14"/>
  <c r="D13" i="14"/>
  <c r="C12" i="14"/>
  <c r="D12" i="14"/>
  <c r="C11" i="14"/>
  <c r="D11" i="14"/>
  <c r="A11" i="14"/>
  <c r="A12" i="14"/>
  <c r="A13" i="14"/>
  <c r="A14" i="14"/>
  <c r="A15" i="14"/>
  <c r="A16" i="14"/>
  <c r="A17" i="14"/>
  <c r="C10" i="14"/>
  <c r="D10" i="14"/>
  <c r="C9" i="14"/>
  <c r="C8" i="14"/>
  <c r="D8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C7" i="14"/>
  <c r="D7" i="14"/>
  <c r="C6" i="14"/>
  <c r="D6" i="14"/>
  <c r="C29" i="13"/>
  <c r="D29" i="13"/>
  <c r="C28" i="13"/>
  <c r="D28" i="13"/>
  <c r="C27" i="13"/>
  <c r="D27" i="13"/>
  <c r="C26" i="13"/>
  <c r="D26" i="13"/>
  <c r="C25" i="13"/>
  <c r="D25" i="13"/>
  <c r="C24" i="13"/>
  <c r="D24" i="13"/>
  <c r="C23" i="13"/>
  <c r="D23" i="13"/>
  <c r="C22" i="13"/>
  <c r="D22" i="13"/>
  <c r="C21" i="13"/>
  <c r="D21" i="13"/>
  <c r="C20" i="13"/>
  <c r="D20" i="13"/>
  <c r="C19" i="13"/>
  <c r="D19" i="13"/>
  <c r="C18" i="13"/>
  <c r="D18" i="13"/>
  <c r="C17" i="13"/>
  <c r="C16" i="13"/>
  <c r="D16" i="13"/>
  <c r="C15" i="13"/>
  <c r="D15" i="13"/>
  <c r="C14" i="13"/>
  <c r="D14" i="13"/>
  <c r="C13" i="13"/>
  <c r="D13" i="13"/>
  <c r="C12" i="13"/>
  <c r="D12" i="13"/>
  <c r="C11" i="13"/>
  <c r="D11" i="13"/>
  <c r="A11" i="13"/>
  <c r="A12" i="13"/>
  <c r="A13" i="13"/>
  <c r="A14" i="13"/>
  <c r="A15" i="13"/>
  <c r="A16" i="13"/>
  <c r="A17" i="13"/>
  <c r="C10" i="13"/>
  <c r="D10" i="13"/>
  <c r="C9" i="13"/>
  <c r="D9" i="13"/>
  <c r="C8" i="13"/>
  <c r="D8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C7" i="13"/>
  <c r="D7" i="13"/>
  <c r="C6" i="13"/>
  <c r="D6" i="13"/>
  <c r="F7" i="12"/>
  <c r="F8" i="12"/>
  <c r="F9" i="12"/>
  <c r="F10" i="12"/>
  <c r="F11" i="12"/>
  <c r="F12" i="12"/>
  <c r="F13" i="12"/>
  <c r="F14" i="1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A11" i="12"/>
  <c r="A12" i="12"/>
  <c r="A13" i="12"/>
  <c r="A14" i="12"/>
  <c r="A15" i="12"/>
  <c r="A16" i="12"/>
  <c r="A17" i="12"/>
  <c r="D9" i="14"/>
  <c r="D20" i="14"/>
  <c r="D17" i="13"/>
  <c r="I14" i="9"/>
  <c r="H14" i="9"/>
  <c r="F14" i="9"/>
  <c r="A11" i="9"/>
  <c r="A12" i="9"/>
  <c r="A13" i="9"/>
  <c r="A14" i="9"/>
  <c r="A15" i="9"/>
  <c r="A16" i="9"/>
  <c r="A17" i="9"/>
  <c r="D10" i="8"/>
  <c r="D11" i="8"/>
  <c r="D12" i="8"/>
  <c r="D13" i="8"/>
  <c r="D14" i="8"/>
  <c r="D15" i="8"/>
  <c r="D16" i="8"/>
  <c r="D17" i="8"/>
  <c r="A11" i="8"/>
  <c r="A12" i="8"/>
  <c r="A13" i="8"/>
  <c r="A14" i="8"/>
  <c r="A15" i="8"/>
  <c r="A16" i="8"/>
  <c r="A17" i="8"/>
  <c r="I12" i="8"/>
  <c r="H12" i="8"/>
  <c r="F12" i="8"/>
  <c r="I12" i="7"/>
  <c r="H12" i="7"/>
  <c r="F12" i="7"/>
  <c r="I12" i="6"/>
  <c r="H12" i="6"/>
  <c r="F12" i="6"/>
  <c r="F12" i="4"/>
  <c r="H12" i="3"/>
  <c r="I12" i="3"/>
  <c r="F1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D19" i="2"/>
  <c r="R9" i="2"/>
  <c r="S9" i="2"/>
  <c r="T9" i="2"/>
  <c r="U9" i="2"/>
  <c r="V9" i="2"/>
  <c r="W9" i="2"/>
  <c r="R10" i="2"/>
  <c r="S10" i="2"/>
  <c r="T10" i="2"/>
  <c r="U10" i="2"/>
  <c r="V10" i="2"/>
  <c r="W10" i="2"/>
  <c r="R12" i="2"/>
  <c r="S12" i="2"/>
  <c r="T12" i="2"/>
  <c r="U12" i="2"/>
  <c r="V12" i="2"/>
  <c r="W12" i="2"/>
  <c r="R13" i="2"/>
  <c r="S13" i="2"/>
  <c r="T13" i="2"/>
  <c r="U13" i="2"/>
  <c r="V13" i="2"/>
  <c r="W13" i="2"/>
  <c r="R16" i="2"/>
  <c r="S16" i="2"/>
  <c r="T16" i="2"/>
  <c r="U16" i="2"/>
  <c r="V16" i="2"/>
  <c r="W16" i="2"/>
  <c r="W17" i="2"/>
  <c r="V17" i="2"/>
  <c r="U17" i="2"/>
  <c r="T17" i="2"/>
  <c r="S17" i="2"/>
  <c r="R17" i="2"/>
  <c r="W15" i="2"/>
  <c r="V15" i="2"/>
  <c r="U15" i="2"/>
  <c r="T15" i="2"/>
  <c r="S15" i="2"/>
  <c r="R15" i="2"/>
  <c r="W14" i="2"/>
  <c r="V14" i="2"/>
  <c r="U14" i="2"/>
  <c r="T14" i="2"/>
  <c r="S14" i="2"/>
  <c r="R14" i="2"/>
  <c r="W11" i="2"/>
  <c r="V11" i="2"/>
  <c r="U11" i="2"/>
  <c r="T11" i="2"/>
  <c r="S11" i="2"/>
  <c r="R11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W3" i="2"/>
  <c r="V3" i="2"/>
  <c r="U3" i="2"/>
  <c r="T3" i="2"/>
  <c r="S3" i="2"/>
  <c r="R3" i="2"/>
  <c r="W2" i="2"/>
  <c r="V2" i="2"/>
  <c r="U2" i="2"/>
  <c r="T2" i="2"/>
  <c r="S2" i="2"/>
  <c r="R2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6" i="8"/>
</calcChain>
</file>

<file path=xl/sharedStrings.xml><?xml version="1.0" encoding="utf-8"?>
<sst xmlns="http://schemas.openxmlformats.org/spreadsheetml/2006/main" count="418" uniqueCount="70">
  <si>
    <t xml:space="preserve">Time interval </t>
  </si>
  <si>
    <t>Load  (MW)</t>
  </si>
  <si>
    <t>(peak load is 1800)</t>
  </si>
  <si>
    <t>Bus</t>
  </si>
  <si>
    <t>Technology</t>
  </si>
  <si>
    <t>Capacity (MW)</t>
  </si>
  <si>
    <t>Ramp up (MW/h)</t>
  </si>
  <si>
    <t>Ramp down (MW/h)</t>
  </si>
  <si>
    <t>Min down time</t>
  </si>
  <si>
    <t>Min up time</t>
  </si>
  <si>
    <t>Minimum output (MW)</t>
  </si>
  <si>
    <t>Generation in time period 0</t>
  </si>
  <si>
    <t>Cost curve segment 1 coefficient ($/MW)</t>
  </si>
  <si>
    <t>Cost curve segment 2 coefficient ($/MW)</t>
  </si>
  <si>
    <t>Cost curve segment 3 coefficient ($/MW)</t>
  </si>
  <si>
    <t>Capacity of segment 1 of the cost curve (MW)</t>
  </si>
  <si>
    <t>Capacity of segment 2 of the cost curve (MW)</t>
  </si>
  <si>
    <t>Capacity of segment 3 of the cost curve (MW)</t>
  </si>
  <si>
    <t>Cost step 1 of start-up cost curve ($)</t>
  </si>
  <si>
    <t>Cost step 2 of start-up cost curve ($)</t>
  </si>
  <si>
    <t>Cost step 3 of start-up cost curve ($)</t>
  </si>
  <si>
    <t>Cost step 4 of start-up cost curve ($)</t>
  </si>
  <si>
    <t>Cost step 5 of start-up cost curve ($)</t>
  </si>
  <si>
    <t>Cost step 6 of start-up cost curve ($)</t>
  </si>
  <si>
    <t>Cost step 7 of start-up cost curve ($)</t>
  </si>
  <si>
    <t>Cost step 8 of start-up cost curve ($)</t>
  </si>
  <si>
    <t>Time step 1 of start-up cost curve (h)</t>
  </si>
  <si>
    <t>Time step 2 of start-up cost curve (h)</t>
  </si>
  <si>
    <t>Time step 3 of start-up cost curve (h)</t>
  </si>
  <si>
    <t>Time step 4 of start-up cost curve (h)</t>
  </si>
  <si>
    <t>Time step 5 of start-up cost curve (h)</t>
  </si>
  <si>
    <t>Time step 6 of start-up cost curve (h)</t>
  </si>
  <si>
    <t>Time step 7 of start-up cost curve (h)</t>
  </si>
  <si>
    <t>Time step 8 of start-up cost curve (h)</t>
  </si>
  <si>
    <t>OCGT</t>
  </si>
  <si>
    <t>CCGT</t>
  </si>
  <si>
    <t>IGCC</t>
  </si>
  <si>
    <t>Nuclear</t>
  </si>
  <si>
    <t>Coal</t>
  </si>
  <si>
    <t>Generator Number</t>
  </si>
  <si>
    <t>total capacity</t>
  </si>
  <si>
    <t xml:space="preserve">Time </t>
  </si>
  <si>
    <t>Load (MW)</t>
  </si>
  <si>
    <t>Capacity</t>
  </si>
  <si>
    <t>Cost ($)</t>
  </si>
  <si>
    <t>Ramp down(MW/h)</t>
  </si>
  <si>
    <t>sum</t>
  </si>
  <si>
    <t>Test System 1</t>
  </si>
  <si>
    <t>Date source (a modified version of):</t>
  </si>
  <si>
    <t>Reference 1</t>
  </si>
  <si>
    <t>Lecture notes of ECE 666, UWaterloo - Instractur: Prof. Kankar Bhattacharya</t>
  </si>
  <si>
    <t>Test System 2</t>
  </si>
  <si>
    <t>Test System 3</t>
  </si>
  <si>
    <t>Ramping rates are equal to the capacity of generatos</t>
  </si>
  <si>
    <t xml:space="preserve">Ramping rates are equal to the capacity of generatos                                                                                  </t>
  </si>
  <si>
    <t>Test System 4</t>
  </si>
  <si>
    <t>Power Generation Operation and Control 2nd edition - page 168</t>
  </si>
  <si>
    <t>Test System 6</t>
  </si>
  <si>
    <t>Percentage of Peak Load %</t>
  </si>
  <si>
    <t>Peak Load = 1300 MW</t>
  </si>
  <si>
    <t>Load</t>
  </si>
  <si>
    <t xml:space="preserve">IEEE Test System 96 </t>
  </si>
  <si>
    <t>Cost ($/MW)</t>
  </si>
  <si>
    <t>Peak Load = 1000 MW</t>
  </si>
  <si>
    <t>Peak Load = 700 MW</t>
  </si>
  <si>
    <t>Added to the previous case</t>
  </si>
  <si>
    <t>Peak Load = 1500 MW</t>
  </si>
  <si>
    <t>Peak Load = 2000 MW</t>
  </si>
  <si>
    <t>Peak Load = 3000 MW</t>
  </si>
  <si>
    <t>Peak Load = 500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</si>
</sst>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6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" fillId="2" borderId="0" xfId="1" applyAlignment="1">
      <alignment horizontal="left" vertical="center" wrapText="1"/>
    </xf>
    <xf numFmtId="0" fontId="1" fillId="2" borderId="0" xfId="1" applyAlignment="1">
      <alignment horizontal="center" vertical="center" wrapText="1"/>
    </xf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/>
    <xf numFmtId="0" fontId="3" fillId="4" borderId="0" xfId="2" applyFill="1" applyAlignment="1"/>
    <xf numFmtId="0" fontId="0" fillId="5" borderId="0" xfId="0" applyFill="1" applyAlignment="1">
      <alignment horizontal="center"/>
    </xf>
    <xf numFmtId="0" fontId="0" fillId="6" borderId="0" xfId="0" applyFill="1" applyAlignment="1"/>
    <xf numFmtId="0" fontId="3" fillId="6" borderId="0" xfId="2" applyFill="1" applyAlignment="1"/>
    <xf numFmtId="0" fontId="0" fillId="0" borderId="0" xfId="0" applyAlignment="1">
      <alignment horizontal="right"/>
    </xf>
    <xf numFmtId="0" fontId="0" fillId="5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3" borderId="0" xfId="0" applyFon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6" fillId="0" borderId="0" xfId="0" applyFont="1"/>
  </cellXfs>
  <cellStyles count="27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 Date'!$B$1</c:f>
              <c:strCache>
                <c:ptCount val="1"/>
                <c:pt idx="0">
                  <c:v>Load 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Date'!$A$2:$A$25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'Load Date'!$B$2:$B$25</c:f>
              <c:numCache>
                <c:formatCode>General</c:formatCode>
                <c:ptCount val="24"/>
                <c:pt idx="0">
                  <c:v>1206.0</c:v>
                </c:pt>
                <c:pt idx="1">
                  <c:v>1134.0</c:v>
                </c:pt>
                <c:pt idx="2">
                  <c:v>1080.0</c:v>
                </c:pt>
                <c:pt idx="3">
                  <c:v>1062.0</c:v>
                </c:pt>
                <c:pt idx="4">
                  <c:v>1062.0</c:v>
                </c:pt>
                <c:pt idx="5">
                  <c:v>1080.0</c:v>
                </c:pt>
                <c:pt idx="6">
                  <c:v>1332.0</c:v>
                </c:pt>
                <c:pt idx="7">
                  <c:v>1548.0</c:v>
                </c:pt>
                <c:pt idx="8">
                  <c:v>1710.0</c:v>
                </c:pt>
                <c:pt idx="9">
                  <c:v>1728.0</c:v>
                </c:pt>
                <c:pt idx="10">
                  <c:v>1728.0</c:v>
                </c:pt>
                <c:pt idx="11">
                  <c:v>1710.0</c:v>
                </c:pt>
                <c:pt idx="12">
                  <c:v>1710.0</c:v>
                </c:pt>
                <c:pt idx="13">
                  <c:v>1710.0</c:v>
                </c:pt>
                <c:pt idx="14">
                  <c:v>1674.0</c:v>
                </c:pt>
                <c:pt idx="15">
                  <c:v>1692.0</c:v>
                </c:pt>
                <c:pt idx="16">
                  <c:v>1782.0</c:v>
                </c:pt>
                <c:pt idx="17">
                  <c:v>1800.0</c:v>
                </c:pt>
                <c:pt idx="18">
                  <c:v>1800.0</c:v>
                </c:pt>
                <c:pt idx="19">
                  <c:v>1728.0</c:v>
                </c:pt>
                <c:pt idx="20">
                  <c:v>1638.0</c:v>
                </c:pt>
                <c:pt idx="21">
                  <c:v>1494.0</c:v>
                </c:pt>
                <c:pt idx="22">
                  <c:v>1314.0</c:v>
                </c:pt>
                <c:pt idx="23">
                  <c:v>1134.0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BB-4BCB-95BC-1CE6B6EF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34696"/>
        <c:axId val="-2135732072"/>
      </c:scatterChart>
      <c:valAx>
        <c:axId val="-2135734696"/>
        <c:scaling>
          <c:orientation val="minMax"/>
          <c:max val="24.0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32072"/>
        <c:crosses val="autoZero"/>
        <c:crossBetween val="midCat"/>
        <c:majorUnit val="2.0"/>
      </c:valAx>
      <c:valAx>
        <c:axId val="-2135732072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34696"/>
        <c:crosses val="autoZero"/>
        <c:crossBetween val="midCat"/>
        <c:majorUnit val="4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168275</xdr:rowOff>
    </xdr:from>
    <xdr:to>
      <xdr:col>11</xdr:col>
      <xdr:colOff>333375</xdr:colOff>
      <xdr:row>19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owerunit-ju.com/wp-content/uploads/2018/01/Power-Generation-Operation-Control-Allen-Wood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jm.com/-/media/training/nerc-certifications/markets-exam-materials/mkt-optimization-wkshp/unit-commitment-and-dispatch.ashx?la=e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owerunit-ju.com/wp-content/uploads/2018/01/Power-Generation-Operation-Control-Allen-Wood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xpl/tocresult.jsp?isnumber=16941&amp;filter=issueId%20EQ%20%2216941%22&amp;pageNumber=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waterloo.ca/electrical-computer-engineering/current-graduate-students/courses/winter-2017-courses/ece-666-winter-201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uwaterloo.ca/electrical-computer-engineering/current-graduate-students/courses/winter-2017-courses/ece-666-winter-201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jm.com/-/media/training/nerc-certifications/markets-exam-materials/mkt-optimization-wkshp/unit-commitment-and-dispatch.ashx?la=e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jm.com/-/media/training/nerc-certifications/markets-exam-materials/mkt-optimization-wkshp/unit-commitment-and-dispatch.ashx?la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J6" sqref="J6"/>
    </sheetView>
  </sheetViews>
  <sheetFormatPr baseColWidth="10" defaultColWidth="8.83203125" defaultRowHeight="14" x14ac:dyDescent="0"/>
  <cols>
    <col min="1" max="1" width="8.6640625" customWidth="1"/>
    <col min="2" max="2" width="10.6640625" customWidth="1"/>
    <col min="3" max="3" width="5.83203125" customWidth="1"/>
    <col min="4" max="4" width="6.5" customWidth="1"/>
    <col min="5" max="5" width="16.83203125" customWidth="1"/>
    <col min="8" max="8" width="15.33203125" customWidth="1"/>
    <col min="9" max="9" width="17.33203125" customWidth="1"/>
  </cols>
  <sheetData>
    <row r="1" spans="1:9">
      <c r="A1" s="24" t="s">
        <v>47</v>
      </c>
      <c r="B1" s="24"/>
      <c r="C1" s="24"/>
      <c r="D1" s="24"/>
      <c r="E1" s="24"/>
      <c r="F1" s="24"/>
      <c r="G1" s="24"/>
      <c r="H1" s="24"/>
      <c r="I1" s="24"/>
    </row>
    <row r="2" spans="1:9">
      <c r="A2" s="24" t="s">
        <v>48</v>
      </c>
      <c r="B2" s="24"/>
      <c r="C2" s="24"/>
      <c r="D2" s="24"/>
      <c r="E2" s="16" t="s">
        <v>56</v>
      </c>
      <c r="F2" s="15"/>
      <c r="G2" s="15"/>
      <c r="H2" s="15"/>
      <c r="I2" s="15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5" spans="1:9">
      <c r="A5" s="14" t="s">
        <v>41</v>
      </c>
      <c r="B5" s="14" t="s">
        <v>42</v>
      </c>
      <c r="C5" s="8"/>
      <c r="D5" s="8"/>
      <c r="E5" s="14" t="s">
        <v>39</v>
      </c>
      <c r="F5" s="14" t="s">
        <v>43</v>
      </c>
      <c r="G5" s="14" t="s">
        <v>44</v>
      </c>
      <c r="H5" s="14" t="s">
        <v>6</v>
      </c>
      <c r="I5" s="14" t="s">
        <v>45</v>
      </c>
    </row>
    <row r="6" spans="1:9">
      <c r="A6">
        <v>1</v>
      </c>
      <c r="B6">
        <v>1206</v>
      </c>
      <c r="C6" s="8"/>
      <c r="D6" s="8"/>
      <c r="E6" s="8">
        <v>1</v>
      </c>
      <c r="F6" s="8">
        <v>200</v>
      </c>
      <c r="G6" s="8">
        <v>220</v>
      </c>
      <c r="H6" s="8">
        <v>190</v>
      </c>
      <c r="I6" s="8">
        <v>190</v>
      </c>
    </row>
    <row r="7" spans="1:9">
      <c r="A7">
        <v>2</v>
      </c>
      <c r="B7">
        <v>1134</v>
      </c>
      <c r="C7" s="8"/>
      <c r="D7" s="8"/>
      <c r="E7" s="8">
        <v>2</v>
      </c>
      <c r="F7" s="8">
        <v>60</v>
      </c>
      <c r="G7" s="8">
        <v>80</v>
      </c>
      <c r="H7" s="8">
        <v>60</v>
      </c>
      <c r="I7" s="8">
        <v>60</v>
      </c>
    </row>
    <row r="8" spans="1:9">
      <c r="A8">
        <v>3</v>
      </c>
      <c r="B8">
        <v>1080</v>
      </c>
      <c r="C8" s="8"/>
      <c r="D8" s="8"/>
      <c r="E8" s="8">
        <v>3</v>
      </c>
      <c r="F8" s="8">
        <v>50</v>
      </c>
      <c r="G8" s="8">
        <v>60</v>
      </c>
      <c r="H8" s="8">
        <v>50</v>
      </c>
      <c r="I8" s="8">
        <v>40</v>
      </c>
    </row>
    <row r="9" spans="1:9">
      <c r="A9">
        <v>4</v>
      </c>
      <c r="B9">
        <v>1062</v>
      </c>
      <c r="C9" s="8"/>
      <c r="D9" s="8"/>
      <c r="E9" s="8">
        <v>4</v>
      </c>
      <c r="F9" s="8">
        <v>40</v>
      </c>
      <c r="G9" s="8">
        <v>40</v>
      </c>
      <c r="H9" s="8">
        <v>40</v>
      </c>
      <c r="I9" s="8">
        <v>40</v>
      </c>
    </row>
    <row r="10" spans="1:9">
      <c r="A10">
        <v>5</v>
      </c>
      <c r="B10">
        <v>1062</v>
      </c>
      <c r="C10" s="8"/>
      <c r="D10" s="8"/>
      <c r="E10" s="8">
        <v>5</v>
      </c>
      <c r="F10" s="8">
        <v>25</v>
      </c>
      <c r="G10" s="8">
        <v>34</v>
      </c>
      <c r="H10" s="8">
        <v>20</v>
      </c>
      <c r="I10" s="8">
        <v>20</v>
      </c>
    </row>
    <row r="11" spans="1:9">
      <c r="A11">
        <f>A10+1</f>
        <v>6</v>
      </c>
      <c r="B11">
        <v>1080</v>
      </c>
      <c r="C11" s="8"/>
      <c r="D11" s="8"/>
      <c r="E11" s="8">
        <v>6</v>
      </c>
      <c r="F11" s="8">
        <v>40</v>
      </c>
      <c r="G11" s="8">
        <v>20</v>
      </c>
      <c r="H11" s="8">
        <v>40</v>
      </c>
      <c r="I11" s="8">
        <v>40</v>
      </c>
    </row>
    <row r="12" spans="1:9">
      <c r="A12">
        <f t="shared" ref="A12:A17" si="0">A11+1</f>
        <v>7</v>
      </c>
      <c r="B12">
        <v>1332</v>
      </c>
      <c r="C12" s="8"/>
      <c r="D12" s="8"/>
      <c r="E12" s="8">
        <v>7</v>
      </c>
      <c r="F12" s="8">
        <v>65</v>
      </c>
      <c r="G12" s="8">
        <v>27</v>
      </c>
      <c r="H12" s="8">
        <v>65</v>
      </c>
      <c r="I12" s="8">
        <v>65</v>
      </c>
    </row>
    <row r="13" spans="1:9">
      <c r="A13">
        <f t="shared" si="0"/>
        <v>8</v>
      </c>
      <c r="B13">
        <v>1548</v>
      </c>
      <c r="C13" s="8"/>
      <c r="D13" s="8"/>
      <c r="E13" s="8"/>
      <c r="F13" s="8"/>
      <c r="G13" s="8"/>
      <c r="H13" s="8"/>
      <c r="I13" s="8"/>
    </row>
    <row r="14" spans="1:9">
      <c r="A14">
        <f t="shared" si="0"/>
        <v>9</v>
      </c>
      <c r="B14">
        <v>1710</v>
      </c>
      <c r="C14" s="8"/>
      <c r="D14" s="8"/>
      <c r="E14" s="9" t="s">
        <v>46</v>
      </c>
      <c r="F14" s="10">
        <f>SUM(F6:F12)</f>
        <v>480</v>
      </c>
      <c r="G14" s="10"/>
      <c r="H14" s="10">
        <f>SUM(H6:H12)</f>
        <v>465</v>
      </c>
      <c r="I14" s="11">
        <f>SUM(I6:I12)</f>
        <v>455</v>
      </c>
    </row>
    <row r="15" spans="1:9">
      <c r="A15">
        <f t="shared" si="0"/>
        <v>10</v>
      </c>
      <c r="B15">
        <v>1728</v>
      </c>
      <c r="C15" s="8"/>
      <c r="D15" s="8"/>
      <c r="E15" s="8"/>
      <c r="F15" s="8"/>
      <c r="G15" s="8"/>
      <c r="H15" s="8"/>
      <c r="I15" s="8"/>
    </row>
    <row r="16" spans="1:9">
      <c r="A16">
        <f t="shared" si="0"/>
        <v>11</v>
      </c>
      <c r="B16">
        <v>1728</v>
      </c>
      <c r="C16" s="8"/>
      <c r="D16" s="8"/>
      <c r="E16" s="8"/>
      <c r="F16" s="8"/>
      <c r="G16" s="8"/>
      <c r="H16" s="8"/>
      <c r="I16" s="8"/>
    </row>
    <row r="17" spans="1:9">
      <c r="A17">
        <f t="shared" si="0"/>
        <v>12</v>
      </c>
      <c r="B17">
        <v>1710</v>
      </c>
      <c r="C17" s="8"/>
      <c r="D17" s="8"/>
      <c r="E17" s="8"/>
      <c r="F17" s="8"/>
      <c r="G17" s="8"/>
      <c r="H17" s="8"/>
      <c r="I17" s="8"/>
    </row>
    <row r="18" spans="1:9">
      <c r="C18" s="8"/>
      <c r="D18" s="8"/>
      <c r="E18" s="8"/>
      <c r="F18" s="8"/>
      <c r="G18" s="8"/>
      <c r="H18" s="8"/>
      <c r="I18" s="8"/>
    </row>
    <row r="19" spans="1:9">
      <c r="C19" s="8"/>
      <c r="D19" s="8"/>
      <c r="E19" s="8"/>
      <c r="F19" s="8"/>
      <c r="G19" s="8"/>
      <c r="H19" s="8"/>
      <c r="I19" s="8"/>
    </row>
    <row r="20" spans="1:9">
      <c r="C20" s="8"/>
      <c r="D20" s="8"/>
      <c r="E20" s="8"/>
      <c r="F20" s="8"/>
      <c r="G20" s="8"/>
      <c r="H20" s="8"/>
      <c r="I20" s="8"/>
    </row>
    <row r="21" spans="1:9"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</sheetData>
  <mergeCells count="2">
    <mergeCell ref="A1:I1"/>
    <mergeCell ref="A2:D2"/>
  </mergeCells>
  <hyperlinks>
    <hyperlink ref="E2" r:id="rId1" display="Power Generation Operation and Control 2nd edition - page 184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80" zoomScaleNormal="80" zoomScalePageLayoutView="80" workbookViewId="0">
      <selection activeCell="I62" sqref="I62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42</v>
      </c>
      <c r="D5" s="19" t="s">
        <v>69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29" t="s">
        <v>62</v>
      </c>
    </row>
    <row r="6" spans="1:16">
      <c r="A6">
        <v>1</v>
      </c>
      <c r="B6" s="8">
        <v>0.67</v>
      </c>
      <c r="C6" s="8">
        <f>500*B6</f>
        <v>335</v>
      </c>
      <c r="D6" s="8"/>
      <c r="E6" s="21"/>
      <c r="F6" s="7">
        <v>1</v>
      </c>
      <c r="G6" s="4">
        <v>101</v>
      </c>
      <c r="H6" s="4" t="s">
        <v>34</v>
      </c>
      <c r="I6" s="7">
        <v>20</v>
      </c>
      <c r="J6" s="7">
        <v>20</v>
      </c>
      <c r="K6" s="7">
        <v>20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500*B7</f>
        <v>315</v>
      </c>
      <c r="D7" s="8"/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70</v>
      </c>
      <c r="K7" s="7">
        <v>70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300</v>
      </c>
      <c r="D8" s="8"/>
      <c r="E8" s="21"/>
      <c r="F8" s="7">
        <f t="shared" ref="F8:F12" si="1">1+F7</f>
        <v>3</v>
      </c>
      <c r="G8" s="4">
        <v>102</v>
      </c>
      <c r="H8" s="4" t="s">
        <v>34</v>
      </c>
      <c r="I8" s="7">
        <v>20</v>
      </c>
      <c r="J8" s="7">
        <v>20</v>
      </c>
      <c r="K8" s="7">
        <v>20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295</v>
      </c>
      <c r="D9" s="8"/>
      <c r="E9" s="21"/>
      <c r="F9" s="7">
        <f t="shared" si="1"/>
        <v>4</v>
      </c>
      <c r="G9" s="4">
        <v>102</v>
      </c>
      <c r="H9" s="4" t="s">
        <v>35</v>
      </c>
      <c r="I9" s="7">
        <v>76</v>
      </c>
      <c r="J9" s="7">
        <v>70</v>
      </c>
      <c r="K9" s="7">
        <v>70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295</v>
      </c>
      <c r="D10" s="8"/>
      <c r="E10" s="21"/>
      <c r="F10" s="7">
        <f t="shared" si="1"/>
        <v>5</v>
      </c>
      <c r="G10" s="4">
        <v>107</v>
      </c>
      <c r="H10" s="4" t="s">
        <v>35</v>
      </c>
      <c r="I10" s="7">
        <v>100</v>
      </c>
      <c r="J10" s="7">
        <v>100</v>
      </c>
      <c r="K10" s="7">
        <v>100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300</v>
      </c>
      <c r="D11" s="8"/>
      <c r="E11" s="21"/>
      <c r="F11" s="7">
        <f t="shared" si="1"/>
        <v>6</v>
      </c>
      <c r="G11" s="4">
        <v>107</v>
      </c>
      <c r="H11" s="4" t="s">
        <v>35</v>
      </c>
      <c r="I11" s="7">
        <v>100</v>
      </c>
      <c r="J11" s="7">
        <v>100</v>
      </c>
      <c r="K11" s="7">
        <v>100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2">A11+1</f>
        <v>7</v>
      </c>
      <c r="B12" s="8">
        <v>0.74</v>
      </c>
      <c r="C12" s="8">
        <f t="shared" si="0"/>
        <v>370</v>
      </c>
      <c r="D12" s="8"/>
      <c r="E12" s="21"/>
      <c r="F12" s="7">
        <f t="shared" si="1"/>
        <v>7</v>
      </c>
      <c r="G12" s="4">
        <v>113</v>
      </c>
      <c r="H12" s="4" t="s">
        <v>35</v>
      </c>
      <c r="I12" s="7">
        <v>197</v>
      </c>
      <c r="J12" s="7">
        <v>190</v>
      </c>
      <c r="K12" s="7">
        <v>190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2"/>
        <v>8</v>
      </c>
      <c r="B13" s="8">
        <v>0.86</v>
      </c>
      <c r="C13" s="8">
        <f t="shared" si="0"/>
        <v>430</v>
      </c>
      <c r="D13" s="8"/>
      <c r="E13" s="21"/>
      <c r="F13" s="21"/>
      <c r="G13" s="4"/>
      <c r="H13" s="4"/>
      <c r="I13" s="21"/>
      <c r="J13" s="21"/>
      <c r="K13" s="21"/>
      <c r="L13" s="21"/>
      <c r="M13" s="21"/>
      <c r="N13" s="21"/>
      <c r="O13" s="21"/>
      <c r="P13" s="21"/>
    </row>
    <row r="14" spans="1:16">
      <c r="A14">
        <f t="shared" si="2"/>
        <v>9</v>
      </c>
      <c r="B14" s="8">
        <v>0.95</v>
      </c>
      <c r="C14" s="8">
        <f t="shared" si="0"/>
        <v>475</v>
      </c>
      <c r="D14" s="8"/>
      <c r="E14" s="21"/>
      <c r="F14" s="21"/>
      <c r="G14" s="4"/>
      <c r="H14" s="4"/>
      <c r="I14" s="21"/>
      <c r="J14" s="21"/>
      <c r="K14" s="21"/>
      <c r="L14" s="21"/>
      <c r="M14" s="21"/>
      <c r="N14" s="21"/>
      <c r="O14" s="21"/>
      <c r="P14" s="21"/>
    </row>
    <row r="15" spans="1:16">
      <c r="A15" s="17">
        <f t="shared" si="2"/>
        <v>10</v>
      </c>
      <c r="B15" s="8">
        <v>0.96</v>
      </c>
      <c r="C15" s="8">
        <f t="shared" si="0"/>
        <v>480</v>
      </c>
      <c r="D15" s="8"/>
      <c r="E15" s="21"/>
      <c r="F15" s="21"/>
      <c r="G15" s="4"/>
      <c r="H15" s="21" t="s">
        <v>46</v>
      </c>
      <c r="I15" s="21">
        <f>SUM(I6:I14)</f>
        <v>589</v>
      </c>
      <c r="J15" s="21">
        <f>SUM(J6:J14)</f>
        <v>570</v>
      </c>
      <c r="K15" s="21">
        <f>SUM(K6:K14)</f>
        <v>570</v>
      </c>
      <c r="L15" s="21"/>
      <c r="M15" s="21"/>
      <c r="N15" s="21"/>
      <c r="O15" s="21"/>
      <c r="P15" s="21"/>
    </row>
    <row r="16" spans="1:16">
      <c r="A16" s="17">
        <f t="shared" si="2"/>
        <v>11</v>
      </c>
      <c r="B16" s="8">
        <v>0.96</v>
      </c>
      <c r="C16" s="8">
        <f t="shared" si="0"/>
        <v>480</v>
      </c>
      <c r="D16" s="8"/>
      <c r="E16" s="20"/>
      <c r="F16" s="21"/>
      <c r="G16" s="4"/>
      <c r="H16" s="4"/>
      <c r="I16" s="21"/>
      <c r="J16" s="21"/>
      <c r="K16" s="21"/>
      <c r="L16" s="21"/>
      <c r="M16" s="21"/>
      <c r="N16" s="21"/>
      <c r="O16" s="21"/>
      <c r="P16" s="21"/>
    </row>
    <row r="17" spans="1:16">
      <c r="A17" s="17">
        <f t="shared" si="2"/>
        <v>12</v>
      </c>
      <c r="B17" s="8">
        <v>0.95</v>
      </c>
      <c r="C17" s="8">
        <f t="shared" si="0"/>
        <v>475</v>
      </c>
      <c r="D17" s="8"/>
      <c r="E17" s="20"/>
      <c r="G17" s="4"/>
      <c r="L17" s="21"/>
      <c r="M17" s="21"/>
      <c r="N17" s="21"/>
      <c r="O17" s="21"/>
      <c r="P17" s="21"/>
    </row>
    <row r="18" spans="1:16">
      <c r="A18" s="17">
        <v>13</v>
      </c>
      <c r="B18" s="8">
        <v>0.95</v>
      </c>
      <c r="C18" s="8">
        <f t="shared" si="0"/>
        <v>475</v>
      </c>
      <c r="D18" s="8"/>
      <c r="E18" s="20"/>
      <c r="F18" s="21"/>
      <c r="G18" s="4"/>
      <c r="H18" s="4"/>
      <c r="I18" s="21"/>
      <c r="J18" s="21"/>
      <c r="K18" s="21"/>
      <c r="L18" s="21"/>
      <c r="M18" s="21"/>
      <c r="N18" s="21"/>
      <c r="O18" s="21"/>
      <c r="P18" s="21"/>
    </row>
    <row r="19" spans="1:16">
      <c r="A19" s="17">
        <v>14</v>
      </c>
      <c r="B19" s="8">
        <v>0.95</v>
      </c>
      <c r="C19" s="8">
        <f t="shared" si="0"/>
        <v>475</v>
      </c>
      <c r="D19" s="8"/>
      <c r="E19" s="20"/>
      <c r="F19" s="21"/>
      <c r="G19" s="4"/>
      <c r="H19" s="4"/>
      <c r="I19" s="21"/>
      <c r="J19" s="21"/>
      <c r="K19" s="21"/>
      <c r="L19" s="21"/>
      <c r="M19" s="21"/>
      <c r="N19" s="21"/>
      <c r="O19" s="21"/>
      <c r="P19" s="21"/>
    </row>
    <row r="20" spans="1:16">
      <c r="A20" s="17">
        <v>15</v>
      </c>
      <c r="B20" s="8">
        <v>0.93</v>
      </c>
      <c r="C20" s="8">
        <f t="shared" si="0"/>
        <v>465</v>
      </c>
      <c r="D20" s="8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7">
        <v>16</v>
      </c>
      <c r="B21" s="8">
        <v>0.94</v>
      </c>
      <c r="C21" s="8">
        <f t="shared" si="0"/>
        <v>470</v>
      </c>
      <c r="D21" s="8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7">
        <v>17</v>
      </c>
      <c r="B22" s="8">
        <v>0.99</v>
      </c>
      <c r="C22" s="8">
        <f t="shared" si="0"/>
        <v>495</v>
      </c>
      <c r="D22" s="8"/>
      <c r="E22" s="8"/>
      <c r="F22" s="20"/>
      <c r="G22" s="20"/>
      <c r="H22" s="20"/>
      <c r="I22" s="20"/>
      <c r="J22" s="21"/>
      <c r="K22" s="21"/>
      <c r="L22" s="21"/>
      <c r="M22" s="21"/>
      <c r="N22" s="21"/>
      <c r="O22" s="21"/>
      <c r="P22" s="21"/>
    </row>
    <row r="23" spans="1:16">
      <c r="A23" s="17">
        <v>18</v>
      </c>
      <c r="B23" s="8">
        <v>1</v>
      </c>
      <c r="C23" s="8">
        <f t="shared" si="0"/>
        <v>500</v>
      </c>
      <c r="D23" s="8"/>
    </row>
    <row r="24" spans="1:16">
      <c r="A24" s="17">
        <v>19</v>
      </c>
      <c r="B24" s="8">
        <v>1</v>
      </c>
      <c r="C24" s="8">
        <f t="shared" si="0"/>
        <v>500</v>
      </c>
      <c r="D24" s="8"/>
    </row>
    <row r="25" spans="1:16">
      <c r="A25" s="17">
        <v>20</v>
      </c>
      <c r="B25" s="8">
        <v>0.96</v>
      </c>
      <c r="C25" s="8">
        <f t="shared" si="0"/>
        <v>480</v>
      </c>
      <c r="D25" s="8"/>
    </row>
    <row r="26" spans="1:16">
      <c r="A26" s="17">
        <v>21</v>
      </c>
      <c r="B26" s="8">
        <v>0.91</v>
      </c>
      <c r="C26" s="8">
        <f t="shared" si="0"/>
        <v>455</v>
      </c>
      <c r="D26" s="8"/>
    </row>
    <row r="27" spans="1:16">
      <c r="A27" s="17">
        <v>22</v>
      </c>
      <c r="B27" s="8">
        <v>0.83</v>
      </c>
      <c r="C27" s="8">
        <f t="shared" si="0"/>
        <v>415</v>
      </c>
      <c r="D27" s="8"/>
    </row>
    <row r="28" spans="1:16">
      <c r="A28" s="17">
        <v>23</v>
      </c>
      <c r="B28" s="8">
        <v>0.73</v>
      </c>
      <c r="C28" s="8">
        <f t="shared" si="0"/>
        <v>365</v>
      </c>
      <c r="D28" s="8"/>
    </row>
    <row r="29" spans="1:16">
      <c r="A29" s="17">
        <v>24</v>
      </c>
      <c r="B29" s="8">
        <v>0.63</v>
      </c>
      <c r="C29" s="8">
        <f t="shared" si="0"/>
        <v>315</v>
      </c>
      <c r="D29" s="8"/>
    </row>
  </sheetData>
  <mergeCells count="2">
    <mergeCell ref="A1:I1"/>
    <mergeCell ref="A2:D2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3" zoomScale="80" zoomScaleNormal="80" zoomScalePageLayoutView="80" workbookViewId="0">
      <selection activeCell="A5" sqref="A5:C29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60</v>
      </c>
      <c r="D5" s="19" t="s">
        <v>64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62</v>
      </c>
    </row>
    <row r="6" spans="1:16">
      <c r="A6">
        <v>1</v>
      </c>
      <c r="B6" s="8">
        <v>0.67</v>
      </c>
      <c r="C6" s="8">
        <f>700*B6</f>
        <v>469</v>
      </c>
      <c r="D6" s="8"/>
      <c r="E6" s="21"/>
      <c r="F6" s="7">
        <v>1</v>
      </c>
      <c r="G6" s="4">
        <v>101</v>
      </c>
      <c r="H6" s="4" t="s">
        <v>34</v>
      </c>
      <c r="I6" s="7">
        <v>20</v>
      </c>
      <c r="J6" s="7">
        <v>20</v>
      </c>
      <c r="K6" s="7">
        <v>20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700*B7</f>
        <v>441</v>
      </c>
      <c r="D7" s="8"/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70</v>
      </c>
      <c r="K7" s="7">
        <v>70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420</v>
      </c>
      <c r="D8" s="8"/>
      <c r="E8" s="21"/>
      <c r="F8" s="7">
        <f t="shared" ref="F8:F14" si="1">1+F7</f>
        <v>3</v>
      </c>
      <c r="G8" s="4">
        <v>102</v>
      </c>
      <c r="H8" s="4" t="s">
        <v>34</v>
      </c>
      <c r="I8" s="7">
        <v>20</v>
      </c>
      <c r="J8" s="7">
        <v>20</v>
      </c>
      <c r="K8" s="7">
        <v>20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413</v>
      </c>
      <c r="D9" s="8"/>
      <c r="E9" s="21"/>
      <c r="F9" s="7">
        <f t="shared" si="1"/>
        <v>4</v>
      </c>
      <c r="G9" s="4">
        <v>102</v>
      </c>
      <c r="H9" s="4" t="s">
        <v>35</v>
      </c>
      <c r="I9" s="7">
        <v>76</v>
      </c>
      <c r="J9" s="7">
        <v>70</v>
      </c>
      <c r="K9" s="7">
        <v>70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413</v>
      </c>
      <c r="D10" s="8"/>
      <c r="E10" s="21"/>
      <c r="F10" s="7">
        <f t="shared" si="1"/>
        <v>5</v>
      </c>
      <c r="G10" s="4">
        <v>107</v>
      </c>
      <c r="H10" s="4" t="s">
        <v>35</v>
      </c>
      <c r="I10" s="7">
        <v>100</v>
      </c>
      <c r="J10" s="7">
        <v>100</v>
      </c>
      <c r="K10" s="7">
        <v>100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420</v>
      </c>
      <c r="D11" s="8"/>
      <c r="E11" s="21"/>
      <c r="F11" s="7">
        <f t="shared" si="1"/>
        <v>6</v>
      </c>
      <c r="G11" s="4">
        <v>107</v>
      </c>
      <c r="H11" s="4" t="s">
        <v>35</v>
      </c>
      <c r="I11" s="7">
        <v>100</v>
      </c>
      <c r="J11" s="7">
        <v>100</v>
      </c>
      <c r="K11" s="7">
        <v>100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2">A11+1</f>
        <v>7</v>
      </c>
      <c r="B12" s="8">
        <v>0.74</v>
      </c>
      <c r="C12" s="8">
        <f t="shared" si="0"/>
        <v>518</v>
      </c>
      <c r="D12" s="8"/>
      <c r="E12" s="21"/>
      <c r="F12" s="7">
        <f t="shared" si="1"/>
        <v>7</v>
      </c>
      <c r="G12" s="4">
        <v>113</v>
      </c>
      <c r="H12" s="4" t="s">
        <v>35</v>
      </c>
      <c r="I12" s="7">
        <v>197</v>
      </c>
      <c r="J12" s="7">
        <v>190</v>
      </c>
      <c r="K12" s="7">
        <v>190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2"/>
        <v>8</v>
      </c>
      <c r="B13" s="8">
        <v>0.86</v>
      </c>
      <c r="C13" s="8">
        <f t="shared" si="0"/>
        <v>602</v>
      </c>
      <c r="D13" s="26" t="s">
        <v>65</v>
      </c>
      <c r="E13" s="26"/>
      <c r="F13" s="7">
        <f t="shared" si="1"/>
        <v>8</v>
      </c>
      <c r="G13" s="4">
        <v>113</v>
      </c>
      <c r="H13" s="4" t="s">
        <v>35</v>
      </c>
      <c r="I13" s="7">
        <v>197</v>
      </c>
      <c r="J13" s="7">
        <v>190</v>
      </c>
      <c r="K13" s="7">
        <v>190</v>
      </c>
      <c r="L13">
        <v>3</v>
      </c>
      <c r="M13">
        <v>4</v>
      </c>
      <c r="N13" s="7">
        <v>104</v>
      </c>
      <c r="O13">
        <v>0</v>
      </c>
      <c r="P13" s="7">
        <v>17.212499999999999</v>
      </c>
    </row>
    <row r="14" spans="1:16">
      <c r="A14">
        <f t="shared" si="2"/>
        <v>9</v>
      </c>
      <c r="B14" s="8">
        <v>0.95</v>
      </c>
      <c r="C14" s="8">
        <f t="shared" si="0"/>
        <v>665</v>
      </c>
      <c r="D14" s="26"/>
      <c r="E14" s="26"/>
      <c r="F14" s="7">
        <f t="shared" si="1"/>
        <v>9</v>
      </c>
      <c r="G14" s="4">
        <v>115</v>
      </c>
      <c r="H14" s="4" t="s">
        <v>34</v>
      </c>
      <c r="I14" s="7">
        <v>12</v>
      </c>
      <c r="J14" s="7">
        <v>12</v>
      </c>
      <c r="K14" s="7">
        <v>12</v>
      </c>
      <c r="L14">
        <v>1</v>
      </c>
      <c r="M14">
        <v>2</v>
      </c>
      <c r="N14" s="7">
        <v>5.4</v>
      </c>
      <c r="O14">
        <v>12</v>
      </c>
      <c r="P14" s="7">
        <v>29.452999999999999</v>
      </c>
    </row>
    <row r="15" spans="1:16">
      <c r="A15" s="17">
        <f t="shared" si="2"/>
        <v>10</v>
      </c>
      <c r="B15" s="8">
        <v>0.96</v>
      </c>
      <c r="C15" s="8">
        <f t="shared" si="0"/>
        <v>672</v>
      </c>
      <c r="D15" s="8"/>
      <c r="E15" s="21"/>
      <c r="F15" s="21"/>
      <c r="G15" s="4"/>
      <c r="H15" s="4"/>
      <c r="I15" s="21"/>
      <c r="J15" s="21"/>
      <c r="K15" s="21"/>
      <c r="L15" s="21"/>
      <c r="M15" s="21"/>
      <c r="N15" s="21"/>
      <c r="O15" s="21"/>
      <c r="P15" s="21"/>
    </row>
    <row r="16" spans="1:16">
      <c r="A16" s="17">
        <f t="shared" si="2"/>
        <v>11</v>
      </c>
      <c r="B16" s="8">
        <v>0.96</v>
      </c>
      <c r="C16" s="8">
        <f t="shared" si="0"/>
        <v>672</v>
      </c>
      <c r="D16" s="8"/>
      <c r="E16" s="20"/>
      <c r="F16" s="21"/>
      <c r="G16" s="4"/>
      <c r="H16" s="4"/>
      <c r="I16" s="21"/>
      <c r="J16" s="21"/>
      <c r="K16" s="21"/>
      <c r="L16" s="21"/>
      <c r="M16" s="21"/>
      <c r="N16" s="21"/>
      <c r="O16" s="21"/>
      <c r="P16" s="21"/>
    </row>
    <row r="17" spans="1:16">
      <c r="A17" s="17">
        <f t="shared" si="2"/>
        <v>12</v>
      </c>
      <c r="B17" s="8">
        <v>0.95</v>
      </c>
      <c r="C17" s="8">
        <f t="shared" si="0"/>
        <v>665</v>
      </c>
      <c r="D17" s="8"/>
      <c r="E17" s="20"/>
      <c r="G17" s="4"/>
      <c r="H17" s="21" t="s">
        <v>46</v>
      </c>
      <c r="I17" s="21">
        <f>SUM(I6:I14)</f>
        <v>798</v>
      </c>
      <c r="J17" s="21">
        <f t="shared" ref="J17:K17" si="3">SUM(J6:J14)</f>
        <v>772</v>
      </c>
      <c r="K17" s="21">
        <f t="shared" si="3"/>
        <v>772</v>
      </c>
      <c r="L17" s="21"/>
      <c r="M17" s="21"/>
      <c r="N17" s="21"/>
      <c r="O17" s="21"/>
      <c r="P17" s="21"/>
    </row>
    <row r="18" spans="1:16">
      <c r="A18" s="17">
        <v>13</v>
      </c>
      <c r="B18" s="8">
        <v>0.95</v>
      </c>
      <c r="C18" s="8">
        <f t="shared" si="0"/>
        <v>665</v>
      </c>
      <c r="D18" s="8"/>
      <c r="E18" s="20"/>
      <c r="F18" s="21"/>
      <c r="G18" s="4"/>
      <c r="H18" s="4"/>
      <c r="I18" s="21"/>
      <c r="J18" s="21"/>
      <c r="K18" s="21"/>
      <c r="L18" s="21"/>
      <c r="M18" s="21"/>
      <c r="N18" s="21"/>
      <c r="O18" s="21"/>
      <c r="P18" s="21"/>
    </row>
    <row r="19" spans="1:16">
      <c r="A19" s="17">
        <v>14</v>
      </c>
      <c r="B19" s="8">
        <v>0.95</v>
      </c>
      <c r="C19" s="8">
        <f t="shared" si="0"/>
        <v>665</v>
      </c>
      <c r="D19" s="8"/>
      <c r="E19" s="20"/>
      <c r="F19" s="21"/>
      <c r="G19" s="4"/>
      <c r="H19" s="4"/>
      <c r="I19" s="21"/>
      <c r="J19" s="21"/>
      <c r="K19" s="21"/>
      <c r="L19" s="21"/>
      <c r="M19" s="21"/>
      <c r="N19" s="21"/>
      <c r="O19" s="21"/>
      <c r="P19" s="21"/>
    </row>
    <row r="20" spans="1:16">
      <c r="A20" s="17">
        <v>15</v>
      </c>
      <c r="B20" s="8">
        <v>0.93</v>
      </c>
      <c r="C20" s="8">
        <f t="shared" si="0"/>
        <v>651</v>
      </c>
      <c r="D20" s="8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7">
        <v>16</v>
      </c>
      <c r="B21" s="8">
        <v>0.94</v>
      </c>
      <c r="C21" s="8">
        <f t="shared" si="0"/>
        <v>658</v>
      </c>
      <c r="D21" s="8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7">
        <v>17</v>
      </c>
      <c r="B22" s="8">
        <v>0.99</v>
      </c>
      <c r="C22" s="8">
        <f t="shared" si="0"/>
        <v>693</v>
      </c>
      <c r="D22" s="8"/>
      <c r="E22" s="8"/>
      <c r="F22" s="20"/>
      <c r="G22" s="20"/>
      <c r="H22" s="20"/>
      <c r="I22" s="20"/>
      <c r="J22" s="21"/>
      <c r="K22" s="21"/>
      <c r="L22" s="21"/>
      <c r="M22" s="21"/>
      <c r="N22" s="21"/>
      <c r="O22" s="21"/>
      <c r="P22" s="21"/>
    </row>
    <row r="23" spans="1:16">
      <c r="A23" s="17">
        <v>18</v>
      </c>
      <c r="B23" s="8">
        <v>1</v>
      </c>
      <c r="C23" s="8">
        <f t="shared" si="0"/>
        <v>700</v>
      </c>
      <c r="D23" s="8"/>
    </row>
    <row r="24" spans="1:16">
      <c r="A24" s="17">
        <v>19</v>
      </c>
      <c r="B24" s="8">
        <v>1</v>
      </c>
      <c r="C24" s="8">
        <f t="shared" si="0"/>
        <v>700</v>
      </c>
      <c r="D24" s="8"/>
    </row>
    <row r="25" spans="1:16">
      <c r="A25" s="17">
        <v>20</v>
      </c>
      <c r="B25" s="8">
        <v>0.96</v>
      </c>
      <c r="C25" s="8">
        <f t="shared" si="0"/>
        <v>672</v>
      </c>
      <c r="D25" s="8"/>
    </row>
    <row r="26" spans="1:16">
      <c r="A26" s="17">
        <v>21</v>
      </c>
      <c r="B26" s="8">
        <v>0.91</v>
      </c>
      <c r="C26" s="8">
        <f t="shared" si="0"/>
        <v>637</v>
      </c>
      <c r="D26" s="8"/>
    </row>
    <row r="27" spans="1:16">
      <c r="A27" s="17">
        <v>22</v>
      </c>
      <c r="B27" s="8">
        <v>0.83</v>
      </c>
      <c r="C27" s="8">
        <f t="shared" si="0"/>
        <v>581</v>
      </c>
      <c r="D27" s="8"/>
    </row>
    <row r="28" spans="1:16">
      <c r="A28" s="17">
        <v>23</v>
      </c>
      <c r="B28" s="8">
        <v>0.73</v>
      </c>
      <c r="C28" s="8">
        <f t="shared" si="0"/>
        <v>511</v>
      </c>
      <c r="D28" s="8"/>
    </row>
    <row r="29" spans="1:16">
      <c r="A29" s="17">
        <v>24</v>
      </c>
      <c r="B29" s="8">
        <v>0.63</v>
      </c>
      <c r="C29" s="8">
        <f t="shared" si="0"/>
        <v>441</v>
      </c>
      <c r="D29" s="8"/>
    </row>
  </sheetData>
  <mergeCells count="3">
    <mergeCell ref="A1:I1"/>
    <mergeCell ref="A2:D2"/>
    <mergeCell ref="D13:E14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5" zoomScale="80" zoomScaleNormal="80" zoomScalePageLayoutView="80" workbookViewId="0">
      <selection activeCell="F15" sqref="F15:P16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60</v>
      </c>
      <c r="D5" s="19" t="s">
        <v>63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62</v>
      </c>
    </row>
    <row r="6" spans="1:16">
      <c r="A6">
        <v>1</v>
      </c>
      <c r="B6" s="8">
        <v>0.67</v>
      </c>
      <c r="C6" s="8">
        <f>1000*B6</f>
        <v>670</v>
      </c>
      <c r="D6" s="8"/>
      <c r="E6" s="21"/>
      <c r="F6" s="7">
        <v>1</v>
      </c>
      <c r="G6" s="4">
        <v>101</v>
      </c>
      <c r="H6" s="4" t="s">
        <v>34</v>
      </c>
      <c r="I6" s="7">
        <v>20</v>
      </c>
      <c r="J6" s="7">
        <v>20</v>
      </c>
      <c r="K6" s="7">
        <v>20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1000*B7</f>
        <v>630</v>
      </c>
      <c r="D7" s="8"/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70</v>
      </c>
      <c r="K7" s="7">
        <v>70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600</v>
      </c>
      <c r="D8" s="8"/>
      <c r="E8" s="21"/>
      <c r="F8" s="7">
        <f t="shared" ref="F8:F14" si="1">1+F7</f>
        <v>3</v>
      </c>
      <c r="G8" s="4">
        <v>102</v>
      </c>
      <c r="H8" s="4" t="s">
        <v>34</v>
      </c>
      <c r="I8" s="7">
        <v>20</v>
      </c>
      <c r="J8" s="7">
        <v>20</v>
      </c>
      <c r="K8" s="7">
        <v>20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590</v>
      </c>
      <c r="D9" s="8"/>
      <c r="E9" s="21"/>
      <c r="F9" s="7">
        <f t="shared" si="1"/>
        <v>4</v>
      </c>
      <c r="G9" s="4">
        <v>102</v>
      </c>
      <c r="H9" s="4" t="s">
        <v>35</v>
      </c>
      <c r="I9" s="7">
        <v>76</v>
      </c>
      <c r="J9" s="7">
        <v>70</v>
      </c>
      <c r="K9" s="7">
        <v>70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590</v>
      </c>
      <c r="D10" s="8"/>
      <c r="E10" s="21"/>
      <c r="F10" s="7">
        <f t="shared" si="1"/>
        <v>5</v>
      </c>
      <c r="G10" s="4">
        <v>107</v>
      </c>
      <c r="H10" s="4" t="s">
        <v>35</v>
      </c>
      <c r="I10" s="7">
        <v>100</v>
      </c>
      <c r="J10" s="7">
        <v>100</v>
      </c>
      <c r="K10" s="7">
        <v>100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600</v>
      </c>
      <c r="D11" s="8"/>
      <c r="E11" s="21"/>
      <c r="F11" s="7">
        <f t="shared" si="1"/>
        <v>6</v>
      </c>
      <c r="G11" s="4">
        <v>107</v>
      </c>
      <c r="H11" s="4" t="s">
        <v>35</v>
      </c>
      <c r="I11" s="7">
        <v>100</v>
      </c>
      <c r="J11" s="7">
        <v>100</v>
      </c>
      <c r="K11" s="7">
        <v>100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2">A11+1</f>
        <v>7</v>
      </c>
      <c r="B12" s="8">
        <v>0.74</v>
      </c>
      <c r="C12" s="8">
        <f t="shared" si="0"/>
        <v>740</v>
      </c>
      <c r="D12" s="8"/>
      <c r="E12" s="21"/>
      <c r="F12" s="7">
        <f t="shared" si="1"/>
        <v>7</v>
      </c>
      <c r="G12" s="4">
        <v>113</v>
      </c>
      <c r="H12" s="4" t="s">
        <v>35</v>
      </c>
      <c r="I12" s="7">
        <v>197</v>
      </c>
      <c r="J12" s="7">
        <v>190</v>
      </c>
      <c r="K12" s="7">
        <v>190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2"/>
        <v>8</v>
      </c>
      <c r="B13" s="8">
        <v>0.86</v>
      </c>
      <c r="C13" s="8">
        <f t="shared" si="0"/>
        <v>860</v>
      </c>
      <c r="D13" s="8"/>
      <c r="E13" s="21"/>
      <c r="F13" s="7">
        <f t="shared" si="1"/>
        <v>8</v>
      </c>
      <c r="G13" s="4">
        <v>113</v>
      </c>
      <c r="H13" s="4" t="s">
        <v>35</v>
      </c>
      <c r="I13" s="7">
        <v>197</v>
      </c>
      <c r="J13" s="7">
        <v>190</v>
      </c>
      <c r="K13" s="7">
        <v>190</v>
      </c>
      <c r="L13">
        <v>3</v>
      </c>
      <c r="M13">
        <v>4</v>
      </c>
      <c r="N13" s="7">
        <v>104</v>
      </c>
      <c r="O13">
        <v>0</v>
      </c>
      <c r="P13" s="7">
        <v>17.212499999999999</v>
      </c>
    </row>
    <row r="14" spans="1:16">
      <c r="A14">
        <f t="shared" si="2"/>
        <v>9</v>
      </c>
      <c r="B14" s="8">
        <v>0.95</v>
      </c>
      <c r="C14" s="8">
        <f t="shared" si="0"/>
        <v>950</v>
      </c>
      <c r="D14" s="8"/>
      <c r="E14" s="21"/>
      <c r="F14" s="7">
        <f t="shared" si="1"/>
        <v>9</v>
      </c>
      <c r="G14" s="4">
        <v>115</v>
      </c>
      <c r="H14" s="4" t="s">
        <v>34</v>
      </c>
      <c r="I14" s="7">
        <v>12</v>
      </c>
      <c r="J14" s="7">
        <v>12</v>
      </c>
      <c r="K14" s="7">
        <v>12</v>
      </c>
      <c r="L14">
        <v>1</v>
      </c>
      <c r="M14">
        <v>2</v>
      </c>
      <c r="N14" s="7">
        <v>5.4</v>
      </c>
      <c r="O14">
        <v>12</v>
      </c>
      <c r="P14" s="7">
        <v>29.452999999999999</v>
      </c>
    </row>
    <row r="15" spans="1:16" ht="14.5" customHeight="1">
      <c r="A15" s="17">
        <f t="shared" si="2"/>
        <v>10</v>
      </c>
      <c r="B15" s="8">
        <v>0.96</v>
      </c>
      <c r="C15" s="8">
        <f t="shared" si="0"/>
        <v>960</v>
      </c>
      <c r="D15" s="27" t="s">
        <v>65</v>
      </c>
      <c r="E15" s="27"/>
      <c r="F15" s="23">
        <v>10</v>
      </c>
      <c r="G15" s="4">
        <v>115</v>
      </c>
      <c r="H15" s="4" t="s">
        <v>36</v>
      </c>
      <c r="I15" s="7">
        <v>155</v>
      </c>
      <c r="J15" s="7">
        <v>70</v>
      </c>
      <c r="K15" s="7">
        <v>80</v>
      </c>
      <c r="L15">
        <v>16</v>
      </c>
      <c r="M15">
        <v>24</v>
      </c>
      <c r="N15" s="7">
        <v>54.24</v>
      </c>
      <c r="O15">
        <v>134</v>
      </c>
      <c r="P15" s="7">
        <v>23.8096</v>
      </c>
    </row>
    <row r="16" spans="1:16">
      <c r="A16" s="17">
        <f t="shared" si="2"/>
        <v>11</v>
      </c>
      <c r="B16" s="8">
        <v>0.96</v>
      </c>
      <c r="C16" s="8">
        <f t="shared" si="0"/>
        <v>960</v>
      </c>
      <c r="D16" s="27"/>
      <c r="E16" s="27"/>
      <c r="F16" s="23">
        <v>11</v>
      </c>
      <c r="G16" s="4">
        <v>116</v>
      </c>
      <c r="H16" s="4" t="s">
        <v>36</v>
      </c>
      <c r="I16" s="7">
        <v>155</v>
      </c>
      <c r="J16" s="7">
        <v>70</v>
      </c>
      <c r="K16" s="7">
        <v>80</v>
      </c>
      <c r="L16">
        <v>16</v>
      </c>
      <c r="M16">
        <v>24</v>
      </c>
      <c r="N16" s="7">
        <v>54.24</v>
      </c>
      <c r="O16">
        <v>123</v>
      </c>
      <c r="P16" s="7">
        <v>23.819600000000001</v>
      </c>
    </row>
    <row r="17" spans="1:16">
      <c r="A17" s="17">
        <f t="shared" si="2"/>
        <v>12</v>
      </c>
      <c r="B17" s="8">
        <v>0.95</v>
      </c>
      <c r="C17" s="8">
        <f t="shared" si="0"/>
        <v>950</v>
      </c>
      <c r="D17" s="8"/>
      <c r="E17" s="20"/>
      <c r="L17" s="21"/>
      <c r="M17" s="21"/>
      <c r="N17" s="21"/>
      <c r="O17" s="21"/>
      <c r="P17" s="21"/>
    </row>
    <row r="18" spans="1:16">
      <c r="A18" s="17">
        <v>13</v>
      </c>
      <c r="B18" s="8">
        <v>0.95</v>
      </c>
      <c r="C18" s="8">
        <f t="shared" si="0"/>
        <v>950</v>
      </c>
      <c r="D18" s="8"/>
      <c r="E18" s="20"/>
      <c r="F18" s="21"/>
      <c r="G18" s="4"/>
      <c r="H18" s="4"/>
      <c r="I18" s="21"/>
      <c r="J18" s="21"/>
      <c r="K18" s="21"/>
      <c r="L18" s="21"/>
      <c r="M18" s="21"/>
      <c r="N18" s="21"/>
      <c r="O18" s="21"/>
      <c r="P18" s="21"/>
    </row>
    <row r="19" spans="1:16">
      <c r="A19" s="17">
        <v>14</v>
      </c>
      <c r="B19" s="8">
        <v>0.95</v>
      </c>
      <c r="C19" s="8">
        <f t="shared" si="0"/>
        <v>950</v>
      </c>
      <c r="D19" s="8"/>
      <c r="E19" s="20"/>
      <c r="F19" s="21"/>
      <c r="G19" s="4"/>
      <c r="H19" s="4"/>
      <c r="I19" s="21"/>
      <c r="J19" s="21"/>
      <c r="K19" s="21"/>
      <c r="L19" s="21"/>
      <c r="M19" s="21"/>
      <c r="N19" s="21"/>
      <c r="O19" s="21"/>
      <c r="P19" s="21"/>
    </row>
    <row r="20" spans="1:16">
      <c r="A20" s="17">
        <v>15</v>
      </c>
      <c r="B20" s="8">
        <v>0.93</v>
      </c>
      <c r="C20" s="8">
        <f t="shared" si="0"/>
        <v>930</v>
      </c>
      <c r="D20" s="8"/>
      <c r="E20" s="20"/>
      <c r="F20" s="21"/>
      <c r="G20" s="4"/>
      <c r="H20" s="21" t="s">
        <v>46</v>
      </c>
      <c r="I20" s="21">
        <f>SUM(I6:I16)</f>
        <v>1108</v>
      </c>
      <c r="J20" s="21">
        <f t="shared" ref="J20:K20" si="3">SUM(J6:J16)</f>
        <v>912</v>
      </c>
      <c r="K20" s="21">
        <f t="shared" si="3"/>
        <v>932</v>
      </c>
      <c r="L20" s="21"/>
      <c r="M20" s="21"/>
      <c r="N20" s="21"/>
      <c r="O20" s="21"/>
      <c r="P20" s="21"/>
    </row>
    <row r="21" spans="1:16">
      <c r="A21" s="17">
        <v>16</v>
      </c>
      <c r="B21" s="8">
        <v>0.94</v>
      </c>
      <c r="C21" s="8">
        <f t="shared" si="0"/>
        <v>940</v>
      </c>
      <c r="D21" s="8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7">
        <v>17</v>
      </c>
      <c r="B22" s="8">
        <v>0.99</v>
      </c>
      <c r="C22" s="8">
        <f t="shared" si="0"/>
        <v>990</v>
      </c>
      <c r="D22" s="8"/>
      <c r="E22" s="8"/>
      <c r="F22" s="20"/>
      <c r="G22" s="20"/>
      <c r="H22" s="20"/>
      <c r="I22" s="20"/>
      <c r="J22" s="21"/>
      <c r="K22" s="21"/>
      <c r="L22" s="21"/>
      <c r="M22" s="21"/>
      <c r="N22" s="21"/>
      <c r="O22" s="21"/>
      <c r="P22" s="21"/>
    </row>
    <row r="23" spans="1:16">
      <c r="A23" s="17">
        <v>18</v>
      </c>
      <c r="B23" s="8">
        <v>1</v>
      </c>
      <c r="C23" s="8">
        <f t="shared" si="0"/>
        <v>1000</v>
      </c>
      <c r="D23" s="8"/>
    </row>
    <row r="24" spans="1:16">
      <c r="A24" s="17">
        <v>19</v>
      </c>
      <c r="B24" s="8">
        <v>1</v>
      </c>
      <c r="C24" s="8">
        <f t="shared" si="0"/>
        <v>1000</v>
      </c>
      <c r="D24" s="8"/>
    </row>
    <row r="25" spans="1:16">
      <c r="A25" s="17">
        <v>20</v>
      </c>
      <c r="B25" s="8">
        <v>0.96</v>
      </c>
      <c r="C25" s="8">
        <f t="shared" si="0"/>
        <v>960</v>
      </c>
      <c r="D25" s="8"/>
    </row>
    <row r="26" spans="1:16">
      <c r="A26" s="17">
        <v>21</v>
      </c>
      <c r="B26" s="8">
        <v>0.91</v>
      </c>
      <c r="C26" s="8">
        <f t="shared" si="0"/>
        <v>910</v>
      </c>
      <c r="D26" s="8"/>
    </row>
    <row r="27" spans="1:16">
      <c r="A27" s="17">
        <v>22</v>
      </c>
      <c r="B27" s="8">
        <v>0.83</v>
      </c>
      <c r="C27" s="8">
        <f t="shared" si="0"/>
        <v>830</v>
      </c>
      <c r="D27" s="8"/>
    </row>
    <row r="28" spans="1:16">
      <c r="A28" s="17">
        <v>23</v>
      </c>
      <c r="B28" s="8">
        <v>0.73</v>
      </c>
      <c r="C28" s="8">
        <f t="shared" si="0"/>
        <v>730</v>
      </c>
      <c r="D28" s="8"/>
    </row>
    <row r="29" spans="1:16">
      <c r="A29" s="17">
        <v>24</v>
      </c>
      <c r="B29" s="8">
        <v>0.63</v>
      </c>
      <c r="C29" s="8">
        <f t="shared" si="0"/>
        <v>630</v>
      </c>
      <c r="D29" s="8"/>
    </row>
  </sheetData>
  <mergeCells count="3">
    <mergeCell ref="A1:I1"/>
    <mergeCell ref="A2:D2"/>
    <mergeCell ref="D15:E16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zoomScale="80" zoomScaleNormal="80" zoomScalePageLayoutView="80" workbookViewId="0">
      <selection activeCell="F17" sqref="F17:P18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60</v>
      </c>
      <c r="D5" s="19" t="s">
        <v>66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62</v>
      </c>
    </row>
    <row r="6" spans="1:16">
      <c r="A6">
        <v>1</v>
      </c>
      <c r="B6" s="8">
        <v>0.67</v>
      </c>
      <c r="C6" s="8">
        <f>1500*B6</f>
        <v>1005.0000000000001</v>
      </c>
      <c r="D6" s="8"/>
      <c r="E6" s="21"/>
      <c r="F6" s="7">
        <v>1</v>
      </c>
      <c r="G6" s="4">
        <v>101</v>
      </c>
      <c r="H6" s="4" t="s">
        <v>34</v>
      </c>
      <c r="I6" s="7">
        <v>20</v>
      </c>
      <c r="J6" s="7">
        <v>20</v>
      </c>
      <c r="K6" s="7">
        <v>20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1500*B7</f>
        <v>945</v>
      </c>
      <c r="D7" s="8"/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70</v>
      </c>
      <c r="K7" s="7">
        <v>70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900</v>
      </c>
      <c r="D8" s="8"/>
      <c r="E8" s="21"/>
      <c r="F8" s="7">
        <f t="shared" ref="F8:F14" si="1">1+F7</f>
        <v>3</v>
      </c>
      <c r="G8" s="4">
        <v>102</v>
      </c>
      <c r="H8" s="4" t="s">
        <v>34</v>
      </c>
      <c r="I8" s="7">
        <v>20</v>
      </c>
      <c r="J8" s="7">
        <v>20</v>
      </c>
      <c r="K8" s="7">
        <v>20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885</v>
      </c>
      <c r="D9" s="8"/>
      <c r="E9" s="21"/>
      <c r="F9" s="7">
        <f t="shared" si="1"/>
        <v>4</v>
      </c>
      <c r="G9" s="4">
        <v>102</v>
      </c>
      <c r="H9" s="4" t="s">
        <v>35</v>
      </c>
      <c r="I9" s="7">
        <v>76</v>
      </c>
      <c r="J9" s="7">
        <v>70</v>
      </c>
      <c r="K9" s="7">
        <v>70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885</v>
      </c>
      <c r="D10" s="8"/>
      <c r="E10" s="21"/>
      <c r="F10" s="7">
        <f t="shared" si="1"/>
        <v>5</v>
      </c>
      <c r="G10" s="4">
        <v>107</v>
      </c>
      <c r="H10" s="4" t="s">
        <v>35</v>
      </c>
      <c r="I10" s="7">
        <v>100</v>
      </c>
      <c r="J10" s="7">
        <v>100</v>
      </c>
      <c r="K10" s="7">
        <v>100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900</v>
      </c>
      <c r="D11" s="8"/>
      <c r="E11" s="21"/>
      <c r="F11" s="7">
        <f t="shared" si="1"/>
        <v>6</v>
      </c>
      <c r="G11" s="4">
        <v>107</v>
      </c>
      <c r="H11" s="4" t="s">
        <v>35</v>
      </c>
      <c r="I11" s="7">
        <v>100</v>
      </c>
      <c r="J11" s="7">
        <v>100</v>
      </c>
      <c r="K11" s="7">
        <v>100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2">A11+1</f>
        <v>7</v>
      </c>
      <c r="B12" s="8">
        <v>0.74</v>
      </c>
      <c r="C12" s="8">
        <f t="shared" si="0"/>
        <v>1110</v>
      </c>
      <c r="D12" s="8"/>
      <c r="E12" s="21"/>
      <c r="F12" s="7">
        <f t="shared" si="1"/>
        <v>7</v>
      </c>
      <c r="G12" s="4">
        <v>113</v>
      </c>
      <c r="H12" s="4" t="s">
        <v>35</v>
      </c>
      <c r="I12" s="7">
        <v>197</v>
      </c>
      <c r="J12" s="7">
        <v>190</v>
      </c>
      <c r="K12" s="7">
        <v>190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2"/>
        <v>8</v>
      </c>
      <c r="B13" s="8">
        <v>0.86</v>
      </c>
      <c r="C13" s="8">
        <f t="shared" si="0"/>
        <v>1290</v>
      </c>
      <c r="D13" s="8"/>
      <c r="E13" s="21"/>
      <c r="F13" s="7">
        <f t="shared" si="1"/>
        <v>8</v>
      </c>
      <c r="G13" s="4">
        <v>113</v>
      </c>
      <c r="H13" s="4" t="s">
        <v>35</v>
      </c>
      <c r="I13" s="7">
        <v>197</v>
      </c>
      <c r="J13" s="7">
        <v>190</v>
      </c>
      <c r="K13" s="7">
        <v>190</v>
      </c>
      <c r="L13">
        <v>3</v>
      </c>
      <c r="M13">
        <v>4</v>
      </c>
      <c r="N13" s="7">
        <v>104</v>
      </c>
      <c r="O13">
        <v>0</v>
      </c>
      <c r="P13" s="7">
        <v>17.212499999999999</v>
      </c>
    </row>
    <row r="14" spans="1:16">
      <c r="A14">
        <f t="shared" si="2"/>
        <v>9</v>
      </c>
      <c r="B14" s="8">
        <v>0.95</v>
      </c>
      <c r="C14" s="8">
        <f t="shared" si="0"/>
        <v>1425</v>
      </c>
      <c r="D14" s="8"/>
      <c r="E14" s="21"/>
      <c r="F14" s="7">
        <f t="shared" si="1"/>
        <v>9</v>
      </c>
      <c r="G14" s="4">
        <v>115</v>
      </c>
      <c r="H14" s="4" t="s">
        <v>34</v>
      </c>
      <c r="I14" s="7">
        <v>12</v>
      </c>
      <c r="J14" s="7">
        <v>12</v>
      </c>
      <c r="K14" s="7">
        <v>12</v>
      </c>
      <c r="L14">
        <v>1</v>
      </c>
      <c r="M14">
        <v>2</v>
      </c>
      <c r="N14" s="7">
        <v>5.4</v>
      </c>
      <c r="O14">
        <v>12</v>
      </c>
      <c r="P14" s="7">
        <v>29.452999999999999</v>
      </c>
    </row>
    <row r="15" spans="1:16">
      <c r="A15" s="17">
        <f t="shared" si="2"/>
        <v>10</v>
      </c>
      <c r="B15" s="8">
        <v>0.96</v>
      </c>
      <c r="C15" s="8">
        <f t="shared" si="0"/>
        <v>1440</v>
      </c>
      <c r="D15" s="8"/>
      <c r="E15" s="21"/>
      <c r="F15" s="7">
        <v>10</v>
      </c>
      <c r="G15" s="4">
        <v>115</v>
      </c>
      <c r="H15" s="4" t="s">
        <v>36</v>
      </c>
      <c r="I15" s="7">
        <v>155</v>
      </c>
      <c r="J15" s="7">
        <v>70</v>
      </c>
      <c r="K15" s="7">
        <v>80</v>
      </c>
      <c r="L15">
        <v>16</v>
      </c>
      <c r="M15">
        <v>24</v>
      </c>
      <c r="N15" s="7">
        <v>54.24</v>
      </c>
      <c r="O15">
        <v>134</v>
      </c>
      <c r="P15" s="7">
        <v>23.8096</v>
      </c>
    </row>
    <row r="16" spans="1:16">
      <c r="A16" s="17">
        <f t="shared" si="2"/>
        <v>11</v>
      </c>
      <c r="B16" s="8">
        <v>0.96</v>
      </c>
      <c r="C16" s="8">
        <f t="shared" si="0"/>
        <v>1440</v>
      </c>
      <c r="D16" s="8"/>
      <c r="E16" s="20"/>
      <c r="F16" s="7">
        <v>11</v>
      </c>
      <c r="G16" s="4">
        <v>116</v>
      </c>
      <c r="H16" s="4" t="s">
        <v>36</v>
      </c>
      <c r="I16" s="7">
        <v>155</v>
      </c>
      <c r="J16" s="7">
        <v>70</v>
      </c>
      <c r="K16" s="7">
        <v>80</v>
      </c>
      <c r="L16">
        <v>16</v>
      </c>
      <c r="M16">
        <v>24</v>
      </c>
      <c r="N16" s="7">
        <v>54.24</v>
      </c>
      <c r="O16">
        <v>123</v>
      </c>
      <c r="P16" s="7">
        <v>23.819600000000001</v>
      </c>
    </row>
    <row r="17" spans="1:16">
      <c r="A17" s="17">
        <f t="shared" si="2"/>
        <v>12</v>
      </c>
      <c r="B17" s="8">
        <v>0.95</v>
      </c>
      <c r="C17" s="8">
        <f t="shared" si="0"/>
        <v>1425</v>
      </c>
      <c r="D17" s="26" t="s">
        <v>65</v>
      </c>
      <c r="E17" s="26"/>
      <c r="F17" s="7">
        <f t="shared" ref="F17:F18" si="3">1+F16</f>
        <v>12</v>
      </c>
      <c r="G17" s="4">
        <v>118</v>
      </c>
      <c r="H17" s="4" t="s">
        <v>37</v>
      </c>
      <c r="I17" s="7">
        <v>400</v>
      </c>
      <c r="J17" s="7">
        <v>280</v>
      </c>
      <c r="K17" s="7">
        <v>280</v>
      </c>
      <c r="L17">
        <v>24</v>
      </c>
      <c r="M17">
        <v>168</v>
      </c>
      <c r="N17" s="7">
        <v>100</v>
      </c>
      <c r="O17">
        <v>0</v>
      </c>
      <c r="P17" s="7">
        <v>6.9607890000000001</v>
      </c>
    </row>
    <row r="18" spans="1:16">
      <c r="A18" s="17">
        <v>13</v>
      </c>
      <c r="B18" s="8">
        <v>0.95</v>
      </c>
      <c r="C18" s="8">
        <f t="shared" si="0"/>
        <v>1425</v>
      </c>
      <c r="D18" s="26"/>
      <c r="E18" s="26"/>
      <c r="F18" s="7">
        <f t="shared" si="3"/>
        <v>13</v>
      </c>
      <c r="G18" s="4">
        <v>121</v>
      </c>
      <c r="H18" s="4" t="s">
        <v>37</v>
      </c>
      <c r="I18" s="7">
        <v>400</v>
      </c>
      <c r="J18" s="7">
        <v>280</v>
      </c>
      <c r="K18" s="7">
        <v>280</v>
      </c>
      <c r="L18">
        <v>24</v>
      </c>
      <c r="M18">
        <v>168</v>
      </c>
      <c r="N18" s="7">
        <v>100</v>
      </c>
      <c r="O18">
        <v>377</v>
      </c>
      <c r="P18" s="7">
        <v>6.9707889999999999</v>
      </c>
    </row>
    <row r="19" spans="1:16">
      <c r="A19" s="17">
        <v>14</v>
      </c>
      <c r="B19" s="8">
        <v>0.95</v>
      </c>
      <c r="C19" s="8">
        <f t="shared" si="0"/>
        <v>1425</v>
      </c>
      <c r="D19" s="8"/>
      <c r="E19" s="20"/>
      <c r="F19" s="21"/>
      <c r="G19" s="4"/>
      <c r="H19" s="4"/>
      <c r="I19" s="21"/>
      <c r="J19" s="21"/>
      <c r="K19" s="21"/>
      <c r="L19" s="21"/>
      <c r="M19" s="21"/>
      <c r="N19" s="21"/>
      <c r="O19" s="21"/>
      <c r="P19" s="21"/>
    </row>
    <row r="20" spans="1:16">
      <c r="A20" s="17">
        <v>15</v>
      </c>
      <c r="B20" s="8">
        <v>0.93</v>
      </c>
      <c r="C20" s="8">
        <f t="shared" si="0"/>
        <v>1395</v>
      </c>
      <c r="D20" s="8"/>
      <c r="E20" s="20"/>
      <c r="F20" s="21"/>
      <c r="G20" s="4"/>
      <c r="H20" s="21" t="s">
        <v>46</v>
      </c>
      <c r="I20" s="21">
        <f>SUM(I6:I18)</f>
        <v>1908</v>
      </c>
      <c r="J20" s="21">
        <f t="shared" ref="J20:K20" si="4">SUM(J6:J18)</f>
        <v>1472</v>
      </c>
      <c r="K20" s="21">
        <f t="shared" si="4"/>
        <v>1492</v>
      </c>
      <c r="L20" s="21"/>
      <c r="M20" s="21"/>
      <c r="N20" s="21"/>
      <c r="O20" s="21"/>
      <c r="P20" s="21"/>
    </row>
    <row r="21" spans="1:16">
      <c r="A21" s="17">
        <v>16</v>
      </c>
      <c r="B21" s="8">
        <v>0.94</v>
      </c>
      <c r="C21" s="8">
        <f t="shared" si="0"/>
        <v>1410</v>
      </c>
      <c r="D21" s="8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7">
        <v>17</v>
      </c>
      <c r="B22" s="8">
        <v>0.99</v>
      </c>
      <c r="C22" s="8">
        <f t="shared" si="0"/>
        <v>1485</v>
      </c>
      <c r="D22" s="8"/>
      <c r="E22" s="8"/>
      <c r="F22" s="20"/>
      <c r="G22" s="20"/>
      <c r="H22" s="20"/>
      <c r="I22" s="20"/>
      <c r="J22" s="21"/>
      <c r="K22" s="21"/>
      <c r="L22" s="21"/>
      <c r="M22" s="21"/>
      <c r="N22" s="21"/>
      <c r="O22" s="21"/>
      <c r="P22" s="21"/>
    </row>
    <row r="23" spans="1:16">
      <c r="A23" s="17">
        <v>18</v>
      </c>
      <c r="B23" s="8">
        <v>1</v>
      </c>
      <c r="C23" s="8">
        <f t="shared" si="0"/>
        <v>1500</v>
      </c>
      <c r="D23" s="8"/>
    </row>
    <row r="24" spans="1:16">
      <c r="A24" s="17">
        <v>19</v>
      </c>
      <c r="B24" s="8">
        <v>1</v>
      </c>
      <c r="C24" s="8">
        <f t="shared" si="0"/>
        <v>1500</v>
      </c>
      <c r="D24" s="8"/>
    </row>
    <row r="25" spans="1:16">
      <c r="A25" s="17">
        <v>20</v>
      </c>
      <c r="B25" s="8">
        <v>0.96</v>
      </c>
      <c r="C25" s="8">
        <f t="shared" si="0"/>
        <v>1440</v>
      </c>
      <c r="D25" s="8"/>
    </row>
    <row r="26" spans="1:16">
      <c r="A26" s="17">
        <v>21</v>
      </c>
      <c r="B26" s="8">
        <v>0.91</v>
      </c>
      <c r="C26" s="8">
        <f t="shared" si="0"/>
        <v>1365</v>
      </c>
      <c r="D26" s="8"/>
    </row>
    <row r="27" spans="1:16">
      <c r="A27" s="17">
        <v>22</v>
      </c>
      <c r="B27" s="8">
        <v>0.83</v>
      </c>
      <c r="C27" s="8">
        <f t="shared" si="0"/>
        <v>1245</v>
      </c>
      <c r="D27" s="8"/>
    </row>
    <row r="28" spans="1:16">
      <c r="A28" s="17">
        <v>23</v>
      </c>
      <c r="B28" s="8">
        <v>0.73</v>
      </c>
      <c r="C28" s="8">
        <f t="shared" si="0"/>
        <v>1095</v>
      </c>
      <c r="D28" s="8"/>
    </row>
    <row r="29" spans="1:16">
      <c r="A29" s="17">
        <v>24</v>
      </c>
      <c r="B29" s="8">
        <v>0.63</v>
      </c>
      <c r="C29" s="8">
        <f t="shared" si="0"/>
        <v>945</v>
      </c>
      <c r="D29" s="8"/>
    </row>
  </sheetData>
  <mergeCells count="3">
    <mergeCell ref="A1:I1"/>
    <mergeCell ref="A2:D2"/>
    <mergeCell ref="D17:E18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zoomScale="80" zoomScaleNormal="80" zoomScalePageLayoutView="80" workbookViewId="0">
      <selection activeCell="O29" sqref="O29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60</v>
      </c>
      <c r="D5" s="19" t="s">
        <v>67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62</v>
      </c>
    </row>
    <row r="6" spans="1:16">
      <c r="A6">
        <v>1</v>
      </c>
      <c r="B6" s="8">
        <v>0.67</v>
      </c>
      <c r="C6" s="8">
        <f>2000*B6</f>
        <v>1340</v>
      </c>
      <c r="D6" s="8"/>
      <c r="E6" s="21"/>
      <c r="F6" s="7">
        <v>1</v>
      </c>
      <c r="G6" s="4">
        <v>101</v>
      </c>
      <c r="H6" s="4" t="s">
        <v>34</v>
      </c>
      <c r="I6" s="7">
        <v>20</v>
      </c>
      <c r="J6" s="7">
        <v>20</v>
      </c>
      <c r="K6" s="7">
        <v>20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2000*B7</f>
        <v>1260</v>
      </c>
      <c r="D7" s="8"/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70</v>
      </c>
      <c r="K7" s="7">
        <v>70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1200</v>
      </c>
      <c r="D8" s="8"/>
      <c r="E8" s="21"/>
      <c r="F8" s="7">
        <f t="shared" ref="F8:F14" si="1">1+F7</f>
        <v>3</v>
      </c>
      <c r="G8" s="4">
        <v>102</v>
      </c>
      <c r="H8" s="4" t="s">
        <v>34</v>
      </c>
      <c r="I8" s="7">
        <v>20</v>
      </c>
      <c r="J8" s="7">
        <v>20</v>
      </c>
      <c r="K8" s="7">
        <v>20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1180</v>
      </c>
      <c r="D9" s="8"/>
      <c r="E9" s="21"/>
      <c r="F9" s="7">
        <f t="shared" si="1"/>
        <v>4</v>
      </c>
      <c r="G9" s="4">
        <v>102</v>
      </c>
      <c r="H9" s="4" t="s">
        <v>35</v>
      </c>
      <c r="I9" s="7">
        <v>76</v>
      </c>
      <c r="J9" s="7">
        <v>70</v>
      </c>
      <c r="K9" s="7">
        <v>70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1180</v>
      </c>
      <c r="D10" s="8"/>
      <c r="E10" s="21"/>
      <c r="F10" s="7">
        <f t="shared" si="1"/>
        <v>5</v>
      </c>
      <c r="G10" s="4">
        <v>107</v>
      </c>
      <c r="H10" s="4" t="s">
        <v>35</v>
      </c>
      <c r="I10" s="7">
        <v>100</v>
      </c>
      <c r="J10" s="7">
        <v>100</v>
      </c>
      <c r="K10" s="7">
        <v>100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1200</v>
      </c>
      <c r="D11" s="8"/>
      <c r="E11" s="21"/>
      <c r="F11" s="7">
        <f t="shared" si="1"/>
        <v>6</v>
      </c>
      <c r="G11" s="4">
        <v>107</v>
      </c>
      <c r="H11" s="4" t="s">
        <v>35</v>
      </c>
      <c r="I11" s="7">
        <v>100</v>
      </c>
      <c r="J11" s="7">
        <v>100</v>
      </c>
      <c r="K11" s="7">
        <v>100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2">A11+1</f>
        <v>7</v>
      </c>
      <c r="B12" s="8">
        <v>0.74</v>
      </c>
      <c r="C12" s="8">
        <f t="shared" si="0"/>
        <v>1480</v>
      </c>
      <c r="D12" s="8"/>
      <c r="E12" s="21"/>
      <c r="F12" s="7">
        <f t="shared" si="1"/>
        <v>7</v>
      </c>
      <c r="G12" s="4">
        <v>113</v>
      </c>
      <c r="H12" s="4" t="s">
        <v>35</v>
      </c>
      <c r="I12" s="7">
        <v>197</v>
      </c>
      <c r="J12" s="7">
        <v>190</v>
      </c>
      <c r="K12" s="7">
        <v>190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2"/>
        <v>8</v>
      </c>
      <c r="B13" s="8">
        <v>0.86</v>
      </c>
      <c r="C13" s="8">
        <f t="shared" si="0"/>
        <v>1720</v>
      </c>
      <c r="D13" s="8"/>
      <c r="E13" s="21"/>
      <c r="F13" s="7">
        <f t="shared" si="1"/>
        <v>8</v>
      </c>
      <c r="G13" s="4">
        <v>113</v>
      </c>
      <c r="H13" s="4" t="s">
        <v>35</v>
      </c>
      <c r="I13" s="7">
        <v>197</v>
      </c>
      <c r="J13" s="7">
        <v>190</v>
      </c>
      <c r="K13" s="7">
        <v>190</v>
      </c>
      <c r="L13">
        <v>3</v>
      </c>
      <c r="M13">
        <v>4</v>
      </c>
      <c r="N13" s="7">
        <v>104</v>
      </c>
      <c r="O13">
        <v>0</v>
      </c>
      <c r="P13" s="7">
        <v>17.212499999999999</v>
      </c>
    </row>
    <row r="14" spans="1:16">
      <c r="A14">
        <f t="shared" si="2"/>
        <v>9</v>
      </c>
      <c r="B14" s="8">
        <v>0.95</v>
      </c>
      <c r="C14" s="8">
        <f t="shared" si="0"/>
        <v>1900</v>
      </c>
      <c r="D14" s="8"/>
      <c r="E14" s="21"/>
      <c r="F14" s="7">
        <f t="shared" si="1"/>
        <v>9</v>
      </c>
      <c r="G14" s="4">
        <v>115</v>
      </c>
      <c r="H14" s="4" t="s">
        <v>34</v>
      </c>
      <c r="I14" s="7">
        <v>12</v>
      </c>
      <c r="J14" s="7">
        <v>12</v>
      </c>
      <c r="K14" s="7">
        <v>12</v>
      </c>
      <c r="L14">
        <v>1</v>
      </c>
      <c r="M14">
        <v>2</v>
      </c>
      <c r="N14" s="7">
        <v>5.4</v>
      </c>
      <c r="O14">
        <v>12</v>
      </c>
      <c r="P14" s="7">
        <v>29.452999999999999</v>
      </c>
    </row>
    <row r="15" spans="1:16">
      <c r="A15" s="17">
        <f t="shared" si="2"/>
        <v>10</v>
      </c>
      <c r="B15" s="8">
        <v>0.96</v>
      </c>
      <c r="C15" s="8">
        <f t="shared" si="0"/>
        <v>1920</v>
      </c>
      <c r="D15" s="8"/>
      <c r="E15" s="21"/>
      <c r="F15" s="7">
        <v>10</v>
      </c>
      <c r="G15" s="4">
        <v>115</v>
      </c>
      <c r="H15" s="4" t="s">
        <v>36</v>
      </c>
      <c r="I15" s="7">
        <v>155</v>
      </c>
      <c r="J15" s="7">
        <v>70</v>
      </c>
      <c r="K15" s="7">
        <v>80</v>
      </c>
      <c r="L15">
        <v>16</v>
      </c>
      <c r="M15">
        <v>24</v>
      </c>
      <c r="N15" s="7">
        <v>54.24</v>
      </c>
      <c r="O15">
        <v>134</v>
      </c>
      <c r="P15" s="7">
        <v>23.8096</v>
      </c>
    </row>
    <row r="16" spans="1:16">
      <c r="A16" s="17">
        <f t="shared" si="2"/>
        <v>11</v>
      </c>
      <c r="B16" s="8">
        <v>0.96</v>
      </c>
      <c r="C16" s="8">
        <f t="shared" si="0"/>
        <v>1920</v>
      </c>
      <c r="D16" s="8"/>
      <c r="E16" s="20"/>
      <c r="F16" s="7">
        <v>11</v>
      </c>
      <c r="G16" s="4">
        <v>116</v>
      </c>
      <c r="H16" s="4" t="s">
        <v>36</v>
      </c>
      <c r="I16" s="7">
        <v>155</v>
      </c>
      <c r="J16" s="7">
        <v>70</v>
      </c>
      <c r="K16" s="7">
        <v>80</v>
      </c>
      <c r="L16">
        <v>16</v>
      </c>
      <c r="M16">
        <v>24</v>
      </c>
      <c r="N16" s="7">
        <v>54.24</v>
      </c>
      <c r="O16">
        <v>123</v>
      </c>
      <c r="P16" s="7">
        <v>23.819600000000001</v>
      </c>
    </row>
    <row r="17" spans="1:16">
      <c r="A17" s="17">
        <f t="shared" si="2"/>
        <v>12</v>
      </c>
      <c r="B17" s="8">
        <v>0.95</v>
      </c>
      <c r="C17" s="8">
        <f t="shared" si="0"/>
        <v>1900</v>
      </c>
      <c r="F17" s="7">
        <f t="shared" ref="F17:F18" si="3">1+F16</f>
        <v>12</v>
      </c>
      <c r="G17" s="4">
        <v>118</v>
      </c>
      <c r="H17" s="4" t="s">
        <v>37</v>
      </c>
      <c r="I17" s="7">
        <v>400</v>
      </c>
      <c r="J17" s="7">
        <v>280</v>
      </c>
      <c r="K17" s="7">
        <v>280</v>
      </c>
      <c r="L17">
        <v>24</v>
      </c>
      <c r="M17">
        <v>168</v>
      </c>
      <c r="N17" s="7">
        <v>100</v>
      </c>
      <c r="O17">
        <v>0</v>
      </c>
      <c r="P17" s="7">
        <v>6.9607890000000001</v>
      </c>
    </row>
    <row r="18" spans="1:16">
      <c r="A18" s="17">
        <v>13</v>
      </c>
      <c r="B18" s="8">
        <v>0.95</v>
      </c>
      <c r="C18" s="8">
        <f t="shared" si="0"/>
        <v>1900</v>
      </c>
      <c r="F18" s="7">
        <f t="shared" si="3"/>
        <v>13</v>
      </c>
      <c r="G18" s="4">
        <v>121</v>
      </c>
      <c r="H18" s="4" t="s">
        <v>37</v>
      </c>
      <c r="I18" s="7">
        <v>400</v>
      </c>
      <c r="J18" s="7">
        <v>280</v>
      </c>
      <c r="K18" s="7">
        <v>280</v>
      </c>
      <c r="L18">
        <v>24</v>
      </c>
      <c r="M18">
        <v>168</v>
      </c>
      <c r="N18" s="7">
        <v>100</v>
      </c>
      <c r="O18">
        <v>377</v>
      </c>
      <c r="P18" s="7">
        <v>6.9707889999999999</v>
      </c>
    </row>
    <row r="19" spans="1:16">
      <c r="A19" s="17">
        <v>14</v>
      </c>
      <c r="B19" s="8">
        <v>0.95</v>
      </c>
      <c r="C19" s="8">
        <f t="shared" si="0"/>
        <v>1900</v>
      </c>
      <c r="D19" s="26" t="s">
        <v>65</v>
      </c>
      <c r="E19" s="26"/>
      <c r="F19" s="7">
        <v>14</v>
      </c>
      <c r="G19" s="4">
        <v>123</v>
      </c>
      <c r="H19" s="4" t="s">
        <v>38</v>
      </c>
      <c r="I19" s="7">
        <v>350</v>
      </c>
      <c r="J19" s="7">
        <v>140</v>
      </c>
      <c r="K19" s="7">
        <v>140</v>
      </c>
      <c r="L19">
        <v>5</v>
      </c>
      <c r="M19">
        <v>8</v>
      </c>
      <c r="N19" s="7">
        <v>140</v>
      </c>
      <c r="O19">
        <v>0</v>
      </c>
      <c r="P19" s="7">
        <v>26.213099999999997</v>
      </c>
    </row>
    <row r="20" spans="1:16">
      <c r="A20" s="17">
        <v>15</v>
      </c>
      <c r="B20" s="8">
        <v>0.93</v>
      </c>
      <c r="C20" s="8">
        <f t="shared" si="0"/>
        <v>1860</v>
      </c>
      <c r="D20" s="26"/>
      <c r="E20" s="26"/>
      <c r="F20" s="7">
        <v>15</v>
      </c>
      <c r="G20" s="4">
        <v>123</v>
      </c>
      <c r="H20" s="4" t="s">
        <v>38</v>
      </c>
      <c r="I20" s="7">
        <v>350</v>
      </c>
      <c r="J20" s="7">
        <v>140</v>
      </c>
      <c r="K20" s="7">
        <v>140</v>
      </c>
      <c r="L20">
        <v>5</v>
      </c>
      <c r="M20">
        <v>8</v>
      </c>
      <c r="N20" s="7">
        <v>140</v>
      </c>
      <c r="O20">
        <v>0</v>
      </c>
      <c r="P20" s="7">
        <v>26.213200000000001</v>
      </c>
    </row>
    <row r="21" spans="1:16">
      <c r="A21" s="17">
        <v>16</v>
      </c>
      <c r="B21" s="8">
        <v>0.94</v>
      </c>
      <c r="C21" s="8">
        <f t="shared" si="0"/>
        <v>1880</v>
      </c>
      <c r="D21" s="8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7">
        <v>17</v>
      </c>
      <c r="B22" s="8">
        <v>0.99</v>
      </c>
      <c r="C22" s="8">
        <f t="shared" si="0"/>
        <v>1980</v>
      </c>
      <c r="D22" s="8"/>
      <c r="E22" s="8"/>
      <c r="F22" s="20"/>
      <c r="G22" s="20"/>
      <c r="H22" s="20"/>
      <c r="I22" s="20"/>
      <c r="J22" s="21"/>
      <c r="K22" s="21"/>
      <c r="L22" s="21"/>
      <c r="M22" s="21"/>
      <c r="N22" s="21"/>
      <c r="O22" s="21"/>
      <c r="P22" s="21"/>
    </row>
    <row r="23" spans="1:16">
      <c r="A23" s="17">
        <v>18</v>
      </c>
      <c r="B23" s="8">
        <v>1</v>
      </c>
      <c r="C23" s="8">
        <f t="shared" si="0"/>
        <v>2000</v>
      </c>
      <c r="D23" s="8"/>
      <c r="H23" s="21" t="s">
        <v>46</v>
      </c>
      <c r="I23" s="21">
        <f>SUM(I6:I20)</f>
        <v>2608</v>
      </c>
      <c r="J23" s="21">
        <f t="shared" ref="J23:K23" si="4">SUM(J6:J20)</f>
        <v>1752</v>
      </c>
      <c r="K23" s="21">
        <f t="shared" si="4"/>
        <v>1772</v>
      </c>
    </row>
    <row r="24" spans="1:16">
      <c r="A24" s="17">
        <v>19</v>
      </c>
      <c r="B24" s="8">
        <v>1</v>
      </c>
      <c r="C24" s="8">
        <f t="shared" si="0"/>
        <v>2000</v>
      </c>
      <c r="D24" s="8"/>
    </row>
    <row r="25" spans="1:16">
      <c r="A25" s="17">
        <v>20</v>
      </c>
      <c r="B25" s="8">
        <v>0.96</v>
      </c>
      <c r="C25" s="8">
        <f t="shared" si="0"/>
        <v>1920</v>
      </c>
      <c r="D25" s="8"/>
    </row>
    <row r="26" spans="1:16">
      <c r="A26" s="17">
        <v>21</v>
      </c>
      <c r="B26" s="8">
        <v>0.91</v>
      </c>
      <c r="C26" s="8">
        <f t="shared" si="0"/>
        <v>1820</v>
      </c>
      <c r="D26" s="8"/>
    </row>
    <row r="27" spans="1:16">
      <c r="A27" s="17">
        <v>22</v>
      </c>
      <c r="B27" s="8">
        <v>0.83</v>
      </c>
      <c r="C27" s="8">
        <f t="shared" si="0"/>
        <v>1660</v>
      </c>
      <c r="D27" s="8"/>
    </row>
    <row r="28" spans="1:16">
      <c r="A28" s="17">
        <v>23</v>
      </c>
      <c r="B28" s="8">
        <v>0.73</v>
      </c>
      <c r="C28" s="8">
        <f t="shared" si="0"/>
        <v>1460</v>
      </c>
      <c r="D28" s="8"/>
    </row>
    <row r="29" spans="1:16">
      <c r="A29" s="17">
        <v>24</v>
      </c>
      <c r="B29" s="8">
        <v>0.63</v>
      </c>
      <c r="C29" s="8">
        <f t="shared" si="0"/>
        <v>1260</v>
      </c>
      <c r="D29" s="8"/>
    </row>
  </sheetData>
  <mergeCells count="3">
    <mergeCell ref="A1:I1"/>
    <mergeCell ref="A2:D2"/>
    <mergeCell ref="D19:E20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4" zoomScale="80" zoomScaleNormal="80" zoomScalePageLayoutView="80" workbookViewId="0">
      <selection activeCell="A6" sqref="A6:C29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60</v>
      </c>
      <c r="D5" s="19" t="s">
        <v>68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62</v>
      </c>
    </row>
    <row r="6" spans="1:16">
      <c r="A6">
        <v>1</v>
      </c>
      <c r="B6" s="8">
        <v>0.67</v>
      </c>
      <c r="C6" s="8">
        <f>3000*B6</f>
        <v>2010.0000000000002</v>
      </c>
      <c r="D6" s="8"/>
      <c r="E6" s="21"/>
      <c r="F6" s="7">
        <v>1</v>
      </c>
      <c r="G6" s="4">
        <v>101</v>
      </c>
      <c r="H6" s="4" t="s">
        <v>34</v>
      </c>
      <c r="I6" s="7">
        <v>20</v>
      </c>
      <c r="J6" s="7">
        <v>20</v>
      </c>
      <c r="K6" s="7">
        <v>20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3000*B7</f>
        <v>1890</v>
      </c>
      <c r="D7" s="8"/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70</v>
      </c>
      <c r="K7" s="7">
        <v>70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1800</v>
      </c>
      <c r="D8" s="8"/>
      <c r="E8" s="21"/>
      <c r="F8" s="7">
        <f t="shared" ref="F8:F14" si="1">1+F7</f>
        <v>3</v>
      </c>
      <c r="G8" s="4">
        <v>102</v>
      </c>
      <c r="H8" s="4" t="s">
        <v>34</v>
      </c>
      <c r="I8" s="7">
        <v>20</v>
      </c>
      <c r="J8" s="7">
        <v>20</v>
      </c>
      <c r="K8" s="7">
        <v>20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1770</v>
      </c>
      <c r="D9" s="8"/>
      <c r="E9" s="21"/>
      <c r="F9" s="7">
        <f t="shared" si="1"/>
        <v>4</v>
      </c>
      <c r="G9" s="4">
        <v>102</v>
      </c>
      <c r="H9" s="4" t="s">
        <v>35</v>
      </c>
      <c r="I9" s="7">
        <v>76</v>
      </c>
      <c r="J9" s="7">
        <v>70</v>
      </c>
      <c r="K9" s="7">
        <v>70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1770</v>
      </c>
      <c r="D10" s="8"/>
      <c r="E10" s="21"/>
      <c r="F10" s="7">
        <f t="shared" si="1"/>
        <v>5</v>
      </c>
      <c r="G10" s="4">
        <v>107</v>
      </c>
      <c r="H10" s="4" t="s">
        <v>35</v>
      </c>
      <c r="I10" s="7">
        <v>100</v>
      </c>
      <c r="J10" s="7">
        <v>100</v>
      </c>
      <c r="K10" s="7">
        <v>100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1800</v>
      </c>
      <c r="D11" s="8"/>
      <c r="E11" s="21"/>
      <c r="F11" s="7">
        <f t="shared" si="1"/>
        <v>6</v>
      </c>
      <c r="G11" s="4">
        <v>107</v>
      </c>
      <c r="H11" s="4" t="s">
        <v>35</v>
      </c>
      <c r="I11" s="7">
        <v>100</v>
      </c>
      <c r="J11" s="7">
        <v>100</v>
      </c>
      <c r="K11" s="7">
        <v>100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2">A11+1</f>
        <v>7</v>
      </c>
      <c r="B12" s="8">
        <v>0.74</v>
      </c>
      <c r="C12" s="8">
        <f t="shared" si="0"/>
        <v>2220</v>
      </c>
      <c r="D12" s="8"/>
      <c r="E12" s="21"/>
      <c r="F12" s="7">
        <f t="shared" si="1"/>
        <v>7</v>
      </c>
      <c r="G12" s="4">
        <v>113</v>
      </c>
      <c r="H12" s="4" t="s">
        <v>35</v>
      </c>
      <c r="I12" s="7">
        <v>197</v>
      </c>
      <c r="J12" s="7">
        <v>190</v>
      </c>
      <c r="K12" s="7">
        <v>190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2"/>
        <v>8</v>
      </c>
      <c r="B13" s="8">
        <v>0.86</v>
      </c>
      <c r="C13" s="8">
        <f t="shared" si="0"/>
        <v>2580</v>
      </c>
      <c r="D13" s="8"/>
      <c r="E13" s="21"/>
      <c r="F13" s="7">
        <f t="shared" si="1"/>
        <v>8</v>
      </c>
      <c r="G13" s="4">
        <v>113</v>
      </c>
      <c r="H13" s="4" t="s">
        <v>35</v>
      </c>
      <c r="I13" s="7">
        <v>197</v>
      </c>
      <c r="J13" s="7">
        <v>190</v>
      </c>
      <c r="K13" s="7">
        <v>190</v>
      </c>
      <c r="L13">
        <v>3</v>
      </c>
      <c r="M13">
        <v>4</v>
      </c>
      <c r="N13" s="7">
        <v>104</v>
      </c>
      <c r="O13">
        <v>0</v>
      </c>
      <c r="P13" s="7">
        <v>17.212499999999999</v>
      </c>
    </row>
    <row r="14" spans="1:16">
      <c r="A14">
        <f t="shared" si="2"/>
        <v>9</v>
      </c>
      <c r="B14" s="8">
        <v>0.95</v>
      </c>
      <c r="C14" s="8">
        <f t="shared" si="0"/>
        <v>2850</v>
      </c>
      <c r="D14" s="8"/>
      <c r="E14" s="21"/>
      <c r="F14" s="7">
        <f t="shared" si="1"/>
        <v>9</v>
      </c>
      <c r="G14" s="4">
        <v>115</v>
      </c>
      <c r="H14" s="4" t="s">
        <v>34</v>
      </c>
      <c r="I14" s="7">
        <v>12</v>
      </c>
      <c r="J14" s="7">
        <v>12</v>
      </c>
      <c r="K14" s="7">
        <v>12</v>
      </c>
      <c r="L14">
        <v>1</v>
      </c>
      <c r="M14">
        <v>2</v>
      </c>
      <c r="N14" s="7">
        <v>5.4</v>
      </c>
      <c r="O14">
        <v>12</v>
      </c>
      <c r="P14" s="7">
        <v>29.452999999999999</v>
      </c>
    </row>
    <row r="15" spans="1:16">
      <c r="A15" s="17">
        <f t="shared" si="2"/>
        <v>10</v>
      </c>
      <c r="B15" s="8">
        <v>0.96</v>
      </c>
      <c r="C15" s="8">
        <f t="shared" si="0"/>
        <v>2880</v>
      </c>
      <c r="D15" s="8"/>
      <c r="E15" s="21"/>
      <c r="F15" s="7">
        <v>10</v>
      </c>
      <c r="G15" s="4">
        <v>115</v>
      </c>
      <c r="H15" s="4" t="s">
        <v>36</v>
      </c>
      <c r="I15" s="7">
        <v>155</v>
      </c>
      <c r="J15" s="7">
        <v>70</v>
      </c>
      <c r="K15" s="7">
        <v>80</v>
      </c>
      <c r="L15">
        <v>16</v>
      </c>
      <c r="M15">
        <v>24</v>
      </c>
      <c r="N15" s="7">
        <v>54.24</v>
      </c>
      <c r="O15">
        <v>134</v>
      </c>
      <c r="P15" s="7">
        <v>23.8096</v>
      </c>
    </row>
    <row r="16" spans="1:16">
      <c r="A16" s="17">
        <f t="shared" si="2"/>
        <v>11</v>
      </c>
      <c r="B16" s="8">
        <v>0.96</v>
      </c>
      <c r="C16" s="8">
        <f t="shared" si="0"/>
        <v>2880</v>
      </c>
      <c r="D16" s="8"/>
      <c r="E16" s="20"/>
      <c r="F16" s="7">
        <v>11</v>
      </c>
      <c r="G16" s="4">
        <v>116</v>
      </c>
      <c r="H16" s="4" t="s">
        <v>36</v>
      </c>
      <c r="I16" s="7">
        <v>155</v>
      </c>
      <c r="J16" s="7">
        <v>70</v>
      </c>
      <c r="K16" s="7">
        <v>80</v>
      </c>
      <c r="L16">
        <v>16</v>
      </c>
      <c r="M16">
        <v>24</v>
      </c>
      <c r="N16" s="7">
        <v>54.24</v>
      </c>
      <c r="O16">
        <v>123</v>
      </c>
      <c r="P16" s="7">
        <v>23.819600000000001</v>
      </c>
    </row>
    <row r="17" spans="1:16">
      <c r="A17" s="17">
        <f t="shared" si="2"/>
        <v>12</v>
      </c>
      <c r="B17" s="8">
        <v>0.95</v>
      </c>
      <c r="C17" s="8">
        <f t="shared" si="0"/>
        <v>2850</v>
      </c>
      <c r="F17" s="7">
        <f t="shared" ref="F17:F18" si="3">1+F16</f>
        <v>12</v>
      </c>
      <c r="G17" s="4">
        <v>118</v>
      </c>
      <c r="H17" s="4" t="s">
        <v>37</v>
      </c>
      <c r="I17" s="7">
        <v>400</v>
      </c>
      <c r="J17" s="7">
        <v>280</v>
      </c>
      <c r="K17" s="7">
        <v>280</v>
      </c>
      <c r="L17">
        <v>24</v>
      </c>
      <c r="M17">
        <v>168</v>
      </c>
      <c r="N17" s="7">
        <v>100</v>
      </c>
      <c r="O17">
        <v>0</v>
      </c>
      <c r="P17" s="7">
        <v>6.9607890000000001</v>
      </c>
    </row>
    <row r="18" spans="1:16">
      <c r="A18" s="17">
        <v>13</v>
      </c>
      <c r="B18" s="8">
        <v>0.95</v>
      </c>
      <c r="C18" s="8">
        <f t="shared" si="0"/>
        <v>2850</v>
      </c>
      <c r="F18" s="7">
        <f t="shared" si="3"/>
        <v>13</v>
      </c>
      <c r="G18" s="4">
        <v>121</v>
      </c>
      <c r="H18" s="4" t="s">
        <v>37</v>
      </c>
      <c r="I18" s="7">
        <v>400</v>
      </c>
      <c r="J18" s="7">
        <v>280</v>
      </c>
      <c r="K18" s="7">
        <v>280</v>
      </c>
      <c r="L18">
        <v>24</v>
      </c>
      <c r="M18">
        <v>168</v>
      </c>
      <c r="N18" s="7">
        <v>100</v>
      </c>
      <c r="O18">
        <v>377</v>
      </c>
      <c r="P18" s="7">
        <v>6.9707889999999999</v>
      </c>
    </row>
    <row r="19" spans="1:16">
      <c r="A19" s="17">
        <v>14</v>
      </c>
      <c r="B19" s="8">
        <v>0.95</v>
      </c>
      <c r="C19" s="8">
        <f t="shared" si="0"/>
        <v>2850</v>
      </c>
      <c r="F19" s="7">
        <v>14</v>
      </c>
      <c r="G19" s="4">
        <v>123</v>
      </c>
      <c r="H19" s="4" t="s">
        <v>38</v>
      </c>
      <c r="I19" s="7">
        <v>350</v>
      </c>
      <c r="J19" s="7">
        <v>140</v>
      </c>
      <c r="K19" s="7">
        <v>140</v>
      </c>
      <c r="L19">
        <v>5</v>
      </c>
      <c r="M19">
        <v>8</v>
      </c>
      <c r="N19" s="7">
        <v>140</v>
      </c>
      <c r="O19">
        <v>0</v>
      </c>
      <c r="P19" s="7">
        <v>26.213099999999997</v>
      </c>
    </row>
    <row r="20" spans="1:16">
      <c r="A20" s="17">
        <v>15</v>
      </c>
      <c r="B20" s="8">
        <v>0.93</v>
      </c>
      <c r="C20" s="8">
        <f t="shared" si="0"/>
        <v>2790</v>
      </c>
      <c r="F20" s="7">
        <v>15</v>
      </c>
      <c r="G20" s="4">
        <v>123</v>
      </c>
      <c r="H20" s="4" t="s">
        <v>38</v>
      </c>
      <c r="I20" s="7">
        <v>350</v>
      </c>
      <c r="J20" s="7">
        <v>140</v>
      </c>
      <c r="K20" s="7">
        <v>140</v>
      </c>
      <c r="L20">
        <v>5</v>
      </c>
      <c r="M20">
        <v>8</v>
      </c>
      <c r="N20" s="7">
        <v>140</v>
      </c>
      <c r="O20">
        <v>0</v>
      </c>
      <c r="P20" s="7">
        <v>26.213099999999997</v>
      </c>
    </row>
    <row r="21" spans="1:16">
      <c r="A21" s="17">
        <v>16</v>
      </c>
      <c r="B21" s="8">
        <v>0.94</v>
      </c>
      <c r="C21" s="8">
        <f t="shared" si="0"/>
        <v>2820</v>
      </c>
      <c r="D21" s="26" t="s">
        <v>65</v>
      </c>
      <c r="E21" s="26"/>
      <c r="F21" s="7">
        <f t="shared" ref="F21:F22" si="4">1+F20</f>
        <v>16</v>
      </c>
      <c r="G21" s="4">
        <v>118</v>
      </c>
      <c r="H21" s="4" t="s">
        <v>37</v>
      </c>
      <c r="I21" s="7">
        <v>400</v>
      </c>
      <c r="J21" s="7">
        <v>280</v>
      </c>
      <c r="K21" s="7">
        <v>280</v>
      </c>
      <c r="L21">
        <v>24</v>
      </c>
      <c r="M21">
        <v>168</v>
      </c>
      <c r="N21" s="7">
        <v>100</v>
      </c>
      <c r="O21">
        <v>0</v>
      </c>
      <c r="P21" s="7">
        <v>6.9607890000000001</v>
      </c>
    </row>
    <row r="22" spans="1:16">
      <c r="A22" s="17">
        <v>17</v>
      </c>
      <c r="B22" s="8">
        <v>0.99</v>
      </c>
      <c r="C22" s="8">
        <f t="shared" si="0"/>
        <v>2970</v>
      </c>
      <c r="D22" s="26"/>
      <c r="E22" s="26"/>
      <c r="F22" s="7">
        <f t="shared" si="4"/>
        <v>17</v>
      </c>
      <c r="G22" s="4">
        <v>121</v>
      </c>
      <c r="H22" s="4" t="s">
        <v>37</v>
      </c>
      <c r="I22" s="7">
        <v>400</v>
      </c>
      <c r="J22" s="7">
        <v>280</v>
      </c>
      <c r="K22" s="7">
        <v>280</v>
      </c>
      <c r="L22">
        <v>24</v>
      </c>
      <c r="M22">
        <v>168</v>
      </c>
      <c r="N22" s="7">
        <v>100</v>
      </c>
      <c r="O22">
        <v>377</v>
      </c>
      <c r="P22" s="7">
        <v>6.9707889999999999</v>
      </c>
    </row>
    <row r="23" spans="1:16">
      <c r="A23" s="17">
        <v>18</v>
      </c>
      <c r="B23" s="8">
        <v>1</v>
      </c>
      <c r="C23" s="8">
        <f t="shared" si="0"/>
        <v>3000</v>
      </c>
      <c r="D23" s="8"/>
    </row>
    <row r="24" spans="1:16">
      <c r="A24" s="17">
        <v>19</v>
      </c>
      <c r="B24" s="8">
        <v>1</v>
      </c>
      <c r="C24" s="8">
        <f t="shared" si="0"/>
        <v>3000</v>
      </c>
      <c r="D24" s="8"/>
    </row>
    <row r="25" spans="1:16">
      <c r="A25" s="17">
        <v>20</v>
      </c>
      <c r="B25" s="8">
        <v>0.96</v>
      </c>
      <c r="C25" s="8">
        <f t="shared" si="0"/>
        <v>2880</v>
      </c>
      <c r="D25" s="8"/>
      <c r="H25" s="21" t="s">
        <v>46</v>
      </c>
      <c r="I25" s="21">
        <f>SUM(I6:I22)</f>
        <v>3408</v>
      </c>
      <c r="J25" s="21">
        <f t="shared" ref="J25:K25" si="5">SUM(J6:J22)</f>
        <v>2312</v>
      </c>
      <c r="K25" s="21">
        <f t="shared" si="5"/>
        <v>2332</v>
      </c>
    </row>
    <row r="26" spans="1:16">
      <c r="A26" s="17">
        <v>21</v>
      </c>
      <c r="B26" s="8">
        <v>0.91</v>
      </c>
      <c r="C26" s="8">
        <f t="shared" si="0"/>
        <v>2730</v>
      </c>
      <c r="D26" s="8"/>
    </row>
    <row r="27" spans="1:16">
      <c r="A27" s="17">
        <v>22</v>
      </c>
      <c r="B27" s="8">
        <v>0.83</v>
      </c>
      <c r="C27" s="8">
        <f t="shared" si="0"/>
        <v>2490</v>
      </c>
      <c r="D27" s="8"/>
    </row>
    <row r="28" spans="1:16">
      <c r="A28" s="17">
        <v>23</v>
      </c>
      <c r="B28" s="8">
        <v>0.73</v>
      </c>
      <c r="C28" s="8">
        <f t="shared" si="0"/>
        <v>2190</v>
      </c>
      <c r="D28" s="8"/>
    </row>
    <row r="29" spans="1:16">
      <c r="A29" s="17">
        <v>24</v>
      </c>
      <c r="B29" s="8">
        <v>0.63</v>
      </c>
      <c r="C29" s="8">
        <f t="shared" si="0"/>
        <v>1890</v>
      </c>
      <c r="D29" s="8"/>
    </row>
  </sheetData>
  <mergeCells count="3">
    <mergeCell ref="A1:I1"/>
    <mergeCell ref="A2:D2"/>
    <mergeCell ref="D21:E22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7" sqref="I17"/>
    </sheetView>
  </sheetViews>
  <sheetFormatPr baseColWidth="10" defaultColWidth="8.83203125" defaultRowHeight="14" x14ac:dyDescent="0"/>
  <cols>
    <col min="1" max="1" width="8.6640625" customWidth="1"/>
    <col min="2" max="2" width="10.6640625" customWidth="1"/>
    <col min="3" max="3" width="5.83203125" customWidth="1"/>
    <col min="4" max="4" width="6.5" customWidth="1"/>
    <col min="5" max="5" width="16.83203125" customWidth="1"/>
    <col min="8" max="8" width="15.33203125" customWidth="1"/>
    <col min="9" max="9" width="17.33203125" customWidth="1"/>
  </cols>
  <sheetData>
    <row r="1" spans="1:9">
      <c r="A1" s="28" t="s">
        <v>47</v>
      </c>
      <c r="B1" s="28"/>
      <c r="C1" s="28"/>
      <c r="D1" s="28"/>
      <c r="E1" s="28"/>
      <c r="F1" s="12"/>
      <c r="G1" s="12"/>
      <c r="H1" s="12"/>
      <c r="I1" s="12"/>
    </row>
    <row r="2" spans="1:9">
      <c r="A2" s="28" t="s">
        <v>48</v>
      </c>
      <c r="B2" s="28"/>
      <c r="C2" s="28"/>
      <c r="D2" s="28"/>
      <c r="E2" s="13" t="s">
        <v>49</v>
      </c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5" spans="1:9">
      <c r="A5" s="14" t="s">
        <v>41</v>
      </c>
      <c r="B5" s="14" t="s">
        <v>42</v>
      </c>
      <c r="C5" s="8"/>
      <c r="D5" s="8"/>
      <c r="E5" s="14" t="s">
        <v>39</v>
      </c>
      <c r="F5" s="14" t="s">
        <v>43</v>
      </c>
      <c r="G5" s="14" t="s">
        <v>44</v>
      </c>
      <c r="H5" s="14" t="s">
        <v>6</v>
      </c>
      <c r="I5" s="14" t="s">
        <v>45</v>
      </c>
    </row>
    <row r="6" spans="1:9">
      <c r="A6" s="8">
        <v>1</v>
      </c>
      <c r="B6" s="8">
        <v>1000</v>
      </c>
      <c r="C6" s="8"/>
      <c r="D6" s="8"/>
      <c r="E6" s="8">
        <v>1</v>
      </c>
      <c r="F6" s="8">
        <v>200</v>
      </c>
      <c r="G6" s="8">
        <v>50</v>
      </c>
      <c r="H6" s="8">
        <v>200</v>
      </c>
      <c r="I6" s="8">
        <v>200</v>
      </c>
    </row>
    <row r="7" spans="1:9">
      <c r="A7" s="8">
        <v>2</v>
      </c>
      <c r="B7" s="8">
        <v>800</v>
      </c>
      <c r="C7" s="8"/>
      <c r="D7" s="8"/>
      <c r="E7" s="8">
        <v>2</v>
      </c>
      <c r="F7" s="8">
        <v>300</v>
      </c>
      <c r="G7" s="8">
        <v>30</v>
      </c>
      <c r="H7" s="8">
        <v>60</v>
      </c>
      <c r="I7" s="8">
        <v>60</v>
      </c>
    </row>
    <row r="8" spans="1:9">
      <c r="A8" s="8">
        <v>3</v>
      </c>
      <c r="B8" s="8">
        <v>850</v>
      </c>
      <c r="C8" s="8"/>
      <c r="D8" s="8"/>
      <c r="E8" s="8">
        <v>3</v>
      </c>
      <c r="F8" s="8">
        <v>400</v>
      </c>
      <c r="G8" s="8">
        <v>80</v>
      </c>
      <c r="H8" s="8">
        <v>180</v>
      </c>
      <c r="I8" s="8">
        <v>180</v>
      </c>
    </row>
    <row r="9" spans="1:9">
      <c r="A9" s="8">
        <v>4</v>
      </c>
      <c r="B9" s="8">
        <v>760</v>
      </c>
      <c r="C9" s="8"/>
      <c r="D9" s="8"/>
      <c r="E9" s="8">
        <v>4</v>
      </c>
      <c r="F9" s="8">
        <v>200</v>
      </c>
      <c r="G9" s="8">
        <v>10</v>
      </c>
      <c r="H9" s="8">
        <v>180</v>
      </c>
      <c r="I9" s="8">
        <v>180</v>
      </c>
    </row>
    <row r="10" spans="1:9">
      <c r="A10" s="8">
        <v>5</v>
      </c>
      <c r="B10" s="8">
        <v>500</v>
      </c>
      <c r="C10" s="8"/>
      <c r="D10" s="8"/>
      <c r="E10" s="8">
        <v>5</v>
      </c>
      <c r="F10" s="8">
        <v>100</v>
      </c>
      <c r="G10" s="8">
        <v>40</v>
      </c>
      <c r="H10" s="8">
        <v>100</v>
      </c>
      <c r="I10" s="8">
        <v>100</v>
      </c>
    </row>
    <row r="11" spans="1:9">
      <c r="A11" s="8">
        <v>6</v>
      </c>
      <c r="B11" s="8">
        <v>790</v>
      </c>
      <c r="C11" s="8"/>
      <c r="D11" s="8"/>
      <c r="E11" s="8"/>
      <c r="F11" s="8"/>
      <c r="G11" s="8"/>
      <c r="H11" s="8"/>
      <c r="I11" s="8"/>
    </row>
    <row r="12" spans="1:9">
      <c r="A12" s="8">
        <v>7</v>
      </c>
      <c r="B12" s="8">
        <v>800</v>
      </c>
      <c r="C12" s="8"/>
      <c r="D12" s="8"/>
      <c r="E12" s="9" t="s">
        <v>46</v>
      </c>
      <c r="F12" s="10">
        <f>SUM(F6:F10)</f>
        <v>1200</v>
      </c>
      <c r="G12" s="10"/>
      <c r="H12" s="10">
        <f>SUM(H6:H10)</f>
        <v>720</v>
      </c>
      <c r="I12" s="11">
        <f>SUM(I6:I10)</f>
        <v>720</v>
      </c>
    </row>
    <row r="13" spans="1:9">
      <c r="A13" s="8">
        <v>8</v>
      </c>
      <c r="B13" s="8">
        <v>1040</v>
      </c>
      <c r="C13" s="8"/>
      <c r="D13" s="8"/>
      <c r="E13" s="8"/>
      <c r="F13" s="8"/>
      <c r="G13" s="8"/>
      <c r="H13" s="8"/>
      <c r="I13" s="8"/>
    </row>
    <row r="14" spans="1:9">
      <c r="A14" s="8">
        <v>9</v>
      </c>
      <c r="B14" s="8">
        <v>1000</v>
      </c>
      <c r="C14" s="8"/>
      <c r="D14" s="8"/>
      <c r="E14" s="8"/>
      <c r="F14" s="8"/>
      <c r="G14" s="8"/>
      <c r="H14" s="8"/>
      <c r="I14" s="8"/>
    </row>
    <row r="15" spans="1:9">
      <c r="A15" s="8">
        <v>10</v>
      </c>
      <c r="B15" s="8">
        <v>1100</v>
      </c>
      <c r="C15" s="8"/>
      <c r="D15" s="8"/>
      <c r="E15" s="8"/>
      <c r="F15" s="8"/>
      <c r="G15" s="8"/>
      <c r="H15" s="8"/>
      <c r="I15" s="8"/>
    </row>
    <row r="16" spans="1:9">
      <c r="A16" s="8"/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</sheetData>
  <mergeCells count="2">
    <mergeCell ref="A1:E1"/>
    <mergeCell ref="A2:D2"/>
  </mergeCells>
  <hyperlinks>
    <hyperlink ref="E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zoomScaleNormal="80" zoomScalePageLayoutView="80" workbookViewId="0">
      <selection activeCell="C3" sqref="C3"/>
    </sheetView>
  </sheetViews>
  <sheetFormatPr baseColWidth="10" defaultColWidth="8.83203125" defaultRowHeight="14" x14ac:dyDescent="0"/>
  <cols>
    <col min="1" max="1" width="11" customWidth="1"/>
  </cols>
  <sheetData>
    <row r="1" spans="1:6">
      <c r="A1" t="s">
        <v>0</v>
      </c>
      <c r="B1" s="1" t="s">
        <v>1</v>
      </c>
      <c r="C1" s="1"/>
      <c r="F1" t="s">
        <v>2</v>
      </c>
    </row>
    <row r="2" spans="1:6">
      <c r="A2">
        <v>1</v>
      </c>
      <c r="B2">
        <v>1206</v>
      </c>
      <c r="C2">
        <f>B2/1800</f>
        <v>0.67</v>
      </c>
    </row>
    <row r="3" spans="1:6">
      <c r="A3">
        <v>2</v>
      </c>
      <c r="B3">
        <v>1134</v>
      </c>
      <c r="C3">
        <f t="shared" ref="C3:C25" si="0">B3/1800</f>
        <v>0.63</v>
      </c>
    </row>
    <row r="4" spans="1:6">
      <c r="A4">
        <v>3</v>
      </c>
      <c r="B4">
        <v>1080</v>
      </c>
      <c r="C4">
        <f t="shared" si="0"/>
        <v>0.6</v>
      </c>
    </row>
    <row r="5" spans="1:6">
      <c r="A5">
        <v>4</v>
      </c>
      <c r="B5">
        <v>1062</v>
      </c>
      <c r="C5">
        <f t="shared" si="0"/>
        <v>0.59</v>
      </c>
    </row>
    <row r="6" spans="1:6">
      <c r="A6">
        <v>5</v>
      </c>
      <c r="B6">
        <v>1062</v>
      </c>
      <c r="C6">
        <f t="shared" si="0"/>
        <v>0.59</v>
      </c>
    </row>
    <row r="7" spans="1:6">
      <c r="A7">
        <f>A6+1</f>
        <v>6</v>
      </c>
      <c r="B7">
        <v>1080</v>
      </c>
      <c r="C7">
        <f t="shared" si="0"/>
        <v>0.6</v>
      </c>
    </row>
    <row r="8" spans="1:6">
      <c r="A8">
        <f t="shared" ref="A8:A25" si="1">A7+1</f>
        <v>7</v>
      </c>
      <c r="B8">
        <v>1332</v>
      </c>
      <c r="C8">
        <f t="shared" si="0"/>
        <v>0.74</v>
      </c>
    </row>
    <row r="9" spans="1:6">
      <c r="A9">
        <f t="shared" si="1"/>
        <v>8</v>
      </c>
      <c r="B9">
        <v>1548</v>
      </c>
      <c r="C9">
        <f t="shared" si="0"/>
        <v>0.86</v>
      </c>
    </row>
    <row r="10" spans="1:6">
      <c r="A10">
        <f t="shared" si="1"/>
        <v>9</v>
      </c>
      <c r="B10">
        <v>1710</v>
      </c>
      <c r="C10">
        <f t="shared" si="0"/>
        <v>0.95</v>
      </c>
    </row>
    <row r="11" spans="1:6">
      <c r="A11">
        <f t="shared" si="1"/>
        <v>10</v>
      </c>
      <c r="B11">
        <v>1728</v>
      </c>
      <c r="C11">
        <f t="shared" si="0"/>
        <v>0.96</v>
      </c>
    </row>
    <row r="12" spans="1:6">
      <c r="A12">
        <f t="shared" si="1"/>
        <v>11</v>
      </c>
      <c r="B12">
        <v>1728</v>
      </c>
      <c r="C12">
        <f t="shared" si="0"/>
        <v>0.96</v>
      </c>
    </row>
    <row r="13" spans="1:6">
      <c r="A13">
        <f t="shared" si="1"/>
        <v>12</v>
      </c>
      <c r="B13">
        <v>1710</v>
      </c>
      <c r="C13">
        <f t="shared" si="0"/>
        <v>0.95</v>
      </c>
    </row>
    <row r="14" spans="1:6">
      <c r="A14">
        <f t="shared" si="1"/>
        <v>13</v>
      </c>
      <c r="B14">
        <v>1710</v>
      </c>
      <c r="C14">
        <f t="shared" si="0"/>
        <v>0.95</v>
      </c>
    </row>
    <row r="15" spans="1:6">
      <c r="A15">
        <f t="shared" si="1"/>
        <v>14</v>
      </c>
      <c r="B15">
        <v>1710</v>
      </c>
      <c r="C15">
        <f t="shared" si="0"/>
        <v>0.95</v>
      </c>
    </row>
    <row r="16" spans="1:6">
      <c r="A16">
        <f t="shared" si="1"/>
        <v>15</v>
      </c>
      <c r="B16">
        <v>1674</v>
      </c>
      <c r="C16">
        <f t="shared" si="0"/>
        <v>0.93</v>
      </c>
    </row>
    <row r="17" spans="1:3">
      <c r="A17">
        <f t="shared" si="1"/>
        <v>16</v>
      </c>
      <c r="B17">
        <v>1692</v>
      </c>
      <c r="C17">
        <f t="shared" si="0"/>
        <v>0.94</v>
      </c>
    </row>
    <row r="18" spans="1:3">
      <c r="A18">
        <f t="shared" si="1"/>
        <v>17</v>
      </c>
      <c r="B18">
        <v>1782</v>
      </c>
      <c r="C18">
        <f t="shared" si="0"/>
        <v>0.99</v>
      </c>
    </row>
    <row r="19" spans="1:3">
      <c r="A19">
        <f t="shared" si="1"/>
        <v>18</v>
      </c>
      <c r="B19">
        <v>1800</v>
      </c>
      <c r="C19">
        <f t="shared" si="0"/>
        <v>1</v>
      </c>
    </row>
    <row r="20" spans="1:3">
      <c r="A20">
        <f t="shared" si="1"/>
        <v>19</v>
      </c>
      <c r="B20">
        <v>1800</v>
      </c>
      <c r="C20">
        <f t="shared" si="0"/>
        <v>1</v>
      </c>
    </row>
    <row r="21" spans="1:3">
      <c r="A21">
        <f t="shared" si="1"/>
        <v>20</v>
      </c>
      <c r="B21">
        <v>1728</v>
      </c>
      <c r="C21">
        <f t="shared" si="0"/>
        <v>0.96</v>
      </c>
    </row>
    <row r="22" spans="1:3">
      <c r="A22">
        <f t="shared" si="1"/>
        <v>21</v>
      </c>
      <c r="B22">
        <v>1638</v>
      </c>
      <c r="C22">
        <f t="shared" si="0"/>
        <v>0.91</v>
      </c>
    </row>
    <row r="23" spans="1:3">
      <c r="A23">
        <f t="shared" si="1"/>
        <v>22</v>
      </c>
      <c r="B23">
        <v>1494</v>
      </c>
      <c r="C23">
        <f t="shared" si="0"/>
        <v>0.83</v>
      </c>
    </row>
    <row r="24" spans="1:3">
      <c r="A24">
        <f t="shared" si="1"/>
        <v>23</v>
      </c>
      <c r="B24">
        <v>1314</v>
      </c>
      <c r="C24">
        <f t="shared" si="0"/>
        <v>0.73</v>
      </c>
    </row>
    <row r="25" spans="1:3">
      <c r="A25">
        <f t="shared" si="1"/>
        <v>24</v>
      </c>
      <c r="B25">
        <v>1134</v>
      </c>
      <c r="C25">
        <f t="shared" si="0"/>
        <v>0.63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zoomScale="70" zoomScaleNormal="70" zoomScalePageLayoutView="70" workbookViewId="0">
      <selection activeCell="B17" sqref="B17:K17"/>
    </sheetView>
  </sheetViews>
  <sheetFormatPr baseColWidth="10" defaultColWidth="8.83203125" defaultRowHeight="14" x14ac:dyDescent="0"/>
  <cols>
    <col min="1" max="1" width="12.6640625" customWidth="1"/>
    <col min="3" max="3" width="11.5" customWidth="1"/>
    <col min="5" max="5" width="15.83203125" customWidth="1"/>
    <col min="6" max="6" width="13.33203125" customWidth="1"/>
    <col min="7" max="7" width="11.5" customWidth="1"/>
    <col min="8" max="8" width="8.6640625" customWidth="1"/>
    <col min="9" max="9" width="11.1640625" customWidth="1"/>
    <col min="10" max="10" width="10.1640625" customWidth="1"/>
    <col min="11" max="12" width="11.83203125" customWidth="1"/>
    <col min="13" max="13" width="14.1640625" customWidth="1"/>
    <col min="14" max="14" width="11.5" customWidth="1"/>
    <col min="15" max="15" width="12.83203125" customWidth="1"/>
    <col min="16" max="16" width="10.83203125" customWidth="1"/>
    <col min="17" max="17" width="12.1640625" customWidth="1"/>
    <col min="18" max="18" width="12" customWidth="1"/>
    <col min="19" max="19" width="12.33203125" customWidth="1"/>
    <col min="20" max="20" width="10.83203125" customWidth="1"/>
    <col min="21" max="21" width="12.33203125" customWidth="1"/>
    <col min="22" max="22" width="11.6640625" customWidth="1"/>
    <col min="23" max="23" width="11.5" customWidth="1"/>
    <col min="24" max="24" width="12.33203125" customWidth="1"/>
    <col min="25" max="25" width="12.1640625" customWidth="1"/>
    <col min="26" max="26" width="10.33203125" customWidth="1"/>
    <col min="27" max="27" width="11.5" customWidth="1"/>
    <col min="28" max="28" width="10.5" customWidth="1"/>
    <col min="29" max="29" width="10.6640625" customWidth="1"/>
    <col min="30" max="30" width="10.83203125" customWidth="1"/>
    <col min="31" max="32" width="11.1640625" customWidth="1"/>
  </cols>
  <sheetData>
    <row r="1" spans="1:36" ht="77" customHeight="1">
      <c r="A1" s="2" t="s">
        <v>39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6"/>
      <c r="AH1" s="6"/>
      <c r="AI1" s="6"/>
      <c r="AJ1" s="6"/>
    </row>
    <row r="2" spans="1:36">
      <c r="A2" s="7">
        <v>1</v>
      </c>
      <c r="B2" s="4">
        <v>101</v>
      </c>
      <c r="C2" s="4" t="s">
        <v>34</v>
      </c>
      <c r="D2" s="7">
        <v>20</v>
      </c>
      <c r="E2" s="7">
        <v>90</v>
      </c>
      <c r="F2" s="7">
        <v>100</v>
      </c>
      <c r="G2">
        <v>1</v>
      </c>
      <c r="H2">
        <v>2</v>
      </c>
      <c r="I2" s="7">
        <v>8</v>
      </c>
      <c r="J2">
        <v>20</v>
      </c>
      <c r="K2" s="7">
        <v>28.966999999999999</v>
      </c>
      <c r="L2">
        <v>29.242999999999999</v>
      </c>
      <c r="M2">
        <v>29.702999999999999</v>
      </c>
      <c r="N2" s="5">
        <v>6.666666666666667</v>
      </c>
      <c r="O2" s="5">
        <v>6.666666666666667</v>
      </c>
      <c r="P2" s="5">
        <v>6.666666666666667</v>
      </c>
      <c r="Q2" s="5">
        <v>25</v>
      </c>
      <c r="R2" s="5">
        <f t="shared" ref="R2:R17" si="0">($X2-$Q2)/7*1+$Q2</f>
        <v>28</v>
      </c>
      <c r="S2" s="5">
        <f t="shared" ref="S2:S17" si="1">($X2-$Q2)/7*2+$Q2</f>
        <v>31</v>
      </c>
      <c r="T2" s="5">
        <f t="shared" ref="T2:T17" si="2">($X2-$Q2)/7*3+$Q2</f>
        <v>34</v>
      </c>
      <c r="U2" s="5">
        <f t="shared" ref="U2:U17" si="3">($X2-$Q2)/7*4+$Q2</f>
        <v>37</v>
      </c>
      <c r="V2" s="5">
        <f t="shared" ref="V2:V17" si="4">($X2-$Q2)/7*5+$Q2</f>
        <v>40</v>
      </c>
      <c r="W2" s="5">
        <f t="shared" ref="W2:W17" si="5">($X2-$Q2)/7*6+$Q2</f>
        <v>43</v>
      </c>
      <c r="X2" s="5">
        <v>46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</row>
    <row r="3" spans="1:36">
      <c r="A3" s="7">
        <f>1+A2</f>
        <v>2</v>
      </c>
      <c r="B3" s="4">
        <v>101</v>
      </c>
      <c r="C3" s="4" t="s">
        <v>35</v>
      </c>
      <c r="D3" s="7">
        <v>76</v>
      </c>
      <c r="E3" s="7">
        <v>120</v>
      </c>
      <c r="F3" s="7">
        <v>120</v>
      </c>
      <c r="G3">
        <v>2</v>
      </c>
      <c r="H3">
        <v>3</v>
      </c>
      <c r="I3" s="7">
        <v>40</v>
      </c>
      <c r="J3">
        <v>0</v>
      </c>
      <c r="K3" s="7">
        <v>18.433</v>
      </c>
      <c r="L3">
        <v>19.238</v>
      </c>
      <c r="M3">
        <v>20.111999999999998</v>
      </c>
      <c r="N3" s="5">
        <v>25.333333333333332</v>
      </c>
      <c r="O3" s="5">
        <v>25.333333333333332</v>
      </c>
      <c r="P3" s="5">
        <v>25.333333333333332</v>
      </c>
      <c r="Q3" s="5">
        <v>44</v>
      </c>
      <c r="R3" s="5">
        <f t="shared" si="0"/>
        <v>50.857142857142854</v>
      </c>
      <c r="S3" s="5">
        <f t="shared" si="1"/>
        <v>57.714285714285715</v>
      </c>
      <c r="T3" s="5">
        <f t="shared" si="2"/>
        <v>64.571428571428569</v>
      </c>
      <c r="U3" s="5">
        <f t="shared" si="3"/>
        <v>71.428571428571431</v>
      </c>
      <c r="V3" s="5">
        <f t="shared" si="4"/>
        <v>78.285714285714278</v>
      </c>
      <c r="W3" s="5">
        <f t="shared" si="5"/>
        <v>85.142857142857139</v>
      </c>
      <c r="X3" s="5">
        <v>92</v>
      </c>
      <c r="Y3">
        <v>1</v>
      </c>
      <c r="Z3">
        <v>2</v>
      </c>
      <c r="AA3">
        <v>3</v>
      </c>
      <c r="AB3">
        <v>4</v>
      </c>
      <c r="AC3">
        <v>5</v>
      </c>
      <c r="AD3">
        <v>6</v>
      </c>
      <c r="AE3">
        <v>7</v>
      </c>
      <c r="AF3">
        <v>8</v>
      </c>
    </row>
    <row r="4" spans="1:36">
      <c r="A4" s="7">
        <f t="shared" ref="A4:A15" si="6">1+A3</f>
        <v>3</v>
      </c>
      <c r="B4" s="4">
        <v>102</v>
      </c>
      <c r="C4" s="4" t="s">
        <v>34</v>
      </c>
      <c r="D4" s="7">
        <v>20</v>
      </c>
      <c r="E4" s="7">
        <v>90</v>
      </c>
      <c r="F4" s="7">
        <v>100</v>
      </c>
      <c r="G4">
        <v>1</v>
      </c>
      <c r="H4">
        <v>2</v>
      </c>
      <c r="I4" s="7">
        <v>8</v>
      </c>
      <c r="J4">
        <v>0</v>
      </c>
      <c r="K4" s="7">
        <v>28.946999999999999</v>
      </c>
      <c r="L4">
        <v>29.222999999999999</v>
      </c>
      <c r="M4">
        <v>29.683</v>
      </c>
      <c r="N4" s="5">
        <v>6.666666666666667</v>
      </c>
      <c r="O4" s="5">
        <v>6.666666666666667</v>
      </c>
      <c r="P4" s="5">
        <v>6.666666666666667</v>
      </c>
      <c r="Q4" s="5">
        <v>25</v>
      </c>
      <c r="R4" s="5">
        <f t="shared" si="0"/>
        <v>28</v>
      </c>
      <c r="S4" s="5">
        <f t="shared" si="1"/>
        <v>31</v>
      </c>
      <c r="T4" s="5">
        <f t="shared" si="2"/>
        <v>34</v>
      </c>
      <c r="U4" s="5">
        <f t="shared" si="3"/>
        <v>37</v>
      </c>
      <c r="V4" s="5">
        <f t="shared" si="4"/>
        <v>40</v>
      </c>
      <c r="W4" s="5">
        <f t="shared" si="5"/>
        <v>43</v>
      </c>
      <c r="X4" s="5">
        <v>46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</row>
    <row r="5" spans="1:36">
      <c r="A5" s="7">
        <f t="shared" si="6"/>
        <v>4</v>
      </c>
      <c r="B5" s="4">
        <v>102</v>
      </c>
      <c r="C5" s="4" t="s">
        <v>35</v>
      </c>
      <c r="D5" s="7">
        <v>76</v>
      </c>
      <c r="E5" s="7">
        <v>120</v>
      </c>
      <c r="F5" s="7">
        <v>120</v>
      </c>
      <c r="G5">
        <v>2</v>
      </c>
      <c r="H5">
        <v>3</v>
      </c>
      <c r="I5" s="7">
        <v>40</v>
      </c>
      <c r="J5">
        <v>0</v>
      </c>
      <c r="K5" s="7">
        <v>18.402999999999999</v>
      </c>
      <c r="L5">
        <v>19.207999999999998</v>
      </c>
      <c r="M5">
        <v>20.082000000000001</v>
      </c>
      <c r="N5" s="5">
        <v>25.333333333333332</v>
      </c>
      <c r="O5" s="5">
        <v>25.333333333333332</v>
      </c>
      <c r="P5" s="5">
        <v>25.333333333333332</v>
      </c>
      <c r="Q5" s="5">
        <v>44</v>
      </c>
      <c r="R5" s="5">
        <f t="shared" si="0"/>
        <v>50.857142857142854</v>
      </c>
      <c r="S5" s="5">
        <f t="shared" si="1"/>
        <v>57.714285714285715</v>
      </c>
      <c r="T5" s="5">
        <f t="shared" si="2"/>
        <v>64.571428571428569</v>
      </c>
      <c r="U5" s="5">
        <f t="shared" si="3"/>
        <v>71.428571428571431</v>
      </c>
      <c r="V5" s="5">
        <f t="shared" si="4"/>
        <v>78.285714285714278</v>
      </c>
      <c r="W5" s="5">
        <f t="shared" si="5"/>
        <v>85.142857142857139</v>
      </c>
      <c r="X5" s="5">
        <v>92</v>
      </c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</row>
    <row r="6" spans="1:36">
      <c r="A6" s="7">
        <f t="shared" si="6"/>
        <v>5</v>
      </c>
      <c r="B6" s="4">
        <v>107</v>
      </c>
      <c r="C6" s="4" t="s">
        <v>35</v>
      </c>
      <c r="D6" s="7">
        <v>100</v>
      </c>
      <c r="E6" s="7">
        <v>420</v>
      </c>
      <c r="F6" s="7">
        <v>420</v>
      </c>
      <c r="G6">
        <v>2</v>
      </c>
      <c r="H6">
        <v>4</v>
      </c>
      <c r="I6" s="7">
        <v>40</v>
      </c>
      <c r="J6">
        <v>100</v>
      </c>
      <c r="K6" s="7">
        <v>17.590399999999999</v>
      </c>
      <c r="L6">
        <v>18.2804</v>
      </c>
      <c r="M6">
        <v>18.965799999999998</v>
      </c>
      <c r="N6" s="5">
        <v>33.333333333333336</v>
      </c>
      <c r="O6" s="5">
        <v>33.333333333333336</v>
      </c>
      <c r="P6" s="5">
        <v>33.333333333333336</v>
      </c>
      <c r="Q6" s="5">
        <v>60</v>
      </c>
      <c r="R6" s="5">
        <f t="shared" si="0"/>
        <v>68.571428571428569</v>
      </c>
      <c r="S6" s="5">
        <f t="shared" si="1"/>
        <v>77.142857142857139</v>
      </c>
      <c r="T6" s="5">
        <f t="shared" si="2"/>
        <v>85.714285714285722</v>
      </c>
      <c r="U6" s="5">
        <f t="shared" si="3"/>
        <v>94.285714285714278</v>
      </c>
      <c r="V6" s="5">
        <f t="shared" si="4"/>
        <v>102.85714285714286</v>
      </c>
      <c r="W6" s="5">
        <f t="shared" si="5"/>
        <v>111.42857142857143</v>
      </c>
      <c r="X6" s="5">
        <v>120</v>
      </c>
      <c r="Y6">
        <v>1</v>
      </c>
      <c r="Z6">
        <v>2</v>
      </c>
      <c r="AA6">
        <v>3</v>
      </c>
      <c r="AB6">
        <v>4</v>
      </c>
      <c r="AC6">
        <v>5</v>
      </c>
      <c r="AD6">
        <v>6</v>
      </c>
      <c r="AE6">
        <v>7</v>
      </c>
      <c r="AF6">
        <v>8</v>
      </c>
    </row>
    <row r="7" spans="1:36">
      <c r="A7" s="7">
        <f t="shared" si="6"/>
        <v>6</v>
      </c>
      <c r="B7" s="4">
        <v>107</v>
      </c>
      <c r="C7" s="4" t="s">
        <v>35</v>
      </c>
      <c r="D7" s="7">
        <v>100</v>
      </c>
      <c r="E7" s="7">
        <v>420</v>
      </c>
      <c r="F7" s="7">
        <v>420</v>
      </c>
      <c r="G7">
        <v>2</v>
      </c>
      <c r="H7">
        <v>4</v>
      </c>
      <c r="I7" s="7">
        <v>40</v>
      </c>
      <c r="J7">
        <v>90</v>
      </c>
      <c r="K7" s="7">
        <v>17.6004</v>
      </c>
      <c r="L7">
        <v>18.290400000000002</v>
      </c>
      <c r="M7">
        <v>18.9758</v>
      </c>
      <c r="N7" s="5">
        <v>33.333333333333336</v>
      </c>
      <c r="O7" s="5">
        <v>33.333333333333336</v>
      </c>
      <c r="P7" s="5">
        <v>33.333333333333336</v>
      </c>
      <c r="Q7" s="5">
        <v>60</v>
      </c>
      <c r="R7" s="5">
        <f t="shared" si="0"/>
        <v>68.571428571428569</v>
      </c>
      <c r="S7" s="5">
        <f t="shared" si="1"/>
        <v>77.142857142857139</v>
      </c>
      <c r="T7" s="5">
        <f t="shared" si="2"/>
        <v>85.714285714285722</v>
      </c>
      <c r="U7" s="5">
        <f t="shared" si="3"/>
        <v>94.285714285714278</v>
      </c>
      <c r="V7" s="5">
        <f t="shared" si="4"/>
        <v>102.85714285714286</v>
      </c>
      <c r="W7" s="5">
        <f t="shared" si="5"/>
        <v>111.42857142857143</v>
      </c>
      <c r="X7" s="5">
        <v>120</v>
      </c>
      <c r="Y7">
        <v>1</v>
      </c>
      <c r="Z7">
        <v>2</v>
      </c>
      <c r="AA7">
        <v>3</v>
      </c>
      <c r="AB7">
        <v>4</v>
      </c>
      <c r="AC7">
        <v>5</v>
      </c>
      <c r="AD7">
        <v>6</v>
      </c>
      <c r="AE7">
        <v>7</v>
      </c>
      <c r="AF7">
        <v>8</v>
      </c>
    </row>
    <row r="8" spans="1:36">
      <c r="A8" s="7">
        <f t="shared" si="6"/>
        <v>7</v>
      </c>
      <c r="B8" s="4">
        <v>113</v>
      </c>
      <c r="C8" s="4" t="s">
        <v>35</v>
      </c>
      <c r="D8" s="7">
        <v>197</v>
      </c>
      <c r="E8" s="7">
        <v>310</v>
      </c>
      <c r="F8" s="7">
        <v>310</v>
      </c>
      <c r="G8">
        <v>3</v>
      </c>
      <c r="H8">
        <v>4</v>
      </c>
      <c r="I8" s="7">
        <v>104</v>
      </c>
      <c r="J8">
        <v>177</v>
      </c>
      <c r="K8" s="7">
        <v>17.192499999999999</v>
      </c>
      <c r="L8">
        <v>17.707699999999999</v>
      </c>
      <c r="M8">
        <v>18.225200000000001</v>
      </c>
      <c r="N8" s="5">
        <v>65.666666666666671</v>
      </c>
      <c r="O8" s="5">
        <v>65.666666666666671</v>
      </c>
      <c r="P8" s="5">
        <v>65.666666666666671</v>
      </c>
      <c r="Q8" s="5">
        <v>110</v>
      </c>
      <c r="R8" s="5">
        <f t="shared" si="0"/>
        <v>127.14285714285714</v>
      </c>
      <c r="S8" s="5">
        <f t="shared" si="1"/>
        <v>144.28571428571428</v>
      </c>
      <c r="T8" s="5">
        <f t="shared" si="2"/>
        <v>161.42857142857144</v>
      </c>
      <c r="U8" s="5">
        <f t="shared" si="3"/>
        <v>178.57142857142856</v>
      </c>
      <c r="V8" s="5">
        <f t="shared" si="4"/>
        <v>195.71428571428572</v>
      </c>
      <c r="W8" s="5">
        <f t="shared" si="5"/>
        <v>212.85714285714286</v>
      </c>
      <c r="X8" s="5">
        <v>230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</row>
    <row r="9" spans="1:36">
      <c r="A9" s="7">
        <f t="shared" si="6"/>
        <v>8</v>
      </c>
      <c r="B9" s="4">
        <v>113</v>
      </c>
      <c r="C9" s="4" t="s">
        <v>35</v>
      </c>
      <c r="D9" s="7">
        <v>197</v>
      </c>
      <c r="E9" s="7">
        <v>310</v>
      </c>
      <c r="F9" s="7">
        <v>310</v>
      </c>
      <c r="G9">
        <v>3</v>
      </c>
      <c r="H9">
        <v>4</v>
      </c>
      <c r="I9" s="7">
        <v>104</v>
      </c>
      <c r="J9">
        <v>0</v>
      </c>
      <c r="K9" s="7">
        <v>17.212499999999999</v>
      </c>
      <c r="L9">
        <v>17.727699999999999</v>
      </c>
      <c r="M9">
        <v>18.245200000000001</v>
      </c>
      <c r="N9" s="5">
        <v>65.666666666666671</v>
      </c>
      <c r="O9" s="5">
        <v>65.666666666666671</v>
      </c>
      <c r="P9" s="5">
        <v>65.666666666666671</v>
      </c>
      <c r="Q9" s="5">
        <v>110</v>
      </c>
      <c r="R9" s="5">
        <f t="shared" si="0"/>
        <v>127.14285714285714</v>
      </c>
      <c r="S9" s="5">
        <f t="shared" si="1"/>
        <v>144.28571428571428</v>
      </c>
      <c r="T9" s="5">
        <f t="shared" si="2"/>
        <v>161.42857142857144</v>
      </c>
      <c r="U9" s="5">
        <f t="shared" si="3"/>
        <v>178.57142857142856</v>
      </c>
      <c r="V9" s="5">
        <f t="shared" si="4"/>
        <v>195.71428571428572</v>
      </c>
      <c r="W9" s="5">
        <f t="shared" si="5"/>
        <v>212.85714285714286</v>
      </c>
      <c r="X9" s="5">
        <v>230</v>
      </c>
      <c r="Y9">
        <v>1</v>
      </c>
      <c r="Z9">
        <v>2</v>
      </c>
      <c r="AA9">
        <v>3</v>
      </c>
      <c r="AB9">
        <v>4</v>
      </c>
      <c r="AC9">
        <v>5</v>
      </c>
      <c r="AD9">
        <v>6</v>
      </c>
      <c r="AE9">
        <v>7</v>
      </c>
      <c r="AF9">
        <v>8</v>
      </c>
    </row>
    <row r="10" spans="1:36">
      <c r="A10" s="7">
        <f t="shared" si="6"/>
        <v>9</v>
      </c>
      <c r="B10" s="4">
        <v>115</v>
      </c>
      <c r="C10" s="4" t="s">
        <v>34</v>
      </c>
      <c r="D10" s="7">
        <v>12</v>
      </c>
      <c r="E10" s="7">
        <v>60</v>
      </c>
      <c r="F10" s="7">
        <v>70</v>
      </c>
      <c r="G10">
        <v>1</v>
      </c>
      <c r="H10">
        <v>2</v>
      </c>
      <c r="I10" s="7">
        <v>5.4</v>
      </c>
      <c r="J10">
        <v>12</v>
      </c>
      <c r="K10" s="7">
        <v>29.452999999999999</v>
      </c>
      <c r="L10">
        <v>30.12</v>
      </c>
      <c r="M10">
        <v>30.856000000000002</v>
      </c>
      <c r="N10" s="5">
        <v>4</v>
      </c>
      <c r="O10" s="5">
        <v>4</v>
      </c>
      <c r="P10" s="5">
        <v>4</v>
      </c>
      <c r="Q10" s="5">
        <v>20</v>
      </c>
      <c r="R10" s="5">
        <f t="shared" si="0"/>
        <v>22.857142857142858</v>
      </c>
      <c r="S10" s="5">
        <f t="shared" si="1"/>
        <v>25.714285714285715</v>
      </c>
      <c r="T10" s="5">
        <f t="shared" si="2"/>
        <v>28.571428571428569</v>
      </c>
      <c r="U10" s="5">
        <f t="shared" si="3"/>
        <v>31.428571428571431</v>
      </c>
      <c r="V10" s="5">
        <f t="shared" si="4"/>
        <v>34.285714285714285</v>
      </c>
      <c r="W10" s="5">
        <f t="shared" si="5"/>
        <v>37.142857142857139</v>
      </c>
      <c r="X10" s="5">
        <v>40</v>
      </c>
      <c r="Y10">
        <v>1</v>
      </c>
      <c r="Z10">
        <v>2</v>
      </c>
      <c r="AA10">
        <v>3</v>
      </c>
      <c r="AB10">
        <v>4</v>
      </c>
      <c r="AC10">
        <v>5</v>
      </c>
      <c r="AD10">
        <v>6</v>
      </c>
      <c r="AE10">
        <v>7</v>
      </c>
      <c r="AF10">
        <v>8</v>
      </c>
    </row>
    <row r="11" spans="1:36">
      <c r="A11" s="7">
        <f t="shared" si="6"/>
        <v>10</v>
      </c>
      <c r="B11" s="4">
        <v>115</v>
      </c>
      <c r="C11" s="4" t="s">
        <v>36</v>
      </c>
      <c r="D11" s="7">
        <v>155</v>
      </c>
      <c r="E11" s="7">
        <v>70</v>
      </c>
      <c r="F11" s="7">
        <v>80</v>
      </c>
      <c r="G11">
        <v>16</v>
      </c>
      <c r="H11">
        <v>24</v>
      </c>
      <c r="I11" s="7">
        <v>54.24</v>
      </c>
      <c r="J11">
        <v>134</v>
      </c>
      <c r="K11" s="7">
        <v>23.8096</v>
      </c>
      <c r="L11">
        <v>24.524899999999999</v>
      </c>
      <c r="M11">
        <v>25.240199999999998</v>
      </c>
      <c r="N11" s="5">
        <v>51.666666666666664</v>
      </c>
      <c r="O11" s="5">
        <v>51.666666666666664</v>
      </c>
      <c r="P11" s="5">
        <v>51.666666666666664</v>
      </c>
      <c r="Q11" s="5">
        <v>562</v>
      </c>
      <c r="R11" s="5">
        <f t="shared" si="0"/>
        <v>775.71428571428578</v>
      </c>
      <c r="S11" s="5">
        <f t="shared" si="1"/>
        <v>989.42857142857144</v>
      </c>
      <c r="T11" s="5">
        <f t="shared" si="2"/>
        <v>1203.1428571428571</v>
      </c>
      <c r="U11" s="5">
        <f t="shared" si="3"/>
        <v>1416.8571428571429</v>
      </c>
      <c r="V11" s="5">
        <f t="shared" si="4"/>
        <v>1630.5714285714287</v>
      </c>
      <c r="W11" s="5">
        <f t="shared" si="5"/>
        <v>1844.2857142857142</v>
      </c>
      <c r="X11" s="5">
        <v>2058</v>
      </c>
      <c r="Y11">
        <v>1</v>
      </c>
      <c r="Z11">
        <v>2</v>
      </c>
      <c r="AA11">
        <v>3</v>
      </c>
      <c r="AB11">
        <v>4</v>
      </c>
      <c r="AC11">
        <v>5</v>
      </c>
      <c r="AD11">
        <v>6</v>
      </c>
      <c r="AE11">
        <v>7</v>
      </c>
      <c r="AF11">
        <v>8</v>
      </c>
    </row>
    <row r="12" spans="1:36">
      <c r="A12" s="7">
        <f t="shared" si="6"/>
        <v>11</v>
      </c>
      <c r="B12" s="4">
        <v>116</v>
      </c>
      <c r="C12" s="4" t="s">
        <v>36</v>
      </c>
      <c r="D12" s="7">
        <v>155</v>
      </c>
      <c r="E12" s="7">
        <v>70</v>
      </c>
      <c r="F12" s="7">
        <v>80</v>
      </c>
      <c r="G12">
        <v>16</v>
      </c>
      <c r="H12">
        <v>24</v>
      </c>
      <c r="I12" s="7">
        <v>54.24</v>
      </c>
      <c r="J12">
        <v>123</v>
      </c>
      <c r="K12" s="7">
        <v>23.819600000000001</v>
      </c>
      <c r="L12">
        <v>24.5349</v>
      </c>
      <c r="M12">
        <v>25.2502</v>
      </c>
      <c r="N12" s="5">
        <v>51.666666666666664</v>
      </c>
      <c r="O12" s="5">
        <v>51.666666666666664</v>
      </c>
      <c r="P12" s="5">
        <v>51.666666666666664</v>
      </c>
      <c r="Q12" s="5">
        <v>562</v>
      </c>
      <c r="R12" s="5">
        <f t="shared" si="0"/>
        <v>775.71428571428578</v>
      </c>
      <c r="S12" s="5">
        <f t="shared" si="1"/>
        <v>989.42857142857144</v>
      </c>
      <c r="T12" s="5">
        <f t="shared" si="2"/>
        <v>1203.1428571428571</v>
      </c>
      <c r="U12" s="5">
        <f t="shared" si="3"/>
        <v>1416.8571428571429</v>
      </c>
      <c r="V12" s="5">
        <f t="shared" si="4"/>
        <v>1630.5714285714287</v>
      </c>
      <c r="W12" s="5">
        <f t="shared" si="5"/>
        <v>1844.2857142857142</v>
      </c>
      <c r="X12" s="5">
        <v>2058</v>
      </c>
      <c r="Y12">
        <v>1</v>
      </c>
      <c r="Z12">
        <v>2</v>
      </c>
      <c r="AA12">
        <v>3</v>
      </c>
      <c r="AB12">
        <v>4</v>
      </c>
      <c r="AC12">
        <v>5</v>
      </c>
      <c r="AD12">
        <v>6</v>
      </c>
      <c r="AE12">
        <v>7</v>
      </c>
      <c r="AF12">
        <v>8</v>
      </c>
    </row>
    <row r="13" spans="1:36">
      <c r="A13" s="7">
        <f t="shared" si="6"/>
        <v>12</v>
      </c>
      <c r="B13" s="4">
        <v>118</v>
      </c>
      <c r="C13" s="4" t="s">
        <v>37</v>
      </c>
      <c r="D13" s="7">
        <v>400</v>
      </c>
      <c r="E13" s="7">
        <v>280</v>
      </c>
      <c r="F13" s="7">
        <v>280</v>
      </c>
      <c r="G13">
        <v>24</v>
      </c>
      <c r="H13">
        <v>168</v>
      </c>
      <c r="I13" s="7">
        <v>100</v>
      </c>
      <c r="J13">
        <v>0</v>
      </c>
      <c r="K13" s="7">
        <v>6.9607890000000001</v>
      </c>
      <c r="L13">
        <v>7.2298889999999991</v>
      </c>
      <c r="M13">
        <v>7.4989889999999999</v>
      </c>
      <c r="N13" s="5">
        <v>133.33333333333334</v>
      </c>
      <c r="O13" s="5">
        <v>133.33333333333334</v>
      </c>
      <c r="P13" s="5">
        <v>133.33333333333334</v>
      </c>
      <c r="Q13" s="5">
        <v>35000</v>
      </c>
      <c r="R13" s="5">
        <f t="shared" si="0"/>
        <v>35714.285714285717</v>
      </c>
      <c r="S13" s="5">
        <f t="shared" si="1"/>
        <v>36428.571428571428</v>
      </c>
      <c r="T13" s="5">
        <f t="shared" si="2"/>
        <v>37142.857142857145</v>
      </c>
      <c r="U13" s="5">
        <f t="shared" si="3"/>
        <v>37857.142857142855</v>
      </c>
      <c r="V13" s="5">
        <f t="shared" si="4"/>
        <v>38571.428571428572</v>
      </c>
      <c r="W13" s="5">
        <f t="shared" si="5"/>
        <v>39285.71428571429</v>
      </c>
      <c r="X13" s="5">
        <v>40000</v>
      </c>
      <c r="Y13">
        <v>1</v>
      </c>
      <c r="Z13">
        <v>2</v>
      </c>
      <c r="AA13">
        <v>3</v>
      </c>
      <c r="AB13">
        <v>4</v>
      </c>
      <c r="AC13">
        <v>5</v>
      </c>
      <c r="AD13">
        <v>6</v>
      </c>
      <c r="AE13">
        <v>7</v>
      </c>
      <c r="AF13">
        <v>8</v>
      </c>
    </row>
    <row r="14" spans="1:36">
      <c r="A14" s="7">
        <f t="shared" si="6"/>
        <v>13</v>
      </c>
      <c r="B14" s="4">
        <v>121</v>
      </c>
      <c r="C14" s="4" t="s">
        <v>37</v>
      </c>
      <c r="D14" s="7">
        <v>400</v>
      </c>
      <c r="E14" s="7">
        <v>280</v>
      </c>
      <c r="F14" s="7">
        <v>280</v>
      </c>
      <c r="G14">
        <v>24</v>
      </c>
      <c r="H14">
        <v>168</v>
      </c>
      <c r="I14" s="7">
        <v>100</v>
      </c>
      <c r="J14">
        <v>377</v>
      </c>
      <c r="K14" s="7">
        <v>6.9707889999999999</v>
      </c>
      <c r="L14">
        <v>7.2398889999999998</v>
      </c>
      <c r="M14">
        <v>7.5089889999999997</v>
      </c>
      <c r="N14" s="5">
        <v>133.33333333333334</v>
      </c>
      <c r="O14" s="5">
        <v>133.33333333333334</v>
      </c>
      <c r="P14" s="5">
        <v>133.33333333333334</v>
      </c>
      <c r="Q14" s="5">
        <v>35000</v>
      </c>
      <c r="R14" s="5">
        <f t="shared" si="0"/>
        <v>35714.285714285717</v>
      </c>
      <c r="S14" s="5">
        <f t="shared" si="1"/>
        <v>36428.571428571428</v>
      </c>
      <c r="T14" s="5">
        <f t="shared" si="2"/>
        <v>37142.857142857145</v>
      </c>
      <c r="U14" s="5">
        <f t="shared" si="3"/>
        <v>37857.142857142855</v>
      </c>
      <c r="V14" s="5">
        <f t="shared" si="4"/>
        <v>38571.428571428572</v>
      </c>
      <c r="W14" s="5">
        <f t="shared" si="5"/>
        <v>39285.71428571429</v>
      </c>
      <c r="X14" s="5">
        <v>40000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</row>
    <row r="15" spans="1:36">
      <c r="A15" s="7">
        <f t="shared" si="6"/>
        <v>14</v>
      </c>
      <c r="B15" s="4">
        <v>122</v>
      </c>
      <c r="C15" s="4" t="s">
        <v>35</v>
      </c>
      <c r="D15" s="7">
        <v>50</v>
      </c>
      <c r="E15" s="7">
        <v>120</v>
      </c>
      <c r="F15" s="7">
        <v>120</v>
      </c>
      <c r="G15">
        <v>1</v>
      </c>
      <c r="H15">
        <v>2</v>
      </c>
      <c r="I15" s="7">
        <v>26</v>
      </c>
      <c r="J15">
        <v>47</v>
      </c>
      <c r="K15" s="7">
        <v>28.312999999999999</v>
      </c>
      <c r="L15">
        <v>29.256</v>
      </c>
      <c r="M15">
        <v>30.497999999999998</v>
      </c>
      <c r="N15" s="5">
        <v>16.666666666666668</v>
      </c>
      <c r="O15" s="5">
        <v>16.666666666666668</v>
      </c>
      <c r="P15" s="5">
        <v>16.666666666666668</v>
      </c>
      <c r="Q15" s="5">
        <v>30</v>
      </c>
      <c r="R15" s="5">
        <f t="shared" si="0"/>
        <v>34.285714285714285</v>
      </c>
      <c r="S15" s="5">
        <f t="shared" si="1"/>
        <v>38.571428571428569</v>
      </c>
      <c r="T15" s="5">
        <f t="shared" si="2"/>
        <v>42.857142857142861</v>
      </c>
      <c r="U15" s="5">
        <f t="shared" si="3"/>
        <v>47.142857142857139</v>
      </c>
      <c r="V15" s="5">
        <f t="shared" si="4"/>
        <v>51.428571428571431</v>
      </c>
      <c r="W15" s="5">
        <f t="shared" si="5"/>
        <v>55.714285714285715</v>
      </c>
      <c r="X15" s="5">
        <v>60</v>
      </c>
      <c r="Y15">
        <v>1</v>
      </c>
      <c r="Z15">
        <v>2</v>
      </c>
      <c r="AA15">
        <v>3</v>
      </c>
      <c r="AB15">
        <v>4</v>
      </c>
      <c r="AC15">
        <v>5</v>
      </c>
      <c r="AD15">
        <v>6</v>
      </c>
      <c r="AE15">
        <v>7</v>
      </c>
      <c r="AF15">
        <v>8</v>
      </c>
    </row>
    <row r="16" spans="1:36">
      <c r="A16" s="7">
        <v>15</v>
      </c>
      <c r="B16" s="4">
        <v>123</v>
      </c>
      <c r="C16" s="4" t="s">
        <v>36</v>
      </c>
      <c r="D16" s="7">
        <v>155</v>
      </c>
      <c r="E16" s="7">
        <v>70</v>
      </c>
      <c r="F16" s="7">
        <v>80</v>
      </c>
      <c r="G16">
        <v>16</v>
      </c>
      <c r="H16">
        <v>24</v>
      </c>
      <c r="I16" s="7">
        <v>54.24</v>
      </c>
      <c r="J16">
        <v>0</v>
      </c>
      <c r="K16" s="7">
        <v>23.829599999999999</v>
      </c>
      <c r="L16">
        <v>24.544899999999998</v>
      </c>
      <c r="M16">
        <v>25.260200000000001</v>
      </c>
      <c r="N16" s="5">
        <v>51.666666666666664</v>
      </c>
      <c r="O16" s="5">
        <v>51.666666666666664</v>
      </c>
      <c r="P16" s="5">
        <v>51.666666666666664</v>
      </c>
      <c r="Q16" s="5">
        <v>562</v>
      </c>
      <c r="R16" s="5">
        <f t="shared" si="0"/>
        <v>775.71428571428578</v>
      </c>
      <c r="S16" s="5">
        <f t="shared" si="1"/>
        <v>989.42857142857144</v>
      </c>
      <c r="T16" s="5">
        <f t="shared" si="2"/>
        <v>1203.1428571428571</v>
      </c>
      <c r="U16" s="5">
        <f t="shared" si="3"/>
        <v>1416.8571428571429</v>
      </c>
      <c r="V16" s="5">
        <f t="shared" si="4"/>
        <v>1630.5714285714287</v>
      </c>
      <c r="W16" s="5">
        <f t="shared" si="5"/>
        <v>1844.2857142857142</v>
      </c>
      <c r="X16" s="5">
        <v>2058</v>
      </c>
      <c r="Y16">
        <v>1</v>
      </c>
      <c r="Z16">
        <v>2</v>
      </c>
      <c r="AA16">
        <v>3</v>
      </c>
      <c r="AB16">
        <v>4</v>
      </c>
      <c r="AC16">
        <v>5</v>
      </c>
      <c r="AD16">
        <v>6</v>
      </c>
      <c r="AE16">
        <v>7</v>
      </c>
      <c r="AF16">
        <v>8</v>
      </c>
    </row>
    <row r="17" spans="1:32">
      <c r="A17" s="7">
        <v>16</v>
      </c>
      <c r="B17" s="4">
        <v>123</v>
      </c>
      <c r="C17" s="4" t="s">
        <v>38</v>
      </c>
      <c r="D17" s="7">
        <v>350</v>
      </c>
      <c r="E17" s="7">
        <v>140</v>
      </c>
      <c r="F17" s="7">
        <v>140</v>
      </c>
      <c r="G17">
        <v>5</v>
      </c>
      <c r="H17">
        <v>8</v>
      </c>
      <c r="I17" s="7">
        <v>140</v>
      </c>
      <c r="J17">
        <v>0</v>
      </c>
      <c r="K17" s="7">
        <v>26.213099999999997</v>
      </c>
      <c r="L17">
        <v>26.707599999999999</v>
      </c>
      <c r="M17">
        <v>27.1998</v>
      </c>
      <c r="N17" s="5">
        <v>116.66666666666667</v>
      </c>
      <c r="O17" s="5">
        <v>116.66666666666667</v>
      </c>
      <c r="P17" s="5">
        <v>116.66666666666667</v>
      </c>
      <c r="Q17" s="5">
        <v>5170</v>
      </c>
      <c r="R17" s="5">
        <f t="shared" si="0"/>
        <v>6154.8571428571431</v>
      </c>
      <c r="S17" s="5">
        <f t="shared" si="1"/>
        <v>7139.7142857142862</v>
      </c>
      <c r="T17" s="5">
        <f t="shared" si="2"/>
        <v>8124.5714285714284</v>
      </c>
      <c r="U17" s="5">
        <f t="shared" si="3"/>
        <v>9109.4285714285725</v>
      </c>
      <c r="V17" s="5">
        <f t="shared" si="4"/>
        <v>10094.285714285714</v>
      </c>
      <c r="W17" s="5">
        <f t="shared" si="5"/>
        <v>11079.142857142857</v>
      </c>
      <c r="X17" s="5">
        <v>12064</v>
      </c>
      <c r="Y17">
        <v>1</v>
      </c>
      <c r="Z17">
        <v>2</v>
      </c>
      <c r="AA17">
        <v>3</v>
      </c>
      <c r="AB17">
        <v>4</v>
      </c>
      <c r="AC17">
        <v>5</v>
      </c>
      <c r="AD17">
        <v>6</v>
      </c>
      <c r="AE17">
        <v>7</v>
      </c>
      <c r="AF17">
        <v>8</v>
      </c>
    </row>
    <row r="18" spans="1:32">
      <c r="B18" s="4"/>
      <c r="C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32">
      <c r="B19" s="4"/>
      <c r="C19" s="4" t="s">
        <v>40</v>
      </c>
      <c r="D19">
        <f>SUM(D2:D17)</f>
        <v>2463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32">
      <c r="B20" s="4"/>
      <c r="C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32">
      <c r="B21" s="4"/>
      <c r="C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32">
      <c r="B22" s="4"/>
      <c r="C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32">
      <c r="B23" s="4"/>
      <c r="C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32">
      <c r="B24" s="4"/>
      <c r="C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32">
      <c r="B25" s="4"/>
      <c r="C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32">
      <c r="B26" s="4"/>
      <c r="C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32">
      <c r="B27" s="4"/>
      <c r="C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32">
      <c r="B28" s="4"/>
      <c r="C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32">
      <c r="B29" s="4"/>
      <c r="C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32">
      <c r="B30" s="4"/>
      <c r="C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32">
      <c r="B31" s="4"/>
      <c r="C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32">
      <c r="B32" s="4"/>
      <c r="C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>
      <c r="B33" s="4"/>
      <c r="C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>
      <c r="B34" s="4"/>
      <c r="C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>
      <c r="B35" s="4"/>
      <c r="C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>
      <c r="B36" s="4"/>
      <c r="C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>
      <c r="B37" s="4"/>
      <c r="C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>
      <c r="B38" s="4"/>
      <c r="C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>
      <c r="B39" s="4"/>
      <c r="C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>
      <c r="B40" s="4"/>
      <c r="C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>
      <c r="B41" s="4"/>
      <c r="C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>
      <c r="B42" s="4"/>
      <c r="C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>
      <c r="B43" s="4"/>
      <c r="C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>
      <c r="B44" s="4"/>
      <c r="C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>
      <c r="B45" s="4"/>
      <c r="C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>
      <c r="B46" s="4"/>
      <c r="C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>
      <c r="B47" s="4"/>
      <c r="C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>
      <c r="B48" s="4"/>
      <c r="C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>
      <c r="B49" s="4"/>
      <c r="C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2:24">
      <c r="B50" s="4"/>
      <c r="C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>
      <c r="B51" s="4"/>
      <c r="C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>
      <c r="B52" s="4"/>
      <c r="C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>
      <c r="B53" s="4"/>
      <c r="C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>
      <c r="B54" s="4"/>
      <c r="C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>
      <c r="B55" s="4"/>
      <c r="C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>
      <c r="B56" s="4"/>
      <c r="C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>
      <c r="B57" s="4"/>
      <c r="C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>
      <c r="B58" s="4"/>
      <c r="C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>
      <c r="B59" s="4"/>
      <c r="C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>
      <c r="B60" s="4"/>
      <c r="C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>
      <c r="B61" s="4"/>
      <c r="C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>
      <c r="B62" s="4"/>
      <c r="C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>
      <c r="B63" s="4"/>
      <c r="C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>
      <c r="B64" s="4"/>
      <c r="C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>
      <c r="B65" s="4"/>
      <c r="C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>
      <c r="B66" s="4"/>
      <c r="C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>
      <c r="B67" s="4"/>
      <c r="C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>
      <c r="B68" s="4"/>
      <c r="C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>
      <c r="B69" s="4"/>
      <c r="C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>
      <c r="B70" s="4"/>
      <c r="C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>
      <c r="B71" s="4"/>
      <c r="C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>
      <c r="B72" s="4"/>
      <c r="C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>
      <c r="B73" s="4"/>
      <c r="C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>
      <c r="B74" s="4"/>
      <c r="C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>
      <c r="B75" s="4"/>
      <c r="C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>
      <c r="B76" s="4"/>
      <c r="C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>
      <c r="B77" s="4"/>
      <c r="C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>
      <c r="B78" s="4"/>
      <c r="C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>
      <c r="B79" s="4"/>
      <c r="C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>
      <c r="B80" s="4"/>
      <c r="C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>
      <c r="B81" s="4"/>
      <c r="C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8" sqref="E18"/>
    </sheetView>
  </sheetViews>
  <sheetFormatPr baseColWidth="10" defaultColWidth="8.83203125" defaultRowHeight="14" x14ac:dyDescent="0"/>
  <cols>
    <col min="1" max="1" width="8.6640625" customWidth="1"/>
    <col min="2" max="2" width="10.6640625" customWidth="1"/>
    <col min="3" max="3" width="5.83203125" customWidth="1"/>
    <col min="4" max="4" width="6.5" customWidth="1"/>
    <col min="5" max="5" width="16.83203125" customWidth="1"/>
    <col min="8" max="8" width="15.33203125" customWidth="1"/>
    <col min="9" max="9" width="17.33203125" customWidth="1"/>
  </cols>
  <sheetData>
    <row r="1" spans="1:9">
      <c r="A1" s="24" t="s">
        <v>57</v>
      </c>
      <c r="B1" s="24"/>
      <c r="C1" s="24"/>
      <c r="D1" s="24"/>
      <c r="E1" s="24"/>
      <c r="F1" s="24"/>
      <c r="G1" s="24"/>
      <c r="H1" s="24"/>
      <c r="I1" s="24"/>
    </row>
    <row r="2" spans="1:9">
      <c r="A2" s="24" t="s">
        <v>48</v>
      </c>
      <c r="B2" s="24"/>
      <c r="C2" s="24"/>
      <c r="D2" s="24"/>
      <c r="E2" s="16" t="s">
        <v>56</v>
      </c>
      <c r="F2" s="15"/>
      <c r="G2" s="15"/>
      <c r="H2" s="15"/>
      <c r="I2" s="15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5" spans="1:9">
      <c r="A5" s="14" t="s">
        <v>41</v>
      </c>
      <c r="B5" s="14" t="s">
        <v>42</v>
      </c>
      <c r="C5" s="8"/>
      <c r="D5" s="8"/>
      <c r="E5" s="14" t="s">
        <v>39</v>
      </c>
      <c r="F5" s="14" t="s">
        <v>43</v>
      </c>
      <c r="G5" s="14" t="s">
        <v>44</v>
      </c>
      <c r="H5" s="14" t="s">
        <v>6</v>
      </c>
      <c r="I5" s="14" t="s">
        <v>45</v>
      </c>
    </row>
    <row r="6" spans="1:9">
      <c r="A6">
        <v>1</v>
      </c>
      <c r="B6">
        <f>D6*1500</f>
        <v>0</v>
      </c>
      <c r="C6" s="8"/>
      <c r="D6" s="8"/>
      <c r="E6" s="8">
        <v>1</v>
      </c>
      <c r="F6" s="8">
        <v>200</v>
      </c>
      <c r="G6" s="8">
        <v>220</v>
      </c>
      <c r="H6" s="8">
        <v>190</v>
      </c>
      <c r="I6" s="8">
        <v>190</v>
      </c>
    </row>
    <row r="7" spans="1:9">
      <c r="A7">
        <v>2</v>
      </c>
      <c r="C7" s="8"/>
      <c r="D7" s="8"/>
      <c r="E7" s="8">
        <v>2</v>
      </c>
      <c r="F7" s="8">
        <v>60</v>
      </c>
      <c r="G7" s="8">
        <v>80</v>
      </c>
      <c r="H7" s="8">
        <v>60</v>
      </c>
      <c r="I7" s="8">
        <v>60</v>
      </c>
    </row>
    <row r="8" spans="1:9">
      <c r="A8">
        <v>3</v>
      </c>
      <c r="B8">
        <v>1080</v>
      </c>
      <c r="C8" s="8"/>
      <c r="D8" s="8"/>
      <c r="E8" s="8">
        <v>3</v>
      </c>
      <c r="F8" s="8">
        <v>50</v>
      </c>
      <c r="G8" s="8">
        <v>60</v>
      </c>
      <c r="H8" s="8">
        <v>50</v>
      </c>
      <c r="I8" s="8">
        <v>40</v>
      </c>
    </row>
    <row r="9" spans="1:9">
      <c r="A9">
        <v>4</v>
      </c>
      <c r="B9">
        <v>1062</v>
      </c>
      <c r="C9" s="8"/>
      <c r="D9" s="8"/>
      <c r="E9" s="8">
        <v>4</v>
      </c>
      <c r="F9" s="8">
        <v>40</v>
      </c>
      <c r="G9" s="8">
        <v>40</v>
      </c>
      <c r="H9" s="8">
        <v>40</v>
      </c>
      <c r="I9" s="8">
        <v>40</v>
      </c>
    </row>
    <row r="10" spans="1:9">
      <c r="A10">
        <v>5</v>
      </c>
      <c r="B10">
        <v>1062</v>
      </c>
      <c r="C10" s="8"/>
      <c r="D10" s="8">
        <f t="shared" ref="D10:D17" si="0">B10/1800</f>
        <v>0.59</v>
      </c>
      <c r="E10" s="8">
        <v>5</v>
      </c>
      <c r="F10" s="8">
        <v>25</v>
      </c>
      <c r="G10" s="8">
        <v>34</v>
      </c>
      <c r="H10" s="8">
        <v>20</v>
      </c>
      <c r="I10" s="8">
        <v>20</v>
      </c>
    </row>
    <row r="11" spans="1:9">
      <c r="A11">
        <f>A10+1</f>
        <v>6</v>
      </c>
      <c r="B11">
        <v>1080</v>
      </c>
      <c r="C11" s="8"/>
      <c r="D11" s="8">
        <f t="shared" si="0"/>
        <v>0.6</v>
      </c>
      <c r="E11" s="8"/>
      <c r="F11" s="8"/>
      <c r="G11" s="8"/>
      <c r="H11" s="8"/>
      <c r="I11" s="8"/>
    </row>
    <row r="12" spans="1:9">
      <c r="A12">
        <f t="shared" ref="A12:A17" si="1">A11+1</f>
        <v>7</v>
      </c>
      <c r="B12">
        <v>1332</v>
      </c>
      <c r="C12" s="8"/>
      <c r="D12" s="8">
        <f t="shared" si="0"/>
        <v>0.74</v>
      </c>
      <c r="E12" s="9" t="s">
        <v>46</v>
      </c>
      <c r="F12" s="10">
        <f>SUM(F6:F10)</f>
        <v>375</v>
      </c>
      <c r="G12" s="10"/>
      <c r="H12" s="10">
        <f>SUM(H6:H10)</f>
        <v>360</v>
      </c>
      <c r="I12" s="11">
        <f>SUM(I6:I10)</f>
        <v>350</v>
      </c>
    </row>
    <row r="13" spans="1:9">
      <c r="A13">
        <f t="shared" si="1"/>
        <v>8</v>
      </c>
      <c r="B13">
        <v>1548</v>
      </c>
      <c r="C13" s="8"/>
      <c r="D13" s="8">
        <f t="shared" si="0"/>
        <v>0.86</v>
      </c>
      <c r="E13" s="8"/>
      <c r="F13" s="8"/>
      <c r="G13" s="8"/>
      <c r="H13" s="8"/>
      <c r="I13" s="8"/>
    </row>
    <row r="14" spans="1:9">
      <c r="A14">
        <f t="shared" si="1"/>
        <v>9</v>
      </c>
      <c r="B14">
        <v>1710</v>
      </c>
      <c r="C14" s="8"/>
      <c r="D14" s="8">
        <f t="shared" si="0"/>
        <v>0.95</v>
      </c>
      <c r="E14" s="8"/>
      <c r="F14" s="8"/>
      <c r="G14" s="8"/>
      <c r="H14" s="8"/>
      <c r="I14" s="8"/>
    </row>
    <row r="15" spans="1:9">
      <c r="A15">
        <f t="shared" si="1"/>
        <v>10</v>
      </c>
      <c r="B15">
        <v>1728</v>
      </c>
      <c r="C15" s="8"/>
      <c r="D15" s="8">
        <f t="shared" si="0"/>
        <v>0.96</v>
      </c>
      <c r="E15" s="8"/>
      <c r="F15" s="8"/>
      <c r="G15" s="8"/>
      <c r="H15" s="8"/>
      <c r="I15" s="8"/>
    </row>
    <row r="16" spans="1:9">
      <c r="A16">
        <f t="shared" si="1"/>
        <v>11</v>
      </c>
      <c r="B16">
        <v>1728</v>
      </c>
      <c r="C16" s="8"/>
      <c r="D16" s="8">
        <f t="shared" si="0"/>
        <v>0.96</v>
      </c>
      <c r="E16" s="8"/>
      <c r="F16" s="8"/>
      <c r="G16" s="8"/>
      <c r="H16" s="8"/>
      <c r="I16" s="8"/>
    </row>
    <row r="17" spans="1:9">
      <c r="A17">
        <f t="shared" si="1"/>
        <v>12</v>
      </c>
      <c r="B17">
        <v>1710</v>
      </c>
      <c r="C17" s="8"/>
      <c r="D17" s="8">
        <f t="shared" si="0"/>
        <v>0.95</v>
      </c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</sheetData>
  <mergeCells count="2">
    <mergeCell ref="A1:I1"/>
    <mergeCell ref="A2:D2"/>
  </mergeCells>
  <hyperlinks>
    <hyperlink ref="E2" r:id="rId1" display="Power Generation Operation and Control 2nd edition - page 184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80" zoomScaleNormal="80" zoomScalePageLayoutView="80" workbookViewId="0">
      <selection activeCell="G23" sqref="G23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60</v>
      </c>
      <c r="D5" s="19" t="s">
        <v>59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62</v>
      </c>
    </row>
    <row r="6" spans="1:16">
      <c r="A6">
        <v>1</v>
      </c>
      <c r="B6" s="8">
        <v>0.67</v>
      </c>
      <c r="C6" s="8">
        <f>200*B6</f>
        <v>134</v>
      </c>
      <c r="D6" s="8">
        <f>C6-C7</f>
        <v>-685</v>
      </c>
      <c r="E6" s="21"/>
      <c r="F6" s="7">
        <v>1</v>
      </c>
      <c r="G6" s="4">
        <v>101</v>
      </c>
      <c r="H6" s="4" t="s">
        <v>34</v>
      </c>
      <c r="I6" s="7">
        <v>20</v>
      </c>
      <c r="J6" s="7">
        <v>90</v>
      </c>
      <c r="K6" s="7">
        <v>100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1300*B7</f>
        <v>819</v>
      </c>
      <c r="D7" s="8">
        <f t="shared" ref="D7:D29" si="1">C7-C8</f>
        <v>39</v>
      </c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120</v>
      </c>
      <c r="K7" s="7">
        <v>120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780</v>
      </c>
      <c r="D8" s="8">
        <f t="shared" si="1"/>
        <v>13</v>
      </c>
      <c r="E8" s="21"/>
      <c r="F8" s="7">
        <f t="shared" ref="F8:F19" si="2">1+F7</f>
        <v>3</v>
      </c>
      <c r="G8" s="4">
        <v>102</v>
      </c>
      <c r="H8" s="4" t="s">
        <v>34</v>
      </c>
      <c r="I8" s="7">
        <v>20</v>
      </c>
      <c r="J8" s="7">
        <v>90</v>
      </c>
      <c r="K8" s="7">
        <v>100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767</v>
      </c>
      <c r="D9" s="8">
        <f t="shared" si="1"/>
        <v>0</v>
      </c>
      <c r="E9" s="21"/>
      <c r="F9" s="7">
        <f t="shared" si="2"/>
        <v>4</v>
      </c>
      <c r="G9" s="4">
        <v>102</v>
      </c>
      <c r="H9" s="4" t="s">
        <v>35</v>
      </c>
      <c r="I9" s="7">
        <v>76</v>
      </c>
      <c r="J9" s="7">
        <v>120</v>
      </c>
      <c r="K9" s="7">
        <v>120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767</v>
      </c>
      <c r="D10" s="8">
        <f t="shared" si="1"/>
        <v>-13</v>
      </c>
      <c r="E10" s="21"/>
      <c r="F10" s="7">
        <f t="shared" si="2"/>
        <v>5</v>
      </c>
      <c r="G10" s="4">
        <v>107</v>
      </c>
      <c r="H10" s="4" t="s">
        <v>35</v>
      </c>
      <c r="I10" s="7">
        <v>100</v>
      </c>
      <c r="J10" s="7">
        <v>420</v>
      </c>
      <c r="K10" s="7">
        <v>420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780</v>
      </c>
      <c r="D11" s="8">
        <f t="shared" si="1"/>
        <v>-182</v>
      </c>
      <c r="E11" s="21"/>
      <c r="F11" s="7">
        <f t="shared" si="2"/>
        <v>6</v>
      </c>
      <c r="G11" s="4">
        <v>107</v>
      </c>
      <c r="H11" s="4" t="s">
        <v>35</v>
      </c>
      <c r="I11" s="7">
        <v>100</v>
      </c>
      <c r="J11" s="7">
        <v>420</v>
      </c>
      <c r="K11" s="7">
        <v>420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3">A11+1</f>
        <v>7</v>
      </c>
      <c r="B12" s="8">
        <v>0.74</v>
      </c>
      <c r="C12" s="8">
        <f t="shared" si="0"/>
        <v>962</v>
      </c>
      <c r="D12" s="8">
        <f t="shared" si="1"/>
        <v>-156</v>
      </c>
      <c r="E12" s="21"/>
      <c r="F12" s="7">
        <f t="shared" si="2"/>
        <v>7</v>
      </c>
      <c r="G12" s="4">
        <v>113</v>
      </c>
      <c r="H12" s="4" t="s">
        <v>35</v>
      </c>
      <c r="I12" s="7">
        <v>197</v>
      </c>
      <c r="J12" s="7">
        <v>310</v>
      </c>
      <c r="K12" s="7">
        <v>310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3"/>
        <v>8</v>
      </c>
      <c r="B13" s="8">
        <v>0.86</v>
      </c>
      <c r="C13" s="8">
        <f t="shared" si="0"/>
        <v>1118</v>
      </c>
      <c r="D13" s="8">
        <f t="shared" si="1"/>
        <v>-117</v>
      </c>
      <c r="E13" s="21"/>
      <c r="F13" s="7">
        <f t="shared" si="2"/>
        <v>8</v>
      </c>
      <c r="G13" s="4">
        <v>113</v>
      </c>
      <c r="H13" s="4" t="s">
        <v>35</v>
      </c>
      <c r="I13" s="7">
        <v>197</v>
      </c>
      <c r="J13" s="7">
        <v>310</v>
      </c>
      <c r="K13" s="7">
        <v>310</v>
      </c>
      <c r="L13">
        <v>3</v>
      </c>
      <c r="M13">
        <v>4</v>
      </c>
      <c r="N13" s="7">
        <v>104</v>
      </c>
      <c r="O13">
        <v>0</v>
      </c>
      <c r="P13" s="7">
        <v>17.212499999999999</v>
      </c>
    </row>
    <row r="14" spans="1:16">
      <c r="A14">
        <f t="shared" si="3"/>
        <v>9</v>
      </c>
      <c r="B14" s="8">
        <v>0.95</v>
      </c>
      <c r="C14" s="8">
        <f t="shared" si="0"/>
        <v>1235</v>
      </c>
      <c r="D14" s="8">
        <f t="shared" si="1"/>
        <v>-13</v>
      </c>
      <c r="E14" s="21"/>
      <c r="F14" s="7">
        <f t="shared" si="2"/>
        <v>9</v>
      </c>
      <c r="G14" s="4">
        <v>115</v>
      </c>
      <c r="H14" s="4" t="s">
        <v>34</v>
      </c>
      <c r="I14" s="7">
        <v>12</v>
      </c>
      <c r="J14" s="7">
        <v>60</v>
      </c>
      <c r="K14" s="7">
        <v>70</v>
      </c>
      <c r="L14">
        <v>1</v>
      </c>
      <c r="M14">
        <v>2</v>
      </c>
      <c r="N14" s="7">
        <v>5.4</v>
      </c>
      <c r="O14">
        <v>12</v>
      </c>
      <c r="P14" s="7">
        <v>29.452999999999999</v>
      </c>
    </row>
    <row r="15" spans="1:16">
      <c r="A15" s="17">
        <f t="shared" si="3"/>
        <v>10</v>
      </c>
      <c r="B15" s="8">
        <v>0.96</v>
      </c>
      <c r="C15" s="8">
        <f t="shared" si="0"/>
        <v>1248</v>
      </c>
      <c r="D15" s="8">
        <f t="shared" si="1"/>
        <v>0</v>
      </c>
      <c r="E15" s="21"/>
      <c r="F15" s="7">
        <f t="shared" si="2"/>
        <v>10</v>
      </c>
      <c r="G15" s="4">
        <v>118</v>
      </c>
      <c r="H15" s="4" t="s">
        <v>37</v>
      </c>
      <c r="I15" s="7">
        <v>400</v>
      </c>
      <c r="J15" s="7">
        <v>280</v>
      </c>
      <c r="K15" s="7">
        <v>280</v>
      </c>
      <c r="L15">
        <v>24</v>
      </c>
      <c r="M15">
        <v>168</v>
      </c>
      <c r="N15" s="7">
        <v>100</v>
      </c>
      <c r="O15">
        <v>0</v>
      </c>
      <c r="P15" s="7">
        <v>6.9607890000000001</v>
      </c>
    </row>
    <row r="16" spans="1:16">
      <c r="A16" s="17">
        <f t="shared" si="3"/>
        <v>11</v>
      </c>
      <c r="B16" s="8">
        <v>0.96</v>
      </c>
      <c r="C16" s="8">
        <f t="shared" si="0"/>
        <v>1248</v>
      </c>
      <c r="D16" s="8">
        <f t="shared" si="1"/>
        <v>13</v>
      </c>
      <c r="E16" s="20"/>
      <c r="F16" s="7">
        <f t="shared" si="2"/>
        <v>11</v>
      </c>
      <c r="G16" s="4">
        <v>121</v>
      </c>
      <c r="H16" s="4" t="s">
        <v>37</v>
      </c>
      <c r="I16" s="7">
        <v>400</v>
      </c>
      <c r="J16" s="7">
        <v>280</v>
      </c>
      <c r="K16" s="7">
        <v>280</v>
      </c>
      <c r="L16">
        <v>24</v>
      </c>
      <c r="M16">
        <v>168</v>
      </c>
      <c r="N16" s="7">
        <v>100</v>
      </c>
      <c r="O16">
        <v>377</v>
      </c>
      <c r="P16" s="7">
        <v>6.9707889999999999</v>
      </c>
    </row>
    <row r="17" spans="1:16">
      <c r="A17" s="17">
        <f t="shared" si="3"/>
        <v>12</v>
      </c>
      <c r="B17" s="8">
        <v>0.95</v>
      </c>
      <c r="C17" s="8">
        <f t="shared" si="0"/>
        <v>1235</v>
      </c>
      <c r="D17" s="8">
        <f t="shared" si="1"/>
        <v>0</v>
      </c>
      <c r="E17" s="20"/>
      <c r="F17" s="7">
        <f t="shared" si="2"/>
        <v>12</v>
      </c>
      <c r="G17" s="4">
        <v>122</v>
      </c>
      <c r="H17" s="4" t="s">
        <v>35</v>
      </c>
      <c r="I17" s="7">
        <v>50</v>
      </c>
      <c r="J17" s="7">
        <v>120</v>
      </c>
      <c r="K17" s="7">
        <v>120</v>
      </c>
      <c r="L17">
        <v>1</v>
      </c>
      <c r="M17">
        <v>2</v>
      </c>
      <c r="N17" s="7">
        <v>26</v>
      </c>
      <c r="O17">
        <v>47</v>
      </c>
      <c r="P17" s="7">
        <v>28.312999999999999</v>
      </c>
    </row>
    <row r="18" spans="1:16">
      <c r="A18" s="17">
        <v>13</v>
      </c>
      <c r="B18" s="8">
        <v>0.95</v>
      </c>
      <c r="C18" s="8">
        <f t="shared" si="0"/>
        <v>1235</v>
      </c>
      <c r="D18" s="8">
        <f t="shared" si="1"/>
        <v>0</v>
      </c>
      <c r="E18" s="20"/>
      <c r="F18" s="7">
        <f t="shared" si="2"/>
        <v>13</v>
      </c>
      <c r="G18" s="4">
        <v>123</v>
      </c>
      <c r="H18" s="4" t="s">
        <v>36</v>
      </c>
      <c r="I18" s="7">
        <v>155</v>
      </c>
      <c r="J18" s="7">
        <v>70</v>
      </c>
      <c r="K18" s="7">
        <v>80</v>
      </c>
      <c r="L18">
        <v>16</v>
      </c>
      <c r="M18">
        <v>24</v>
      </c>
      <c r="N18" s="7">
        <v>54.24</v>
      </c>
      <c r="O18">
        <v>0</v>
      </c>
      <c r="P18" s="7">
        <v>23.829599999999999</v>
      </c>
    </row>
    <row r="19" spans="1:16">
      <c r="A19" s="17">
        <v>14</v>
      </c>
      <c r="B19" s="8">
        <v>0.95</v>
      </c>
      <c r="C19" s="8">
        <f t="shared" si="0"/>
        <v>1235</v>
      </c>
      <c r="D19" s="8">
        <f t="shared" si="1"/>
        <v>26</v>
      </c>
      <c r="E19" s="20"/>
      <c r="F19" s="7">
        <f t="shared" si="2"/>
        <v>14</v>
      </c>
      <c r="G19" s="4">
        <v>123</v>
      </c>
      <c r="H19" s="4" t="s">
        <v>38</v>
      </c>
      <c r="I19" s="7">
        <v>350</v>
      </c>
      <c r="J19" s="7">
        <v>140</v>
      </c>
      <c r="K19" s="7">
        <v>140</v>
      </c>
      <c r="L19">
        <v>5</v>
      </c>
      <c r="M19">
        <v>8</v>
      </c>
      <c r="N19" s="7">
        <v>140</v>
      </c>
      <c r="O19">
        <v>0</v>
      </c>
      <c r="P19" s="7">
        <v>26.213099999999997</v>
      </c>
    </row>
    <row r="20" spans="1:16">
      <c r="A20" s="17">
        <v>15</v>
      </c>
      <c r="B20" s="8">
        <v>0.93</v>
      </c>
      <c r="C20" s="8">
        <f t="shared" si="0"/>
        <v>1209</v>
      </c>
      <c r="D20" s="8">
        <f t="shared" si="1"/>
        <v>-13</v>
      </c>
      <c r="E20" s="20"/>
      <c r="F20" s="7">
        <v>15</v>
      </c>
    </row>
    <row r="21" spans="1:16">
      <c r="A21" s="17">
        <v>16</v>
      </c>
      <c r="B21" s="8">
        <v>0.94</v>
      </c>
      <c r="C21" s="8">
        <f t="shared" si="0"/>
        <v>1222</v>
      </c>
      <c r="D21" s="8">
        <f t="shared" si="1"/>
        <v>-65</v>
      </c>
      <c r="E21" s="22"/>
      <c r="F21" s="7">
        <v>16</v>
      </c>
    </row>
    <row r="22" spans="1:16">
      <c r="A22" s="17">
        <v>17</v>
      </c>
      <c r="B22" s="8">
        <v>0.99</v>
      </c>
      <c r="C22" s="8">
        <f t="shared" si="0"/>
        <v>1287</v>
      </c>
      <c r="D22" s="8">
        <f t="shared" si="1"/>
        <v>-13</v>
      </c>
      <c r="E22" s="8"/>
      <c r="F22" s="8"/>
      <c r="G22" s="8"/>
      <c r="H22" s="8"/>
      <c r="I22" s="8"/>
    </row>
    <row r="23" spans="1:16">
      <c r="A23" s="17">
        <v>18</v>
      </c>
      <c r="B23" s="8">
        <v>1</v>
      </c>
      <c r="C23" s="8">
        <f t="shared" si="0"/>
        <v>1300</v>
      </c>
      <c r="D23" s="8">
        <f t="shared" si="1"/>
        <v>0</v>
      </c>
    </row>
    <row r="24" spans="1:16">
      <c r="A24" s="17">
        <v>19</v>
      </c>
      <c r="B24" s="8">
        <v>1</v>
      </c>
      <c r="C24" s="8">
        <f t="shared" si="0"/>
        <v>1300</v>
      </c>
      <c r="D24" s="8">
        <f t="shared" si="1"/>
        <v>52</v>
      </c>
    </row>
    <row r="25" spans="1:16">
      <c r="A25" s="17">
        <v>20</v>
      </c>
      <c r="B25" s="8">
        <v>0.96</v>
      </c>
      <c r="C25" s="8">
        <f t="shared" si="0"/>
        <v>1248</v>
      </c>
      <c r="D25" s="8">
        <f t="shared" si="1"/>
        <v>65</v>
      </c>
    </row>
    <row r="26" spans="1:16">
      <c r="A26" s="17">
        <v>21</v>
      </c>
      <c r="B26" s="8">
        <v>0.91</v>
      </c>
      <c r="C26" s="8">
        <f t="shared" si="0"/>
        <v>1183</v>
      </c>
      <c r="D26" s="8">
        <f t="shared" si="1"/>
        <v>104</v>
      </c>
    </row>
    <row r="27" spans="1:16">
      <c r="A27" s="17">
        <v>22</v>
      </c>
      <c r="B27" s="8">
        <v>0.83</v>
      </c>
      <c r="C27" s="8">
        <f t="shared" si="0"/>
        <v>1079</v>
      </c>
      <c r="D27" s="8">
        <f t="shared" si="1"/>
        <v>130</v>
      </c>
    </row>
    <row r="28" spans="1:16">
      <c r="A28" s="17">
        <v>23</v>
      </c>
      <c r="B28" s="8">
        <v>0.73</v>
      </c>
      <c r="C28" s="8">
        <f t="shared" si="0"/>
        <v>949</v>
      </c>
      <c r="D28" s="8">
        <f t="shared" si="1"/>
        <v>130</v>
      </c>
    </row>
    <row r="29" spans="1:16">
      <c r="A29" s="17">
        <v>24</v>
      </c>
      <c r="B29" s="8">
        <v>0.63</v>
      </c>
      <c r="C29" s="8">
        <f t="shared" si="0"/>
        <v>819</v>
      </c>
      <c r="D29" s="8">
        <f t="shared" si="1"/>
        <v>819</v>
      </c>
    </row>
  </sheetData>
  <mergeCells count="2">
    <mergeCell ref="A1:I1"/>
    <mergeCell ref="A2:D2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80" zoomScaleNormal="80" zoomScalePageLayoutView="80" workbookViewId="0">
      <selection activeCell="F6" sqref="F6:P19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60</v>
      </c>
      <c r="D5" s="19" t="s">
        <v>59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62</v>
      </c>
    </row>
    <row r="6" spans="1:16">
      <c r="A6">
        <v>1</v>
      </c>
      <c r="B6" s="8">
        <v>0.67</v>
      </c>
      <c r="C6" s="8">
        <f>200*B6</f>
        <v>134</v>
      </c>
      <c r="D6" s="8">
        <f>C6-C7</f>
        <v>-685</v>
      </c>
      <c r="E6" s="21"/>
      <c r="F6" s="7">
        <v>1</v>
      </c>
      <c r="G6" s="4">
        <v>101</v>
      </c>
      <c r="H6" s="4" t="s">
        <v>34</v>
      </c>
      <c r="I6" s="7">
        <v>20</v>
      </c>
      <c r="J6" s="7">
        <v>90</v>
      </c>
      <c r="K6" s="7">
        <v>100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1300*B7</f>
        <v>819</v>
      </c>
      <c r="D7" s="8">
        <f t="shared" ref="D7:D29" si="1">C7-C8</f>
        <v>39</v>
      </c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120</v>
      </c>
      <c r="K7" s="7">
        <v>120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780</v>
      </c>
      <c r="D8" s="8">
        <f t="shared" si="1"/>
        <v>13</v>
      </c>
      <c r="E8" s="21"/>
      <c r="F8" s="7">
        <f t="shared" ref="F8:F19" si="2">1+F7</f>
        <v>3</v>
      </c>
      <c r="G8" s="4">
        <v>102</v>
      </c>
      <c r="H8" s="4" t="s">
        <v>34</v>
      </c>
      <c r="I8" s="7">
        <v>20</v>
      </c>
      <c r="J8" s="7">
        <v>90</v>
      </c>
      <c r="K8" s="7">
        <v>100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767</v>
      </c>
      <c r="D9" s="8">
        <f t="shared" si="1"/>
        <v>0</v>
      </c>
      <c r="E9" s="21"/>
      <c r="F9" s="7">
        <f t="shared" si="2"/>
        <v>4</v>
      </c>
      <c r="G9" s="4">
        <v>102</v>
      </c>
      <c r="H9" s="4" t="s">
        <v>35</v>
      </c>
      <c r="I9" s="7">
        <v>76</v>
      </c>
      <c r="J9" s="7">
        <v>120</v>
      </c>
      <c r="K9" s="7">
        <v>120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767</v>
      </c>
      <c r="D10" s="8">
        <f t="shared" si="1"/>
        <v>-13</v>
      </c>
      <c r="E10" s="21"/>
      <c r="F10" s="7">
        <f t="shared" si="2"/>
        <v>5</v>
      </c>
      <c r="G10" s="4">
        <v>107</v>
      </c>
      <c r="H10" s="4" t="s">
        <v>35</v>
      </c>
      <c r="I10" s="7">
        <v>100</v>
      </c>
      <c r="J10" s="7">
        <v>420</v>
      </c>
      <c r="K10" s="7">
        <v>420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780</v>
      </c>
      <c r="D11" s="8">
        <f t="shared" si="1"/>
        <v>-182</v>
      </c>
      <c r="E11" s="21"/>
      <c r="F11" s="7">
        <f t="shared" si="2"/>
        <v>6</v>
      </c>
      <c r="G11" s="4">
        <v>107</v>
      </c>
      <c r="H11" s="4" t="s">
        <v>35</v>
      </c>
      <c r="I11" s="7">
        <v>100</v>
      </c>
      <c r="J11" s="7">
        <v>420</v>
      </c>
      <c r="K11" s="7">
        <v>420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3">A11+1</f>
        <v>7</v>
      </c>
      <c r="B12" s="8">
        <v>0.74</v>
      </c>
      <c r="C12" s="8">
        <f t="shared" si="0"/>
        <v>962</v>
      </c>
      <c r="D12" s="8">
        <f t="shared" si="1"/>
        <v>-156</v>
      </c>
      <c r="E12" s="21"/>
      <c r="F12" s="7">
        <f t="shared" si="2"/>
        <v>7</v>
      </c>
      <c r="G12" s="4">
        <v>113</v>
      </c>
      <c r="H12" s="4" t="s">
        <v>35</v>
      </c>
      <c r="I12" s="7">
        <v>197</v>
      </c>
      <c r="J12" s="7">
        <v>310</v>
      </c>
      <c r="K12" s="7">
        <v>310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3"/>
        <v>8</v>
      </c>
      <c r="B13" s="8">
        <v>0.86</v>
      </c>
      <c r="C13" s="8">
        <f t="shared" si="0"/>
        <v>1118</v>
      </c>
      <c r="D13" s="8">
        <f t="shared" si="1"/>
        <v>-117</v>
      </c>
      <c r="E13" s="21"/>
      <c r="F13" s="7">
        <f t="shared" si="2"/>
        <v>8</v>
      </c>
      <c r="G13" s="4">
        <v>113</v>
      </c>
      <c r="H13" s="4" t="s">
        <v>35</v>
      </c>
      <c r="I13" s="7">
        <v>197</v>
      </c>
      <c r="J13" s="7">
        <v>310</v>
      </c>
      <c r="K13" s="7">
        <v>310</v>
      </c>
      <c r="L13">
        <v>3</v>
      </c>
      <c r="M13">
        <v>4</v>
      </c>
      <c r="N13" s="7">
        <v>104</v>
      </c>
      <c r="O13">
        <v>0</v>
      </c>
      <c r="P13" s="7">
        <v>17.212499999999999</v>
      </c>
    </row>
    <row r="14" spans="1:16">
      <c r="A14">
        <f t="shared" si="3"/>
        <v>9</v>
      </c>
      <c r="B14" s="8">
        <v>0.95</v>
      </c>
      <c r="C14" s="8">
        <f t="shared" si="0"/>
        <v>1235</v>
      </c>
      <c r="D14" s="8">
        <f t="shared" si="1"/>
        <v>-13</v>
      </c>
      <c r="E14" s="21"/>
      <c r="F14" s="7">
        <f t="shared" si="2"/>
        <v>9</v>
      </c>
      <c r="G14" s="4">
        <v>115</v>
      </c>
      <c r="H14" s="4" t="s">
        <v>34</v>
      </c>
      <c r="I14" s="7">
        <v>12</v>
      </c>
      <c r="J14" s="7">
        <v>60</v>
      </c>
      <c r="K14" s="7">
        <v>70</v>
      </c>
      <c r="L14">
        <v>1</v>
      </c>
      <c r="M14">
        <v>2</v>
      </c>
      <c r="N14" s="7">
        <v>5.4</v>
      </c>
      <c r="O14">
        <v>12</v>
      </c>
      <c r="P14" s="7">
        <v>29.452999999999999</v>
      </c>
    </row>
    <row r="15" spans="1:16">
      <c r="A15" s="17">
        <f t="shared" si="3"/>
        <v>10</v>
      </c>
      <c r="B15" s="8">
        <v>0.96</v>
      </c>
      <c r="C15" s="8">
        <f t="shared" si="0"/>
        <v>1248</v>
      </c>
      <c r="D15" s="8">
        <f t="shared" si="1"/>
        <v>0</v>
      </c>
      <c r="E15" s="21"/>
      <c r="F15" s="7">
        <f t="shared" si="2"/>
        <v>10</v>
      </c>
      <c r="G15" s="4">
        <v>118</v>
      </c>
      <c r="H15" s="4" t="s">
        <v>37</v>
      </c>
      <c r="I15" s="7">
        <v>400</v>
      </c>
      <c r="J15" s="7">
        <v>280</v>
      </c>
      <c r="K15" s="7">
        <v>280</v>
      </c>
      <c r="L15">
        <v>24</v>
      </c>
      <c r="M15">
        <v>168</v>
      </c>
      <c r="N15" s="7">
        <v>100</v>
      </c>
      <c r="O15">
        <v>0</v>
      </c>
      <c r="P15" s="7">
        <v>6.9607890000000001</v>
      </c>
    </row>
    <row r="16" spans="1:16">
      <c r="A16" s="17">
        <f t="shared" si="3"/>
        <v>11</v>
      </c>
      <c r="B16" s="8">
        <v>0.96</v>
      </c>
      <c r="C16" s="8">
        <f t="shared" si="0"/>
        <v>1248</v>
      </c>
      <c r="D16" s="8">
        <f t="shared" si="1"/>
        <v>13</v>
      </c>
      <c r="E16" s="20"/>
      <c r="F16" s="7">
        <f t="shared" si="2"/>
        <v>11</v>
      </c>
      <c r="G16" s="4">
        <v>121</v>
      </c>
      <c r="H16" s="4" t="s">
        <v>37</v>
      </c>
      <c r="I16" s="7">
        <v>400</v>
      </c>
      <c r="J16" s="7">
        <v>280</v>
      </c>
      <c r="K16" s="7">
        <v>280</v>
      </c>
      <c r="L16">
        <v>24</v>
      </c>
      <c r="M16">
        <v>168</v>
      </c>
      <c r="N16" s="7">
        <v>100</v>
      </c>
      <c r="O16">
        <v>377</v>
      </c>
      <c r="P16" s="7">
        <v>6.9707889999999999</v>
      </c>
    </row>
    <row r="17" spans="1:16">
      <c r="A17" s="17">
        <f t="shared" si="3"/>
        <v>12</v>
      </c>
      <c r="B17" s="8">
        <v>0.95</v>
      </c>
      <c r="C17" s="8">
        <f t="shared" si="0"/>
        <v>1235</v>
      </c>
      <c r="D17" s="8">
        <f t="shared" si="1"/>
        <v>0</v>
      </c>
      <c r="E17" s="20"/>
      <c r="F17" s="7">
        <f t="shared" si="2"/>
        <v>12</v>
      </c>
      <c r="G17" s="4">
        <v>122</v>
      </c>
      <c r="H17" s="4" t="s">
        <v>35</v>
      </c>
      <c r="I17" s="7">
        <v>50</v>
      </c>
      <c r="J17" s="7">
        <v>120</v>
      </c>
      <c r="K17" s="7">
        <v>120</v>
      </c>
      <c r="L17">
        <v>1</v>
      </c>
      <c r="M17">
        <v>2</v>
      </c>
      <c r="N17" s="7">
        <v>26</v>
      </c>
      <c r="O17">
        <v>47</v>
      </c>
      <c r="P17" s="7">
        <v>28.312999999999999</v>
      </c>
    </row>
    <row r="18" spans="1:16">
      <c r="A18" s="17">
        <v>13</v>
      </c>
      <c r="B18" s="8">
        <v>0.95</v>
      </c>
      <c r="C18" s="8">
        <f t="shared" si="0"/>
        <v>1235</v>
      </c>
      <c r="D18" s="8">
        <f t="shared" si="1"/>
        <v>0</v>
      </c>
      <c r="E18" s="20"/>
      <c r="F18" s="7">
        <f t="shared" si="2"/>
        <v>13</v>
      </c>
      <c r="G18" s="4">
        <v>123</v>
      </c>
      <c r="H18" s="4" t="s">
        <v>36</v>
      </c>
      <c r="I18" s="7">
        <v>155</v>
      </c>
      <c r="J18" s="7">
        <v>70</v>
      </c>
      <c r="K18" s="7">
        <v>80</v>
      </c>
      <c r="L18">
        <v>16</v>
      </c>
      <c r="M18">
        <v>24</v>
      </c>
      <c r="N18" s="7">
        <v>54.24</v>
      </c>
      <c r="O18">
        <v>0</v>
      </c>
      <c r="P18" s="7">
        <v>23.829599999999999</v>
      </c>
    </row>
    <row r="19" spans="1:16">
      <c r="A19" s="17">
        <v>14</v>
      </c>
      <c r="B19" s="8">
        <v>0.95</v>
      </c>
      <c r="C19" s="8">
        <f t="shared" si="0"/>
        <v>1235</v>
      </c>
      <c r="D19" s="8">
        <f t="shared" si="1"/>
        <v>26</v>
      </c>
      <c r="E19" s="20"/>
      <c r="F19" s="7">
        <f t="shared" si="2"/>
        <v>14</v>
      </c>
      <c r="G19" s="4">
        <v>123</v>
      </c>
      <c r="H19" s="4" t="s">
        <v>38</v>
      </c>
      <c r="I19" s="7">
        <v>350</v>
      </c>
      <c r="J19" s="7">
        <v>140</v>
      </c>
      <c r="K19" s="7">
        <v>140</v>
      </c>
      <c r="L19">
        <v>5</v>
      </c>
      <c r="M19">
        <v>8</v>
      </c>
      <c r="N19" s="7">
        <v>140</v>
      </c>
      <c r="O19">
        <v>0</v>
      </c>
      <c r="P19" s="7">
        <v>26.213099999999997</v>
      </c>
    </row>
    <row r="20" spans="1:16">
      <c r="A20" s="17">
        <v>15</v>
      </c>
      <c r="B20" s="8">
        <v>0.93</v>
      </c>
      <c r="C20" s="8">
        <f t="shared" si="0"/>
        <v>1209</v>
      </c>
      <c r="D20" s="8">
        <f t="shared" si="1"/>
        <v>-13</v>
      </c>
      <c r="E20" s="20"/>
      <c r="F20" s="7">
        <v>15</v>
      </c>
    </row>
    <row r="21" spans="1:16">
      <c r="A21" s="17">
        <v>16</v>
      </c>
      <c r="B21" s="8">
        <v>0.94</v>
      </c>
      <c r="C21" s="8">
        <f t="shared" si="0"/>
        <v>1222</v>
      </c>
      <c r="D21" s="8">
        <f t="shared" si="1"/>
        <v>-65</v>
      </c>
      <c r="E21" s="22"/>
      <c r="F21" s="7">
        <v>16</v>
      </c>
    </row>
    <row r="22" spans="1:16">
      <c r="A22" s="17">
        <v>17</v>
      </c>
      <c r="B22" s="8">
        <v>0.99</v>
      </c>
      <c r="C22" s="8">
        <f t="shared" si="0"/>
        <v>1287</v>
      </c>
      <c r="D22" s="8">
        <f t="shared" si="1"/>
        <v>-13</v>
      </c>
      <c r="E22" s="8"/>
      <c r="F22" s="8"/>
      <c r="G22" s="8"/>
      <c r="H22" s="8"/>
      <c r="I22" s="8"/>
    </row>
    <row r="23" spans="1:16">
      <c r="A23" s="17">
        <v>18</v>
      </c>
      <c r="B23" s="8">
        <v>1</v>
      </c>
      <c r="C23" s="8">
        <f t="shared" si="0"/>
        <v>1300</v>
      </c>
      <c r="D23" s="8">
        <f t="shared" si="1"/>
        <v>0</v>
      </c>
    </row>
    <row r="24" spans="1:16">
      <c r="A24" s="17">
        <v>19</v>
      </c>
      <c r="B24" s="8">
        <v>1</v>
      </c>
      <c r="C24" s="8">
        <f t="shared" si="0"/>
        <v>1300</v>
      </c>
      <c r="D24" s="8">
        <f t="shared" si="1"/>
        <v>52</v>
      </c>
    </row>
    <row r="25" spans="1:16">
      <c r="A25" s="17">
        <v>20</v>
      </c>
      <c r="B25" s="8">
        <v>0.96</v>
      </c>
      <c r="C25" s="8">
        <f t="shared" si="0"/>
        <v>1248</v>
      </c>
      <c r="D25" s="8">
        <f t="shared" si="1"/>
        <v>65</v>
      </c>
    </row>
    <row r="26" spans="1:16">
      <c r="A26" s="17">
        <v>21</v>
      </c>
      <c r="B26" s="8">
        <v>0.91</v>
      </c>
      <c r="C26" s="8">
        <f t="shared" si="0"/>
        <v>1183</v>
      </c>
      <c r="D26" s="8">
        <f t="shared" si="1"/>
        <v>104</v>
      </c>
    </row>
    <row r="27" spans="1:16">
      <c r="A27" s="17">
        <v>22</v>
      </c>
      <c r="B27" s="8">
        <v>0.83</v>
      </c>
      <c r="C27" s="8">
        <f t="shared" si="0"/>
        <v>1079</v>
      </c>
      <c r="D27" s="8">
        <f t="shared" si="1"/>
        <v>130</v>
      </c>
    </row>
    <row r="28" spans="1:16">
      <c r="A28" s="17">
        <v>23</v>
      </c>
      <c r="B28" s="8">
        <v>0.73</v>
      </c>
      <c r="C28" s="8">
        <f t="shared" si="0"/>
        <v>949</v>
      </c>
      <c r="D28" s="8">
        <f t="shared" si="1"/>
        <v>130</v>
      </c>
    </row>
    <row r="29" spans="1:16">
      <c r="A29" s="17">
        <v>24</v>
      </c>
      <c r="B29" s="8">
        <v>0.63</v>
      </c>
      <c r="C29" s="8">
        <f t="shared" si="0"/>
        <v>819</v>
      </c>
      <c r="D29" s="8">
        <f t="shared" si="1"/>
        <v>819</v>
      </c>
    </row>
  </sheetData>
  <mergeCells count="2">
    <mergeCell ref="A1:I1"/>
    <mergeCell ref="A2:D2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80" zoomScaleNormal="80" zoomScalePageLayoutView="80" workbookViewId="0">
      <selection activeCell="F6" sqref="F6:P19"/>
    </sheetView>
  </sheetViews>
  <sheetFormatPr baseColWidth="10" defaultColWidth="8.83203125" defaultRowHeight="14" x14ac:dyDescent="0"/>
  <cols>
    <col min="1" max="1" width="8.6640625" customWidth="1"/>
    <col min="2" max="2" width="14.5" customWidth="1"/>
    <col min="3" max="3" width="9.1640625" customWidth="1"/>
    <col min="4" max="4" width="12.83203125" customWidth="1"/>
    <col min="5" max="5" width="9.83203125" customWidth="1"/>
    <col min="6" max="6" width="10.6640625" customWidth="1"/>
    <col min="8" max="8" width="12.33203125" customWidth="1"/>
    <col min="9" max="9" width="17.33203125" customWidth="1"/>
    <col min="14" max="14" width="10" customWidth="1"/>
    <col min="15" max="15" width="11.1640625" customWidth="1"/>
    <col min="16" max="16" width="21.6640625" customWidth="1"/>
  </cols>
  <sheetData>
    <row r="1" spans="1:16">
      <c r="A1" s="24" t="s">
        <v>55</v>
      </c>
      <c r="B1" s="24"/>
      <c r="C1" s="24"/>
      <c r="D1" s="24"/>
      <c r="E1" s="24"/>
      <c r="F1" s="24"/>
      <c r="G1" s="24"/>
      <c r="H1" s="24"/>
      <c r="I1" s="24"/>
    </row>
    <row r="2" spans="1:16">
      <c r="A2" s="24" t="s">
        <v>48</v>
      </c>
      <c r="B2" s="24"/>
      <c r="C2" s="24"/>
      <c r="D2" s="24"/>
      <c r="E2" s="16" t="s">
        <v>61</v>
      </c>
      <c r="F2" s="15"/>
      <c r="G2" s="15"/>
      <c r="H2" s="15"/>
      <c r="I2" s="15"/>
    </row>
    <row r="3" spans="1:16">
      <c r="A3" s="1"/>
      <c r="B3" s="1"/>
      <c r="C3" s="1"/>
      <c r="D3" s="1"/>
      <c r="E3" s="1"/>
      <c r="F3" s="1"/>
      <c r="G3" s="1"/>
      <c r="H3" s="1"/>
      <c r="I3" s="1"/>
    </row>
    <row r="5" spans="1:16" ht="43.5" customHeight="1">
      <c r="A5" s="14" t="s">
        <v>41</v>
      </c>
      <c r="B5" s="18" t="s">
        <v>58</v>
      </c>
      <c r="C5" t="s">
        <v>60</v>
      </c>
      <c r="D5" s="19" t="s">
        <v>59</v>
      </c>
      <c r="E5" s="20"/>
      <c r="F5" s="2" t="s">
        <v>39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62</v>
      </c>
    </row>
    <row r="6" spans="1:16">
      <c r="A6">
        <v>1</v>
      </c>
      <c r="B6" s="8">
        <v>0.67</v>
      </c>
      <c r="C6" s="8">
        <f>200*B6</f>
        <v>134</v>
      </c>
      <c r="D6" s="8">
        <f>C6-C7</f>
        <v>-685</v>
      </c>
      <c r="E6" s="21"/>
      <c r="F6" s="7">
        <v>1</v>
      </c>
      <c r="G6" s="4">
        <v>101</v>
      </c>
      <c r="H6" s="4" t="s">
        <v>34</v>
      </c>
      <c r="I6" s="7">
        <v>20</v>
      </c>
      <c r="J6" s="7">
        <v>90</v>
      </c>
      <c r="K6" s="7">
        <v>100</v>
      </c>
      <c r="L6">
        <v>1</v>
      </c>
      <c r="M6">
        <v>2</v>
      </c>
      <c r="N6" s="7">
        <v>8</v>
      </c>
      <c r="O6">
        <v>20</v>
      </c>
      <c r="P6" s="7">
        <v>28.966999999999999</v>
      </c>
    </row>
    <row r="7" spans="1:16">
      <c r="A7">
        <v>2</v>
      </c>
      <c r="B7" s="8">
        <v>0.63</v>
      </c>
      <c r="C7" s="8">
        <f t="shared" ref="C7:C29" si="0">1300*B7</f>
        <v>819</v>
      </c>
      <c r="D7" s="8">
        <f t="shared" ref="D7:D29" si="1">C7-C8</f>
        <v>39</v>
      </c>
      <c r="E7" s="21"/>
      <c r="F7" s="7">
        <f>1+F6</f>
        <v>2</v>
      </c>
      <c r="G7" s="4">
        <v>101</v>
      </c>
      <c r="H7" s="4" t="s">
        <v>35</v>
      </c>
      <c r="I7" s="7">
        <v>76</v>
      </c>
      <c r="J7" s="7">
        <v>120</v>
      </c>
      <c r="K7" s="7">
        <v>120</v>
      </c>
      <c r="L7">
        <v>2</v>
      </c>
      <c r="M7">
        <v>3</v>
      </c>
      <c r="N7" s="7">
        <v>40</v>
      </c>
      <c r="O7">
        <v>0</v>
      </c>
      <c r="P7" s="7">
        <v>18.433</v>
      </c>
    </row>
    <row r="8" spans="1:16">
      <c r="A8">
        <v>3</v>
      </c>
      <c r="B8" s="8">
        <v>0.6</v>
      </c>
      <c r="C8" s="8">
        <f t="shared" si="0"/>
        <v>780</v>
      </c>
      <c r="D8" s="8">
        <f t="shared" si="1"/>
        <v>13</v>
      </c>
      <c r="E8" s="21"/>
      <c r="F8" s="7">
        <f t="shared" ref="F8:F19" si="2">1+F7</f>
        <v>3</v>
      </c>
      <c r="G8" s="4">
        <v>102</v>
      </c>
      <c r="H8" s="4" t="s">
        <v>34</v>
      </c>
      <c r="I8" s="7">
        <v>20</v>
      </c>
      <c r="J8" s="7">
        <v>90</v>
      </c>
      <c r="K8" s="7">
        <v>100</v>
      </c>
      <c r="L8">
        <v>1</v>
      </c>
      <c r="M8">
        <v>2</v>
      </c>
      <c r="N8" s="7">
        <v>8</v>
      </c>
      <c r="O8">
        <v>0</v>
      </c>
      <c r="P8" s="7">
        <v>28.946999999999999</v>
      </c>
    </row>
    <row r="9" spans="1:16">
      <c r="A9">
        <v>4</v>
      </c>
      <c r="B9" s="8">
        <v>0.59</v>
      </c>
      <c r="C9" s="8">
        <f t="shared" si="0"/>
        <v>767</v>
      </c>
      <c r="D9" s="8">
        <f t="shared" si="1"/>
        <v>0</v>
      </c>
      <c r="E9" s="21"/>
      <c r="F9" s="7">
        <f t="shared" si="2"/>
        <v>4</v>
      </c>
      <c r="G9" s="4">
        <v>102</v>
      </c>
      <c r="H9" s="4" t="s">
        <v>35</v>
      </c>
      <c r="I9" s="7">
        <v>76</v>
      </c>
      <c r="J9" s="7">
        <v>120</v>
      </c>
      <c r="K9" s="7">
        <v>120</v>
      </c>
      <c r="L9">
        <v>2</v>
      </c>
      <c r="M9">
        <v>3</v>
      </c>
      <c r="N9" s="7">
        <v>40</v>
      </c>
      <c r="O9">
        <v>0</v>
      </c>
      <c r="P9" s="7">
        <v>18.402999999999999</v>
      </c>
    </row>
    <row r="10" spans="1:16">
      <c r="A10">
        <v>5</v>
      </c>
      <c r="B10" s="8">
        <v>0.59</v>
      </c>
      <c r="C10" s="8">
        <f t="shared" si="0"/>
        <v>767</v>
      </c>
      <c r="D10" s="8">
        <f t="shared" si="1"/>
        <v>-13</v>
      </c>
      <c r="E10" s="21"/>
      <c r="F10" s="7">
        <f t="shared" si="2"/>
        <v>5</v>
      </c>
      <c r="G10" s="4">
        <v>107</v>
      </c>
      <c r="H10" s="4" t="s">
        <v>35</v>
      </c>
      <c r="I10" s="7">
        <v>100</v>
      </c>
      <c r="J10" s="7">
        <v>420</v>
      </c>
      <c r="K10" s="7">
        <v>420</v>
      </c>
      <c r="L10">
        <v>2</v>
      </c>
      <c r="M10">
        <v>4</v>
      </c>
      <c r="N10" s="7">
        <v>40</v>
      </c>
      <c r="O10">
        <v>100</v>
      </c>
      <c r="P10" s="7">
        <v>17.590399999999999</v>
      </c>
    </row>
    <row r="11" spans="1:16">
      <c r="A11">
        <f>A10+1</f>
        <v>6</v>
      </c>
      <c r="B11" s="8">
        <v>0.6</v>
      </c>
      <c r="C11" s="8">
        <f t="shared" si="0"/>
        <v>780</v>
      </c>
      <c r="D11" s="8">
        <f t="shared" si="1"/>
        <v>-182</v>
      </c>
      <c r="E11" s="21"/>
      <c r="F11" s="7">
        <f t="shared" si="2"/>
        <v>6</v>
      </c>
      <c r="G11" s="4">
        <v>107</v>
      </c>
      <c r="H11" s="4" t="s">
        <v>35</v>
      </c>
      <c r="I11" s="7">
        <v>100</v>
      </c>
      <c r="J11" s="7">
        <v>420</v>
      </c>
      <c r="K11" s="7">
        <v>420</v>
      </c>
      <c r="L11">
        <v>2</v>
      </c>
      <c r="M11">
        <v>4</v>
      </c>
      <c r="N11" s="7">
        <v>40</v>
      </c>
      <c r="O11">
        <v>90</v>
      </c>
      <c r="P11" s="7">
        <v>17.6004</v>
      </c>
    </row>
    <row r="12" spans="1:16">
      <c r="A12">
        <f t="shared" ref="A12:A17" si="3">A11+1</f>
        <v>7</v>
      </c>
      <c r="B12" s="8">
        <v>0.74</v>
      </c>
      <c r="C12" s="8">
        <f t="shared" si="0"/>
        <v>962</v>
      </c>
      <c r="D12" s="8">
        <f t="shared" si="1"/>
        <v>-156</v>
      </c>
      <c r="E12" s="21"/>
      <c r="F12" s="7">
        <f t="shared" si="2"/>
        <v>7</v>
      </c>
      <c r="G12" s="4">
        <v>113</v>
      </c>
      <c r="H12" s="4" t="s">
        <v>35</v>
      </c>
      <c r="I12" s="7">
        <v>197</v>
      </c>
      <c r="J12" s="7">
        <v>310</v>
      </c>
      <c r="K12" s="7">
        <v>310</v>
      </c>
      <c r="L12">
        <v>3</v>
      </c>
      <c r="M12">
        <v>4</v>
      </c>
      <c r="N12" s="7">
        <v>104</v>
      </c>
      <c r="O12">
        <v>177</v>
      </c>
      <c r="P12" s="7">
        <v>17.192499999999999</v>
      </c>
    </row>
    <row r="13" spans="1:16">
      <c r="A13">
        <f t="shared" si="3"/>
        <v>8</v>
      </c>
      <c r="B13" s="8">
        <v>0.86</v>
      </c>
      <c r="C13" s="8">
        <f t="shared" si="0"/>
        <v>1118</v>
      </c>
      <c r="D13" s="8">
        <f t="shared" si="1"/>
        <v>-117</v>
      </c>
      <c r="E13" s="21"/>
      <c r="F13" s="7">
        <f t="shared" si="2"/>
        <v>8</v>
      </c>
      <c r="G13" s="4">
        <v>113</v>
      </c>
      <c r="H13" s="4" t="s">
        <v>35</v>
      </c>
      <c r="I13" s="7">
        <v>197</v>
      </c>
      <c r="J13" s="7">
        <v>310</v>
      </c>
      <c r="K13" s="7">
        <v>310</v>
      </c>
      <c r="L13">
        <v>3</v>
      </c>
      <c r="M13">
        <v>4</v>
      </c>
      <c r="N13" s="7">
        <v>104</v>
      </c>
      <c r="O13">
        <v>0</v>
      </c>
      <c r="P13" s="7">
        <v>17.212499999999999</v>
      </c>
    </row>
    <row r="14" spans="1:16">
      <c r="A14">
        <f t="shared" si="3"/>
        <v>9</v>
      </c>
      <c r="B14" s="8">
        <v>0.95</v>
      </c>
      <c r="C14" s="8">
        <f t="shared" si="0"/>
        <v>1235</v>
      </c>
      <c r="D14" s="8">
        <f t="shared" si="1"/>
        <v>-13</v>
      </c>
      <c r="E14" s="21"/>
      <c r="F14" s="7">
        <f t="shared" si="2"/>
        <v>9</v>
      </c>
      <c r="G14" s="4">
        <v>115</v>
      </c>
      <c r="H14" s="4" t="s">
        <v>34</v>
      </c>
      <c r="I14" s="7">
        <v>12</v>
      </c>
      <c r="J14" s="7">
        <v>60</v>
      </c>
      <c r="K14" s="7">
        <v>70</v>
      </c>
      <c r="L14">
        <v>1</v>
      </c>
      <c r="M14">
        <v>2</v>
      </c>
      <c r="N14" s="7">
        <v>5.4</v>
      </c>
      <c r="O14">
        <v>12</v>
      </c>
      <c r="P14" s="7">
        <v>29.452999999999999</v>
      </c>
    </row>
    <row r="15" spans="1:16">
      <c r="A15" s="17">
        <f t="shared" si="3"/>
        <v>10</v>
      </c>
      <c r="B15" s="8">
        <v>0.96</v>
      </c>
      <c r="C15" s="8">
        <f t="shared" si="0"/>
        <v>1248</v>
      </c>
      <c r="D15" s="8">
        <f t="shared" si="1"/>
        <v>0</v>
      </c>
      <c r="E15" s="21"/>
      <c r="F15" s="7">
        <f t="shared" si="2"/>
        <v>10</v>
      </c>
      <c r="G15" s="4">
        <v>118</v>
      </c>
      <c r="H15" s="4" t="s">
        <v>37</v>
      </c>
      <c r="I15" s="7">
        <v>400</v>
      </c>
      <c r="J15" s="7">
        <v>280</v>
      </c>
      <c r="K15" s="7">
        <v>280</v>
      </c>
      <c r="L15">
        <v>24</v>
      </c>
      <c r="M15">
        <v>168</v>
      </c>
      <c r="N15" s="7">
        <v>100</v>
      </c>
      <c r="O15">
        <v>0</v>
      </c>
      <c r="P15" s="7">
        <v>6.9607890000000001</v>
      </c>
    </row>
    <row r="16" spans="1:16">
      <c r="A16" s="17">
        <f t="shared" si="3"/>
        <v>11</v>
      </c>
      <c r="B16" s="8">
        <v>0.96</v>
      </c>
      <c r="C16" s="8">
        <f t="shared" si="0"/>
        <v>1248</v>
      </c>
      <c r="D16" s="8">
        <f t="shared" si="1"/>
        <v>13</v>
      </c>
      <c r="E16" s="20"/>
      <c r="F16" s="7">
        <f t="shared" si="2"/>
        <v>11</v>
      </c>
      <c r="G16" s="4">
        <v>121</v>
      </c>
      <c r="H16" s="4" t="s">
        <v>37</v>
      </c>
      <c r="I16" s="7">
        <v>400</v>
      </c>
      <c r="J16" s="7">
        <v>280</v>
      </c>
      <c r="K16" s="7">
        <v>280</v>
      </c>
      <c r="L16">
        <v>24</v>
      </c>
      <c r="M16">
        <v>168</v>
      </c>
      <c r="N16" s="7">
        <v>100</v>
      </c>
      <c r="O16">
        <v>377</v>
      </c>
      <c r="P16" s="7">
        <v>6.9707889999999999</v>
      </c>
    </row>
    <row r="17" spans="1:16">
      <c r="A17" s="17">
        <f t="shared" si="3"/>
        <v>12</v>
      </c>
      <c r="B17" s="8">
        <v>0.95</v>
      </c>
      <c r="C17" s="8">
        <f t="shared" si="0"/>
        <v>1235</v>
      </c>
      <c r="D17" s="8">
        <f t="shared" si="1"/>
        <v>0</v>
      </c>
      <c r="E17" s="20"/>
      <c r="F17" s="7">
        <f t="shared" si="2"/>
        <v>12</v>
      </c>
      <c r="G17" s="4">
        <v>122</v>
      </c>
      <c r="H17" s="4" t="s">
        <v>35</v>
      </c>
      <c r="I17" s="7">
        <v>50</v>
      </c>
      <c r="J17" s="7">
        <v>120</v>
      </c>
      <c r="K17" s="7">
        <v>120</v>
      </c>
      <c r="L17">
        <v>1</v>
      </c>
      <c r="M17">
        <v>2</v>
      </c>
      <c r="N17" s="7">
        <v>26</v>
      </c>
      <c r="O17">
        <v>47</v>
      </c>
      <c r="P17" s="7">
        <v>28.312999999999999</v>
      </c>
    </row>
    <row r="18" spans="1:16">
      <c r="A18" s="17">
        <v>13</v>
      </c>
      <c r="B18" s="8">
        <v>0.95</v>
      </c>
      <c r="C18" s="8">
        <f t="shared" si="0"/>
        <v>1235</v>
      </c>
      <c r="D18" s="8">
        <f t="shared" si="1"/>
        <v>0</v>
      </c>
      <c r="E18" s="20"/>
      <c r="F18" s="7">
        <f t="shared" si="2"/>
        <v>13</v>
      </c>
      <c r="G18" s="4">
        <v>123</v>
      </c>
      <c r="H18" s="4" t="s">
        <v>36</v>
      </c>
      <c r="I18" s="7">
        <v>155</v>
      </c>
      <c r="J18" s="7">
        <v>70</v>
      </c>
      <c r="K18" s="7">
        <v>80</v>
      </c>
      <c r="L18">
        <v>16</v>
      </c>
      <c r="M18">
        <v>24</v>
      </c>
      <c r="N18" s="7">
        <v>54.24</v>
      </c>
      <c r="O18">
        <v>0</v>
      </c>
      <c r="P18" s="7">
        <v>23.829599999999999</v>
      </c>
    </row>
    <row r="19" spans="1:16">
      <c r="A19" s="17">
        <v>14</v>
      </c>
      <c r="B19" s="8">
        <v>0.95</v>
      </c>
      <c r="C19" s="8">
        <f t="shared" si="0"/>
        <v>1235</v>
      </c>
      <c r="D19" s="8">
        <f t="shared" si="1"/>
        <v>26</v>
      </c>
      <c r="E19" s="20"/>
      <c r="F19" s="7">
        <f t="shared" si="2"/>
        <v>14</v>
      </c>
      <c r="G19" s="4">
        <v>123</v>
      </c>
      <c r="H19" s="4" t="s">
        <v>38</v>
      </c>
      <c r="I19" s="7">
        <v>350</v>
      </c>
      <c r="J19" s="7">
        <v>140</v>
      </c>
      <c r="K19" s="7">
        <v>140</v>
      </c>
      <c r="L19">
        <v>5</v>
      </c>
      <c r="M19">
        <v>8</v>
      </c>
      <c r="N19" s="7">
        <v>140</v>
      </c>
      <c r="O19">
        <v>0</v>
      </c>
      <c r="P19" s="7">
        <v>26.213099999999997</v>
      </c>
    </row>
    <row r="20" spans="1:16">
      <c r="A20" s="17">
        <v>15</v>
      </c>
      <c r="B20" s="8">
        <v>0.93</v>
      </c>
      <c r="C20" s="8">
        <f t="shared" si="0"/>
        <v>1209</v>
      </c>
      <c r="D20" s="8">
        <f t="shared" si="1"/>
        <v>-13</v>
      </c>
      <c r="E20" s="20"/>
      <c r="F20" s="7">
        <v>15</v>
      </c>
    </row>
    <row r="21" spans="1:16">
      <c r="A21" s="17">
        <v>16</v>
      </c>
      <c r="B21" s="8">
        <v>0.94</v>
      </c>
      <c r="C21" s="8">
        <f t="shared" si="0"/>
        <v>1222</v>
      </c>
      <c r="D21" s="8">
        <f t="shared" si="1"/>
        <v>-65</v>
      </c>
      <c r="E21" s="22"/>
      <c r="F21" s="7">
        <v>16</v>
      </c>
    </row>
    <row r="22" spans="1:16">
      <c r="A22" s="17">
        <v>17</v>
      </c>
      <c r="B22" s="8">
        <v>0.99</v>
      </c>
      <c r="C22" s="8">
        <f t="shared" si="0"/>
        <v>1287</v>
      </c>
      <c r="D22" s="8">
        <f t="shared" si="1"/>
        <v>-13</v>
      </c>
      <c r="E22" s="8"/>
      <c r="F22" s="8"/>
      <c r="G22" s="8"/>
      <c r="H22" s="8"/>
      <c r="I22" s="8"/>
    </row>
    <row r="23" spans="1:16">
      <c r="A23" s="17">
        <v>18</v>
      </c>
      <c r="B23" s="8">
        <v>1</v>
      </c>
      <c r="C23" s="8">
        <f t="shared" si="0"/>
        <v>1300</v>
      </c>
      <c r="D23" s="8">
        <f t="shared" si="1"/>
        <v>0</v>
      </c>
    </row>
    <row r="24" spans="1:16">
      <c r="A24" s="17">
        <v>19</v>
      </c>
      <c r="B24" s="8">
        <v>1</v>
      </c>
      <c r="C24" s="8">
        <f t="shared" si="0"/>
        <v>1300</v>
      </c>
      <c r="D24" s="8">
        <f t="shared" si="1"/>
        <v>52</v>
      </c>
    </row>
    <row r="25" spans="1:16">
      <c r="A25" s="17">
        <v>20</v>
      </c>
      <c r="B25" s="8">
        <v>0.96</v>
      </c>
      <c r="C25" s="8">
        <f t="shared" si="0"/>
        <v>1248</v>
      </c>
      <c r="D25" s="8">
        <f t="shared" si="1"/>
        <v>65</v>
      </c>
    </row>
    <row r="26" spans="1:16">
      <c r="A26" s="17">
        <v>21</v>
      </c>
      <c r="B26" s="8">
        <v>0.91</v>
      </c>
      <c r="C26" s="8">
        <f t="shared" si="0"/>
        <v>1183</v>
      </c>
      <c r="D26" s="8">
        <f t="shared" si="1"/>
        <v>104</v>
      </c>
    </row>
    <row r="27" spans="1:16">
      <c r="A27" s="17">
        <v>22</v>
      </c>
      <c r="B27" s="8">
        <v>0.83</v>
      </c>
      <c r="C27" s="8">
        <f t="shared" si="0"/>
        <v>1079</v>
      </c>
      <c r="D27" s="8">
        <f t="shared" si="1"/>
        <v>130</v>
      </c>
    </row>
    <row r="28" spans="1:16">
      <c r="A28" s="17">
        <v>23</v>
      </c>
      <c r="B28" s="8">
        <v>0.73</v>
      </c>
      <c r="C28" s="8">
        <f t="shared" si="0"/>
        <v>949</v>
      </c>
      <c r="D28" s="8">
        <f t="shared" si="1"/>
        <v>130</v>
      </c>
    </row>
    <row r="29" spans="1:16">
      <c r="A29" s="17">
        <v>24</v>
      </c>
      <c r="B29" s="8">
        <v>0.63</v>
      </c>
      <c r="C29" s="8">
        <f t="shared" si="0"/>
        <v>819</v>
      </c>
      <c r="D29" s="8">
        <f t="shared" si="1"/>
        <v>819</v>
      </c>
    </row>
  </sheetData>
  <mergeCells count="2">
    <mergeCell ref="A1:I1"/>
    <mergeCell ref="A2:D2"/>
  </mergeCells>
  <hyperlinks>
    <hyperlink ref="E2" r:id="rId1" display="IEEE Test System 96 - First 10 buse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5" sqref="G15"/>
    </sheetView>
  </sheetViews>
  <sheetFormatPr baseColWidth="10" defaultColWidth="8.83203125" defaultRowHeight="14" x14ac:dyDescent="0"/>
  <cols>
    <col min="1" max="1" width="8.6640625" customWidth="1"/>
    <col min="2" max="2" width="10.6640625" customWidth="1"/>
    <col min="3" max="3" width="5.83203125" customWidth="1"/>
    <col min="4" max="4" width="6.5" customWidth="1"/>
    <col min="5" max="5" width="16.83203125" customWidth="1"/>
    <col min="7" max="7" width="11.5" customWidth="1"/>
    <col min="8" max="8" width="15.33203125" customWidth="1"/>
    <col min="9" max="9" width="17.33203125" customWidth="1"/>
  </cols>
  <sheetData>
    <row r="1" spans="1:9">
      <c r="A1" s="24" t="s">
        <v>47</v>
      </c>
      <c r="B1" s="24"/>
      <c r="C1" s="24"/>
      <c r="D1" s="24"/>
      <c r="E1" s="24"/>
      <c r="F1" s="24"/>
      <c r="G1" s="24"/>
      <c r="H1" s="24"/>
      <c r="I1" s="24"/>
    </row>
    <row r="2" spans="1:9">
      <c r="A2" s="24" t="s">
        <v>48</v>
      </c>
      <c r="B2" s="24"/>
      <c r="C2" s="24"/>
      <c r="D2" s="24"/>
      <c r="E2" s="16" t="s">
        <v>50</v>
      </c>
      <c r="F2" s="15"/>
      <c r="G2" s="15"/>
      <c r="H2" s="15"/>
      <c r="I2" s="15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5" spans="1:9">
      <c r="A5" s="14" t="s">
        <v>41</v>
      </c>
      <c r="B5" s="14" t="s">
        <v>42</v>
      </c>
      <c r="C5" s="8"/>
      <c r="D5" s="8"/>
      <c r="E5" s="14" t="s">
        <v>39</v>
      </c>
      <c r="F5" s="14" t="s">
        <v>5</v>
      </c>
      <c r="G5" s="14" t="s">
        <v>62</v>
      </c>
      <c r="H5" s="14" t="s">
        <v>6</v>
      </c>
      <c r="I5" s="14" t="s">
        <v>45</v>
      </c>
    </row>
    <row r="6" spans="1:9">
      <c r="A6" s="8">
        <v>1</v>
      </c>
      <c r="B6" s="8">
        <v>1200</v>
      </c>
      <c r="C6" s="8"/>
      <c r="D6" s="8"/>
      <c r="E6" s="8">
        <v>1</v>
      </c>
      <c r="F6" s="8">
        <v>600</v>
      </c>
      <c r="G6" s="8">
        <v>9.6999999999999993</v>
      </c>
      <c r="H6" s="25" t="s">
        <v>53</v>
      </c>
      <c r="I6" s="25"/>
    </row>
    <row r="7" spans="1:9">
      <c r="A7" s="8">
        <v>2</v>
      </c>
      <c r="B7" s="8">
        <v>1200</v>
      </c>
      <c r="C7" s="8"/>
      <c r="D7" s="8"/>
      <c r="E7" s="8">
        <v>2</v>
      </c>
      <c r="F7" s="8">
        <v>400</v>
      </c>
      <c r="G7" s="8">
        <v>9.4</v>
      </c>
      <c r="H7" s="25"/>
      <c r="I7" s="25"/>
    </row>
    <row r="8" spans="1:9">
      <c r="A8" s="8">
        <v>3</v>
      </c>
      <c r="B8" s="8">
        <v>1200</v>
      </c>
      <c r="C8" s="8"/>
      <c r="D8" s="8"/>
      <c r="E8" s="8">
        <v>3</v>
      </c>
      <c r="F8" s="8">
        <v>200</v>
      </c>
      <c r="G8" s="8">
        <v>11.2</v>
      </c>
      <c r="H8" s="25"/>
      <c r="I8" s="25"/>
    </row>
    <row r="9" spans="1:9">
      <c r="A9" s="8">
        <v>4</v>
      </c>
      <c r="B9" s="8">
        <v>1000</v>
      </c>
      <c r="C9" s="8"/>
      <c r="D9" s="8"/>
      <c r="E9" s="8"/>
      <c r="F9" s="8"/>
      <c r="G9" s="8"/>
      <c r="H9" s="8"/>
      <c r="I9" s="8"/>
    </row>
    <row r="10" spans="1:9">
      <c r="A10" s="8">
        <v>5</v>
      </c>
      <c r="B10" s="8">
        <v>800</v>
      </c>
      <c r="C10" s="8"/>
      <c r="D10" s="8"/>
      <c r="E10" s="8"/>
      <c r="F10" s="8"/>
      <c r="G10" s="8"/>
      <c r="H10" s="8"/>
      <c r="I10" s="8"/>
    </row>
    <row r="11" spans="1:9">
      <c r="A11" s="8">
        <v>6</v>
      </c>
      <c r="B11" s="8">
        <v>650</v>
      </c>
      <c r="C11" s="8"/>
      <c r="D11" s="8"/>
      <c r="E11" s="8"/>
      <c r="F11" s="8"/>
      <c r="G11" s="8"/>
      <c r="H11" s="8"/>
      <c r="I11" s="8"/>
    </row>
    <row r="12" spans="1:9">
      <c r="A12" s="8">
        <v>7</v>
      </c>
      <c r="B12" s="8">
        <v>500</v>
      </c>
      <c r="C12" s="8"/>
      <c r="D12" s="8"/>
      <c r="E12" s="9" t="s">
        <v>46</v>
      </c>
      <c r="F12" s="10">
        <f>SUM(F6:F10)</f>
        <v>1200</v>
      </c>
      <c r="G12" s="10"/>
      <c r="H12" s="10"/>
      <c r="I12" s="11"/>
    </row>
    <row r="13" spans="1:9">
      <c r="A13" s="8">
        <v>8</v>
      </c>
      <c r="B13" s="8">
        <v>500</v>
      </c>
      <c r="C13" s="8"/>
      <c r="D13" s="8"/>
      <c r="E13" s="8"/>
      <c r="F13" s="8"/>
      <c r="G13" s="8"/>
      <c r="H13" s="8"/>
      <c r="I13" s="8"/>
    </row>
    <row r="14" spans="1:9">
      <c r="A14" s="8"/>
      <c r="B14" s="8"/>
      <c r="C14" s="8"/>
      <c r="D14" s="8"/>
      <c r="E14" s="8"/>
      <c r="F14" s="8"/>
      <c r="G14" s="8"/>
      <c r="H14" s="8"/>
      <c r="I14" s="8"/>
    </row>
    <row r="15" spans="1:9">
      <c r="A15" s="8"/>
      <c r="B15" s="8"/>
      <c r="C15" s="8"/>
      <c r="D15" s="8"/>
      <c r="E15" s="8"/>
      <c r="F15" s="8"/>
      <c r="G15" s="8"/>
      <c r="H15" s="8"/>
      <c r="I15" s="8"/>
    </row>
    <row r="16" spans="1:9">
      <c r="A16" s="8"/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</sheetData>
  <mergeCells count="3">
    <mergeCell ref="A2:D2"/>
    <mergeCell ref="A1:I1"/>
    <mergeCell ref="H6:I8"/>
  </mergeCells>
  <hyperlinks>
    <hyperlink ref="E2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30" sqref="G30"/>
    </sheetView>
  </sheetViews>
  <sheetFormatPr baseColWidth="10" defaultColWidth="8.83203125" defaultRowHeight="14" x14ac:dyDescent="0"/>
  <cols>
    <col min="1" max="1" width="8.6640625" customWidth="1"/>
    <col min="2" max="2" width="10.6640625" customWidth="1"/>
    <col min="3" max="3" width="5.83203125" customWidth="1"/>
    <col min="4" max="4" width="6.5" customWidth="1"/>
    <col min="5" max="5" width="16.83203125" customWidth="1"/>
    <col min="7" max="7" width="11.1640625" customWidth="1"/>
    <col min="8" max="8" width="15.33203125" customWidth="1"/>
    <col min="9" max="9" width="17.33203125" customWidth="1"/>
  </cols>
  <sheetData>
    <row r="1" spans="1:9">
      <c r="A1" s="24" t="s">
        <v>51</v>
      </c>
      <c r="B1" s="24"/>
      <c r="C1" s="24"/>
      <c r="D1" s="24"/>
      <c r="E1" s="24"/>
      <c r="F1" s="24"/>
      <c r="G1" s="24"/>
      <c r="H1" s="24"/>
      <c r="I1" s="24"/>
    </row>
    <row r="2" spans="1:9">
      <c r="A2" s="24" t="s">
        <v>48</v>
      </c>
      <c r="B2" s="24"/>
      <c r="C2" s="24"/>
      <c r="D2" s="24"/>
      <c r="E2" s="16" t="s">
        <v>50</v>
      </c>
      <c r="F2" s="15"/>
      <c r="G2" s="15"/>
      <c r="H2" s="15"/>
      <c r="I2" s="15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5" spans="1:9">
      <c r="A5" s="14" t="s">
        <v>41</v>
      </c>
      <c r="B5" s="14" t="s">
        <v>42</v>
      </c>
      <c r="C5" s="8"/>
      <c r="D5" s="8"/>
      <c r="E5" s="14" t="s">
        <v>39</v>
      </c>
      <c r="F5" s="14" t="s">
        <v>43</v>
      </c>
      <c r="G5" s="14" t="s">
        <v>62</v>
      </c>
      <c r="H5" s="14" t="s">
        <v>6</v>
      </c>
      <c r="I5" s="14" t="s">
        <v>45</v>
      </c>
    </row>
    <row r="6" spans="1:9" ht="14.5" customHeight="1">
      <c r="A6" s="8">
        <v>1</v>
      </c>
      <c r="B6" s="8">
        <v>450</v>
      </c>
      <c r="C6" s="8"/>
      <c r="D6" s="8"/>
      <c r="E6" s="8">
        <v>1</v>
      </c>
      <c r="F6" s="8">
        <v>80</v>
      </c>
      <c r="G6" s="8">
        <v>23.5</v>
      </c>
      <c r="H6" s="25" t="s">
        <v>54</v>
      </c>
      <c r="I6" s="25"/>
    </row>
    <row r="7" spans="1:9">
      <c r="A7" s="8">
        <v>2</v>
      </c>
      <c r="B7" s="8">
        <v>530</v>
      </c>
      <c r="C7" s="8"/>
      <c r="D7" s="8"/>
      <c r="E7" s="8">
        <v>2</v>
      </c>
      <c r="F7" s="8">
        <v>250</v>
      </c>
      <c r="G7" s="8">
        <v>20.3</v>
      </c>
      <c r="H7" s="25"/>
      <c r="I7" s="25"/>
    </row>
    <row r="8" spans="1:9">
      <c r="A8" s="8">
        <v>3</v>
      </c>
      <c r="B8" s="8">
        <v>640</v>
      </c>
      <c r="C8" s="8"/>
      <c r="D8" s="8"/>
      <c r="E8" s="8">
        <v>3</v>
      </c>
      <c r="F8" s="8">
        <v>300</v>
      </c>
      <c r="G8" s="8">
        <v>19.739999999999998</v>
      </c>
      <c r="H8" s="25"/>
      <c r="I8" s="25"/>
    </row>
    <row r="9" spans="1:9">
      <c r="A9" s="8">
        <v>4</v>
      </c>
      <c r="B9" s="8">
        <v>540</v>
      </c>
      <c r="C9" s="8"/>
      <c r="D9" s="8"/>
      <c r="E9" s="8">
        <v>4</v>
      </c>
      <c r="F9" s="8">
        <v>60</v>
      </c>
      <c r="G9" s="8">
        <v>28</v>
      </c>
      <c r="H9" s="25"/>
      <c r="I9" s="25"/>
    </row>
    <row r="10" spans="1:9">
      <c r="A10" s="8">
        <v>5</v>
      </c>
      <c r="B10" s="8">
        <v>400</v>
      </c>
      <c r="C10" s="8"/>
      <c r="D10" s="8"/>
      <c r="E10" s="8"/>
      <c r="F10" s="8"/>
      <c r="G10" s="8"/>
      <c r="H10" s="6"/>
      <c r="I10" s="6"/>
    </row>
    <row r="11" spans="1:9">
      <c r="A11" s="8">
        <v>6</v>
      </c>
      <c r="B11" s="8">
        <v>280</v>
      </c>
      <c r="C11" s="8"/>
      <c r="D11" s="8"/>
      <c r="E11" s="8"/>
      <c r="F11" s="8"/>
      <c r="G11" s="8"/>
      <c r="H11" s="8"/>
      <c r="I11" s="8"/>
    </row>
    <row r="12" spans="1:9">
      <c r="A12" s="8">
        <v>7</v>
      </c>
      <c r="B12" s="8">
        <v>290</v>
      </c>
      <c r="C12" s="8"/>
      <c r="D12" s="8"/>
      <c r="E12" s="9" t="s">
        <v>46</v>
      </c>
      <c r="F12" s="10">
        <f>SUM(F6:F10)</f>
        <v>690</v>
      </c>
      <c r="G12" s="10"/>
      <c r="H12" s="10">
        <f>SUM(H6:H10)</f>
        <v>0</v>
      </c>
      <c r="I12" s="11">
        <f>SUM(I6:I10)</f>
        <v>0</v>
      </c>
    </row>
    <row r="13" spans="1:9">
      <c r="A13" s="8">
        <v>8</v>
      </c>
      <c r="B13" s="8">
        <v>500</v>
      </c>
      <c r="C13" s="8"/>
      <c r="D13" s="8"/>
      <c r="E13" s="8"/>
      <c r="F13" s="8"/>
      <c r="G13" s="8"/>
      <c r="H13" s="8"/>
      <c r="I13" s="8"/>
    </row>
    <row r="14" spans="1:9">
      <c r="A14" s="8"/>
      <c r="B14" s="8"/>
      <c r="C14" s="8"/>
      <c r="D14" s="8"/>
      <c r="E14" s="8"/>
      <c r="F14" s="8"/>
      <c r="G14" s="8"/>
      <c r="H14" s="8"/>
      <c r="I14" s="8"/>
    </row>
    <row r="15" spans="1:9">
      <c r="A15" s="8"/>
      <c r="B15" s="8"/>
      <c r="C15" s="8"/>
      <c r="D15" s="8"/>
      <c r="E15" s="8"/>
      <c r="F15" s="8"/>
      <c r="G15" s="8"/>
      <c r="H15" s="8"/>
      <c r="I15" s="8"/>
    </row>
    <row r="16" spans="1:9">
      <c r="A16" s="8"/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</sheetData>
  <mergeCells count="3">
    <mergeCell ref="A1:I1"/>
    <mergeCell ref="A2:D2"/>
    <mergeCell ref="H6:I9"/>
  </mergeCells>
  <hyperlinks>
    <hyperlink ref="E2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30" sqref="I30"/>
    </sheetView>
  </sheetViews>
  <sheetFormatPr baseColWidth="10" defaultColWidth="8.83203125" defaultRowHeight="14" x14ac:dyDescent="0"/>
  <cols>
    <col min="1" max="1" width="8.6640625" customWidth="1"/>
    <col min="2" max="2" width="10.6640625" customWidth="1"/>
    <col min="3" max="3" width="5.83203125" customWidth="1"/>
    <col min="4" max="4" width="6.5" customWidth="1"/>
    <col min="5" max="5" width="16.83203125" customWidth="1"/>
    <col min="7" max="7" width="12.83203125" customWidth="1"/>
    <col min="8" max="8" width="15.33203125" customWidth="1"/>
    <col min="9" max="9" width="17.33203125" customWidth="1"/>
  </cols>
  <sheetData>
    <row r="1" spans="1:9">
      <c r="A1" s="24" t="s">
        <v>52</v>
      </c>
      <c r="B1" s="24"/>
      <c r="C1" s="24"/>
      <c r="D1" s="24"/>
      <c r="E1" s="24"/>
      <c r="F1" s="24"/>
      <c r="G1" s="24"/>
      <c r="H1" s="24"/>
      <c r="I1" s="24"/>
    </row>
    <row r="2" spans="1:9">
      <c r="A2" s="24" t="s">
        <v>48</v>
      </c>
      <c r="B2" s="24"/>
      <c r="C2" s="24"/>
      <c r="D2" s="24"/>
      <c r="E2" s="16" t="s">
        <v>49</v>
      </c>
      <c r="F2" s="15"/>
      <c r="G2" s="15"/>
      <c r="H2" s="15"/>
      <c r="I2" s="15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5" spans="1:9">
      <c r="A5" s="14" t="s">
        <v>41</v>
      </c>
      <c r="B5" s="14" t="s">
        <v>42</v>
      </c>
      <c r="C5" s="8"/>
      <c r="D5" s="8"/>
      <c r="E5" s="14" t="s">
        <v>39</v>
      </c>
      <c r="F5" s="14" t="s">
        <v>43</v>
      </c>
      <c r="G5" s="14" t="s">
        <v>62</v>
      </c>
      <c r="H5" s="14" t="s">
        <v>6</v>
      </c>
      <c r="I5" s="14" t="s">
        <v>7</v>
      </c>
    </row>
    <row r="6" spans="1:9">
      <c r="A6" s="8">
        <v>1</v>
      </c>
      <c r="B6" s="8">
        <v>1000</v>
      </c>
      <c r="C6" s="8"/>
      <c r="D6" s="8"/>
      <c r="E6" s="8">
        <v>1</v>
      </c>
      <c r="F6" s="8">
        <v>200</v>
      </c>
      <c r="G6" s="8">
        <v>50</v>
      </c>
      <c r="H6" s="8">
        <v>200</v>
      </c>
      <c r="I6" s="8">
        <v>200</v>
      </c>
    </row>
    <row r="7" spans="1:9">
      <c r="A7" s="8">
        <v>2</v>
      </c>
      <c r="B7" s="8">
        <v>800</v>
      </c>
      <c r="C7" s="8"/>
      <c r="D7" s="8"/>
      <c r="E7" s="8">
        <v>2</v>
      </c>
      <c r="F7" s="8">
        <v>300</v>
      </c>
      <c r="G7" s="8">
        <v>30</v>
      </c>
      <c r="H7" s="8">
        <v>60</v>
      </c>
      <c r="I7" s="8">
        <v>60</v>
      </c>
    </row>
    <row r="8" spans="1:9">
      <c r="A8" s="8">
        <v>3</v>
      </c>
      <c r="B8" s="8">
        <v>850</v>
      </c>
      <c r="C8" s="8"/>
      <c r="D8" s="8"/>
      <c r="E8" s="8">
        <v>3</v>
      </c>
      <c r="F8" s="8">
        <v>400</v>
      </c>
      <c r="G8" s="8">
        <v>80</v>
      </c>
      <c r="H8" s="8">
        <v>180</v>
      </c>
      <c r="I8" s="8">
        <v>180</v>
      </c>
    </row>
    <row r="9" spans="1:9">
      <c r="A9" s="8">
        <v>4</v>
      </c>
      <c r="B9" s="8">
        <v>760</v>
      </c>
      <c r="C9" s="8"/>
      <c r="D9" s="8"/>
      <c r="E9" s="8">
        <v>4</v>
      </c>
      <c r="F9" s="8">
        <v>200</v>
      </c>
      <c r="G9" s="8">
        <v>10</v>
      </c>
      <c r="H9" s="8">
        <v>180</v>
      </c>
      <c r="I9" s="8">
        <v>180</v>
      </c>
    </row>
    <row r="10" spans="1:9">
      <c r="A10" s="8">
        <v>5</v>
      </c>
      <c r="B10" s="8">
        <v>500</v>
      </c>
      <c r="C10" s="8"/>
      <c r="D10" s="8"/>
      <c r="E10" s="8">
        <v>5</v>
      </c>
      <c r="F10" s="8">
        <v>100</v>
      </c>
      <c r="G10" s="8">
        <v>40</v>
      </c>
      <c r="H10" s="8">
        <v>100</v>
      </c>
      <c r="I10" s="8">
        <v>100</v>
      </c>
    </row>
    <row r="11" spans="1:9">
      <c r="A11" s="8">
        <v>6</v>
      </c>
      <c r="B11" s="8">
        <v>790</v>
      </c>
      <c r="C11" s="8"/>
      <c r="D11" s="8"/>
      <c r="E11" s="8"/>
      <c r="F11" s="8"/>
      <c r="G11" s="8"/>
      <c r="H11" s="8"/>
      <c r="I11" s="8"/>
    </row>
    <row r="12" spans="1:9">
      <c r="A12" s="8">
        <v>7</v>
      </c>
      <c r="B12" s="8">
        <v>800</v>
      </c>
      <c r="C12" s="8"/>
      <c r="D12" s="8"/>
      <c r="E12" s="9" t="s">
        <v>46</v>
      </c>
      <c r="F12" s="10">
        <f>SUM(F6:F10)</f>
        <v>1200</v>
      </c>
      <c r="G12" s="10"/>
      <c r="H12" s="10">
        <f>SUM(H6:H10)</f>
        <v>720</v>
      </c>
      <c r="I12" s="11">
        <f>SUM(I6:I10)</f>
        <v>720</v>
      </c>
    </row>
    <row r="13" spans="1:9">
      <c r="A13" s="8">
        <v>8</v>
      </c>
      <c r="B13" s="8">
        <v>1040</v>
      </c>
      <c r="C13" s="8"/>
      <c r="D13" s="8"/>
      <c r="E13" s="8"/>
      <c r="F13" s="8"/>
      <c r="G13" s="8"/>
      <c r="H13" s="8"/>
      <c r="I13" s="8"/>
    </row>
    <row r="14" spans="1:9">
      <c r="A14" s="8">
        <v>9</v>
      </c>
      <c r="B14" s="8">
        <v>1000</v>
      </c>
      <c r="C14" s="8"/>
      <c r="D14" s="8"/>
      <c r="E14" s="8"/>
      <c r="F14" s="8"/>
      <c r="G14" s="8"/>
      <c r="H14" s="8"/>
      <c r="I14" s="8"/>
    </row>
    <row r="15" spans="1:9">
      <c r="A15" s="8">
        <v>10</v>
      </c>
      <c r="B15" s="8">
        <v>1100</v>
      </c>
      <c r="C15" s="8"/>
      <c r="D15" s="8"/>
      <c r="E15" s="8"/>
      <c r="F15" s="8"/>
      <c r="G15" s="8"/>
      <c r="H15" s="8"/>
      <c r="I15" s="8"/>
    </row>
    <row r="16" spans="1:9">
      <c r="A16" s="8"/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</sheetData>
  <mergeCells count="2">
    <mergeCell ref="A1:I1"/>
    <mergeCell ref="A2:D2"/>
  </mergeCells>
  <hyperlinks>
    <hyperlink ref="E2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1" sqref="E11:I11"/>
    </sheetView>
  </sheetViews>
  <sheetFormatPr baseColWidth="10" defaultColWidth="8.83203125" defaultRowHeight="14" x14ac:dyDescent="0"/>
  <cols>
    <col min="1" max="1" width="8.6640625" customWidth="1"/>
    <col min="2" max="2" width="10.6640625" customWidth="1"/>
    <col min="3" max="3" width="5.83203125" customWidth="1"/>
    <col min="4" max="4" width="6.5" customWidth="1"/>
    <col min="5" max="5" width="16.83203125" customWidth="1"/>
    <col min="7" max="7" width="11.83203125" customWidth="1"/>
    <col min="8" max="8" width="15.33203125" customWidth="1"/>
    <col min="9" max="9" width="17.33203125" customWidth="1"/>
  </cols>
  <sheetData>
    <row r="1" spans="1:9">
      <c r="A1" s="24" t="s">
        <v>52</v>
      </c>
      <c r="B1" s="24"/>
      <c r="C1" s="24"/>
      <c r="D1" s="24"/>
      <c r="E1" s="24"/>
      <c r="F1" s="24"/>
      <c r="G1" s="24"/>
      <c r="H1" s="24"/>
      <c r="I1" s="24"/>
    </row>
    <row r="2" spans="1:9">
      <c r="A2" s="24" t="s">
        <v>48</v>
      </c>
      <c r="B2" s="24"/>
      <c r="C2" s="24"/>
      <c r="D2" s="24"/>
      <c r="E2" s="16" t="s">
        <v>49</v>
      </c>
      <c r="F2" s="15"/>
      <c r="G2" s="15"/>
      <c r="H2" s="15"/>
      <c r="I2" s="15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5" spans="1:9">
      <c r="A5" s="14" t="s">
        <v>41</v>
      </c>
      <c r="B5" s="14" t="s">
        <v>42</v>
      </c>
      <c r="C5" s="8"/>
      <c r="D5" s="8"/>
      <c r="E5" s="14" t="s">
        <v>39</v>
      </c>
      <c r="F5" s="14" t="s">
        <v>43</v>
      </c>
      <c r="G5" s="14" t="s">
        <v>62</v>
      </c>
      <c r="H5" s="14" t="s">
        <v>6</v>
      </c>
      <c r="I5" s="14" t="s">
        <v>45</v>
      </c>
    </row>
    <row r="6" spans="1:9">
      <c r="A6" s="8">
        <v>1</v>
      </c>
      <c r="B6" s="8">
        <v>1000</v>
      </c>
      <c r="C6" s="8"/>
      <c r="D6" s="8"/>
      <c r="E6" s="8">
        <v>1</v>
      </c>
      <c r="F6" s="8">
        <v>200</v>
      </c>
      <c r="G6" s="8">
        <v>50</v>
      </c>
      <c r="H6" s="8">
        <v>200</v>
      </c>
      <c r="I6" s="8">
        <v>200</v>
      </c>
    </row>
    <row r="7" spans="1:9">
      <c r="A7" s="8">
        <v>2</v>
      </c>
      <c r="B7" s="8">
        <v>800</v>
      </c>
      <c r="C7" s="8"/>
      <c r="D7" s="8"/>
      <c r="E7" s="8">
        <v>2</v>
      </c>
      <c r="F7" s="8">
        <v>300</v>
      </c>
      <c r="G7" s="8">
        <v>30</v>
      </c>
      <c r="H7" s="8">
        <v>60</v>
      </c>
      <c r="I7" s="8">
        <v>60</v>
      </c>
    </row>
    <row r="8" spans="1:9">
      <c r="A8" s="8">
        <v>3</v>
      </c>
      <c r="B8" s="8">
        <v>850</v>
      </c>
      <c r="C8" s="8"/>
      <c r="D8" s="8"/>
      <c r="E8" s="8">
        <v>3</v>
      </c>
      <c r="F8" s="8">
        <v>400</v>
      </c>
      <c r="G8" s="8">
        <v>80</v>
      </c>
      <c r="H8" s="8">
        <v>180</v>
      </c>
      <c r="I8" s="8">
        <v>180</v>
      </c>
    </row>
    <row r="9" spans="1:9">
      <c r="A9" s="8">
        <v>4</v>
      </c>
      <c r="B9" s="8">
        <v>760</v>
      </c>
      <c r="C9" s="8"/>
      <c r="D9" s="8"/>
      <c r="E9" s="8">
        <v>4</v>
      </c>
      <c r="F9" s="8">
        <v>200</v>
      </c>
      <c r="G9" s="8">
        <v>10</v>
      </c>
      <c r="H9" s="8">
        <v>180</v>
      </c>
      <c r="I9" s="8">
        <v>180</v>
      </c>
    </row>
    <row r="10" spans="1:9">
      <c r="A10" s="8">
        <v>5</v>
      </c>
      <c r="B10" s="8">
        <v>500</v>
      </c>
      <c r="C10" s="8"/>
      <c r="D10" s="8"/>
      <c r="E10" s="8">
        <v>5</v>
      </c>
      <c r="F10" s="8">
        <v>100</v>
      </c>
      <c r="G10" s="8">
        <v>40</v>
      </c>
      <c r="H10" s="8">
        <v>100</v>
      </c>
      <c r="I10" s="8">
        <v>100</v>
      </c>
    </row>
    <row r="11" spans="1:9">
      <c r="A11" s="8">
        <v>6</v>
      </c>
      <c r="B11" s="8">
        <v>790</v>
      </c>
      <c r="C11" s="8"/>
      <c r="D11" s="8"/>
      <c r="E11" s="8">
        <v>6</v>
      </c>
      <c r="F11" s="8">
        <v>60</v>
      </c>
      <c r="G11" s="8">
        <v>65</v>
      </c>
      <c r="H11" s="8">
        <v>60</v>
      </c>
      <c r="I11" s="8">
        <v>60</v>
      </c>
    </row>
    <row r="12" spans="1:9">
      <c r="A12" s="8">
        <v>7</v>
      </c>
      <c r="B12" s="8">
        <v>800</v>
      </c>
      <c r="C12" s="8"/>
      <c r="D12" s="8"/>
      <c r="E12" s="8"/>
      <c r="F12" s="8"/>
      <c r="G12" s="8"/>
      <c r="H12" s="8"/>
      <c r="I12" s="8"/>
    </row>
    <row r="13" spans="1:9">
      <c r="A13" s="8">
        <v>8</v>
      </c>
      <c r="B13" s="8">
        <v>1040</v>
      </c>
      <c r="C13" s="8"/>
      <c r="D13" s="8"/>
      <c r="E13" s="8"/>
      <c r="F13" s="8"/>
      <c r="G13" s="8"/>
      <c r="H13" s="8"/>
      <c r="I13" s="8"/>
    </row>
    <row r="14" spans="1:9">
      <c r="A14" s="8">
        <v>9</v>
      </c>
      <c r="B14" s="8">
        <v>1000</v>
      </c>
      <c r="C14" s="8"/>
      <c r="D14" s="8"/>
      <c r="E14" s="9" t="s">
        <v>46</v>
      </c>
      <c r="F14" s="10">
        <f>SUM(F6:F11)</f>
        <v>1260</v>
      </c>
      <c r="G14" s="10"/>
      <c r="H14" s="10">
        <f t="shared" ref="H14:I14" si="0">SUM(H6:H11)</f>
        <v>780</v>
      </c>
      <c r="I14" s="10">
        <f t="shared" si="0"/>
        <v>780</v>
      </c>
    </row>
    <row r="15" spans="1:9">
      <c r="A15" s="8">
        <v>10</v>
      </c>
      <c r="B15" s="8">
        <v>1100</v>
      </c>
      <c r="C15" s="8"/>
      <c r="D15" s="8"/>
      <c r="E15" s="8"/>
      <c r="F15" s="8"/>
      <c r="G15" s="8"/>
      <c r="H15" s="8"/>
      <c r="I15" s="8"/>
    </row>
    <row r="16" spans="1:9">
      <c r="A16" s="8"/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</sheetData>
  <mergeCells count="2">
    <mergeCell ref="A1:I1"/>
    <mergeCell ref="A2:D2"/>
  </mergeCells>
  <hyperlinks>
    <hyperlink ref="E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Instance 5 (3)</vt:lpstr>
      <vt:lpstr>Instance 5 (2)</vt:lpstr>
      <vt:lpstr>Instance 6 (4)</vt:lpstr>
      <vt:lpstr>Instance 6 (3)</vt:lpstr>
      <vt:lpstr>Instance 6 (2)</vt:lpstr>
      <vt:lpstr>Instance 1</vt:lpstr>
      <vt:lpstr>Instance 2</vt:lpstr>
      <vt:lpstr>Instance 3</vt:lpstr>
      <vt:lpstr>Instance 4</vt:lpstr>
      <vt:lpstr>Instance 5</vt:lpstr>
      <vt:lpstr>Instance 6</vt:lpstr>
      <vt:lpstr>Instance 7</vt:lpstr>
      <vt:lpstr>Instance 8</vt:lpstr>
      <vt:lpstr>Instance 9</vt:lpstr>
      <vt:lpstr>Instance 10</vt:lpstr>
      <vt:lpstr>Instance 5111</vt:lpstr>
      <vt:lpstr>Load Date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2019-03-02T17:32:11Z</dcterms:modified>
</cp:coreProperties>
</file>