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90" windowWidth="15480" windowHeight="11640" tabRatio="878" activeTab="8"/>
  </bookViews>
  <sheets>
    <sheet name="10" sheetId="1" r:id="rId1"/>
    <sheet name="11" sheetId="2" r:id="rId2"/>
    <sheet name="12" sheetId="4" r:id="rId3"/>
    <sheet name="13" sheetId="17" r:id="rId4"/>
    <sheet name="14" sheetId="16" r:id="rId5"/>
    <sheet name="15" sheetId="15" r:id="rId6"/>
    <sheet name="16" sheetId="18" r:id="rId7"/>
    <sheet name="17" sheetId="13" r:id="rId8"/>
    <sheet name="18" sheetId="19" r:id="rId9"/>
    <sheet name="19" sheetId="20" r:id="rId10"/>
    <sheet name="20" sheetId="21" r:id="rId11"/>
    <sheet name="Sheet1" sheetId="22" r:id="rId12"/>
  </sheets>
  <definedNames>
    <definedName name="_xlnm.Print_Area" localSheetId="6">'16'!$A$1:$E$20</definedName>
    <definedName name="_xlnm.Print_Titles" localSheetId="2">'12'!$4:$4</definedName>
    <definedName name="_xlnm.Print_Titles" localSheetId="5">'15'!#REF!</definedName>
  </definedNames>
  <calcPr calcId="124519"/>
</workbook>
</file>

<file path=xl/calcChain.xml><?xml version="1.0" encoding="utf-8"?>
<calcChain xmlns="http://schemas.openxmlformats.org/spreadsheetml/2006/main">
  <c r="D17" i="19"/>
  <c r="C5" i="4"/>
  <c r="C7"/>
  <c r="C39"/>
  <c r="C17" i="19"/>
  <c r="E17"/>
  <c r="F17"/>
  <c r="H17"/>
  <c r="G17"/>
  <c r="F16"/>
  <c r="F15"/>
  <c r="F14"/>
  <c r="F13"/>
  <c r="F12"/>
  <c r="F11"/>
  <c r="F10"/>
  <c r="F9"/>
  <c r="D8" i="13"/>
  <c r="D7"/>
  <c r="E8"/>
  <c r="E7"/>
  <c r="C7"/>
  <c r="C5" i="16"/>
  <c r="C7" i="17"/>
  <c r="C6" i="4"/>
  <c r="C14"/>
  <c r="C27"/>
  <c r="C21"/>
  <c r="C47"/>
  <c r="C55"/>
  <c r="C54" s="1"/>
  <c r="C19" i="2"/>
  <c r="C28"/>
  <c r="C33"/>
  <c r="C6" i="1"/>
  <c r="C23"/>
  <c r="C23" i="13"/>
  <c r="C10"/>
  <c r="C11"/>
  <c r="C12"/>
  <c r="C13"/>
  <c r="C14"/>
  <c r="C15"/>
  <c r="C16"/>
  <c r="C17"/>
  <c r="C18"/>
  <c r="C19"/>
  <c r="C20"/>
  <c r="C21"/>
  <c r="C22"/>
  <c r="C9"/>
  <c r="C6" i="16"/>
  <c r="C6" i="17"/>
  <c r="C8" i="4"/>
  <c r="C11" i="2"/>
  <c r="C8"/>
  <c r="C15" i="1"/>
  <c r="C12"/>
  <c r="C11" l="1"/>
  <c r="C27" i="2"/>
  <c r="C7"/>
  <c r="C8" i="13"/>
</calcChain>
</file>

<file path=xl/sharedStrings.xml><?xml version="1.0" encoding="utf-8"?>
<sst xmlns="http://schemas.openxmlformats.org/spreadsheetml/2006/main" count="427" uniqueCount="286">
  <si>
    <t>Mẫu số 15/CKTC-NSĐP</t>
  </si>
  <si>
    <t>TT</t>
  </si>
  <si>
    <t>CT</t>
  </si>
  <si>
    <t>MT</t>
  </si>
  <si>
    <t>Chương trình MTQG khắc phục và cải thiện ô nhiểm môi trường</t>
  </si>
  <si>
    <t>STT</t>
  </si>
  <si>
    <t>I</t>
  </si>
  <si>
    <t>II</t>
  </si>
  <si>
    <t>III</t>
  </si>
  <si>
    <t>Chỉ tiêu</t>
  </si>
  <si>
    <t>Tổng số thu ngân sách nhà nước trên địa bàn</t>
  </si>
  <si>
    <t>Thu nội địa (không kể thu từ dầu thô)</t>
  </si>
  <si>
    <t>Thu từ xuất khẩu, nhập khẩu (số cân đối)</t>
  </si>
  <si>
    <t>Thu viện trợ không hoàn lại</t>
  </si>
  <si>
    <t>Thu ngân sách địa phương</t>
  </si>
  <si>
    <t>Thu ngân sách địa phương hưởng theo phân cấp</t>
  </si>
  <si>
    <t>- Các khoản thu ngân sách địa phương hưởng 100%</t>
  </si>
  <si>
    <t>- Các khoản thu phân chia ngân sách địa phương hưởng theo tỷ lệ phần trăm (%)</t>
  </si>
  <si>
    <t>Thu bổ sung từ ngân sách trung ương</t>
  </si>
  <si>
    <t>Huy động đầu tư theo khoản 3 Điều 8 của Luật NSNN</t>
  </si>
  <si>
    <t>Thu chuyển nguồn ngân sách năm trước</t>
  </si>
  <si>
    <t>Chi ngân sách địa phương</t>
  </si>
  <si>
    <t>Chi đầu tư phát triển</t>
  </si>
  <si>
    <t>Chi thường xuyên</t>
  </si>
  <si>
    <t>Chi trả nợ (cả gốc và lãi) các khoản tiền huy động đầu tư theo khoản 3 Điều 8 của Luật NSNN</t>
  </si>
  <si>
    <t>Chi bổ sung quỹ dự trữ tài chính</t>
  </si>
  <si>
    <t>Chi chuyển nguồn ngân sách sang năm sau</t>
  </si>
  <si>
    <t>Mẫu số 10/CKTC-NSĐP</t>
  </si>
  <si>
    <t>Bổ sung cân đối</t>
  </si>
  <si>
    <t>Bổ sung có mục tiêu</t>
  </si>
  <si>
    <t>A</t>
  </si>
  <si>
    <t>B</t>
  </si>
  <si>
    <t>Mẫu số 11/CKTC-NSĐP</t>
  </si>
  <si>
    <t>NGÂN SÁCH CẤP TỈNH</t>
  </si>
  <si>
    <t>Nguồn thu ngân sách cấp tỉnh</t>
  </si>
  <si>
    <t>Thu ngân sách cấp tỉnh hưởng theo phân cấp</t>
  </si>
  <si>
    <t xml:space="preserve"> - Các khoản thu ngân sách cấp tỉnh hưởng 100%</t>
  </si>
  <si>
    <t xml:space="preserve"> - Các khoản thu ngân sách phân chia phần ngân sách cấp tỉnh hưởng theo tỷ lệ phần trăm (%)</t>
  </si>
  <si>
    <t>Chi ngân sách cấp tỉnh</t>
  </si>
  <si>
    <t>Chi thuộc nhiệm vụ của ngân sách cấp tỉnh theo phân cấp (không kể số bổ sung cho ngân sách cấp dưới)</t>
  </si>
  <si>
    <t>Bổ sung cho ngân sách huyện, quận, thị xã, thành phố thuộc tỉnh</t>
  </si>
  <si>
    <t>Chi chuyển nguồn ngân sách năm sau</t>
  </si>
  <si>
    <t>NGÂN SÁCH HUYỆN, QUẬN, THỊ XÃ, THÀNH PHỐ THUỘC TỈNH (BAO GỒM NGÂN SÁCH CẤP HUYỆN VÀ NGÂN SÁCH XÃ)</t>
  </si>
  <si>
    <t>Nguồn thu ngân sách huyện, quận, thị xã, thành phố thuộc tỉnh</t>
  </si>
  <si>
    <t>Thu ngân sách hưởng theo phân cấp:</t>
  </si>
  <si>
    <t>- Các khoản thu ngân sách huyện hưởng 100%</t>
  </si>
  <si>
    <t>- Các khoản thu phân chia phần ngân sách huyện hưởng theo tỷ lệ phần trăm (%)</t>
  </si>
  <si>
    <t>Thu bổ sung từ ngân sách cấp tỉnh:</t>
  </si>
  <si>
    <t>Chi ngân sách huyện, quận, thị xã, thành phố thuộc tỉnh</t>
  </si>
  <si>
    <t>a</t>
  </si>
  <si>
    <t>c</t>
  </si>
  <si>
    <t>d</t>
  </si>
  <si>
    <t>e</t>
  </si>
  <si>
    <t>IV</t>
  </si>
  <si>
    <t>TỔNG THU NGÂN SÁCH NHÀ NƯỚC TRÊN ĐỊA BÀN</t>
  </si>
  <si>
    <t>Tổng thu các khoản cân đối ngân sách nhà nước</t>
  </si>
  <si>
    <t>Các khoản thu chi để lại quản lý quan ngân sách</t>
  </si>
  <si>
    <t>Chi từ nguồn thu để lại quản lý qua ngân sách</t>
  </si>
  <si>
    <t>Chi nộp ngân sách cấp trên</t>
  </si>
  <si>
    <t>Thu kết dư ngân sách năm trước</t>
  </si>
  <si>
    <t>Thu từ nguồn thu để lại quản lý qua NSNN</t>
  </si>
  <si>
    <t>Chi từ nguồn thu để lại quản lý qua NSNN</t>
  </si>
  <si>
    <t>Chi sự nghiệp môi trường</t>
  </si>
  <si>
    <t>Chương trình mục tiêu quốc gia Việc làm</t>
  </si>
  <si>
    <t>Chương trình mục tiêu Quốc gia giảm nghèo</t>
  </si>
  <si>
    <t>Chương trình MTQG Nước sạch và VS môi trường nông thôn</t>
  </si>
  <si>
    <t>Chương trình mục tiêu Quốc gia Y tế</t>
  </si>
  <si>
    <t>Chương trình MTQG về dân số KHHGĐ</t>
  </si>
  <si>
    <t>Chương trình mục tiêu quốc gia Vệ sinh an toàn thực phẩm</t>
  </si>
  <si>
    <t>Chương trình mục tiêu quốc gia về văn hóa</t>
  </si>
  <si>
    <t>Chương trình mục tiêu quốc gia Giáo dục và đào tạo</t>
  </si>
  <si>
    <t>Chương trình MTQG phòng, chống ma túy</t>
  </si>
  <si>
    <t>Chương trình MTQG phòng, chống tội phạm</t>
  </si>
  <si>
    <t>Chương trình MTQG XD Nông thôn mới</t>
  </si>
  <si>
    <t>Chương trình MTQG Phòng, chống HIV/AIDS</t>
  </si>
  <si>
    <t>Chương trình MTQG đưa thông tin về CS miền núi, vùng sâu, vùng xa, biên giới và hải đảo</t>
  </si>
  <si>
    <t xml:space="preserve">UBND TỈNH QUẢNG BÌNH  </t>
  </si>
  <si>
    <t xml:space="preserve">Thu từ hoạt động sản xuất kinh doanh trong nước </t>
  </si>
  <si>
    <t>Thu từ doanh nghiệp nhà nước trung ương</t>
  </si>
  <si>
    <t>Thu từ doanh nghiệp nhà nước địa phương</t>
  </si>
  <si>
    <t xml:space="preserve">Thu từ doanh nghiệp có vốn đầu tư nước ngoài </t>
  </si>
  <si>
    <t xml:space="preserve">Thu từ khu vực ngoài quốc doanh </t>
  </si>
  <si>
    <t>Lệ phí trước bạ</t>
  </si>
  <si>
    <t>Thu phí xăng dầu</t>
  </si>
  <si>
    <t>Thu phí, lệ phí</t>
  </si>
  <si>
    <t>Các khoản thu về nhà, đất:</t>
  </si>
  <si>
    <t>Thu tiền thuê đất</t>
  </si>
  <si>
    <t>Thu giao quyền sử dụng đất</t>
  </si>
  <si>
    <t>Thu bán nhà ở thuộc sở hữu nhà nước</t>
  </si>
  <si>
    <t>Thu quỹ đất công ích, hoa lợi công sản tại xã</t>
  </si>
  <si>
    <t>Thu khác ngân sách</t>
  </si>
  <si>
    <t>Thu thuế xuất khẩu, nhập khẩu, thuế TTĐB, thuế giá trị gia tăng hàng nhập khẩu do Hải quan thu</t>
  </si>
  <si>
    <t>Thu thuế xuất khẩu, thuế nhập khẩu, thuế TTĐB hàng NK</t>
  </si>
  <si>
    <t>Cộng</t>
  </si>
  <si>
    <t xml:space="preserve">Thuế giá trị gia tăng hàng nhập khẩu (thực thu trên địa bàn) </t>
  </si>
  <si>
    <t>Thu huy động đầu tư theo khoản 3 Điều 8 của Luật NSNN</t>
  </si>
  <si>
    <t>V</t>
  </si>
  <si>
    <t>Các khoản thu được để lại chi quản lý qua ngân sách nhà nước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</si>
  <si>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</si>
  <si>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</si>
  <si>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</si>
  <si>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</si>
  <si>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Thu kết dư</t>
  </si>
  <si>
    <t>Thu chuyển nguồn ngân sách năm trước chuyển sang</t>
  </si>
  <si>
    <t>Các khoản thu được để lại chi quản lý qua NSNN</t>
  </si>
  <si>
    <t>Thuế giá trị gia tăng</t>
  </si>
  <si>
    <t>Thuế thu nhập doanh nghiệp</t>
  </si>
  <si>
    <t>Thuế tiêu thụ đặc biệt hàng hóa, dịch vụ trong nước</t>
  </si>
  <si>
    <t>Thuế môn bài</t>
  </si>
  <si>
    <t>Thuế tài nguyên</t>
  </si>
  <si>
    <t>Mẫu số 12/CKTC-NSĐP</t>
  </si>
  <si>
    <t>VI</t>
  </si>
  <si>
    <t>Mẫu số 13/CKTC-NSĐP</t>
  </si>
  <si>
    <t>TỔNG CHI NGÂN SÁCH ĐỊA PHƯƠNG</t>
  </si>
  <si>
    <t>Tổng chi cân đối ngân sách địa phương</t>
  </si>
  <si>
    <t xml:space="preserve"> Trong đó: </t>
  </si>
  <si>
    <t xml:space="preserve">  - Chi giáo dục, đào tạo và dạy nghề</t>
  </si>
  <si>
    <t xml:space="preserve">  - Chi khoa học, công nghệ</t>
  </si>
  <si>
    <t xml:space="preserve"> Trong đó:</t>
  </si>
  <si>
    <t>Chi Giáo dục, đào tạo và dạy nghề</t>
  </si>
  <si>
    <t>Chi Khoa học, công nghệ</t>
  </si>
  <si>
    <t>Chi trả nợ gốc và lãi huy động đầu tư CSHT theo khoản 3 Điều 8 của Luật NSNN.</t>
  </si>
  <si>
    <t>Chi bổ sung Quỹ dự trữ tài chính</t>
  </si>
  <si>
    <t>Các khoản chi được quản lý qua NSNN</t>
  </si>
  <si>
    <t>Mẫu số 14/CKTC-NSĐP</t>
  </si>
  <si>
    <t>TỔNG CHI NGÂN SÁCH CẤP TỈNH</t>
  </si>
  <si>
    <t xml:space="preserve"> Chi đầu tư xây dựng cơ bản</t>
  </si>
  <si>
    <t>Chi đầu tư phát triển khác</t>
  </si>
  <si>
    <t>Chi giáo dục, đào tạo và dạy nghề</t>
  </si>
  <si>
    <t>Chi y tế</t>
  </si>
  <si>
    <t xml:space="preserve">Chi khoa học công nghệ </t>
  </si>
  <si>
    <t>Chi phát thanh, truyền hình</t>
  </si>
  <si>
    <t>Chi đảm bảo xã hội</t>
  </si>
  <si>
    <t>Chi sự nghiệp kinh tế</t>
  </si>
  <si>
    <t>Chi quản lý hành chính</t>
  </si>
  <si>
    <t>Chi trợ giá hàng chính sách</t>
  </si>
  <si>
    <t>Chi trả nợ gốc và lãi huy động đầu tư CSHT theo khoản 3 Điều 8 của Luật NSNN</t>
  </si>
  <si>
    <t>Chi bổ sung cho ngân sách cấp dưới</t>
  </si>
  <si>
    <t>Chi chuyển nguồn sang ngân sách năm sau</t>
  </si>
  <si>
    <t>Chương trình 135</t>
  </si>
  <si>
    <t>Chia ra</t>
  </si>
  <si>
    <t>Vốn đầu tư</t>
  </si>
  <si>
    <t>Vốn sự nghiệp</t>
  </si>
  <si>
    <t>Chương trình mục tiêu quốc gia</t>
  </si>
  <si>
    <t>Mẫu số 17/CKTC-NSĐP</t>
  </si>
  <si>
    <t>VII</t>
  </si>
  <si>
    <t>Thu Ngân sách cấp dưới nộp lên</t>
  </si>
  <si>
    <t>Thu ngân sách cấp dưới nộp lên</t>
  </si>
  <si>
    <t>Thu NS cấp dưới nộp lên</t>
  </si>
  <si>
    <t>Trong đó:</t>
  </si>
  <si>
    <t>Một số cơ quan</t>
  </si>
  <si>
    <t>Thu khác</t>
  </si>
  <si>
    <t>g</t>
  </si>
  <si>
    <t>UBND TỈNH QUẢNG BÌNH</t>
  </si>
  <si>
    <t>Cơ quan, đoan vị</t>
  </si>
  <si>
    <t>Tổng số</t>
  </si>
  <si>
    <t>Quản lý hành chính</t>
  </si>
  <si>
    <t>Sự nghiệp giáo dục, đào tạo và dạy nghề</t>
  </si>
  <si>
    <t>SN Y tế</t>
  </si>
  <si>
    <t>SN Khoa học và Công nghệ</t>
  </si>
  <si>
    <t>SN Kinh tế</t>
  </si>
  <si>
    <t>Đảm bảo xã hội</t>
  </si>
  <si>
    <t>Chi chương trình mục tiêu</t>
  </si>
  <si>
    <t>TW hỗ trợ thực hiện một số mục tiêu khác</t>
  </si>
  <si>
    <t>Sở Lao động, TB và Xã hội</t>
  </si>
  <si>
    <t>Sở Nông nghiệp và PT Nông thôn</t>
  </si>
  <si>
    <t>Sở Nội vụ</t>
  </si>
  <si>
    <t>VP HĐND tỉnh</t>
  </si>
  <si>
    <t>Văn phòng UBND tỉnh</t>
  </si>
  <si>
    <t>Sở Y tế</t>
  </si>
  <si>
    <t>Sở Văn hóa, thể thao và du lịch</t>
  </si>
  <si>
    <t>Sở Khoa học công nghệ</t>
  </si>
  <si>
    <t>Sở Công thương</t>
  </si>
  <si>
    <t>Sở Xây dựng</t>
  </si>
  <si>
    <t>Sở Tư pháp</t>
  </si>
  <si>
    <t>Sở Tài chính</t>
  </si>
  <si>
    <t>Sở Kế hoạch đầu tư</t>
  </si>
  <si>
    <t>Sở Giáo dục đào tạo</t>
  </si>
  <si>
    <t>Sở Tài nguyên môi trường</t>
  </si>
  <si>
    <t>Sở Giao thông vận tải</t>
  </si>
  <si>
    <t>Sở Ngoại vụ</t>
  </si>
  <si>
    <t>Sở Thông tin và truyền thông</t>
  </si>
  <si>
    <t>Tỉnh đoàn</t>
  </si>
  <si>
    <t>Hội Nông dân</t>
  </si>
  <si>
    <t>Liên minh Hợp tác xã</t>
  </si>
  <si>
    <t>Hội Cựu Chiến binh</t>
  </si>
  <si>
    <t>Hội Liên hiệp phụ nữ</t>
  </si>
  <si>
    <t>CÂN ĐỐI QUYẾT TOÁN NGÂN SÁCH ĐỊA PHƯƠNG NĂM 2015</t>
  </si>
  <si>
    <t>Quyết toán 2015</t>
  </si>
  <si>
    <t>Thu huy động đầu tư theo khoản 3 điều 8 luật NSNN</t>
  </si>
  <si>
    <t>CÂN ĐỐI QUYẾT TOÁN NGÂN SÁCH CẤP TỈNH VÀ NGÂN SÁCH CỦA HUYỆN, QUẬN, THỊ XÃ, THÀNH PHỐ THUỘC TỈNH NĂM 2015</t>
  </si>
  <si>
    <t>QUYẾT TOÁN THU NGÂN SÁCH NHÀ NƯỚC NĂM 2015</t>
  </si>
  <si>
    <t>Thuế thu nhập cá nhân</t>
  </si>
  <si>
    <t>Thu xổ số kiến thiết</t>
  </si>
  <si>
    <t>Thuế nhà đất, thuế sử dụng đất phi nông nghiệp</t>
  </si>
  <si>
    <t>Thu tiền cấp quyền khai thác khoáng sản</t>
  </si>
  <si>
    <t>QUYẾT TOÁN CHI  NGÂN SÁCH ĐỊA PHƯƠNG  NĂM 2015</t>
  </si>
  <si>
    <t>QUYẾT TOÁN CHI NGÂN SÁCH CẤP TỈNH THEO TỪNG LĨNH VỰC NĂM 2015</t>
  </si>
  <si>
    <t>Mẫu số 16/CKTC-NSĐP</t>
  </si>
  <si>
    <t>QUYẾT TOÁN CHI XDCB CỦA NGÂN SÁCH CẤP TỈNH NĂM 2015</t>
  </si>
  <si>
    <t>Nội dung</t>
  </si>
  <si>
    <t>Địa điểm xây dựng</t>
  </si>
  <si>
    <t>Kế hoạch vốn đầu tư năm 2015</t>
  </si>
  <si>
    <t>Tổng số vốn quyết toán ngân sách năm 2015</t>
  </si>
  <si>
    <t>Nhà liên ngành và Quốc môn KKTCK Quốc tế Cha Lo</t>
  </si>
  <si>
    <t>Hạ tầng kĩ thuật KCN Tây Bắc Quán Hàu</t>
  </si>
  <si>
    <t>Công trình xây dựng nhà máy xử lý nước thải KCN Cảng biển Hòn La</t>
  </si>
  <si>
    <t>Dự án đầu tư xây dựng công trình các trục đường ngang khu kinh tế Hòn La, tỉnh Quảng Bình</t>
  </si>
  <si>
    <t>Dự án đầu tư xây dựng công trình đường trục dọc Khu kinh tế Hòn La</t>
  </si>
  <si>
    <t>Xây dựng khu tái định cư phục vụ GPMB KCN Hòn La 2</t>
  </si>
  <si>
    <t>Đường nối QL 1A đến nhà Đại tướng Võ Nguyên Giáp - Huyện Lệ Thủy</t>
  </si>
  <si>
    <t>Đường ra BG km66, TL 20 đến bản Troi - cột mốc 542 xã Thượng trạch</t>
  </si>
  <si>
    <t>Trung tâm văn hóa tỉnh Quảng Bình</t>
  </si>
  <si>
    <t>Cấp điện nông thôn tư lưới điện quốc gia tỉnh Quảng Bình</t>
  </si>
  <si>
    <t>XD trục đường Bắc Nam rộng 60m Bảo Ninh</t>
  </si>
  <si>
    <t>Cầu Nhật Lệ 2</t>
  </si>
  <si>
    <t>Đường Mai Thủy - An Thủy</t>
  </si>
  <si>
    <t>Bố Trạch</t>
  </si>
  <si>
    <t>Đồng Hới</t>
  </si>
  <si>
    <t>Lệ Thủy</t>
  </si>
  <si>
    <t>Minh Hóa</t>
  </si>
  <si>
    <t>Quảng Ninh</t>
  </si>
  <si>
    <t>Quảng Trạch</t>
  </si>
  <si>
    <t xml:space="preserve">Một số công trình, dự án </t>
  </si>
  <si>
    <t>QUYẾT TOÁN CHI NGÂN SÁCH CHO CÁC DỰ ÁN CHƯƠNG TRÌNH MỤC TIÊU QUỐC GIA VÀ CÁC MỤC TIÊU NHIỆM VỤ KHÁC DO ĐỊA PHƯƠNG THỰC HIỆN NĂM 2015</t>
  </si>
  <si>
    <t>Mẫu số 18/CKTC-NSĐP</t>
  </si>
  <si>
    <t>Dự TOÁN THU, CHI NGÂN SÁCH CủA CÁC HUYệN, THÀNH PHố THUộC TỉNH NĂM 2016</t>
  </si>
  <si>
    <t>Tên các huyện, thành phố thuộc tỉnh</t>
  </si>
  <si>
    <t>Bổ sung từ ngân sách cấp tỉnh</t>
  </si>
  <si>
    <t>cho ngân sách huyện</t>
  </si>
  <si>
    <t>Huyện Minh Hóa</t>
  </si>
  <si>
    <t>Huyện Tuyên Hóa</t>
  </si>
  <si>
    <t>Huyện Quảng Trạch</t>
  </si>
  <si>
    <t>Thị xã Ba Đồn</t>
  </si>
  <si>
    <t>Huyện Bố Trạch</t>
  </si>
  <si>
    <t>Thành phố Đồng Hới</t>
  </si>
  <si>
    <t>Huyện Quảng Ninh</t>
  </si>
  <si>
    <t>Huyện Lệ Thủy</t>
  </si>
  <si>
    <t>Tổng cộng</t>
  </si>
  <si>
    <t xml:space="preserve">        </t>
  </si>
  <si>
    <t>QUYẾT TOÁN THU, CHI NGÂN SÁCH CỦA CÁC HUYỆN, THÀNH PHỐ THUỘC TỈNH NĂM 2015</t>
  </si>
  <si>
    <t>Tổng thu NSNN trên địa bàn</t>
  </si>
  <si>
    <t xml:space="preserve"> S</t>
  </si>
  <si>
    <t>Chi tiÕt theo c¸c kho¶n thu (theo ph©n cÊp cña tØnh)</t>
  </si>
  <si>
    <t>T</t>
  </si>
  <si>
    <t>Phí tham quan phong nha 
- kẻ bàng</t>
  </si>
  <si>
    <t>Tiền thuê mặt đất mặt nước</t>
  </si>
  <si>
    <t>Thu cấp quyền sử dụng đất</t>
  </si>
  <si>
    <t>Mẫu số 19/CKTC-NSĐP</t>
  </si>
  <si>
    <t>TỶ LỆ PHẦN TRĂM (%) PHÂN CHIA CÁC KHOẢN THU CHO NGÂN SÁCH TỪNG HUYỆN, THÀNH PHỐ THUỘC TỈNH NĂM 2015</t>
  </si>
  <si>
    <t>Tên huyện, thành phố</t>
  </si>
  <si>
    <t>Chi tiết các khoản thu (theo phân cấp của tỉnh)</t>
  </si>
  <si>
    <t>Trên địa bàn xã</t>
  </si>
  <si>
    <t>Trên địa bàn thị trấn</t>
  </si>
  <si>
    <t>Huyển Quảng Trạch</t>
  </si>
  <si>
    <t>Huyện Đồng Hới</t>
  </si>
  <si>
    <t xml:space="preserve"> Trên địa bàn xã</t>
  </si>
  <si>
    <t xml:space="preserve"> Trên địa bàn thị trấn</t>
  </si>
  <si>
    <t>tû lÖ phÇn tr¨m(%) ph©n chia c¸c kho¶n thu cho ng©n</t>
  </si>
  <si>
    <t xml:space="preserve"> - Trªn ®Þa bµn x· thuéc huyÖn</t>
  </si>
  <si>
    <t xml:space="preserve"> - Trªn ®Þa bµn thÞ trÊn thuéc huyÖn</t>
  </si>
  <si>
    <t xml:space="preserve"> - Trªn ®Þa bµn x· thuéc thµnh phè</t>
  </si>
  <si>
    <t xml:space="preserve"> - Trªn ®Þa bµn ph­êng thuéc thµnh phè</t>
  </si>
  <si>
    <t>Riªng ®èi víi ho¹t ®éng x©y dùng, söa ch÷a nhµ ë t­ nh©n:</t>
  </si>
  <si>
    <r>
      <t xml:space="preserve"> </t>
    </r>
    <r>
      <rPr>
        <b/>
        <u/>
        <sz val="14"/>
        <rFont val=".VnTime"/>
        <family val="2"/>
      </rPr>
      <t>Ghi chó</t>
    </r>
    <r>
      <rPr>
        <sz val="14"/>
        <rFont val=".VNTIME"/>
        <family val="2"/>
      </rPr>
      <t xml:space="preserve">: </t>
    </r>
    <r>
      <rPr>
        <i/>
        <sz val="12"/>
        <rFont val=".VnTime"/>
        <family val="2"/>
      </rPr>
      <t>Tû lÖ phÇn tr¨m (%) ph©n chia c¸c kho¶n thu cho c¸c cÊp ng©n s¸ch ®­îc æn ®Þnh trong giai ®o¹n 2011-2015</t>
    </r>
  </si>
  <si>
    <t>s¸ch tõng x·, ph­êng, thÞ trÊn n¨m 2015</t>
  </si>
  <si>
    <t>Thuế tài nguyên của DN NQD và HTX</t>
  </si>
  <si>
    <t>Thuế GTGT hộ KD cá thể</t>
  </si>
  <si>
    <t>Thuế môn bài hộ KD cá thể</t>
  </si>
  <si>
    <t>Thuế Thu nhập hộ KD cá thể</t>
  </si>
  <si>
    <t>Thuế TTĐB hộ KD cá thể</t>
  </si>
  <si>
    <t>Thuế tài nguyên hộ KD cá thể</t>
  </si>
  <si>
    <t>Lệ phí trước bạ, nhà đất và các TS khác</t>
  </si>
  <si>
    <t>Thu tiền cấp quyền sử dụng đất</t>
  </si>
  <si>
    <t>Thuế sử dụng đất phi nông nghiệp</t>
  </si>
  <si>
    <t>Thu tiền thuê điạ điểm KD tại các chợ</t>
  </si>
  <si>
    <t>Thu phí tha quan Phong Nha - Kẻ Bàng</t>
  </si>
  <si>
    <t>Thuế SD đất nông nghiệp</t>
  </si>
  <si>
    <t>Mẫu số 20/CKTC-NSĐP</t>
  </si>
  <si>
    <t>Đơn vị: triệu đồng</t>
  </si>
  <si>
    <t>Đơn vị: Triệu đồng</t>
  </si>
  <si>
    <t>Đơn vị: %</t>
  </si>
  <si>
    <t>Chi văn hoá thông tin, thể dục thể thao</t>
  </si>
  <si>
    <t>Tổng thu NSNN trên địa phương</t>
  </si>
  <si>
    <t>Tổng chi cân đối ngân sách huyện</t>
  </si>
  <si>
    <t>QUYẾT TOÁN CHI NGÂN SÁCH CẤP TỈNH CHO TỪNG CƠ QUAN, ĐOAN VỊ THUỘC TỈNH NĂM 2015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</si>
</sst>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0\ _€_-;\-* #,##0.00\ _€_-;_-* &quot;-&quot;??\ _€_-;_-@_-"/>
  </numFmts>
  <fonts count="32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  <charset val="163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name val=".VnTimeH"/>
      <family val="2"/>
    </font>
    <font>
      <sz val="13"/>
      <name val="Times New Roman"/>
      <family val="1"/>
    </font>
    <font>
      <sz val="10"/>
      <name val="Arial"/>
      <family val="2"/>
      <charset val="163"/>
    </font>
    <font>
      <sz val="10"/>
      <name val="Arial"/>
      <family val="2"/>
    </font>
    <font>
      <sz val="11"/>
      <color indexed="8"/>
      <name val="Arial"/>
      <family val="2"/>
    </font>
    <font>
      <b/>
      <sz val="13"/>
      <name val="Times New Roman"/>
      <family val="1"/>
    </font>
    <font>
      <sz val="13"/>
      <name val="Times New Roman"/>
      <family val="1"/>
      <charset val="163"/>
    </font>
    <font>
      <b/>
      <sz val="13"/>
      <name val=".VnTimeH"/>
      <family val="2"/>
    </font>
    <font>
      <i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i/>
      <sz val="13"/>
      <name val="Times New Roman"/>
      <family val="1"/>
      <charset val="163"/>
    </font>
    <font>
      <b/>
      <sz val="14"/>
      <name val="Times New Roman"/>
      <family val="1"/>
    </font>
    <font>
      <sz val="12"/>
      <name val=".VnArial Narrow"/>
      <family val="2"/>
    </font>
    <font>
      <sz val="14"/>
      <name val="Times New Roman"/>
      <family val="1"/>
    </font>
    <font>
      <i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  <charset val="163"/>
    </font>
    <font>
      <sz val="14"/>
      <name val=".VNTIME"/>
      <family val="2"/>
    </font>
    <font>
      <b/>
      <sz val="14"/>
      <name val=".VnTimeH"/>
      <family val="2"/>
    </font>
    <font>
      <i/>
      <sz val="14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b/>
      <sz val="14"/>
      <name val=".VnTime"/>
      <family val="2"/>
    </font>
    <font>
      <i/>
      <sz val="12"/>
      <name val=".VnTime"/>
      <family val="2"/>
    </font>
    <font>
      <b/>
      <u/>
      <sz val="14"/>
      <name val=".VnTime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10" fillId="0" borderId="0"/>
    <xf numFmtId="0" fontId="19" fillId="0" borderId="0"/>
  </cellStyleXfs>
  <cellXfs count="26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 wrapText="1"/>
    </xf>
    <xf numFmtId="165" fontId="4" fillId="0" borderId="3" xfId="1" applyNumberFormat="1" applyFont="1" applyBorder="1" applyAlignment="1">
      <alignment horizontal="center" vertical="top" wrapText="1"/>
    </xf>
    <xf numFmtId="165" fontId="2" fillId="0" borderId="1" xfId="1" applyNumberFormat="1" applyFont="1" applyBorder="1" applyAlignment="1">
      <alignment vertical="top" wrapText="1"/>
    </xf>
    <xf numFmtId="165" fontId="4" fillId="0" borderId="1" xfId="1" applyNumberFormat="1" applyFont="1" applyBorder="1" applyAlignment="1">
      <alignment vertical="top" wrapText="1"/>
    </xf>
    <xf numFmtId="165" fontId="4" fillId="0" borderId="6" xfId="1" applyNumberFormat="1" applyFont="1" applyBorder="1" applyAlignment="1">
      <alignment vertical="top" wrapText="1"/>
    </xf>
    <xf numFmtId="165" fontId="4" fillId="0" borderId="2" xfId="1" applyNumberFormat="1" applyFont="1" applyBorder="1" applyAlignment="1">
      <alignment vertical="top" wrapText="1"/>
    </xf>
    <xf numFmtId="0" fontId="7" fillId="0" borderId="0" xfId="0" applyFont="1"/>
    <xf numFmtId="165" fontId="4" fillId="0" borderId="1" xfId="1" applyNumberFormat="1" applyFont="1" applyFill="1" applyBorder="1" applyAlignment="1">
      <alignment vertical="top" wrapText="1"/>
    </xf>
    <xf numFmtId="165" fontId="4" fillId="0" borderId="0" xfId="1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right"/>
    </xf>
    <xf numFmtId="165" fontId="12" fillId="0" borderId="0" xfId="1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65" fontId="14" fillId="0" borderId="0" xfId="1" applyNumberFormat="1" applyFont="1" applyAlignment="1">
      <alignment horizontal="right"/>
    </xf>
    <xf numFmtId="0" fontId="11" fillId="0" borderId="3" xfId="0" applyFont="1" applyBorder="1" applyAlignment="1">
      <alignment horizontal="center" vertical="top" wrapText="1"/>
    </xf>
    <xf numFmtId="165" fontId="11" fillId="0" borderId="3" xfId="1" applyNumberFormat="1" applyFont="1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165" fontId="11" fillId="0" borderId="6" xfId="1" applyNumberFormat="1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165" fontId="11" fillId="0" borderId="1" xfId="1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justify" vertical="top" wrapText="1"/>
    </xf>
    <xf numFmtId="165" fontId="7" fillId="0" borderId="1" xfId="1" applyNumberFormat="1" applyFont="1" applyBorder="1" applyAlignment="1">
      <alignment vertical="top" wrapText="1"/>
    </xf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65" fontId="11" fillId="0" borderId="1" xfId="1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/>
    <xf numFmtId="165" fontId="7" fillId="0" borderId="0" xfId="1" applyNumberFormat="1" applyFont="1"/>
    <xf numFmtId="0" fontId="11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165" fontId="7" fillId="0" borderId="1" xfId="1" applyNumberFormat="1" applyFont="1" applyBorder="1" applyAlignment="1">
      <alignment vertical="center" wrapText="1"/>
    </xf>
    <xf numFmtId="0" fontId="11" fillId="0" borderId="0" xfId="0" applyFont="1" applyAlignment="1">
      <alignment horizontal="left" wrapText="1"/>
    </xf>
    <xf numFmtId="0" fontId="11" fillId="0" borderId="6" xfId="0" applyFont="1" applyBorder="1" applyAlignment="1">
      <alignment horizontal="justify" vertical="center" wrapText="1"/>
    </xf>
    <xf numFmtId="165" fontId="7" fillId="0" borderId="6" xfId="1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165" fontId="7" fillId="0" borderId="0" xfId="0" applyNumberFormat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5" fontId="11" fillId="0" borderId="2" xfId="1" applyNumberFormat="1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165" fontId="11" fillId="0" borderId="6" xfId="1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top" wrapText="1"/>
    </xf>
    <xf numFmtId="165" fontId="11" fillId="0" borderId="8" xfId="1" applyNumberFormat="1" applyFont="1" applyBorder="1" applyAlignment="1">
      <alignment horizontal="center" vertical="center" wrapText="1"/>
    </xf>
    <xf numFmtId="0" fontId="15" fillId="0" borderId="1" xfId="0" applyFont="1" applyBorder="1"/>
    <xf numFmtId="165" fontId="7" fillId="0" borderId="1" xfId="1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165" fontId="7" fillId="0" borderId="0" xfId="1" applyNumberFormat="1" applyFont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165" fontId="5" fillId="0" borderId="0" xfId="1" applyNumberFormat="1" applyFont="1"/>
    <xf numFmtId="0" fontId="6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justify" vertical="top" wrapText="1"/>
    </xf>
    <xf numFmtId="165" fontId="4" fillId="0" borderId="4" xfId="1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5" fontId="2" fillId="0" borderId="1" xfId="1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/>
    <xf numFmtId="0" fontId="2" fillId="0" borderId="5" xfId="0" applyFont="1" applyBorder="1" applyAlignment="1">
      <alignment horizontal="justify"/>
    </xf>
    <xf numFmtId="165" fontId="2" fillId="0" borderId="0" xfId="0" applyNumberFormat="1" applyFont="1"/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justify" vertical="top" wrapText="1"/>
    </xf>
    <xf numFmtId="165" fontId="2" fillId="0" borderId="7" xfId="1" applyNumberFormat="1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165" fontId="2" fillId="0" borderId="2" xfId="1" applyNumberFormat="1" applyFont="1" applyBorder="1" applyAlignment="1">
      <alignment vertical="top" wrapText="1"/>
    </xf>
    <xf numFmtId="165" fontId="2" fillId="0" borderId="0" xfId="1" applyNumberFormat="1" applyFont="1"/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165" fontId="17" fillId="0" borderId="1" xfId="1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justify" vertical="top" wrapText="1"/>
    </xf>
    <xf numFmtId="0" fontId="11" fillId="0" borderId="4" xfId="0" applyFont="1" applyBorder="1"/>
    <xf numFmtId="0" fontId="16" fillId="0" borderId="4" xfId="0" applyFont="1" applyFill="1" applyBorder="1" applyAlignment="1">
      <alignment horizontal="center" vertical="center" wrapText="1"/>
    </xf>
    <xf numFmtId="165" fontId="11" fillId="0" borderId="4" xfId="1" applyNumberFormat="1" applyFont="1" applyBorder="1"/>
    <xf numFmtId="0" fontId="16" fillId="0" borderId="2" xfId="0" applyFont="1" applyBorder="1" applyAlignment="1">
      <alignment vertical="center" wrapText="1"/>
    </xf>
    <xf numFmtId="165" fontId="11" fillId="0" borderId="2" xfId="1" applyNumberFormat="1" applyFont="1" applyBorder="1" applyAlignment="1">
      <alignment vertical="center"/>
    </xf>
    <xf numFmtId="3" fontId="2" fillId="0" borderId="0" xfId="0" applyNumberFormat="1" applyFont="1" applyFill="1"/>
    <xf numFmtId="3" fontId="2" fillId="0" borderId="9" xfId="0" applyNumberFormat="1" applyFont="1" applyFill="1" applyBorder="1"/>
    <xf numFmtId="3" fontId="2" fillId="0" borderId="0" xfId="0" applyNumberFormat="1" applyFont="1" applyFill="1" applyBorder="1"/>
    <xf numFmtId="3" fontId="4" fillId="0" borderId="4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vertical="top" wrapText="1"/>
    </xf>
    <xf numFmtId="165" fontId="11" fillId="0" borderId="2" xfId="1" applyNumberFormat="1" applyFont="1" applyBorder="1" applyAlignment="1">
      <alignment vertical="top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6" applyFont="1" applyAlignment="1">
      <alignment horizontal="centerContinuous"/>
    </xf>
    <xf numFmtId="0" fontId="7" fillId="0" borderId="9" xfId="0" applyFont="1" applyBorder="1"/>
    <xf numFmtId="0" fontId="14" fillId="0" borderId="9" xfId="0" applyFont="1" applyBorder="1"/>
    <xf numFmtId="0" fontId="14" fillId="0" borderId="9" xfId="0" applyFont="1" applyBorder="1" applyAlignment="1">
      <alignment horizontal="right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/>
    <xf numFmtId="3" fontId="11" fillId="0" borderId="2" xfId="0" applyNumberFormat="1" applyFont="1" applyBorder="1"/>
    <xf numFmtId="0" fontId="14" fillId="0" borderId="0" xfId="0" applyFont="1" applyAlignment="1">
      <alignment horizontal="left" indent="15"/>
    </xf>
    <xf numFmtId="0" fontId="14" fillId="0" borderId="0" xfId="0" applyFont="1" applyAlignment="1">
      <alignment horizontal="left" indent="1"/>
    </xf>
    <xf numFmtId="0" fontId="11" fillId="0" borderId="0" xfId="0" applyFont="1" applyAlignment="1">
      <alignment horizontal="left" indent="15"/>
    </xf>
    <xf numFmtId="0" fontId="11" fillId="0" borderId="0" xfId="0" applyFont="1" applyAlignment="1">
      <alignment horizontal="left" indent="9"/>
    </xf>
    <xf numFmtId="0" fontId="11" fillId="0" borderId="0" xfId="0" applyFont="1" applyAlignment="1">
      <alignment horizontal="left" indent="11"/>
    </xf>
    <xf numFmtId="0" fontId="4" fillId="0" borderId="0" xfId="0" applyFont="1" applyAlignment="1"/>
    <xf numFmtId="0" fontId="20" fillId="0" borderId="0" xfId="0" applyFont="1"/>
    <xf numFmtId="0" fontId="4" fillId="0" borderId="0" xfId="0" applyFont="1" applyAlignment="1">
      <alignment horizontal="left"/>
    </xf>
    <xf numFmtId="0" fontId="20" fillId="0" borderId="9" xfId="0" applyFont="1" applyBorder="1"/>
    <xf numFmtId="0" fontId="21" fillId="0" borderId="9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vertical="center" wrapText="1"/>
    </xf>
    <xf numFmtId="0" fontId="22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5" fillId="0" borderId="0" xfId="0" applyFont="1"/>
    <xf numFmtId="0" fontId="23" fillId="0" borderId="0" xfId="0" applyFont="1" applyAlignment="1"/>
    <xf numFmtId="0" fontId="24" fillId="0" borderId="0" xfId="0" applyFont="1"/>
    <xf numFmtId="0" fontId="6" fillId="0" borderId="0" xfId="0" applyFont="1" applyAlignment="1">
      <alignment horizontal="left"/>
    </xf>
    <xf numFmtId="0" fontId="24" fillId="0" borderId="9" xfId="0" applyFont="1" applyBorder="1"/>
    <xf numFmtId="0" fontId="27" fillId="0" borderId="0" xfId="0" applyFont="1"/>
    <xf numFmtId="0" fontId="30" fillId="0" borderId="0" xfId="0" applyFont="1" applyAlignment="1">
      <alignment vertical="center" wrapText="1"/>
    </xf>
    <xf numFmtId="0" fontId="26" fillId="0" borderId="0" xfId="0" applyFont="1"/>
    <xf numFmtId="0" fontId="30" fillId="0" borderId="0" xfId="0" applyFont="1"/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9"/>
    </xf>
    <xf numFmtId="0" fontId="20" fillId="0" borderId="8" xfId="0" applyFont="1" applyBorder="1"/>
    <xf numFmtId="0" fontId="27" fillId="0" borderId="11" xfId="0" applyFont="1" applyBorder="1" applyAlignment="1">
      <alignment horizontal="center"/>
    </xf>
    <xf numFmtId="165" fontId="4" fillId="0" borderId="0" xfId="1" applyNumberFormat="1" applyFont="1" applyAlignment="1">
      <alignment horizontal="right" vertical="center"/>
    </xf>
    <xf numFmtId="165" fontId="4" fillId="0" borderId="0" xfId="1" applyNumberFormat="1" applyFont="1" applyAlignment="1">
      <alignment horizontal="right" vertical="center" wrapText="1"/>
    </xf>
    <xf numFmtId="165" fontId="11" fillId="0" borderId="0" xfId="1" applyNumberFormat="1" applyFont="1" applyAlignment="1">
      <alignment horizontal="right" vertical="center" wrapText="1"/>
    </xf>
    <xf numFmtId="165" fontId="0" fillId="0" borderId="6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8" fillId="0" borderId="0" xfId="0" applyFont="1"/>
    <xf numFmtId="0" fontId="29" fillId="0" borderId="0" xfId="0" applyFont="1"/>
    <xf numFmtId="0" fontId="29" fillId="0" borderId="0" xfId="0" applyFont="1" applyAlignment="1">
      <alignment vertical="center"/>
    </xf>
    <xf numFmtId="0" fontId="20" fillId="0" borderId="10" xfId="0" applyFont="1" applyBorder="1"/>
    <xf numFmtId="0" fontId="20" fillId="0" borderId="1" xfId="0" applyFont="1" applyBorder="1"/>
    <xf numFmtId="0" fontId="29" fillId="0" borderId="0" xfId="0" applyFont="1" applyBorder="1" applyAlignment="1">
      <alignment horizontal="center"/>
    </xf>
    <xf numFmtId="0" fontId="27" fillId="0" borderId="11" xfId="0" applyFont="1" applyBorder="1" applyAlignment="1">
      <alignment horizontal="right"/>
    </xf>
    <xf numFmtId="0" fontId="27" fillId="0" borderId="20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0" fontId="24" fillId="0" borderId="8" xfId="0" applyFont="1" applyBorder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right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top"/>
    </xf>
    <xf numFmtId="0" fontId="21" fillId="0" borderId="9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3" fontId="4" fillId="0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center"/>
    </xf>
    <xf numFmtId="3" fontId="5" fillId="0" borderId="9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3" fontId="2" fillId="0" borderId="10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 wrapText="1"/>
    </xf>
    <xf numFmtId="3" fontId="2" fillId="0" borderId="14" xfId="0" applyNumberFormat="1" applyFont="1" applyFill="1" applyBorder="1" applyAlignment="1">
      <alignment horizontal="center"/>
    </xf>
    <xf numFmtId="3" fontId="2" fillId="0" borderId="9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5" fontId="11" fillId="0" borderId="0" xfId="1" applyNumberFormat="1" applyFont="1" applyAlignment="1">
      <alignment horizontal="right" vertical="center" wrapText="1"/>
    </xf>
    <xf numFmtId="165" fontId="11" fillId="0" borderId="3" xfId="1" applyNumberFormat="1" applyFont="1" applyBorder="1" applyAlignment="1">
      <alignment horizontal="center" vertical="center" wrapText="1"/>
    </xf>
    <xf numFmtId="165" fontId="14" fillId="0" borderId="9" xfId="1" applyNumberFormat="1" applyFont="1" applyBorder="1" applyAlignment="1">
      <alignment horizontal="right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8" fillId="0" borderId="0" xfId="0" applyFont="1" applyAlignment="1">
      <alignment horizontal="center" wrapText="1"/>
    </xf>
    <xf numFmtId="0" fontId="21" fillId="0" borderId="0" xfId="6" applyFont="1" applyAlignment="1">
      <alignment horizontal="center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right"/>
    </xf>
  </cellXfs>
  <cellStyles count="7">
    <cellStyle name="Comma" xfId="1" builtinId="3"/>
    <cellStyle name="Comma 3" xfId="2"/>
    <cellStyle name="Comma 7" xfId="3"/>
    <cellStyle name="Normal" xfId="0" builtinId="0"/>
    <cellStyle name="Normal 2" xfId="4"/>
    <cellStyle name="Normal 20" xfId="5"/>
    <cellStyle name="Normal_pl6Bieu so 0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rgb="FF00B050"/>
  </sheetPr>
  <dimension ref="A1:D30"/>
  <sheetViews>
    <sheetView workbookViewId="0">
      <selection activeCell="E8" sqref="E8:E10"/>
    </sheetView>
  </sheetViews>
  <sheetFormatPr defaultRowHeight="15.75"/>
  <cols>
    <col min="1" max="1" width="7.875" style="1" customWidth="1"/>
    <col min="2" max="2" width="57.375" style="1" customWidth="1"/>
    <col min="3" max="3" width="21.25" style="87" customWidth="1"/>
    <col min="4" max="16384" width="9" style="1"/>
  </cols>
  <sheetData>
    <row r="1" spans="1:3" ht="32.25" customHeight="1">
      <c r="A1" s="66" t="s">
        <v>76</v>
      </c>
      <c r="B1" s="67"/>
      <c r="C1" s="175" t="s">
        <v>27</v>
      </c>
    </row>
    <row r="2" spans="1:3" ht="28.5" customHeight="1">
      <c r="A2" s="201" t="s">
        <v>187</v>
      </c>
      <c r="B2" s="201"/>
      <c r="C2" s="201"/>
    </row>
    <row r="3" spans="1:3">
      <c r="B3" s="68"/>
      <c r="C3" s="69"/>
    </row>
    <row r="4" spans="1:3" ht="17.25">
      <c r="B4" s="70"/>
      <c r="C4" s="21" t="s">
        <v>279</v>
      </c>
    </row>
    <row r="5" spans="1:3" ht="19.5" customHeight="1">
      <c r="A5" s="5" t="s">
        <v>5</v>
      </c>
      <c r="B5" s="5" t="s">
        <v>9</v>
      </c>
      <c r="C5" s="13" t="s">
        <v>188</v>
      </c>
    </row>
    <row r="6" spans="1:3" ht="19.5" customHeight="1">
      <c r="A6" s="71" t="s">
        <v>6</v>
      </c>
      <c r="B6" s="72" t="s">
        <v>10</v>
      </c>
      <c r="C6" s="73">
        <f>SUM(C7:C10)+1</f>
        <v>3012728</v>
      </c>
    </row>
    <row r="7" spans="1:3" ht="19.5" customHeight="1">
      <c r="A7" s="3">
        <v>1</v>
      </c>
      <c r="B7" s="4" t="s">
        <v>11</v>
      </c>
      <c r="C7" s="14">
        <v>2426369</v>
      </c>
    </row>
    <row r="8" spans="1:3" ht="19.5" customHeight="1">
      <c r="A8" s="3">
        <v>2</v>
      </c>
      <c r="B8" s="4" t="s">
        <v>12</v>
      </c>
      <c r="C8" s="14">
        <v>189727</v>
      </c>
    </row>
    <row r="9" spans="1:3" ht="19.5" customHeight="1">
      <c r="A9" s="3">
        <v>3</v>
      </c>
      <c r="B9" s="4" t="s">
        <v>56</v>
      </c>
      <c r="C9" s="14">
        <v>168631</v>
      </c>
    </row>
    <row r="10" spans="1:3" ht="19.5" customHeight="1">
      <c r="A10" s="3">
        <v>4</v>
      </c>
      <c r="B10" s="4" t="s">
        <v>189</v>
      </c>
      <c r="C10" s="14">
        <v>228000</v>
      </c>
    </row>
    <row r="11" spans="1:3" ht="19.5" customHeight="1">
      <c r="A11" s="6" t="s">
        <v>7</v>
      </c>
      <c r="B11" s="7" t="s">
        <v>14</v>
      </c>
      <c r="C11" s="15">
        <f>C12+C15+C18+C19+C20+C21+C22</f>
        <v>9430058</v>
      </c>
    </row>
    <row r="12" spans="1:3" ht="19.5" customHeight="1">
      <c r="A12" s="3">
        <v>1</v>
      </c>
      <c r="B12" s="4" t="s">
        <v>15</v>
      </c>
      <c r="C12" s="14">
        <f>C13+C14</f>
        <v>2372482</v>
      </c>
    </row>
    <row r="13" spans="1:3" ht="19.5" customHeight="1">
      <c r="A13" s="3"/>
      <c r="B13" s="4" t="s">
        <v>16</v>
      </c>
      <c r="C13" s="14">
        <v>1368645</v>
      </c>
    </row>
    <row r="14" spans="1:3" s="77" customFormat="1" ht="31.5">
      <c r="A14" s="74"/>
      <c r="B14" s="75" t="s">
        <v>17</v>
      </c>
      <c r="C14" s="76">
        <v>1003837</v>
      </c>
    </row>
    <row r="15" spans="1:3" ht="19.5" customHeight="1">
      <c r="A15" s="3">
        <v>2</v>
      </c>
      <c r="B15" s="4" t="s">
        <v>18</v>
      </c>
      <c r="C15" s="14">
        <f>C16+C17</f>
        <v>5420805</v>
      </c>
    </row>
    <row r="16" spans="1:3" ht="19.5" customHeight="1">
      <c r="A16" s="3"/>
      <c r="B16" s="78" t="s">
        <v>28</v>
      </c>
      <c r="C16" s="14">
        <v>1900788</v>
      </c>
    </row>
    <row r="17" spans="1:4" ht="19.5" customHeight="1">
      <c r="A17" s="3"/>
      <c r="B17" s="79" t="s">
        <v>29</v>
      </c>
      <c r="C17" s="14">
        <v>3520017</v>
      </c>
    </row>
    <row r="18" spans="1:4" ht="19.5" customHeight="1">
      <c r="A18" s="3">
        <v>3</v>
      </c>
      <c r="B18" s="4" t="s">
        <v>19</v>
      </c>
      <c r="C18" s="14">
        <v>228000</v>
      </c>
    </row>
    <row r="19" spans="1:4" ht="19.5" customHeight="1">
      <c r="A19" s="3">
        <v>4</v>
      </c>
      <c r="B19" s="4" t="s">
        <v>59</v>
      </c>
      <c r="C19" s="14">
        <v>199413</v>
      </c>
    </row>
    <row r="20" spans="1:4" ht="19.5" customHeight="1">
      <c r="A20" s="3">
        <v>5</v>
      </c>
      <c r="B20" s="4" t="s">
        <v>20</v>
      </c>
      <c r="C20" s="14">
        <v>985262</v>
      </c>
    </row>
    <row r="21" spans="1:4" ht="19.5" customHeight="1">
      <c r="A21" s="3">
        <v>6</v>
      </c>
      <c r="B21" s="4" t="s">
        <v>146</v>
      </c>
      <c r="C21" s="14">
        <v>55465</v>
      </c>
    </row>
    <row r="22" spans="1:4" ht="19.5" customHeight="1">
      <c r="A22" s="3">
        <v>7</v>
      </c>
      <c r="B22" s="4" t="s">
        <v>56</v>
      </c>
      <c r="C22" s="14">
        <v>168631</v>
      </c>
    </row>
    <row r="23" spans="1:4" ht="19.5" customHeight="1">
      <c r="A23" s="6" t="s">
        <v>8</v>
      </c>
      <c r="B23" s="8" t="s">
        <v>21</v>
      </c>
      <c r="C23" s="15">
        <f>SUM(C24:C30)-1</f>
        <v>9191008</v>
      </c>
      <c r="D23" s="80"/>
    </row>
    <row r="24" spans="1:4" ht="19.5" customHeight="1">
      <c r="A24" s="3">
        <v>1</v>
      </c>
      <c r="B24" s="4" t="s">
        <v>22</v>
      </c>
      <c r="C24" s="14">
        <v>2189881</v>
      </c>
    </row>
    <row r="25" spans="1:4" ht="19.5" customHeight="1">
      <c r="A25" s="3">
        <v>2</v>
      </c>
      <c r="B25" s="4" t="s">
        <v>23</v>
      </c>
      <c r="C25" s="14">
        <v>5062569</v>
      </c>
    </row>
    <row r="26" spans="1:4" s="77" customFormat="1" ht="31.5">
      <c r="A26" s="74">
        <v>3</v>
      </c>
      <c r="B26" s="75" t="s">
        <v>24</v>
      </c>
      <c r="C26" s="76">
        <v>223455</v>
      </c>
    </row>
    <row r="27" spans="1:4" ht="19.5" customHeight="1">
      <c r="A27" s="3">
        <v>4</v>
      </c>
      <c r="B27" s="4" t="s">
        <v>25</v>
      </c>
      <c r="C27" s="14">
        <v>1000</v>
      </c>
    </row>
    <row r="28" spans="1:4" ht="19.5" customHeight="1">
      <c r="A28" s="3">
        <v>5</v>
      </c>
      <c r="B28" s="4" t="s">
        <v>26</v>
      </c>
      <c r="C28" s="14">
        <v>1490928</v>
      </c>
    </row>
    <row r="29" spans="1:4" ht="19.5" customHeight="1">
      <c r="A29" s="81">
        <v>6</v>
      </c>
      <c r="B29" s="82" t="s">
        <v>58</v>
      </c>
      <c r="C29" s="83">
        <v>55465</v>
      </c>
    </row>
    <row r="30" spans="1:4" ht="19.5" customHeight="1">
      <c r="A30" s="84">
        <v>7</v>
      </c>
      <c r="B30" s="85" t="s">
        <v>57</v>
      </c>
      <c r="C30" s="86">
        <v>167711</v>
      </c>
    </row>
  </sheetData>
  <mergeCells count="1">
    <mergeCell ref="A2:C2"/>
  </mergeCells>
  <phoneticPr fontId="3" type="noConversion"/>
  <printOptions horizontalCentered="1"/>
  <pageMargins left="0.34" right="0.22" top="0.7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activeCell="E6" sqref="E6"/>
    </sheetView>
  </sheetViews>
  <sheetFormatPr defaultRowHeight="18.75"/>
  <cols>
    <col min="1" max="1" width="5.5" style="153" customWidth="1"/>
    <col min="2" max="2" width="29.625" style="153" customWidth="1"/>
    <col min="3" max="3" width="14.75" style="153" customWidth="1"/>
    <col min="4" max="4" width="14.375" style="153" customWidth="1"/>
    <col min="5" max="5" width="18.75" style="153" customWidth="1"/>
    <col min="6" max="16384" width="9" style="153"/>
  </cols>
  <sheetData>
    <row r="1" spans="1:6">
      <c r="A1" s="152" t="s">
        <v>76</v>
      </c>
      <c r="D1" s="240" t="s">
        <v>248</v>
      </c>
      <c r="E1" s="240"/>
    </row>
    <row r="2" spans="1:6">
      <c r="A2" s="154"/>
    </row>
    <row r="3" spans="1:6" ht="48" customHeight="1">
      <c r="A3" s="241" t="s">
        <v>249</v>
      </c>
      <c r="B3" s="241"/>
      <c r="C3" s="241"/>
      <c r="D3" s="241"/>
      <c r="E3" s="241"/>
    </row>
    <row r="4" spans="1:6" ht="6" customHeight="1">
      <c r="A4" s="242"/>
      <c r="B4" s="242"/>
      <c r="C4" s="242"/>
      <c r="D4" s="242"/>
      <c r="E4" s="242"/>
    </row>
    <row r="6" spans="1:6">
      <c r="A6" s="155"/>
      <c r="B6" s="155"/>
      <c r="C6" s="155"/>
      <c r="D6" s="156"/>
      <c r="E6" s="200" t="s">
        <v>281</v>
      </c>
    </row>
    <row r="7" spans="1:6" ht="45.75" customHeight="1">
      <c r="A7" s="157" t="s">
        <v>242</v>
      </c>
      <c r="B7" s="157" t="s">
        <v>250</v>
      </c>
      <c r="C7" s="243" t="s">
        <v>251</v>
      </c>
      <c r="D7" s="244"/>
      <c r="E7" s="245"/>
      <c r="F7" s="158"/>
    </row>
    <row r="8" spans="1:6">
      <c r="A8" s="159" t="s">
        <v>244</v>
      </c>
      <c r="B8" s="159"/>
      <c r="C8" s="246" t="s">
        <v>245</v>
      </c>
      <c r="D8" s="246" t="s">
        <v>246</v>
      </c>
      <c r="E8" s="247" t="s">
        <v>247</v>
      </c>
    </row>
    <row r="9" spans="1:6">
      <c r="A9" s="159" t="s">
        <v>244</v>
      </c>
      <c r="B9" s="160"/>
      <c r="C9" s="246"/>
      <c r="D9" s="246"/>
      <c r="E9" s="248"/>
    </row>
    <row r="10" spans="1:6">
      <c r="A10" s="161"/>
      <c r="B10" s="161"/>
      <c r="C10" s="246"/>
      <c r="D10" s="246"/>
      <c r="E10" s="249"/>
    </row>
    <row r="11" spans="1:6">
      <c r="A11" s="186">
        <v>1</v>
      </c>
      <c r="B11" s="186" t="s">
        <v>230</v>
      </c>
      <c r="C11" s="186"/>
      <c r="D11" s="186"/>
      <c r="E11" s="186"/>
    </row>
    <row r="12" spans="1:6">
      <c r="A12" s="187"/>
      <c r="B12" s="187" t="s">
        <v>252</v>
      </c>
      <c r="C12" s="187"/>
      <c r="D12" s="187">
        <v>40</v>
      </c>
      <c r="E12" s="187">
        <v>70</v>
      </c>
    </row>
    <row r="13" spans="1:6">
      <c r="A13" s="187"/>
      <c r="B13" s="187" t="s">
        <v>253</v>
      </c>
      <c r="C13" s="187"/>
      <c r="D13" s="187">
        <v>40</v>
      </c>
      <c r="E13" s="187">
        <v>60</v>
      </c>
    </row>
    <row r="14" spans="1:6">
      <c r="A14" s="187">
        <v>2</v>
      </c>
      <c r="B14" s="187" t="s">
        <v>231</v>
      </c>
      <c r="C14" s="187"/>
      <c r="D14" s="187"/>
      <c r="E14" s="187"/>
    </row>
    <row r="15" spans="1:6">
      <c r="A15" s="187"/>
      <c r="B15" s="187" t="s">
        <v>252</v>
      </c>
      <c r="C15" s="187"/>
      <c r="D15" s="187">
        <v>40</v>
      </c>
      <c r="E15" s="187">
        <v>70</v>
      </c>
    </row>
    <row r="16" spans="1:6">
      <c r="A16" s="187"/>
      <c r="B16" s="187" t="s">
        <v>253</v>
      </c>
      <c r="C16" s="187"/>
      <c r="D16" s="187">
        <v>40</v>
      </c>
      <c r="E16" s="187">
        <v>60</v>
      </c>
    </row>
    <row r="17" spans="1:5">
      <c r="A17" s="187">
        <v>3</v>
      </c>
      <c r="B17" s="187" t="s">
        <v>254</v>
      </c>
      <c r="C17" s="187"/>
      <c r="D17" s="187"/>
      <c r="E17" s="187"/>
    </row>
    <row r="18" spans="1:5">
      <c r="A18" s="187"/>
      <c r="B18" s="187" t="s">
        <v>252</v>
      </c>
      <c r="C18" s="187"/>
      <c r="D18" s="187">
        <v>40</v>
      </c>
      <c r="E18" s="187">
        <v>70</v>
      </c>
    </row>
    <row r="19" spans="1:5">
      <c r="A19" s="187"/>
      <c r="B19" s="187" t="s">
        <v>257</v>
      </c>
      <c r="C19" s="187"/>
      <c r="D19" s="187">
        <v>40</v>
      </c>
      <c r="E19" s="187">
        <v>60</v>
      </c>
    </row>
    <row r="20" spans="1:5">
      <c r="A20" s="187">
        <v>4</v>
      </c>
      <c r="B20" s="187" t="s">
        <v>234</v>
      </c>
      <c r="C20" s="187"/>
      <c r="D20" s="187"/>
      <c r="E20" s="187"/>
    </row>
    <row r="21" spans="1:5">
      <c r="A21" s="187"/>
      <c r="B21" s="187" t="s">
        <v>256</v>
      </c>
      <c r="C21" s="187">
        <v>25</v>
      </c>
      <c r="D21" s="187">
        <v>40</v>
      </c>
      <c r="E21" s="187">
        <v>70</v>
      </c>
    </row>
    <row r="22" spans="1:5">
      <c r="A22" s="187"/>
      <c r="B22" s="187" t="s">
        <v>253</v>
      </c>
      <c r="C22" s="187"/>
      <c r="D22" s="187">
        <v>40</v>
      </c>
      <c r="E22" s="187">
        <v>60</v>
      </c>
    </row>
    <row r="23" spans="1:5">
      <c r="A23" s="187">
        <v>5</v>
      </c>
      <c r="B23" s="187" t="s">
        <v>255</v>
      </c>
      <c r="C23" s="187"/>
      <c r="D23" s="187"/>
      <c r="E23" s="187"/>
    </row>
    <row r="24" spans="1:5">
      <c r="A24" s="187"/>
      <c r="B24" s="187" t="s">
        <v>256</v>
      </c>
      <c r="C24" s="187"/>
      <c r="D24" s="187">
        <v>40</v>
      </c>
      <c r="E24" s="187">
        <v>70</v>
      </c>
    </row>
    <row r="25" spans="1:5">
      <c r="A25" s="187"/>
      <c r="B25" s="187" t="s">
        <v>253</v>
      </c>
      <c r="C25" s="187"/>
      <c r="D25" s="187">
        <v>40</v>
      </c>
      <c r="E25" s="187">
        <v>40</v>
      </c>
    </row>
    <row r="26" spans="1:5">
      <c r="A26" s="187">
        <v>6</v>
      </c>
      <c r="B26" s="187" t="s">
        <v>236</v>
      </c>
      <c r="C26" s="187"/>
      <c r="D26" s="187"/>
      <c r="E26" s="187"/>
    </row>
    <row r="27" spans="1:5">
      <c r="A27" s="187"/>
      <c r="B27" s="187" t="s">
        <v>252</v>
      </c>
      <c r="C27" s="187"/>
      <c r="D27" s="187">
        <v>40</v>
      </c>
      <c r="E27" s="187">
        <v>70</v>
      </c>
    </row>
    <row r="28" spans="1:5">
      <c r="A28" s="187"/>
      <c r="B28" s="187" t="s">
        <v>253</v>
      </c>
      <c r="C28" s="187"/>
      <c r="D28" s="187">
        <v>40</v>
      </c>
      <c r="E28" s="187">
        <v>60</v>
      </c>
    </row>
    <row r="29" spans="1:5">
      <c r="A29" s="187">
        <v>7</v>
      </c>
      <c r="B29" s="187" t="s">
        <v>237</v>
      </c>
      <c r="C29" s="187"/>
      <c r="D29" s="187"/>
      <c r="E29" s="187"/>
    </row>
    <row r="30" spans="1:5">
      <c r="A30" s="187"/>
      <c r="B30" s="187" t="s">
        <v>252</v>
      </c>
      <c r="C30" s="187"/>
      <c r="D30" s="187">
        <v>40</v>
      </c>
      <c r="E30" s="187">
        <v>70</v>
      </c>
    </row>
    <row r="31" spans="1:5">
      <c r="A31" s="173"/>
      <c r="B31" s="173" t="s">
        <v>253</v>
      </c>
      <c r="C31" s="173"/>
      <c r="D31" s="173">
        <v>40</v>
      </c>
      <c r="E31" s="173">
        <v>60</v>
      </c>
    </row>
    <row r="33" spans="1:5">
      <c r="A33" s="239"/>
      <c r="B33" s="239"/>
      <c r="C33" s="239"/>
      <c r="D33" s="239"/>
      <c r="E33" s="239"/>
    </row>
    <row r="34" spans="1:5">
      <c r="A34" s="162"/>
    </row>
    <row r="36" spans="1:5">
      <c r="E36" s="1"/>
    </row>
    <row r="37" spans="1:5">
      <c r="E37" s="1"/>
    </row>
    <row r="38" spans="1:5">
      <c r="E38" s="1"/>
    </row>
  </sheetData>
  <mergeCells count="8">
    <mergeCell ref="A33:E33"/>
    <mergeCell ref="D1:E1"/>
    <mergeCell ref="A3:E3"/>
    <mergeCell ref="A4:E4"/>
    <mergeCell ref="C7:E7"/>
    <mergeCell ref="C8:C10"/>
    <mergeCell ref="D8:D10"/>
    <mergeCell ref="E8:E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N8" sqref="N8:N10"/>
    </sheetView>
  </sheetViews>
  <sheetFormatPr defaultRowHeight="18"/>
  <cols>
    <col min="1" max="1" width="5.5" style="164" customWidth="1"/>
    <col min="2" max="2" width="34.125" style="164" customWidth="1"/>
    <col min="3" max="3" width="8" style="164" customWidth="1"/>
    <col min="4" max="4" width="8.125" style="164" customWidth="1"/>
    <col min="5" max="5" width="7.875" style="164" customWidth="1"/>
    <col min="6" max="6" width="8.75" style="164" customWidth="1"/>
    <col min="7" max="7" width="8.5" style="164" customWidth="1"/>
    <col min="8" max="8" width="8.25" style="164" customWidth="1"/>
    <col min="9" max="9" width="7.625" style="164" customWidth="1"/>
    <col min="10" max="10" width="8.375" style="164" customWidth="1"/>
    <col min="11" max="11" width="8.5" style="164" customWidth="1"/>
    <col min="12" max="12" width="8.375" style="164" customWidth="1"/>
    <col min="13" max="13" width="7.875" style="164" customWidth="1"/>
    <col min="14" max="14" width="10.375" style="164" customWidth="1"/>
    <col min="15" max="16384" width="9" style="164"/>
  </cols>
  <sheetData>
    <row r="1" spans="1:14" ht="18.75">
      <c r="A1" s="163" t="s">
        <v>76</v>
      </c>
      <c r="L1" s="183" t="s">
        <v>278</v>
      </c>
      <c r="M1" s="153"/>
      <c r="N1" s="153"/>
    </row>
    <row r="2" spans="1:14" ht="18.75">
      <c r="A2" s="165"/>
    </row>
    <row r="3" spans="1:14" ht="21" customHeight="1">
      <c r="A3" s="256" t="s">
        <v>258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21" customHeight="1">
      <c r="A4" s="256" t="s">
        <v>265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</row>
    <row r="6" spans="1:14" ht="18.75">
      <c r="A6" s="166"/>
      <c r="B6" s="166"/>
      <c r="C6" s="166"/>
      <c r="D6" s="166"/>
      <c r="F6" s="166"/>
      <c r="G6" s="166"/>
      <c r="H6" s="166"/>
      <c r="I6" s="166"/>
      <c r="J6" s="166"/>
      <c r="K6" s="166"/>
      <c r="L6" s="263" t="s">
        <v>281</v>
      </c>
      <c r="M6" s="263"/>
      <c r="N6" s="263"/>
    </row>
    <row r="7" spans="1:14" s="184" customFormat="1" ht="18.75">
      <c r="A7" s="250" t="s">
        <v>5</v>
      </c>
      <c r="B7" s="253" t="s">
        <v>200</v>
      </c>
      <c r="C7" s="257" t="s">
        <v>243</v>
      </c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9"/>
    </row>
    <row r="8" spans="1:14" s="185" customFormat="1" ht="30.75" customHeight="1">
      <c r="A8" s="251"/>
      <c r="B8" s="254"/>
      <c r="C8" s="260" t="s">
        <v>266</v>
      </c>
      <c r="D8" s="260" t="s">
        <v>267</v>
      </c>
      <c r="E8" s="260" t="s">
        <v>268</v>
      </c>
      <c r="F8" s="260" t="s">
        <v>269</v>
      </c>
      <c r="G8" s="260" t="s">
        <v>270</v>
      </c>
      <c r="H8" s="260" t="s">
        <v>271</v>
      </c>
      <c r="I8" s="260" t="s">
        <v>272</v>
      </c>
      <c r="J8" s="260" t="s">
        <v>273</v>
      </c>
      <c r="K8" s="260" t="s">
        <v>274</v>
      </c>
      <c r="L8" s="260" t="s">
        <v>275</v>
      </c>
      <c r="M8" s="260" t="s">
        <v>276</v>
      </c>
      <c r="N8" s="260" t="s">
        <v>277</v>
      </c>
    </row>
    <row r="9" spans="1:14" s="185" customFormat="1" ht="33.75" customHeight="1">
      <c r="A9" s="251"/>
      <c r="B9" s="254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</row>
    <row r="10" spans="1:14" s="185" customFormat="1" ht="36.75" customHeight="1">
      <c r="A10" s="252"/>
      <c r="B10" s="255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</row>
    <row r="11" spans="1:14" ht="18.75">
      <c r="A11" s="174"/>
      <c r="B11" s="188" t="s">
        <v>140</v>
      </c>
      <c r="C11" s="189"/>
      <c r="D11" s="189"/>
      <c r="E11" s="189"/>
      <c r="F11" s="189"/>
      <c r="G11" s="190"/>
      <c r="H11" s="190"/>
      <c r="I11" s="190"/>
      <c r="J11" s="189"/>
      <c r="K11" s="189"/>
      <c r="L11" s="191"/>
      <c r="M11" s="191"/>
      <c r="N11" s="189"/>
    </row>
    <row r="12" spans="1:14" s="167" customFormat="1" ht="15">
      <c r="A12" s="193">
        <v>1</v>
      </c>
      <c r="B12" s="194" t="s">
        <v>259</v>
      </c>
      <c r="C12" s="195">
        <v>50</v>
      </c>
      <c r="D12" s="195">
        <v>50</v>
      </c>
      <c r="E12" s="195">
        <v>70</v>
      </c>
      <c r="F12" s="195">
        <v>50</v>
      </c>
      <c r="G12" s="195">
        <v>50</v>
      </c>
      <c r="H12" s="195">
        <v>50</v>
      </c>
      <c r="I12" s="195">
        <v>70</v>
      </c>
      <c r="J12" s="195">
        <v>70</v>
      </c>
      <c r="K12" s="195">
        <v>70</v>
      </c>
      <c r="L12" s="195">
        <v>20</v>
      </c>
      <c r="M12" s="195">
        <v>25</v>
      </c>
      <c r="N12" s="195">
        <v>70</v>
      </c>
    </row>
    <row r="13" spans="1:14" s="167" customFormat="1" ht="15">
      <c r="A13" s="193">
        <v>2</v>
      </c>
      <c r="B13" s="194" t="s">
        <v>260</v>
      </c>
      <c r="C13" s="195">
        <v>50</v>
      </c>
      <c r="D13" s="195">
        <v>30</v>
      </c>
      <c r="E13" s="195">
        <v>70</v>
      </c>
      <c r="F13" s="195">
        <v>30</v>
      </c>
      <c r="G13" s="195">
        <v>30</v>
      </c>
      <c r="H13" s="195">
        <v>30</v>
      </c>
      <c r="I13" s="195">
        <v>70</v>
      </c>
      <c r="J13" s="195">
        <v>20</v>
      </c>
      <c r="K13" s="195">
        <v>70</v>
      </c>
      <c r="L13" s="195">
        <v>20</v>
      </c>
      <c r="M13" s="195"/>
      <c r="N13" s="195">
        <v>70</v>
      </c>
    </row>
    <row r="14" spans="1:14" s="167" customFormat="1" ht="15">
      <c r="A14" s="193">
        <v>3</v>
      </c>
      <c r="B14" s="194" t="s">
        <v>261</v>
      </c>
      <c r="C14" s="195">
        <v>50</v>
      </c>
      <c r="D14" s="195">
        <v>30</v>
      </c>
      <c r="E14" s="195">
        <v>70</v>
      </c>
      <c r="F14" s="195">
        <v>30</v>
      </c>
      <c r="G14" s="195">
        <v>30</v>
      </c>
      <c r="H14" s="195">
        <v>30</v>
      </c>
      <c r="I14" s="195">
        <v>70</v>
      </c>
      <c r="J14" s="195">
        <v>70</v>
      </c>
      <c r="K14" s="195">
        <v>70</v>
      </c>
      <c r="L14" s="195">
        <v>20</v>
      </c>
      <c r="M14" s="195"/>
      <c r="N14" s="195">
        <v>70</v>
      </c>
    </row>
    <row r="15" spans="1:14" s="167" customFormat="1" ht="15">
      <c r="A15" s="193">
        <v>4</v>
      </c>
      <c r="B15" s="194" t="s">
        <v>262</v>
      </c>
      <c r="C15" s="195">
        <v>50</v>
      </c>
      <c r="D15" s="195">
        <v>10</v>
      </c>
      <c r="E15" s="195">
        <v>30</v>
      </c>
      <c r="F15" s="195">
        <v>10</v>
      </c>
      <c r="G15" s="195">
        <v>10</v>
      </c>
      <c r="H15" s="195">
        <v>10</v>
      </c>
      <c r="I15" s="195">
        <v>30</v>
      </c>
      <c r="J15" s="195">
        <v>5</v>
      </c>
      <c r="K15" s="195">
        <v>70</v>
      </c>
      <c r="L15" s="195">
        <v>20</v>
      </c>
      <c r="M15" s="195"/>
      <c r="N15" s="195">
        <v>70</v>
      </c>
    </row>
    <row r="16" spans="1:14" s="168" customFormat="1" ht="31.5">
      <c r="A16" s="196"/>
      <c r="B16" s="197" t="s">
        <v>263</v>
      </c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</row>
    <row r="17" spans="1:14" s="167" customFormat="1" ht="15">
      <c r="A17" s="193">
        <v>6</v>
      </c>
      <c r="B17" s="194" t="s">
        <v>259</v>
      </c>
      <c r="C17" s="195"/>
      <c r="D17" s="195">
        <v>100</v>
      </c>
      <c r="E17" s="195"/>
      <c r="F17" s="195">
        <v>100</v>
      </c>
      <c r="G17" s="195"/>
      <c r="H17" s="195"/>
      <c r="I17" s="195"/>
      <c r="J17" s="195"/>
      <c r="K17" s="195"/>
      <c r="L17" s="195"/>
      <c r="M17" s="195"/>
      <c r="N17" s="195"/>
    </row>
    <row r="18" spans="1:14" s="167" customFormat="1" ht="15">
      <c r="A18" s="193">
        <v>7</v>
      </c>
      <c r="B18" s="194" t="s">
        <v>260</v>
      </c>
      <c r="C18" s="195"/>
      <c r="D18" s="195">
        <v>100</v>
      </c>
      <c r="E18" s="195"/>
      <c r="F18" s="195">
        <v>100</v>
      </c>
      <c r="G18" s="195"/>
      <c r="H18" s="195"/>
      <c r="I18" s="195"/>
      <c r="J18" s="195"/>
      <c r="K18" s="195"/>
      <c r="L18" s="195"/>
      <c r="M18" s="195"/>
      <c r="N18" s="195"/>
    </row>
    <row r="19" spans="1:14" s="167" customFormat="1" ht="15">
      <c r="A19" s="193">
        <v>8</v>
      </c>
      <c r="B19" s="194" t="s">
        <v>261</v>
      </c>
      <c r="C19" s="195"/>
      <c r="D19" s="195">
        <v>100</v>
      </c>
      <c r="E19" s="195"/>
      <c r="F19" s="195">
        <v>100</v>
      </c>
      <c r="G19" s="195"/>
      <c r="H19" s="195"/>
      <c r="I19" s="195"/>
      <c r="J19" s="195"/>
      <c r="K19" s="195"/>
      <c r="L19" s="195"/>
      <c r="M19" s="195"/>
      <c r="N19" s="195"/>
    </row>
    <row r="20" spans="1:14" s="167" customFormat="1" ht="15">
      <c r="A20" s="193">
        <v>9</v>
      </c>
      <c r="B20" s="194" t="s">
        <v>262</v>
      </c>
      <c r="C20" s="195"/>
      <c r="D20" s="195">
        <v>100</v>
      </c>
      <c r="E20" s="195"/>
      <c r="F20" s="195">
        <v>100</v>
      </c>
      <c r="G20" s="195"/>
      <c r="H20" s="195"/>
      <c r="I20" s="195"/>
      <c r="J20" s="195"/>
      <c r="K20" s="195"/>
      <c r="L20" s="195"/>
      <c r="M20" s="195"/>
      <c r="N20" s="195"/>
    </row>
    <row r="21" spans="1:14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</row>
    <row r="23" spans="1:14" ht="18.75">
      <c r="B23" s="164" t="s">
        <v>264</v>
      </c>
      <c r="D23" s="169"/>
      <c r="E23" s="167"/>
      <c r="F23" s="167"/>
      <c r="J23" s="167"/>
      <c r="K23" s="167"/>
      <c r="L23" s="167"/>
      <c r="M23" s="167"/>
    </row>
    <row r="24" spans="1:14" ht="18.75">
      <c r="B24" s="170"/>
      <c r="D24" s="171"/>
      <c r="E24" s="167"/>
      <c r="F24" s="167"/>
      <c r="J24" s="167"/>
      <c r="K24" s="167"/>
      <c r="L24" s="167"/>
      <c r="M24" s="167"/>
    </row>
    <row r="25" spans="1:14" ht="18.75">
      <c r="D25" s="172"/>
      <c r="E25" s="167"/>
      <c r="F25" s="167"/>
      <c r="J25" s="167"/>
      <c r="K25" s="167"/>
      <c r="L25" s="167"/>
      <c r="M25" s="167"/>
    </row>
    <row r="26" spans="1:14">
      <c r="G26" s="167"/>
    </row>
    <row r="27" spans="1:14">
      <c r="G27" s="167"/>
    </row>
    <row r="28" spans="1:14">
      <c r="G28" s="167"/>
    </row>
  </sheetData>
  <mergeCells count="18">
    <mergeCell ref="M8:M10"/>
    <mergeCell ref="N8:N10"/>
    <mergeCell ref="A7:A10"/>
    <mergeCell ref="B7:B10"/>
    <mergeCell ref="A3:N3"/>
    <mergeCell ref="A4:N4"/>
    <mergeCell ref="C7:N7"/>
    <mergeCell ref="C8:C10"/>
    <mergeCell ref="D8:D10"/>
    <mergeCell ref="E8:E10"/>
    <mergeCell ref="F8:F10"/>
    <mergeCell ref="G8:G10"/>
    <mergeCell ref="H8:H10"/>
    <mergeCell ref="I8:I10"/>
    <mergeCell ref="L6:N6"/>
    <mergeCell ref="J8:J10"/>
    <mergeCell ref="K8:K10"/>
    <mergeCell ref="L8:L10"/>
  </mergeCells>
  <pageMargins left="0.17" right="0.16" top="0.65" bottom="0.75" header="0.3" footer="0.3"/>
  <pageSetup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00B050"/>
  </sheetPr>
  <dimension ref="A1:D38"/>
  <sheetViews>
    <sheetView workbookViewId="0">
      <selection activeCell="E8" sqref="E8:E10"/>
    </sheetView>
  </sheetViews>
  <sheetFormatPr defaultRowHeight="16.5"/>
  <cols>
    <col min="1" max="1" width="7.375" style="18" customWidth="1"/>
    <col min="2" max="2" width="52.75" style="18" customWidth="1"/>
    <col min="3" max="3" width="23.875" style="41" customWidth="1"/>
    <col min="4" max="4" width="9.875" style="18" bestFit="1" customWidth="1"/>
    <col min="5" max="16384" width="9" style="18"/>
  </cols>
  <sheetData>
    <row r="1" spans="1:3" ht="30.75" customHeight="1">
      <c r="A1" s="202" t="s">
        <v>76</v>
      </c>
      <c r="B1" s="202"/>
      <c r="C1" s="20" t="s">
        <v>32</v>
      </c>
    </row>
    <row r="2" spans="1:3" ht="11.25" customHeight="1">
      <c r="A2" s="46"/>
      <c r="B2" s="46"/>
      <c r="C2" s="65"/>
    </row>
    <row r="3" spans="1:3" ht="43.5" customHeight="1">
      <c r="A3" s="203" t="s">
        <v>190</v>
      </c>
      <c r="B3" s="203"/>
      <c r="C3" s="203"/>
    </row>
    <row r="4" spans="1:3" ht="33.75" customHeight="1">
      <c r="A4" s="23"/>
      <c r="C4" s="24" t="s">
        <v>279</v>
      </c>
    </row>
    <row r="5" spans="1:3" ht="17.25" customHeight="1">
      <c r="A5" s="25" t="s">
        <v>5</v>
      </c>
      <c r="B5" s="25" t="s">
        <v>9</v>
      </c>
      <c r="C5" s="26" t="s">
        <v>188</v>
      </c>
    </row>
    <row r="6" spans="1:3" s="39" customFormat="1" ht="17.25" customHeight="1">
      <c r="A6" s="88" t="s">
        <v>30</v>
      </c>
      <c r="B6" s="47" t="s">
        <v>33</v>
      </c>
      <c r="C6" s="48"/>
    </row>
    <row r="7" spans="1:3" s="39" customFormat="1" ht="17.25" customHeight="1">
      <c r="A7" s="36" t="s">
        <v>6</v>
      </c>
      <c r="B7" s="37" t="s">
        <v>34</v>
      </c>
      <c r="C7" s="38">
        <f>C8+C11+C14+C15+C16+C17+C18</f>
        <v>7891137</v>
      </c>
    </row>
    <row r="8" spans="1:3" s="39" customFormat="1" ht="17.25" customHeight="1">
      <c r="A8" s="43">
        <v>1</v>
      </c>
      <c r="B8" s="44" t="s">
        <v>35</v>
      </c>
      <c r="C8" s="45">
        <f>C9+C10</f>
        <v>1450099</v>
      </c>
    </row>
    <row r="9" spans="1:3" s="39" customFormat="1" ht="17.25" customHeight="1">
      <c r="A9" s="43"/>
      <c r="B9" s="109" t="s">
        <v>36</v>
      </c>
      <c r="C9" s="90">
        <v>673801</v>
      </c>
    </row>
    <row r="10" spans="1:3" s="39" customFormat="1" ht="33">
      <c r="A10" s="43"/>
      <c r="B10" s="109" t="s">
        <v>37</v>
      </c>
      <c r="C10" s="90">
        <v>776298</v>
      </c>
    </row>
    <row r="11" spans="1:3" s="39" customFormat="1" ht="17.25" customHeight="1">
      <c r="A11" s="43">
        <v>2</v>
      </c>
      <c r="B11" s="44" t="s">
        <v>18</v>
      </c>
      <c r="C11" s="45">
        <f>C12+C13</f>
        <v>5420805</v>
      </c>
    </row>
    <row r="12" spans="1:3" s="39" customFormat="1" ht="17.25" customHeight="1">
      <c r="A12" s="36"/>
      <c r="B12" s="109" t="s">
        <v>28</v>
      </c>
      <c r="C12" s="90">
        <v>1900788</v>
      </c>
    </row>
    <row r="13" spans="1:3" s="39" customFormat="1" ht="17.25" customHeight="1">
      <c r="A13" s="36"/>
      <c r="B13" s="109" t="s">
        <v>29</v>
      </c>
      <c r="C13" s="90">
        <v>3520017</v>
      </c>
    </row>
    <row r="14" spans="1:3" s="39" customFormat="1" ht="17.25" customHeight="1">
      <c r="A14" s="43">
        <v>3</v>
      </c>
      <c r="B14" s="44" t="s">
        <v>19</v>
      </c>
      <c r="C14" s="45">
        <v>228000</v>
      </c>
    </row>
    <row r="15" spans="1:3" s="39" customFormat="1" ht="17.25" customHeight="1">
      <c r="A15" s="43">
        <v>4</v>
      </c>
      <c r="B15" s="44" t="s">
        <v>59</v>
      </c>
      <c r="C15" s="45">
        <v>18276</v>
      </c>
    </row>
    <row r="16" spans="1:3" s="39" customFormat="1" ht="17.25" customHeight="1">
      <c r="A16" s="43">
        <v>5</v>
      </c>
      <c r="B16" s="44" t="s">
        <v>20</v>
      </c>
      <c r="C16" s="45">
        <v>666248</v>
      </c>
    </row>
    <row r="17" spans="1:4" s="39" customFormat="1" ht="17.25" customHeight="1">
      <c r="A17" s="43">
        <v>6</v>
      </c>
      <c r="B17" s="44" t="s">
        <v>147</v>
      </c>
      <c r="C17" s="45">
        <v>49938</v>
      </c>
    </row>
    <row r="18" spans="1:4" s="39" customFormat="1" ht="17.25" customHeight="1">
      <c r="A18" s="43">
        <v>7</v>
      </c>
      <c r="B18" s="44" t="s">
        <v>60</v>
      </c>
      <c r="C18" s="45">
        <v>57771</v>
      </c>
    </row>
    <row r="19" spans="1:4" s="39" customFormat="1" ht="17.25" customHeight="1">
      <c r="A19" s="36" t="s">
        <v>7</v>
      </c>
      <c r="B19" s="37" t="s">
        <v>38</v>
      </c>
      <c r="C19" s="38">
        <f>C20+C21+C24+C25-1</f>
        <v>7853296</v>
      </c>
    </row>
    <row r="20" spans="1:4" s="39" customFormat="1" ht="33">
      <c r="A20" s="43">
        <v>1</v>
      </c>
      <c r="B20" s="44" t="s">
        <v>39</v>
      </c>
      <c r="C20" s="45">
        <v>3117944</v>
      </c>
    </row>
    <row r="21" spans="1:4" s="39" customFormat="1" ht="33">
      <c r="A21" s="43">
        <v>2</v>
      </c>
      <c r="B21" s="44" t="s">
        <v>40</v>
      </c>
      <c r="C21" s="48">
        <v>3525162</v>
      </c>
    </row>
    <row r="22" spans="1:4" s="39" customFormat="1" ht="17.25" customHeight="1">
      <c r="A22" s="43"/>
      <c r="B22" s="109" t="s">
        <v>28</v>
      </c>
      <c r="C22" s="90">
        <v>1391254</v>
      </c>
    </row>
    <row r="23" spans="1:4" s="39" customFormat="1" ht="17.25" customHeight="1">
      <c r="A23" s="43"/>
      <c r="B23" s="109" t="s">
        <v>29</v>
      </c>
      <c r="C23" s="90">
        <v>2133908</v>
      </c>
    </row>
    <row r="24" spans="1:4" s="39" customFormat="1" ht="17.25" customHeight="1">
      <c r="A24" s="43">
        <v>3</v>
      </c>
      <c r="B24" s="44" t="s">
        <v>41</v>
      </c>
      <c r="C24" s="45">
        <v>1153340</v>
      </c>
    </row>
    <row r="25" spans="1:4" s="39" customFormat="1" ht="17.25" customHeight="1">
      <c r="A25" s="43">
        <v>4</v>
      </c>
      <c r="B25" s="44" t="s">
        <v>61</v>
      </c>
      <c r="C25" s="45">
        <v>56851</v>
      </c>
    </row>
    <row r="26" spans="1:4" s="39" customFormat="1" ht="49.5">
      <c r="A26" s="36" t="s">
        <v>31</v>
      </c>
      <c r="B26" s="49" t="s">
        <v>42</v>
      </c>
      <c r="C26" s="45"/>
    </row>
    <row r="27" spans="1:4" s="39" customFormat="1" ht="33">
      <c r="A27" s="36" t="s">
        <v>6</v>
      </c>
      <c r="B27" s="56" t="s">
        <v>43</v>
      </c>
      <c r="C27" s="38">
        <f>C28+C33+C36+C37</f>
        <v>5064082</v>
      </c>
      <c r="D27" s="50"/>
    </row>
    <row r="28" spans="1:4" s="39" customFormat="1" ht="17.25" customHeight="1">
      <c r="A28" s="43">
        <v>1</v>
      </c>
      <c r="B28" s="51" t="s">
        <v>44</v>
      </c>
      <c r="C28" s="45">
        <f>SUM(C29:C32)-1</f>
        <v>1422533</v>
      </c>
    </row>
    <row r="29" spans="1:4" s="39" customFormat="1" ht="17.25" customHeight="1">
      <c r="A29" s="43"/>
      <c r="B29" s="109" t="s">
        <v>45</v>
      </c>
      <c r="C29" s="90">
        <v>694844</v>
      </c>
    </row>
    <row r="30" spans="1:4" s="39" customFormat="1" ht="33">
      <c r="A30" s="43"/>
      <c r="B30" s="109" t="s">
        <v>46</v>
      </c>
      <c r="C30" s="90">
        <v>227539</v>
      </c>
    </row>
    <row r="31" spans="1:4" s="39" customFormat="1">
      <c r="A31" s="43"/>
      <c r="B31" s="109" t="s">
        <v>59</v>
      </c>
      <c r="C31" s="45">
        <v>181137</v>
      </c>
    </row>
    <row r="32" spans="1:4" s="39" customFormat="1">
      <c r="A32" s="43"/>
      <c r="B32" s="109" t="s">
        <v>20</v>
      </c>
      <c r="C32" s="45">
        <v>319014</v>
      </c>
    </row>
    <row r="33" spans="1:3" s="39" customFormat="1" ht="17.25" customHeight="1">
      <c r="A33" s="43">
        <v>2</v>
      </c>
      <c r="B33" s="44" t="s">
        <v>47</v>
      </c>
      <c r="C33" s="45">
        <f>SUM(C34:C35)</f>
        <v>3525162</v>
      </c>
    </row>
    <row r="34" spans="1:3" s="39" customFormat="1" ht="17.25" customHeight="1">
      <c r="A34" s="36"/>
      <c r="B34" s="108" t="s">
        <v>28</v>
      </c>
      <c r="C34" s="90">
        <v>1391254</v>
      </c>
    </row>
    <row r="35" spans="1:3" s="39" customFormat="1" ht="17.25" customHeight="1">
      <c r="A35" s="43"/>
      <c r="B35" s="109" t="s">
        <v>29</v>
      </c>
      <c r="C35" s="90">
        <v>2133908</v>
      </c>
    </row>
    <row r="36" spans="1:3" s="39" customFormat="1" ht="17.25" customHeight="1">
      <c r="A36" s="43">
        <v>5</v>
      </c>
      <c r="B36" s="44" t="s">
        <v>148</v>
      </c>
      <c r="C36" s="45">
        <v>5527</v>
      </c>
    </row>
    <row r="37" spans="1:3" s="39" customFormat="1" ht="17.25" customHeight="1">
      <c r="A37" s="43">
        <v>6</v>
      </c>
      <c r="B37" s="44" t="s">
        <v>61</v>
      </c>
      <c r="C37" s="45">
        <v>110860</v>
      </c>
    </row>
    <row r="38" spans="1:3" s="39" customFormat="1">
      <c r="A38" s="64" t="s">
        <v>7</v>
      </c>
      <c r="B38" s="89" t="s">
        <v>48</v>
      </c>
      <c r="C38" s="52">
        <v>4862874</v>
      </c>
    </row>
  </sheetData>
  <mergeCells count="2">
    <mergeCell ref="A1:B1"/>
    <mergeCell ref="A3:C3"/>
  </mergeCells>
  <phoneticPr fontId="3" type="noConversion"/>
  <printOptions horizontalCentered="1"/>
  <pageMargins left="0.23" right="0.16" top="0.23" bottom="0.27" header="0.2" footer="0.1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00B050"/>
  </sheetPr>
  <dimension ref="A1:D63"/>
  <sheetViews>
    <sheetView workbookViewId="0">
      <pane xSplit="1" ySplit="5" topLeftCell="B45" activePane="bottomRight" state="frozen"/>
      <selection activeCell="E8" sqref="E8:E10"/>
      <selection pane="topRight" activeCell="E8" sqref="E8:E10"/>
      <selection pane="bottomLeft" activeCell="E8" sqref="E8:E10"/>
      <selection pane="bottomRight" activeCell="C55" sqref="C55"/>
    </sheetView>
  </sheetViews>
  <sheetFormatPr defaultRowHeight="15.75"/>
  <cols>
    <col min="1" max="1" width="7.25" style="1" customWidth="1"/>
    <col min="2" max="2" width="57.125" style="1" customWidth="1"/>
    <col min="3" max="3" width="25.75" style="87" customWidth="1"/>
    <col min="4" max="16384" width="9" style="1"/>
  </cols>
  <sheetData>
    <row r="1" spans="1:4" ht="30.75" customHeight="1">
      <c r="A1" s="204" t="s">
        <v>76</v>
      </c>
      <c r="B1" s="204"/>
      <c r="C1" s="176" t="s">
        <v>110</v>
      </c>
    </row>
    <row r="2" spans="1:4" ht="31.5" customHeight="1">
      <c r="A2" s="205" t="s">
        <v>191</v>
      </c>
      <c r="B2" s="205"/>
      <c r="C2" s="205"/>
    </row>
    <row r="3" spans="1:4" ht="27" customHeight="1">
      <c r="C3" s="21" t="s">
        <v>279</v>
      </c>
    </row>
    <row r="4" spans="1:4" ht="17.25" customHeight="1">
      <c r="A4" s="5" t="s">
        <v>5</v>
      </c>
      <c r="B4" s="5" t="s">
        <v>9</v>
      </c>
      <c r="C4" s="13" t="s">
        <v>188</v>
      </c>
    </row>
    <row r="5" spans="1:4" ht="17.25" customHeight="1">
      <c r="A5" s="11"/>
      <c r="B5" s="12" t="s">
        <v>54</v>
      </c>
      <c r="C5" s="16">
        <f>C6+C53+1</f>
        <v>3045338</v>
      </c>
      <c r="D5" s="80"/>
    </row>
    <row r="6" spans="1:4" ht="17.25" customHeight="1">
      <c r="A6" s="6" t="s">
        <v>30</v>
      </c>
      <c r="B6" s="7" t="s">
        <v>55</v>
      </c>
      <c r="C6" s="15">
        <f>C7+C47+C51+C52</f>
        <v>2881703</v>
      </c>
      <c r="D6" s="80"/>
    </row>
    <row r="7" spans="1:4" s="2" customFormat="1" ht="17.25" customHeight="1">
      <c r="A7" s="6" t="s">
        <v>6</v>
      </c>
      <c r="B7" s="7" t="s">
        <v>77</v>
      </c>
      <c r="C7" s="15">
        <f>C8+C14+C21+C27+C34+C35+C36+C37+C38+C39+C45+C46-1</f>
        <v>2458979</v>
      </c>
    </row>
    <row r="8" spans="1:4" s="2" customFormat="1" ht="17.25" customHeight="1">
      <c r="A8" s="6">
        <v>1</v>
      </c>
      <c r="B8" s="8" t="s">
        <v>78</v>
      </c>
      <c r="C8" s="15">
        <f>SUM(C9:C13)</f>
        <v>138940</v>
      </c>
    </row>
    <row r="9" spans="1:4" ht="17.25" customHeight="1">
      <c r="A9" s="3"/>
      <c r="B9" s="4" t="s">
        <v>105</v>
      </c>
      <c r="C9" s="14">
        <v>117982</v>
      </c>
    </row>
    <row r="10" spans="1:4" ht="17.25" customHeight="1">
      <c r="A10" s="3"/>
      <c r="B10" s="4" t="s">
        <v>106</v>
      </c>
      <c r="C10" s="14">
        <v>4616</v>
      </c>
    </row>
    <row r="11" spans="1:4" ht="17.25" customHeight="1">
      <c r="A11" s="3"/>
      <c r="B11" s="4" t="s">
        <v>108</v>
      </c>
      <c r="C11" s="14">
        <v>257</v>
      </c>
    </row>
    <row r="12" spans="1:4" ht="17.25" customHeight="1">
      <c r="A12" s="3"/>
      <c r="B12" s="4" t="s">
        <v>109</v>
      </c>
      <c r="C12" s="14">
        <v>15927</v>
      </c>
    </row>
    <row r="13" spans="1:4" ht="17.25" customHeight="1">
      <c r="A13" s="3"/>
      <c r="B13" s="4" t="s">
        <v>151</v>
      </c>
      <c r="C13" s="14">
        <v>158</v>
      </c>
    </row>
    <row r="14" spans="1:4" s="2" customFormat="1" ht="17.25" customHeight="1">
      <c r="A14" s="6">
        <v>2</v>
      </c>
      <c r="B14" s="8" t="s">
        <v>79</v>
      </c>
      <c r="C14" s="15">
        <f>SUM(C15:C20)-1</f>
        <v>141885</v>
      </c>
    </row>
    <row r="15" spans="1:4" ht="17.25" customHeight="1">
      <c r="A15" s="3"/>
      <c r="B15" s="4" t="s">
        <v>105</v>
      </c>
      <c r="C15" s="14">
        <v>38013</v>
      </c>
    </row>
    <row r="16" spans="1:4" ht="17.25" customHeight="1">
      <c r="A16" s="3"/>
      <c r="B16" s="4" t="s">
        <v>106</v>
      </c>
      <c r="C16" s="14">
        <v>11624</v>
      </c>
    </row>
    <row r="17" spans="1:3" ht="17.25" customHeight="1">
      <c r="A17" s="3"/>
      <c r="B17" s="4" t="s">
        <v>107</v>
      </c>
      <c r="C17" s="14">
        <v>84688</v>
      </c>
    </row>
    <row r="18" spans="1:3" ht="17.25" customHeight="1">
      <c r="A18" s="3"/>
      <c r="B18" s="4" t="s">
        <v>108</v>
      </c>
      <c r="C18" s="14">
        <v>126</v>
      </c>
    </row>
    <row r="19" spans="1:3" ht="17.25" customHeight="1">
      <c r="A19" s="3"/>
      <c r="B19" s="4" t="s">
        <v>109</v>
      </c>
      <c r="C19" s="14">
        <v>1498</v>
      </c>
    </row>
    <row r="20" spans="1:3" ht="17.25" customHeight="1">
      <c r="A20" s="3"/>
      <c r="B20" s="4" t="s">
        <v>151</v>
      </c>
      <c r="C20" s="14">
        <v>5937</v>
      </c>
    </row>
    <row r="21" spans="1:3" s="2" customFormat="1" ht="17.25" customHeight="1">
      <c r="A21" s="6">
        <v>3</v>
      </c>
      <c r="B21" s="8" t="s">
        <v>80</v>
      </c>
      <c r="C21" s="15">
        <f>SUM(C22:C26)</f>
        <v>8558</v>
      </c>
    </row>
    <row r="22" spans="1:3" ht="17.25" customHeight="1">
      <c r="A22" s="3"/>
      <c r="B22" s="4" t="s">
        <v>105</v>
      </c>
      <c r="C22" s="14">
        <v>4393</v>
      </c>
    </row>
    <row r="23" spans="1:3" ht="17.25" customHeight="1">
      <c r="A23" s="3"/>
      <c r="B23" s="4" t="s">
        <v>106</v>
      </c>
      <c r="C23" s="14">
        <v>3735</v>
      </c>
    </row>
    <row r="24" spans="1:3" ht="17.25" customHeight="1">
      <c r="A24" s="3"/>
      <c r="B24" s="4" t="s">
        <v>108</v>
      </c>
      <c r="C24" s="14">
        <v>20</v>
      </c>
    </row>
    <row r="25" spans="1:3" ht="17.25" customHeight="1">
      <c r="A25" s="3"/>
      <c r="B25" s="4" t="s">
        <v>109</v>
      </c>
      <c r="C25" s="14">
        <v>110</v>
      </c>
    </row>
    <row r="26" spans="1:3" ht="17.25" customHeight="1">
      <c r="A26" s="3"/>
      <c r="B26" s="4" t="s">
        <v>151</v>
      </c>
      <c r="C26" s="14">
        <v>300</v>
      </c>
    </row>
    <row r="27" spans="1:3" s="2" customFormat="1" ht="17.25" customHeight="1">
      <c r="A27" s="6">
        <v>4</v>
      </c>
      <c r="B27" s="8" t="s">
        <v>81</v>
      </c>
      <c r="C27" s="15">
        <f>SUM(C28:C33)</f>
        <v>491878</v>
      </c>
    </row>
    <row r="28" spans="1:3" ht="17.25" customHeight="1">
      <c r="A28" s="3"/>
      <c r="B28" s="4" t="s">
        <v>105</v>
      </c>
      <c r="C28" s="14">
        <v>399448</v>
      </c>
    </row>
    <row r="29" spans="1:3" ht="17.25" customHeight="1">
      <c r="A29" s="3"/>
      <c r="B29" s="4" t="s">
        <v>106</v>
      </c>
      <c r="C29" s="14">
        <v>42997</v>
      </c>
    </row>
    <row r="30" spans="1:3" ht="17.25" customHeight="1">
      <c r="A30" s="3"/>
      <c r="B30" s="4" t="s">
        <v>107</v>
      </c>
      <c r="C30" s="14">
        <v>675</v>
      </c>
    </row>
    <row r="31" spans="1:3" ht="17.25" customHeight="1">
      <c r="A31" s="3"/>
      <c r="B31" s="4" t="s">
        <v>108</v>
      </c>
      <c r="C31" s="14">
        <v>10851</v>
      </c>
    </row>
    <row r="32" spans="1:3" ht="17.25" customHeight="1">
      <c r="A32" s="3"/>
      <c r="B32" s="4" t="s">
        <v>109</v>
      </c>
      <c r="C32" s="14">
        <v>25082</v>
      </c>
    </row>
    <row r="33" spans="1:3" ht="17.25" customHeight="1">
      <c r="A33" s="3"/>
      <c r="B33" s="4" t="s">
        <v>151</v>
      </c>
      <c r="C33" s="14">
        <v>12825</v>
      </c>
    </row>
    <row r="34" spans="1:3" s="2" customFormat="1" ht="17.25" customHeight="1">
      <c r="A34" s="6">
        <v>5</v>
      </c>
      <c r="B34" s="8" t="s">
        <v>82</v>
      </c>
      <c r="C34" s="15">
        <v>137568</v>
      </c>
    </row>
    <row r="35" spans="1:3" s="2" customFormat="1" ht="17.25" customHeight="1">
      <c r="A35" s="6">
        <v>6</v>
      </c>
      <c r="B35" s="8" t="s">
        <v>192</v>
      </c>
      <c r="C35" s="15">
        <v>53141</v>
      </c>
    </row>
    <row r="36" spans="1:3" s="2" customFormat="1" ht="17.25" customHeight="1">
      <c r="A36" s="6">
        <v>7</v>
      </c>
      <c r="B36" s="8" t="s">
        <v>193</v>
      </c>
      <c r="C36" s="15">
        <v>32609</v>
      </c>
    </row>
    <row r="37" spans="1:3" s="2" customFormat="1" ht="17.25" customHeight="1">
      <c r="A37" s="6">
        <v>8</v>
      </c>
      <c r="B37" s="8" t="s">
        <v>83</v>
      </c>
      <c r="C37" s="15">
        <v>242417</v>
      </c>
    </row>
    <row r="38" spans="1:3" s="2" customFormat="1" ht="17.25" customHeight="1">
      <c r="A38" s="6">
        <v>9</v>
      </c>
      <c r="B38" s="8" t="s">
        <v>84</v>
      </c>
      <c r="C38" s="15">
        <v>162848</v>
      </c>
    </row>
    <row r="39" spans="1:3" s="2" customFormat="1" ht="17.25" customHeight="1">
      <c r="A39" s="6">
        <v>10</v>
      </c>
      <c r="B39" s="8" t="s">
        <v>85</v>
      </c>
      <c r="C39" s="19">
        <f>SUM(C40:C44)+1</f>
        <v>902319</v>
      </c>
    </row>
    <row r="40" spans="1:3" ht="17.25" customHeight="1">
      <c r="A40" s="9" t="s">
        <v>49</v>
      </c>
      <c r="B40" s="10" t="s">
        <v>194</v>
      </c>
      <c r="C40" s="14">
        <v>6410</v>
      </c>
    </row>
    <row r="41" spans="1:3" ht="17.25" customHeight="1">
      <c r="A41" s="9" t="s">
        <v>50</v>
      </c>
      <c r="B41" s="10" t="s">
        <v>195</v>
      </c>
      <c r="C41" s="14">
        <v>33441</v>
      </c>
    </row>
    <row r="42" spans="1:3" ht="17.25" customHeight="1">
      <c r="A42" s="3" t="s">
        <v>51</v>
      </c>
      <c r="B42" s="10" t="s">
        <v>86</v>
      </c>
      <c r="C42" s="14">
        <v>64072</v>
      </c>
    </row>
    <row r="43" spans="1:3" ht="17.25" customHeight="1">
      <c r="A43" s="3" t="s">
        <v>52</v>
      </c>
      <c r="B43" s="10" t="s">
        <v>87</v>
      </c>
      <c r="C43" s="14">
        <v>796660</v>
      </c>
    </row>
    <row r="44" spans="1:3" ht="17.25" customHeight="1">
      <c r="A44" s="3" t="s">
        <v>152</v>
      </c>
      <c r="B44" s="10" t="s">
        <v>88</v>
      </c>
      <c r="C44" s="14">
        <v>1735</v>
      </c>
    </row>
    <row r="45" spans="1:3" s="2" customFormat="1" ht="17.25" customHeight="1">
      <c r="A45" s="6">
        <v>11</v>
      </c>
      <c r="B45" s="8" t="s">
        <v>89</v>
      </c>
      <c r="C45" s="15">
        <v>12248</v>
      </c>
    </row>
    <row r="46" spans="1:3" s="2" customFormat="1" ht="17.25" customHeight="1">
      <c r="A46" s="6">
        <v>12</v>
      </c>
      <c r="B46" s="8" t="s">
        <v>90</v>
      </c>
      <c r="C46" s="15">
        <v>134569</v>
      </c>
    </row>
    <row r="47" spans="1:3" ht="17.25" customHeight="1">
      <c r="A47" s="6" t="s">
        <v>7</v>
      </c>
      <c r="B47" s="7" t="s">
        <v>91</v>
      </c>
      <c r="C47" s="15">
        <f>SUM(C48:C50)</f>
        <v>189727</v>
      </c>
    </row>
    <row r="48" spans="1:3" ht="17.25" customHeight="1">
      <c r="A48" s="3">
        <v>1</v>
      </c>
      <c r="B48" s="4" t="s">
        <v>92</v>
      </c>
      <c r="C48" s="14">
        <v>44587</v>
      </c>
    </row>
    <row r="49" spans="1:3" ht="17.25" customHeight="1">
      <c r="A49" s="3">
        <v>2</v>
      </c>
      <c r="B49" s="4" t="s">
        <v>94</v>
      </c>
      <c r="C49" s="14">
        <v>144616</v>
      </c>
    </row>
    <row r="50" spans="1:3" ht="17.25" customHeight="1">
      <c r="A50" s="3">
        <v>3</v>
      </c>
      <c r="B50" s="4" t="s">
        <v>151</v>
      </c>
      <c r="C50" s="14">
        <v>524</v>
      </c>
    </row>
    <row r="51" spans="1:3" s="2" customFormat="1" ht="17.25" customHeight="1">
      <c r="A51" s="6" t="s">
        <v>8</v>
      </c>
      <c r="B51" s="8" t="s">
        <v>13</v>
      </c>
      <c r="C51" s="15">
        <v>4997</v>
      </c>
    </row>
    <row r="52" spans="1:3" ht="17.25" customHeight="1">
      <c r="A52" s="6" t="s">
        <v>53</v>
      </c>
      <c r="B52" s="7" t="s">
        <v>95</v>
      </c>
      <c r="C52" s="15">
        <v>228000</v>
      </c>
    </row>
    <row r="53" spans="1:3" ht="17.25" customHeight="1">
      <c r="A53" s="6" t="s">
        <v>31</v>
      </c>
      <c r="B53" s="8" t="s">
        <v>97</v>
      </c>
      <c r="C53" s="15">
        <v>163634</v>
      </c>
    </row>
    <row r="54" spans="1:3" ht="17.25" customHeight="1">
      <c r="A54" s="4"/>
      <c r="B54" s="6" t="s">
        <v>98</v>
      </c>
      <c r="C54" s="15">
        <f>C55+C63+1</f>
        <v>9430058</v>
      </c>
    </row>
    <row r="55" spans="1:3" ht="17.25" customHeight="1">
      <c r="A55" s="6" t="s">
        <v>30</v>
      </c>
      <c r="B55" s="8" t="s">
        <v>99</v>
      </c>
      <c r="C55" s="15">
        <f>SUM(C56:C62)-1</f>
        <v>9261426</v>
      </c>
    </row>
    <row r="56" spans="1:3" ht="17.25" customHeight="1">
      <c r="A56" s="3">
        <v>1</v>
      </c>
      <c r="B56" s="4" t="s">
        <v>100</v>
      </c>
      <c r="C56" s="14">
        <v>1368645</v>
      </c>
    </row>
    <row r="57" spans="1:3" ht="17.25" customHeight="1">
      <c r="A57" s="3">
        <v>2</v>
      </c>
      <c r="B57" s="4" t="s">
        <v>101</v>
      </c>
      <c r="C57" s="14">
        <v>1003837</v>
      </c>
    </row>
    <row r="58" spans="1:3" ht="17.25" customHeight="1">
      <c r="A58" s="3">
        <v>3</v>
      </c>
      <c r="B58" s="4" t="s">
        <v>18</v>
      </c>
      <c r="C58" s="14">
        <v>5420805</v>
      </c>
    </row>
    <row r="59" spans="1:3" ht="17.25" customHeight="1">
      <c r="A59" s="3">
        <v>4</v>
      </c>
      <c r="B59" s="4" t="s">
        <v>102</v>
      </c>
      <c r="C59" s="14">
        <v>199413</v>
      </c>
    </row>
    <row r="60" spans="1:3" ht="17.25" customHeight="1">
      <c r="A60" s="3">
        <v>5</v>
      </c>
      <c r="B60" s="4" t="s">
        <v>95</v>
      </c>
      <c r="C60" s="14">
        <v>228000</v>
      </c>
    </row>
    <row r="61" spans="1:3" ht="17.25" customHeight="1">
      <c r="A61" s="3">
        <v>6</v>
      </c>
      <c r="B61" s="4" t="s">
        <v>103</v>
      </c>
      <c r="C61" s="14">
        <v>985262</v>
      </c>
    </row>
    <row r="62" spans="1:3" ht="17.25" customHeight="1">
      <c r="A62" s="81">
        <v>7</v>
      </c>
      <c r="B62" s="82" t="s">
        <v>147</v>
      </c>
      <c r="C62" s="83">
        <v>55465</v>
      </c>
    </row>
    <row r="63" spans="1:3" ht="17.25" customHeight="1">
      <c r="A63" s="91" t="s">
        <v>31</v>
      </c>
      <c r="B63" s="92" t="s">
        <v>104</v>
      </c>
      <c r="C63" s="17">
        <v>168631</v>
      </c>
    </row>
  </sheetData>
  <mergeCells count="2">
    <mergeCell ref="A1:B1"/>
    <mergeCell ref="A2:C2"/>
  </mergeCells>
  <phoneticPr fontId="3" type="noConversion"/>
  <printOptions horizontalCentered="1"/>
  <pageMargins left="0.19" right="0.22" top="0.39" bottom="1" header="0.24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rgb="FF00B050"/>
  </sheetPr>
  <dimension ref="A1:C20"/>
  <sheetViews>
    <sheetView workbookViewId="0">
      <selection activeCell="C16" sqref="C16"/>
    </sheetView>
  </sheetViews>
  <sheetFormatPr defaultRowHeight="16.5"/>
  <cols>
    <col min="1" max="1" width="5.75" style="18" customWidth="1"/>
    <col min="2" max="2" width="54.375" style="18" customWidth="1"/>
    <col min="3" max="3" width="26.5" style="41" customWidth="1"/>
    <col min="4" max="16384" width="9" style="18"/>
  </cols>
  <sheetData>
    <row r="1" spans="1:3" ht="30.75" customHeight="1">
      <c r="A1" s="202" t="s">
        <v>76</v>
      </c>
      <c r="B1" s="202"/>
      <c r="C1" s="177" t="s">
        <v>112</v>
      </c>
    </row>
    <row r="3" spans="1:3">
      <c r="A3" s="206" t="s">
        <v>196</v>
      </c>
      <c r="B3" s="206"/>
      <c r="C3" s="206"/>
    </row>
    <row r="4" spans="1:3" ht="26.25" customHeight="1">
      <c r="C4" s="24" t="s">
        <v>279</v>
      </c>
    </row>
    <row r="5" spans="1:3" ht="17.25" customHeight="1">
      <c r="A5" s="25" t="s">
        <v>5</v>
      </c>
      <c r="B5" s="25" t="s">
        <v>9</v>
      </c>
      <c r="C5" s="26" t="s">
        <v>188</v>
      </c>
    </row>
    <row r="6" spans="1:3" s="39" customFormat="1" ht="17.25" customHeight="1">
      <c r="A6" s="53"/>
      <c r="B6" s="54" t="s">
        <v>113</v>
      </c>
      <c r="C6" s="55">
        <f>C7+C20</f>
        <v>9191008</v>
      </c>
    </row>
    <row r="7" spans="1:3" s="39" customFormat="1" ht="17.25" customHeight="1">
      <c r="A7" s="36" t="s">
        <v>30</v>
      </c>
      <c r="B7" s="56" t="s">
        <v>114</v>
      </c>
      <c r="C7" s="38">
        <f>C8+C12+C16+C17+C18+C19-1</f>
        <v>9023297</v>
      </c>
    </row>
    <row r="8" spans="1:3" s="39" customFormat="1" ht="17.25" customHeight="1">
      <c r="A8" s="36" t="s">
        <v>6</v>
      </c>
      <c r="B8" s="37" t="s">
        <v>22</v>
      </c>
      <c r="C8" s="38">
        <v>2189881</v>
      </c>
    </row>
    <row r="9" spans="1:3" s="39" customFormat="1" ht="17.25" customHeight="1">
      <c r="A9" s="43"/>
      <c r="B9" s="44" t="s">
        <v>115</v>
      </c>
      <c r="C9" s="45"/>
    </row>
    <row r="10" spans="1:3" s="39" customFormat="1" ht="17.25" customHeight="1">
      <c r="A10" s="43"/>
      <c r="B10" s="44" t="s">
        <v>116</v>
      </c>
      <c r="C10" s="45">
        <v>289968</v>
      </c>
    </row>
    <row r="11" spans="1:3" s="39" customFormat="1" ht="17.25" customHeight="1">
      <c r="A11" s="43"/>
      <c r="B11" s="44" t="s">
        <v>117</v>
      </c>
      <c r="C11" s="45">
        <v>6500</v>
      </c>
    </row>
    <row r="12" spans="1:3" s="39" customFormat="1" ht="17.25" customHeight="1">
      <c r="A12" s="36" t="s">
        <v>7</v>
      </c>
      <c r="B12" s="56" t="s">
        <v>23</v>
      </c>
      <c r="C12" s="38">
        <v>5062569</v>
      </c>
    </row>
    <row r="13" spans="1:3" s="39" customFormat="1" ht="17.25" customHeight="1">
      <c r="A13" s="43"/>
      <c r="B13" s="44" t="s">
        <v>118</v>
      </c>
      <c r="C13" s="45"/>
    </row>
    <row r="14" spans="1:3" s="39" customFormat="1" ht="17.25" customHeight="1">
      <c r="A14" s="43">
        <v>1</v>
      </c>
      <c r="B14" s="44" t="s">
        <v>119</v>
      </c>
      <c r="C14" s="45">
        <v>2027303</v>
      </c>
    </row>
    <row r="15" spans="1:3" s="39" customFormat="1" ht="17.25" customHeight="1">
      <c r="A15" s="43">
        <v>2</v>
      </c>
      <c r="B15" s="44" t="s">
        <v>120</v>
      </c>
      <c r="C15" s="45">
        <v>17832</v>
      </c>
    </row>
    <row r="16" spans="1:3" s="39" customFormat="1" ht="33">
      <c r="A16" s="36" t="s">
        <v>8</v>
      </c>
      <c r="B16" s="37" t="s">
        <v>121</v>
      </c>
      <c r="C16" s="45">
        <v>223455</v>
      </c>
    </row>
    <row r="17" spans="1:3" s="39" customFormat="1" ht="17.25" customHeight="1">
      <c r="A17" s="36" t="s">
        <v>53</v>
      </c>
      <c r="B17" s="56" t="s">
        <v>122</v>
      </c>
      <c r="C17" s="45">
        <v>1000</v>
      </c>
    </row>
    <row r="18" spans="1:3" s="39" customFormat="1" ht="17.25" customHeight="1">
      <c r="A18" s="36" t="s">
        <v>96</v>
      </c>
      <c r="B18" s="37" t="s">
        <v>58</v>
      </c>
      <c r="C18" s="45">
        <v>55465</v>
      </c>
    </row>
    <row r="19" spans="1:3" s="39" customFormat="1" ht="17.25" customHeight="1">
      <c r="A19" s="36" t="s">
        <v>111</v>
      </c>
      <c r="B19" s="37" t="s">
        <v>26</v>
      </c>
      <c r="C19" s="45">
        <v>1490928</v>
      </c>
    </row>
    <row r="20" spans="1:3" s="39" customFormat="1" ht="17.25" customHeight="1">
      <c r="A20" s="64" t="s">
        <v>31</v>
      </c>
      <c r="B20" s="89" t="s">
        <v>123</v>
      </c>
      <c r="C20" s="52">
        <v>167711</v>
      </c>
    </row>
  </sheetData>
  <mergeCells count="2">
    <mergeCell ref="A1:B1"/>
    <mergeCell ref="A3:C3"/>
  </mergeCells>
  <phoneticPr fontId="3" type="noConversion"/>
  <printOptions horizontalCentered="1"/>
  <pageMargins left="0.17" right="0.2" top="0.82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rgb="FF00B050"/>
  </sheetPr>
  <dimension ref="A1:C25"/>
  <sheetViews>
    <sheetView workbookViewId="0">
      <selection activeCell="B24" sqref="B24"/>
    </sheetView>
  </sheetViews>
  <sheetFormatPr defaultRowHeight="16.5"/>
  <cols>
    <col min="1" max="1" width="7.5" style="57" customWidth="1"/>
    <col min="2" max="2" width="53.75" style="18" customWidth="1"/>
    <col min="3" max="3" width="23.25" style="41" customWidth="1"/>
    <col min="4" max="16384" width="9" style="18"/>
  </cols>
  <sheetData>
    <row r="1" spans="1:3" ht="30.75" customHeight="1">
      <c r="A1" s="202" t="s">
        <v>76</v>
      </c>
      <c r="B1" s="202"/>
      <c r="C1" s="20" t="s">
        <v>124</v>
      </c>
    </row>
    <row r="2" spans="1:3" ht="38.25" customHeight="1">
      <c r="A2" s="207" t="s">
        <v>197</v>
      </c>
      <c r="B2" s="207"/>
      <c r="C2" s="207"/>
    </row>
    <row r="3" spans="1:3" ht="26.25" customHeight="1">
      <c r="B3" s="23"/>
      <c r="C3" s="24" t="s">
        <v>279</v>
      </c>
    </row>
    <row r="4" spans="1:3" ht="18.75" customHeight="1">
      <c r="A4" s="25" t="s">
        <v>5</v>
      </c>
      <c r="B4" s="25" t="s">
        <v>9</v>
      </c>
      <c r="C4" s="26" t="s">
        <v>188</v>
      </c>
    </row>
    <row r="5" spans="1:3" ht="18.75" customHeight="1">
      <c r="A5" s="58"/>
      <c r="B5" s="27" t="s">
        <v>125</v>
      </c>
      <c r="C5" s="28">
        <f>C6+C9+C21+C22+C23+C24+C25-1</f>
        <v>7853296</v>
      </c>
    </row>
    <row r="6" spans="1:3" ht="18.75" customHeight="1">
      <c r="A6" s="29" t="s">
        <v>6</v>
      </c>
      <c r="B6" s="30" t="s">
        <v>22</v>
      </c>
      <c r="C6" s="31">
        <f>C7+C8</f>
        <v>1354412</v>
      </c>
    </row>
    <row r="7" spans="1:3" ht="18.75" customHeight="1">
      <c r="A7" s="32">
        <v>1</v>
      </c>
      <c r="B7" s="33" t="s">
        <v>126</v>
      </c>
      <c r="C7" s="34">
        <v>1353412</v>
      </c>
    </row>
    <row r="8" spans="1:3" ht="18.75" customHeight="1">
      <c r="A8" s="32">
        <v>2</v>
      </c>
      <c r="B8" s="33" t="s">
        <v>127</v>
      </c>
      <c r="C8" s="34">
        <v>1000</v>
      </c>
    </row>
    <row r="9" spans="1:3" ht="18.75" customHeight="1">
      <c r="A9" s="29" t="s">
        <v>7</v>
      </c>
      <c r="B9" s="35" t="s">
        <v>23</v>
      </c>
      <c r="C9" s="31">
        <v>1539077</v>
      </c>
    </row>
    <row r="10" spans="1:3" ht="18.75" customHeight="1">
      <c r="A10" s="32"/>
      <c r="B10" s="33" t="s">
        <v>149</v>
      </c>
      <c r="C10" s="34"/>
    </row>
    <row r="11" spans="1:3" ht="18.75" customHeight="1">
      <c r="A11" s="32">
        <v>1</v>
      </c>
      <c r="B11" s="33" t="s">
        <v>128</v>
      </c>
      <c r="C11" s="34">
        <v>380262</v>
      </c>
    </row>
    <row r="12" spans="1:3" ht="18.75" customHeight="1">
      <c r="A12" s="32">
        <v>2</v>
      </c>
      <c r="B12" s="33" t="s">
        <v>129</v>
      </c>
      <c r="C12" s="34">
        <v>139829</v>
      </c>
    </row>
    <row r="13" spans="1:3" ht="18.75" customHeight="1">
      <c r="A13" s="32">
        <v>3</v>
      </c>
      <c r="B13" s="33" t="s">
        <v>130</v>
      </c>
      <c r="C13" s="34">
        <v>17832</v>
      </c>
    </row>
    <row r="14" spans="1:3" ht="18.75" customHeight="1">
      <c r="A14" s="32">
        <v>4</v>
      </c>
      <c r="B14" s="33" t="s">
        <v>282</v>
      </c>
      <c r="C14" s="34">
        <v>36327</v>
      </c>
    </row>
    <row r="15" spans="1:3" ht="18.75" customHeight="1">
      <c r="A15" s="32">
        <v>5</v>
      </c>
      <c r="B15" s="33" t="s">
        <v>131</v>
      </c>
      <c r="C15" s="34">
        <v>18232</v>
      </c>
    </row>
    <row r="16" spans="1:3" ht="18.75" customHeight="1">
      <c r="A16" s="32">
        <v>6</v>
      </c>
      <c r="B16" s="33" t="s">
        <v>132</v>
      </c>
      <c r="C16" s="34">
        <v>61414</v>
      </c>
    </row>
    <row r="17" spans="1:3" ht="18.75" customHeight="1">
      <c r="A17" s="32">
        <v>7</v>
      </c>
      <c r="B17" s="33" t="s">
        <v>133</v>
      </c>
      <c r="C17" s="34">
        <v>269144</v>
      </c>
    </row>
    <row r="18" spans="1:3" ht="18.75" customHeight="1">
      <c r="A18" s="32">
        <v>8</v>
      </c>
      <c r="B18" s="33" t="s">
        <v>134</v>
      </c>
      <c r="C18" s="34">
        <v>408589</v>
      </c>
    </row>
    <row r="19" spans="1:3" ht="18.75" customHeight="1">
      <c r="A19" s="32">
        <v>9</v>
      </c>
      <c r="B19" s="33" t="s">
        <v>135</v>
      </c>
      <c r="C19" s="34">
        <v>8237</v>
      </c>
    </row>
    <row r="20" spans="1:3" ht="18.75" customHeight="1">
      <c r="A20" s="32">
        <v>10</v>
      </c>
      <c r="B20" s="33" t="s">
        <v>62</v>
      </c>
      <c r="C20" s="34">
        <v>49380</v>
      </c>
    </row>
    <row r="21" spans="1:3" s="39" customFormat="1" ht="33">
      <c r="A21" s="36" t="s">
        <v>8</v>
      </c>
      <c r="B21" s="37" t="s">
        <v>136</v>
      </c>
      <c r="C21" s="38">
        <v>223455</v>
      </c>
    </row>
    <row r="22" spans="1:3" ht="18.75" customHeight="1">
      <c r="A22" s="29" t="s">
        <v>53</v>
      </c>
      <c r="B22" s="35" t="s">
        <v>25</v>
      </c>
      <c r="C22" s="31">
        <v>1000</v>
      </c>
    </row>
    <row r="23" spans="1:3" ht="18.75" customHeight="1">
      <c r="A23" s="29" t="s">
        <v>96</v>
      </c>
      <c r="B23" s="35" t="s">
        <v>137</v>
      </c>
      <c r="C23" s="31">
        <v>3525162</v>
      </c>
    </row>
    <row r="24" spans="1:3" ht="18.75" customHeight="1">
      <c r="A24" s="29" t="s">
        <v>111</v>
      </c>
      <c r="B24" s="35" t="s">
        <v>138</v>
      </c>
      <c r="C24" s="31">
        <v>1153340</v>
      </c>
    </row>
    <row r="25" spans="1:3" s="40" customFormat="1" ht="18.75" customHeight="1">
      <c r="A25" s="110" t="s">
        <v>145</v>
      </c>
      <c r="B25" s="111" t="s">
        <v>61</v>
      </c>
      <c r="C25" s="112">
        <v>56851</v>
      </c>
    </row>
  </sheetData>
  <mergeCells count="2">
    <mergeCell ref="A1:B1"/>
    <mergeCell ref="A2:C2"/>
  </mergeCells>
  <phoneticPr fontId="3" type="noConversion"/>
  <printOptions horizontalCentered="1"/>
  <pageMargins left="0.28000000000000003" right="0.16" top="0.6" bottom="1" header="0.42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>
    <tabColor rgb="FF00B050"/>
  </sheetPr>
  <dimension ref="A1:ES32"/>
  <sheetViews>
    <sheetView workbookViewId="0">
      <selection activeCell="A4" sqref="A4"/>
    </sheetView>
  </sheetViews>
  <sheetFormatPr defaultRowHeight="15.75"/>
  <cols>
    <col min="1" max="1" width="5.5" style="98" customWidth="1"/>
    <col min="2" max="2" width="32.375" style="98" customWidth="1"/>
    <col min="3" max="3" width="12.25" style="98" customWidth="1"/>
    <col min="4" max="4" width="11.75" style="98" customWidth="1"/>
    <col min="5" max="5" width="11.25" style="98" customWidth="1"/>
    <col min="6" max="6" width="9.375" style="98" customWidth="1"/>
    <col min="7" max="7" width="9.75" style="98" customWidth="1"/>
    <col min="8" max="8" width="10.625" style="98" customWidth="1"/>
    <col min="9" max="9" width="10.25" style="98" customWidth="1"/>
    <col min="10" max="10" width="10.125" style="98" customWidth="1"/>
    <col min="11" max="11" width="9.375" style="98" customWidth="1"/>
    <col min="12" max="12" width="9" style="98"/>
    <col min="13" max="14" width="9" style="98" customWidth="1"/>
    <col min="15" max="16384" width="9" style="98"/>
  </cols>
  <sheetData>
    <row r="1" spans="1:149" ht="16.5" customHeight="1">
      <c r="A1" s="208" t="s">
        <v>153</v>
      </c>
      <c r="B1" s="208"/>
      <c r="I1" s="211" t="s">
        <v>0</v>
      </c>
      <c r="J1" s="211"/>
      <c r="K1" s="211"/>
    </row>
    <row r="3" spans="1:149" ht="28.5" customHeight="1">
      <c r="A3" s="209" t="s">
        <v>285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</row>
    <row r="4" spans="1:149" ht="23.25" customHeight="1">
      <c r="A4" s="99"/>
      <c r="B4" s="99"/>
      <c r="C4" s="99"/>
      <c r="D4" s="99"/>
      <c r="E4" s="99"/>
      <c r="F4" s="99"/>
      <c r="G4" s="99"/>
      <c r="H4" s="99"/>
      <c r="I4" s="210" t="s">
        <v>279</v>
      </c>
      <c r="J4" s="210"/>
      <c r="K4" s="210"/>
    </row>
    <row r="5" spans="1:149" ht="15" customHeight="1">
      <c r="A5" s="212" t="s">
        <v>1</v>
      </c>
      <c r="B5" s="212" t="s">
        <v>154</v>
      </c>
      <c r="C5" s="215" t="s">
        <v>23</v>
      </c>
      <c r="D5" s="216"/>
      <c r="E5" s="216"/>
      <c r="F5" s="216"/>
      <c r="G5" s="216"/>
      <c r="H5" s="216"/>
      <c r="I5" s="216"/>
      <c r="J5" s="212" t="s">
        <v>162</v>
      </c>
      <c r="K5" s="212" t="s">
        <v>163</v>
      </c>
    </row>
    <row r="6" spans="1:149" ht="15.75" customHeight="1">
      <c r="A6" s="214"/>
      <c r="B6" s="214"/>
      <c r="C6" s="212" t="s">
        <v>155</v>
      </c>
      <c r="D6" s="217" t="s">
        <v>149</v>
      </c>
      <c r="E6" s="218"/>
      <c r="F6" s="218"/>
      <c r="G6" s="218"/>
      <c r="H6" s="218"/>
      <c r="I6" s="218"/>
      <c r="J6" s="214" t="s">
        <v>2</v>
      </c>
      <c r="K6" s="214"/>
    </row>
    <row r="7" spans="1:149" ht="68.25" customHeight="1">
      <c r="A7" s="214"/>
      <c r="B7" s="214"/>
      <c r="C7" s="214"/>
      <c r="D7" s="212" t="s">
        <v>156</v>
      </c>
      <c r="E7" s="212" t="s">
        <v>157</v>
      </c>
      <c r="F7" s="212" t="s">
        <v>158</v>
      </c>
      <c r="G7" s="212" t="s">
        <v>159</v>
      </c>
      <c r="H7" s="212" t="s">
        <v>160</v>
      </c>
      <c r="I7" s="212" t="s">
        <v>161</v>
      </c>
      <c r="J7" s="214" t="s">
        <v>3</v>
      </c>
      <c r="K7" s="214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</row>
    <row r="8" spans="1:149" ht="4.5" customHeight="1">
      <c r="A8" s="213"/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0"/>
      <c r="EJ8" s="100"/>
      <c r="EK8" s="100"/>
      <c r="EL8" s="100"/>
      <c r="EM8" s="100"/>
      <c r="EN8" s="100"/>
      <c r="EO8" s="100"/>
      <c r="EP8" s="100"/>
      <c r="EQ8" s="100"/>
      <c r="ER8" s="100"/>
      <c r="ES8" s="100"/>
    </row>
    <row r="9" spans="1:149">
      <c r="A9" s="101"/>
      <c r="B9" s="101" t="s">
        <v>150</v>
      </c>
      <c r="C9" s="101"/>
      <c r="D9" s="101"/>
      <c r="E9" s="101"/>
      <c r="F9" s="101"/>
      <c r="G9" s="101"/>
      <c r="H9" s="101"/>
      <c r="I9" s="101"/>
      <c r="J9" s="101"/>
      <c r="K9" s="101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N9" s="100"/>
      <c r="EO9" s="100"/>
      <c r="EP9" s="100"/>
      <c r="EQ9" s="100"/>
      <c r="ER9" s="100"/>
      <c r="ES9" s="100"/>
    </row>
    <row r="10" spans="1:149" s="104" customFormat="1">
      <c r="A10" s="102">
        <v>1</v>
      </c>
      <c r="B10" s="103" t="s">
        <v>164</v>
      </c>
      <c r="C10" s="103">
        <v>15396</v>
      </c>
      <c r="D10" s="103">
        <v>6394</v>
      </c>
      <c r="E10" s="103"/>
      <c r="F10" s="103"/>
      <c r="G10" s="103"/>
      <c r="H10" s="103"/>
      <c r="I10" s="103">
        <v>6552</v>
      </c>
      <c r="J10" s="103">
        <v>2450</v>
      </c>
      <c r="K10" s="103"/>
    </row>
    <row r="11" spans="1:149" s="104" customFormat="1">
      <c r="A11" s="102">
        <v>2</v>
      </c>
      <c r="B11" s="103" t="s">
        <v>165</v>
      </c>
      <c r="C11" s="103">
        <v>7149</v>
      </c>
      <c r="D11" s="103">
        <v>7149</v>
      </c>
      <c r="E11" s="103"/>
      <c r="F11" s="103"/>
      <c r="G11" s="103"/>
      <c r="H11" s="103"/>
      <c r="I11" s="103"/>
      <c r="J11" s="103"/>
      <c r="K11" s="103"/>
    </row>
    <row r="12" spans="1:149" s="104" customFormat="1">
      <c r="A12" s="102">
        <v>3</v>
      </c>
      <c r="B12" s="103" t="s">
        <v>166</v>
      </c>
      <c r="C12" s="103">
        <v>6690</v>
      </c>
      <c r="D12" s="103">
        <v>5463</v>
      </c>
      <c r="E12" s="103">
        <v>472</v>
      </c>
      <c r="F12" s="103"/>
      <c r="G12" s="103"/>
      <c r="H12" s="103"/>
      <c r="I12" s="103"/>
      <c r="J12" s="103">
        <v>755</v>
      </c>
      <c r="K12" s="103"/>
    </row>
    <row r="13" spans="1:149" s="104" customFormat="1">
      <c r="A13" s="102">
        <v>4</v>
      </c>
      <c r="B13" s="103" t="s">
        <v>167</v>
      </c>
      <c r="C13" s="103">
        <v>12055</v>
      </c>
      <c r="D13" s="103">
        <v>11705</v>
      </c>
      <c r="E13" s="103"/>
      <c r="F13" s="103"/>
      <c r="G13" s="103"/>
      <c r="H13" s="103"/>
      <c r="I13" s="103">
        <v>350</v>
      </c>
      <c r="J13" s="103"/>
      <c r="K13" s="103"/>
    </row>
    <row r="14" spans="1:149" s="104" customFormat="1">
      <c r="A14" s="102">
        <v>5</v>
      </c>
      <c r="B14" s="103" t="s">
        <v>168</v>
      </c>
      <c r="C14" s="103">
        <v>16669</v>
      </c>
      <c r="D14" s="103">
        <v>13634</v>
      </c>
      <c r="E14" s="103"/>
      <c r="F14" s="103"/>
      <c r="G14" s="103"/>
      <c r="H14" s="103"/>
      <c r="I14" s="103">
        <v>520</v>
      </c>
      <c r="J14" s="103"/>
      <c r="K14" s="103"/>
    </row>
    <row r="15" spans="1:149" s="104" customFormat="1">
      <c r="A15" s="102">
        <v>6</v>
      </c>
      <c r="B15" s="103" t="s">
        <v>169</v>
      </c>
      <c r="C15" s="103">
        <v>8750</v>
      </c>
      <c r="D15" s="103">
        <v>5832</v>
      </c>
      <c r="E15" s="103">
        <v>656</v>
      </c>
      <c r="F15" s="103">
        <v>1600</v>
      </c>
      <c r="G15" s="103"/>
      <c r="H15" s="103"/>
      <c r="I15" s="103"/>
      <c r="J15" s="103">
        <v>412</v>
      </c>
      <c r="K15" s="103"/>
    </row>
    <row r="16" spans="1:149" s="104" customFormat="1">
      <c r="A16" s="102">
        <v>7</v>
      </c>
      <c r="B16" s="103" t="s">
        <v>170</v>
      </c>
      <c r="C16" s="103">
        <v>15859</v>
      </c>
      <c r="D16" s="103">
        <v>7403</v>
      </c>
      <c r="E16" s="103"/>
      <c r="F16" s="103"/>
      <c r="G16" s="103"/>
      <c r="H16" s="103"/>
      <c r="I16" s="103"/>
      <c r="J16" s="103">
        <v>831</v>
      </c>
      <c r="K16" s="103"/>
    </row>
    <row r="17" spans="1:11" s="104" customFormat="1">
      <c r="A17" s="102">
        <v>8</v>
      </c>
      <c r="B17" s="103" t="s">
        <v>171</v>
      </c>
      <c r="C17" s="103">
        <v>16376</v>
      </c>
      <c r="D17" s="103">
        <v>3826</v>
      </c>
      <c r="E17" s="103"/>
      <c r="F17" s="103"/>
      <c r="G17" s="103">
        <v>12550</v>
      </c>
      <c r="H17" s="103"/>
      <c r="I17" s="103"/>
      <c r="J17" s="103"/>
      <c r="K17" s="103"/>
    </row>
    <row r="18" spans="1:11" s="104" customFormat="1">
      <c r="A18" s="102">
        <v>9</v>
      </c>
      <c r="B18" s="103" t="s">
        <v>172</v>
      </c>
      <c r="C18" s="103">
        <v>7053</v>
      </c>
      <c r="D18" s="103">
        <v>6024</v>
      </c>
      <c r="E18" s="103">
        <v>79</v>
      </c>
      <c r="F18" s="103"/>
      <c r="G18" s="103"/>
      <c r="H18" s="103">
        <v>100</v>
      </c>
      <c r="I18" s="103"/>
      <c r="J18" s="103">
        <v>50</v>
      </c>
      <c r="K18" s="103"/>
    </row>
    <row r="19" spans="1:11" s="104" customFormat="1">
      <c r="A19" s="102">
        <v>10</v>
      </c>
      <c r="B19" s="103" t="s">
        <v>173</v>
      </c>
      <c r="C19" s="103">
        <v>7978</v>
      </c>
      <c r="D19" s="103">
        <v>3610</v>
      </c>
      <c r="E19" s="103"/>
      <c r="F19" s="103"/>
      <c r="G19" s="103"/>
      <c r="H19" s="103"/>
      <c r="I19" s="103"/>
      <c r="J19" s="103"/>
      <c r="K19" s="103"/>
    </row>
    <row r="20" spans="1:11" s="104" customFormat="1">
      <c r="A20" s="102">
        <v>11</v>
      </c>
      <c r="B20" s="103" t="s">
        <v>174</v>
      </c>
      <c r="C20" s="103">
        <v>9156</v>
      </c>
      <c r="D20" s="103">
        <v>5349</v>
      </c>
      <c r="E20" s="103">
        <v>197</v>
      </c>
      <c r="F20" s="103"/>
      <c r="G20" s="103"/>
      <c r="H20" s="103"/>
      <c r="I20" s="103"/>
      <c r="J20" s="103"/>
      <c r="K20" s="103"/>
    </row>
    <row r="21" spans="1:11" s="104" customFormat="1">
      <c r="A21" s="102">
        <v>12</v>
      </c>
      <c r="B21" s="103" t="s">
        <v>175</v>
      </c>
      <c r="C21" s="103">
        <v>9584</v>
      </c>
      <c r="D21" s="103">
        <v>9584</v>
      </c>
      <c r="E21" s="103"/>
      <c r="F21" s="103"/>
      <c r="G21" s="103"/>
      <c r="H21" s="103"/>
      <c r="I21" s="103"/>
      <c r="J21" s="103"/>
      <c r="K21" s="103"/>
    </row>
    <row r="22" spans="1:11" s="104" customFormat="1">
      <c r="A22" s="102">
        <v>13</v>
      </c>
      <c r="B22" s="103" t="s">
        <v>176</v>
      </c>
      <c r="C22" s="103">
        <v>7867</v>
      </c>
      <c r="D22" s="103">
        <v>7867</v>
      </c>
      <c r="E22" s="103"/>
      <c r="F22" s="103"/>
      <c r="G22" s="103"/>
      <c r="H22" s="103"/>
      <c r="I22" s="103"/>
      <c r="J22" s="103"/>
      <c r="K22" s="103"/>
    </row>
    <row r="23" spans="1:11" s="104" customFormat="1">
      <c r="A23" s="102">
        <v>14</v>
      </c>
      <c r="B23" s="103" t="s">
        <v>177</v>
      </c>
      <c r="C23" s="103">
        <v>31771</v>
      </c>
      <c r="D23" s="103">
        <v>3869</v>
      </c>
      <c r="E23" s="103">
        <v>18108</v>
      </c>
      <c r="F23" s="103"/>
      <c r="G23" s="103"/>
      <c r="H23" s="103"/>
      <c r="I23" s="103"/>
      <c r="J23" s="103">
        <v>9394</v>
      </c>
      <c r="K23" s="103"/>
    </row>
    <row r="24" spans="1:11" s="104" customFormat="1">
      <c r="A24" s="102">
        <v>15</v>
      </c>
      <c r="B24" s="103" t="s">
        <v>178</v>
      </c>
      <c r="C24" s="103">
        <v>57002</v>
      </c>
      <c r="D24" s="103">
        <v>5830</v>
      </c>
      <c r="E24" s="103">
        <v>77</v>
      </c>
      <c r="F24" s="103"/>
      <c r="G24" s="103"/>
      <c r="H24" s="103"/>
      <c r="I24" s="103"/>
      <c r="J24" s="103"/>
      <c r="K24" s="103"/>
    </row>
    <row r="25" spans="1:11" s="104" customFormat="1">
      <c r="A25" s="102">
        <v>16</v>
      </c>
      <c r="B25" s="103" t="s">
        <v>179</v>
      </c>
      <c r="C25" s="103">
        <v>22048</v>
      </c>
      <c r="D25" s="103">
        <v>4699</v>
      </c>
      <c r="E25" s="103"/>
      <c r="F25" s="103"/>
      <c r="G25" s="103"/>
      <c r="H25" s="103">
        <v>11000</v>
      </c>
      <c r="I25" s="103"/>
      <c r="J25" s="103"/>
      <c r="K25" s="103"/>
    </row>
    <row r="26" spans="1:11" s="104" customFormat="1">
      <c r="A26" s="102">
        <v>17</v>
      </c>
      <c r="B26" s="103" t="s">
        <v>180</v>
      </c>
      <c r="C26" s="103">
        <v>5447</v>
      </c>
      <c r="D26" s="103">
        <v>4147</v>
      </c>
      <c r="E26" s="103"/>
      <c r="F26" s="103"/>
      <c r="G26" s="103"/>
      <c r="H26" s="103">
        <v>300</v>
      </c>
      <c r="I26" s="103"/>
      <c r="J26" s="103"/>
      <c r="K26" s="103"/>
    </row>
    <row r="27" spans="1:11" s="104" customFormat="1">
      <c r="A27" s="102">
        <v>18</v>
      </c>
      <c r="B27" s="103" t="s">
        <v>181</v>
      </c>
      <c r="C27" s="103">
        <v>7658</v>
      </c>
      <c r="D27" s="103">
        <v>7011</v>
      </c>
      <c r="E27" s="103">
        <v>47</v>
      </c>
      <c r="F27" s="103"/>
      <c r="G27" s="103">
        <v>600</v>
      </c>
      <c r="H27" s="103"/>
      <c r="I27" s="103"/>
      <c r="J27" s="103"/>
      <c r="K27" s="103"/>
    </row>
    <row r="28" spans="1:11" s="104" customFormat="1">
      <c r="A28" s="102">
        <v>19</v>
      </c>
      <c r="B28" s="103" t="s">
        <v>182</v>
      </c>
      <c r="C28" s="103">
        <v>5620</v>
      </c>
      <c r="D28" s="103">
        <v>5620</v>
      </c>
      <c r="E28" s="103"/>
      <c r="F28" s="103"/>
      <c r="G28" s="103"/>
      <c r="H28" s="103"/>
      <c r="I28" s="103"/>
      <c r="J28" s="103"/>
      <c r="K28" s="103"/>
    </row>
    <row r="29" spans="1:11" s="104" customFormat="1">
      <c r="A29" s="102">
        <v>20</v>
      </c>
      <c r="B29" s="103" t="s">
        <v>183</v>
      </c>
      <c r="C29" s="103">
        <v>4014</v>
      </c>
      <c r="D29" s="103">
        <v>3014</v>
      </c>
      <c r="E29" s="103"/>
      <c r="F29" s="103"/>
      <c r="G29" s="103"/>
      <c r="H29" s="103"/>
      <c r="I29" s="103"/>
      <c r="J29" s="103"/>
      <c r="K29" s="103"/>
    </row>
    <row r="30" spans="1:11" s="104" customFormat="1">
      <c r="A30" s="102">
        <v>21</v>
      </c>
      <c r="B30" s="103" t="s">
        <v>184</v>
      </c>
      <c r="C30" s="103">
        <v>2019</v>
      </c>
      <c r="D30" s="103">
        <v>1519</v>
      </c>
      <c r="E30" s="103">
        <v>500</v>
      </c>
      <c r="F30" s="103"/>
      <c r="G30" s="103"/>
      <c r="H30" s="103"/>
      <c r="I30" s="103"/>
      <c r="J30" s="103"/>
      <c r="K30" s="103"/>
    </row>
    <row r="31" spans="1:11" s="104" customFormat="1">
      <c r="A31" s="102">
        <v>22</v>
      </c>
      <c r="B31" s="103" t="s">
        <v>185</v>
      </c>
      <c r="C31" s="103">
        <v>3421</v>
      </c>
      <c r="D31" s="103">
        <v>2321</v>
      </c>
      <c r="E31" s="103"/>
      <c r="F31" s="103"/>
      <c r="G31" s="103"/>
      <c r="H31" s="103"/>
      <c r="I31" s="103">
        <v>1100</v>
      </c>
      <c r="J31" s="103"/>
      <c r="K31" s="103"/>
    </row>
    <row r="32" spans="1:11" s="104" customFormat="1">
      <c r="A32" s="105">
        <v>23</v>
      </c>
      <c r="B32" s="106" t="s">
        <v>186</v>
      </c>
      <c r="C32" s="106">
        <v>4903</v>
      </c>
      <c r="D32" s="106">
        <v>4903</v>
      </c>
      <c r="E32" s="106"/>
      <c r="F32" s="106"/>
      <c r="G32" s="106"/>
      <c r="H32" s="106"/>
      <c r="I32" s="106"/>
      <c r="J32" s="106"/>
      <c r="K32" s="106"/>
    </row>
  </sheetData>
  <mergeCells count="17">
    <mergeCell ref="D7:D8"/>
    <mergeCell ref="A1:B1"/>
    <mergeCell ref="A3:K3"/>
    <mergeCell ref="I4:K4"/>
    <mergeCell ref="I1:K1"/>
    <mergeCell ref="E7:E8"/>
    <mergeCell ref="F7:F8"/>
    <mergeCell ref="G7:G8"/>
    <mergeCell ref="A5:A8"/>
    <mergeCell ref="B5:B8"/>
    <mergeCell ref="C5:I5"/>
    <mergeCell ref="J5:J8"/>
    <mergeCell ref="H7:H8"/>
    <mergeCell ref="I7:I8"/>
    <mergeCell ref="K5:K8"/>
    <mergeCell ref="C6:C8"/>
    <mergeCell ref="D6:I6"/>
  </mergeCells>
  <phoneticPr fontId="3" type="noConversion"/>
  <pageMargins left="0.31496062992125984" right="0.19685039370078741" top="0.27559055118110237" bottom="0.43307086614173229" header="0.19685039370078741" footer="0.2362204724409449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workbookViewId="0">
      <selection activeCell="D12" sqref="D12"/>
    </sheetView>
  </sheetViews>
  <sheetFormatPr defaultRowHeight="15.75"/>
  <cols>
    <col min="1" max="1" width="5.875" style="116" customWidth="1"/>
    <col min="2" max="2" width="35.875" style="114" customWidth="1"/>
    <col min="3" max="3" width="15.875" style="116" customWidth="1"/>
    <col min="4" max="4" width="14.25" customWidth="1"/>
    <col min="5" max="5" width="14.375" customWidth="1"/>
  </cols>
  <sheetData>
    <row r="1" spans="1:5" s="18" customFormat="1" ht="30.75" customHeight="1">
      <c r="A1" s="113" t="s">
        <v>76</v>
      </c>
      <c r="B1" s="107"/>
      <c r="C1" s="22"/>
      <c r="D1" s="181" t="s">
        <v>198</v>
      </c>
    </row>
    <row r="3" spans="1:5" s="117" customFormat="1" ht="23.25" customHeight="1">
      <c r="A3" s="219" t="s">
        <v>199</v>
      </c>
      <c r="B3" s="219"/>
      <c r="C3" s="219"/>
      <c r="D3" s="219"/>
      <c r="E3" s="219"/>
    </row>
    <row r="4" spans="1:5">
      <c r="A4" s="115"/>
    </row>
    <row r="5" spans="1:5" ht="21.75" customHeight="1">
      <c r="E5" s="199" t="s">
        <v>279</v>
      </c>
    </row>
    <row r="6" spans="1:5" s="118" customFormat="1" ht="47.25">
      <c r="A6" s="119" t="s">
        <v>5</v>
      </c>
      <c r="B6" s="119" t="s">
        <v>200</v>
      </c>
      <c r="C6" s="119" t="s">
        <v>201</v>
      </c>
      <c r="D6" s="119" t="s">
        <v>202</v>
      </c>
      <c r="E6" s="119" t="s">
        <v>203</v>
      </c>
    </row>
    <row r="7" spans="1:5" s="118" customFormat="1">
      <c r="A7" s="120"/>
      <c r="B7" s="120" t="s">
        <v>223</v>
      </c>
      <c r="C7" s="120"/>
      <c r="D7" s="120"/>
      <c r="E7" s="120"/>
    </row>
    <row r="8" spans="1:5" s="117" customFormat="1" ht="43.5" customHeight="1">
      <c r="A8" s="121">
        <v>1</v>
      </c>
      <c r="B8" s="122" t="s">
        <v>204</v>
      </c>
      <c r="C8" s="127" t="s">
        <v>220</v>
      </c>
      <c r="D8" s="178">
        <v>22800</v>
      </c>
      <c r="E8" s="178">
        <v>22694</v>
      </c>
    </row>
    <row r="9" spans="1:5" s="117" customFormat="1" ht="21.75" customHeight="1">
      <c r="A9" s="123">
        <v>2</v>
      </c>
      <c r="B9" s="124" t="s">
        <v>205</v>
      </c>
      <c r="C9" s="128" t="s">
        <v>221</v>
      </c>
      <c r="D9" s="179">
        <v>28217</v>
      </c>
      <c r="E9" s="179">
        <v>28190.799999999999</v>
      </c>
    </row>
    <row r="10" spans="1:5" s="117" customFormat="1" ht="37.5" customHeight="1">
      <c r="A10" s="121">
        <v>3</v>
      </c>
      <c r="B10" s="124" t="s">
        <v>206</v>
      </c>
      <c r="C10" s="128" t="s">
        <v>222</v>
      </c>
      <c r="D10" s="179">
        <v>10856.2</v>
      </c>
      <c r="E10" s="179">
        <v>10856.2</v>
      </c>
    </row>
    <row r="11" spans="1:5" s="117" customFormat="1" ht="52.5" customHeight="1">
      <c r="A11" s="123">
        <v>4</v>
      </c>
      <c r="B11" s="124" t="s">
        <v>207</v>
      </c>
      <c r="C11" s="128" t="s">
        <v>222</v>
      </c>
      <c r="D11" s="179">
        <v>15500</v>
      </c>
      <c r="E11" s="179">
        <v>11690.9</v>
      </c>
    </row>
    <row r="12" spans="1:5" s="117" customFormat="1" ht="37.5" customHeight="1">
      <c r="A12" s="121">
        <v>5</v>
      </c>
      <c r="B12" s="124" t="s">
        <v>208</v>
      </c>
      <c r="C12" s="128" t="s">
        <v>222</v>
      </c>
      <c r="D12" s="179">
        <v>75643.7</v>
      </c>
      <c r="E12" s="179">
        <v>17163.7</v>
      </c>
    </row>
    <row r="13" spans="1:5" s="117" customFormat="1" ht="39.75" customHeight="1">
      <c r="A13" s="123">
        <v>6</v>
      </c>
      <c r="B13" s="124" t="s">
        <v>209</v>
      </c>
      <c r="C13" s="128" t="s">
        <v>222</v>
      </c>
      <c r="D13" s="179">
        <v>23000</v>
      </c>
      <c r="E13" s="179">
        <v>11090.9</v>
      </c>
    </row>
    <row r="14" spans="1:5" s="117" customFormat="1" ht="46.5" customHeight="1">
      <c r="A14" s="121">
        <v>7</v>
      </c>
      <c r="B14" s="124" t="s">
        <v>210</v>
      </c>
      <c r="C14" s="128" t="s">
        <v>219</v>
      </c>
      <c r="D14" s="179">
        <v>22300</v>
      </c>
      <c r="E14" s="179">
        <v>5301.6</v>
      </c>
    </row>
    <row r="15" spans="1:5" s="117" customFormat="1" ht="42" customHeight="1">
      <c r="A15" s="123">
        <v>8</v>
      </c>
      <c r="B15" s="124" t="s">
        <v>211</v>
      </c>
      <c r="C15" s="128" t="s">
        <v>217</v>
      </c>
      <c r="D15" s="179">
        <v>25500</v>
      </c>
      <c r="E15" s="179">
        <v>24677</v>
      </c>
    </row>
    <row r="16" spans="1:5" s="117" customFormat="1" ht="26.25" customHeight="1">
      <c r="A16" s="121">
        <v>9</v>
      </c>
      <c r="B16" s="124" t="s">
        <v>212</v>
      </c>
      <c r="C16" s="128" t="s">
        <v>218</v>
      </c>
      <c r="D16" s="179">
        <v>20000</v>
      </c>
      <c r="E16" s="179">
        <v>4087</v>
      </c>
    </row>
    <row r="17" spans="1:5" s="117" customFormat="1" ht="38.25" customHeight="1">
      <c r="A17" s="123">
        <v>10</v>
      </c>
      <c r="B17" s="124" t="s">
        <v>213</v>
      </c>
      <c r="C17" s="128" t="s">
        <v>218</v>
      </c>
      <c r="D17" s="179">
        <v>20000</v>
      </c>
      <c r="E17" s="179"/>
    </row>
    <row r="18" spans="1:5" s="117" customFormat="1" ht="21.75" customHeight="1">
      <c r="A18" s="121">
        <v>11</v>
      </c>
      <c r="B18" s="124" t="s">
        <v>214</v>
      </c>
      <c r="C18" s="128" t="s">
        <v>218</v>
      </c>
      <c r="D18" s="179">
        <v>16500</v>
      </c>
      <c r="E18" s="179">
        <v>16370</v>
      </c>
    </row>
    <row r="19" spans="1:5" s="117" customFormat="1" ht="21.75" customHeight="1">
      <c r="A19" s="123">
        <v>12</v>
      </c>
      <c r="B19" s="124" t="s">
        <v>215</v>
      </c>
      <c r="C19" s="128" t="s">
        <v>218</v>
      </c>
      <c r="D19" s="179">
        <v>30000</v>
      </c>
      <c r="E19" s="179">
        <v>28594</v>
      </c>
    </row>
    <row r="20" spans="1:5" s="117" customFormat="1" ht="21.75" customHeight="1">
      <c r="A20" s="125">
        <v>13</v>
      </c>
      <c r="B20" s="126" t="s">
        <v>216</v>
      </c>
      <c r="C20" s="129" t="s">
        <v>219</v>
      </c>
      <c r="D20" s="180">
        <v>10000</v>
      </c>
      <c r="E20" s="180">
        <v>9703</v>
      </c>
    </row>
  </sheetData>
  <mergeCells count="1">
    <mergeCell ref="A3:E3"/>
  </mergeCells>
  <pageMargins left="0.57999999999999996" right="0.1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rgb="FF00B050"/>
  </sheetPr>
  <dimension ref="A1:E23"/>
  <sheetViews>
    <sheetView workbookViewId="0">
      <selection activeCell="C8" sqref="C8"/>
    </sheetView>
  </sheetViews>
  <sheetFormatPr defaultRowHeight="16.5"/>
  <cols>
    <col min="1" max="1" width="5.5" style="18" customWidth="1"/>
    <col min="2" max="2" width="40.625" style="18" customWidth="1"/>
    <col min="3" max="3" width="14.375" style="41" customWidth="1"/>
    <col min="4" max="4" width="13.5" style="41" customWidth="1"/>
    <col min="5" max="5" width="13.875" style="41" customWidth="1"/>
    <col min="6" max="16384" width="9" style="18"/>
  </cols>
  <sheetData>
    <row r="1" spans="1:5" ht="30.75" customHeight="1">
      <c r="A1" s="202" t="s">
        <v>76</v>
      </c>
      <c r="B1" s="202"/>
      <c r="C1" s="63"/>
      <c r="D1" s="224" t="s">
        <v>144</v>
      </c>
      <c r="E1" s="224"/>
    </row>
    <row r="3" spans="1:5" ht="51" customHeight="1">
      <c r="A3" s="207" t="s">
        <v>224</v>
      </c>
      <c r="B3" s="207"/>
      <c r="C3" s="207"/>
      <c r="D3" s="207"/>
      <c r="E3" s="207"/>
    </row>
    <row r="4" spans="1:5" ht="22.5" customHeight="1">
      <c r="D4" s="226" t="s">
        <v>279</v>
      </c>
      <c r="E4" s="226"/>
    </row>
    <row r="5" spans="1:5" s="42" customFormat="1" ht="18" customHeight="1">
      <c r="A5" s="222" t="s">
        <v>5</v>
      </c>
      <c r="B5" s="222" t="s">
        <v>9</v>
      </c>
      <c r="C5" s="220" t="s">
        <v>188</v>
      </c>
      <c r="D5" s="225" t="s">
        <v>140</v>
      </c>
      <c r="E5" s="225"/>
    </row>
    <row r="6" spans="1:5" s="42" customFormat="1" ht="31.5" customHeight="1">
      <c r="A6" s="223"/>
      <c r="B6" s="223"/>
      <c r="C6" s="221"/>
      <c r="D6" s="59" t="s">
        <v>141</v>
      </c>
      <c r="E6" s="59" t="s">
        <v>142</v>
      </c>
    </row>
    <row r="7" spans="1:5" s="40" customFormat="1">
      <c r="A7" s="93"/>
      <c r="B7" s="94" t="s">
        <v>93</v>
      </c>
      <c r="C7" s="95">
        <f>+C8+C23-1</f>
        <v>218389</v>
      </c>
      <c r="D7" s="95">
        <f>+D8+D23</f>
        <v>151499</v>
      </c>
      <c r="E7" s="95">
        <f>+E8+E23</f>
        <v>66891</v>
      </c>
    </row>
    <row r="8" spans="1:5" s="39" customFormat="1" ht="18" customHeight="1">
      <c r="A8" s="36" t="s">
        <v>6</v>
      </c>
      <c r="B8" s="37" t="s">
        <v>143</v>
      </c>
      <c r="C8" s="38">
        <f>SUM(C9:C22)</f>
        <v>218019</v>
      </c>
      <c r="D8" s="38">
        <f>SUM(D9:D22)+1</f>
        <v>151465</v>
      </c>
      <c r="E8" s="38">
        <f>SUM(E9:E22)-1</f>
        <v>66554</v>
      </c>
    </row>
    <row r="9" spans="1:5" s="39" customFormat="1">
      <c r="A9" s="43">
        <v>1</v>
      </c>
      <c r="B9" s="60" t="s">
        <v>63</v>
      </c>
      <c r="C9" s="45">
        <f>D9+E9</f>
        <v>13477</v>
      </c>
      <c r="D9" s="61">
        <v>3683</v>
      </c>
      <c r="E9" s="61">
        <v>9794</v>
      </c>
    </row>
    <row r="10" spans="1:5" s="39" customFormat="1">
      <c r="A10" s="43">
        <v>2</v>
      </c>
      <c r="B10" s="62" t="s">
        <v>64</v>
      </c>
      <c r="C10" s="45">
        <f t="shared" ref="C10:C22" si="0">D10+E10</f>
        <v>139563</v>
      </c>
      <c r="D10" s="61">
        <v>112388</v>
      </c>
      <c r="E10" s="61">
        <v>27175</v>
      </c>
    </row>
    <row r="11" spans="1:5" s="39" customFormat="1" ht="33">
      <c r="A11" s="43">
        <v>3</v>
      </c>
      <c r="B11" s="62" t="s">
        <v>65</v>
      </c>
      <c r="C11" s="45">
        <f t="shared" si="0"/>
        <v>11974</v>
      </c>
      <c r="D11" s="61">
        <v>10964</v>
      </c>
      <c r="E11" s="61">
        <v>1010</v>
      </c>
    </row>
    <row r="12" spans="1:5" s="39" customFormat="1">
      <c r="A12" s="43">
        <v>4</v>
      </c>
      <c r="B12" s="62" t="s">
        <v>66</v>
      </c>
      <c r="C12" s="45">
        <f t="shared" si="0"/>
        <v>8325</v>
      </c>
      <c r="D12" s="61">
        <v>3958</v>
      </c>
      <c r="E12" s="61">
        <v>4367</v>
      </c>
    </row>
    <row r="13" spans="1:5" s="39" customFormat="1">
      <c r="A13" s="43">
        <v>5</v>
      </c>
      <c r="B13" s="62" t="s">
        <v>67</v>
      </c>
      <c r="C13" s="45">
        <f t="shared" si="0"/>
        <v>4548</v>
      </c>
      <c r="D13" s="61"/>
      <c r="E13" s="61">
        <v>4548</v>
      </c>
    </row>
    <row r="14" spans="1:5" s="39" customFormat="1" ht="33">
      <c r="A14" s="43">
        <v>6</v>
      </c>
      <c r="B14" s="62" t="s">
        <v>68</v>
      </c>
      <c r="C14" s="45">
        <f t="shared" si="0"/>
        <v>727</v>
      </c>
      <c r="D14" s="61"/>
      <c r="E14" s="61">
        <v>727</v>
      </c>
    </row>
    <row r="15" spans="1:5" s="39" customFormat="1">
      <c r="A15" s="43">
        <v>7</v>
      </c>
      <c r="B15" s="62" t="s">
        <v>69</v>
      </c>
      <c r="C15" s="45">
        <f t="shared" si="0"/>
        <v>4852</v>
      </c>
      <c r="D15" s="61">
        <v>2720</v>
      </c>
      <c r="E15" s="61">
        <v>2132</v>
      </c>
    </row>
    <row r="16" spans="1:5" s="39" customFormat="1" ht="33">
      <c r="A16" s="43">
        <v>8</v>
      </c>
      <c r="B16" s="62" t="s">
        <v>70</v>
      </c>
      <c r="C16" s="45">
        <f t="shared" si="0"/>
        <v>14054</v>
      </c>
      <c r="D16" s="61">
        <v>7294</v>
      </c>
      <c r="E16" s="61">
        <v>6760</v>
      </c>
    </row>
    <row r="17" spans="1:5" s="39" customFormat="1">
      <c r="A17" s="43">
        <v>9</v>
      </c>
      <c r="B17" s="62" t="s">
        <v>71</v>
      </c>
      <c r="C17" s="45">
        <f t="shared" si="0"/>
        <v>900</v>
      </c>
      <c r="D17" s="61"/>
      <c r="E17" s="61">
        <v>900</v>
      </c>
    </row>
    <row r="18" spans="1:5" s="39" customFormat="1">
      <c r="A18" s="43">
        <v>10</v>
      </c>
      <c r="B18" s="62" t="s">
        <v>72</v>
      </c>
      <c r="C18" s="45">
        <f t="shared" si="0"/>
        <v>230</v>
      </c>
      <c r="D18" s="61"/>
      <c r="E18" s="61">
        <v>230</v>
      </c>
    </row>
    <row r="19" spans="1:5" s="39" customFormat="1">
      <c r="A19" s="43">
        <v>11</v>
      </c>
      <c r="B19" s="62" t="s">
        <v>73</v>
      </c>
      <c r="C19" s="45">
        <f t="shared" si="0"/>
        <v>8189</v>
      </c>
      <c r="D19" s="61">
        <v>357</v>
      </c>
      <c r="E19" s="61">
        <v>7832</v>
      </c>
    </row>
    <row r="20" spans="1:5" s="39" customFormat="1" ht="33">
      <c r="A20" s="43">
        <v>12</v>
      </c>
      <c r="B20" s="62" t="s">
        <v>74</v>
      </c>
      <c r="C20" s="45">
        <f t="shared" si="0"/>
        <v>6971</v>
      </c>
      <c r="D20" s="61">
        <v>6091</v>
      </c>
      <c r="E20" s="61">
        <v>880</v>
      </c>
    </row>
    <row r="21" spans="1:5" s="39" customFormat="1" ht="49.5">
      <c r="A21" s="43">
        <v>13</v>
      </c>
      <c r="B21" s="62" t="s">
        <v>75</v>
      </c>
      <c r="C21" s="45">
        <f t="shared" si="0"/>
        <v>1661</v>
      </c>
      <c r="D21" s="61">
        <v>1461</v>
      </c>
      <c r="E21" s="61">
        <v>200</v>
      </c>
    </row>
    <row r="22" spans="1:5" s="39" customFormat="1" ht="33">
      <c r="A22" s="43">
        <v>14</v>
      </c>
      <c r="B22" s="62" t="s">
        <v>4</v>
      </c>
      <c r="C22" s="45">
        <f t="shared" si="0"/>
        <v>2548</v>
      </c>
      <c r="D22" s="61">
        <v>2548</v>
      </c>
      <c r="E22" s="61"/>
    </row>
    <row r="23" spans="1:5" s="42" customFormat="1" ht="20.25" customHeight="1">
      <c r="A23" s="64" t="s">
        <v>7</v>
      </c>
      <c r="B23" s="96" t="s">
        <v>139</v>
      </c>
      <c r="C23" s="52">
        <f>D23+E23</f>
        <v>371</v>
      </c>
      <c r="D23" s="97">
        <v>34</v>
      </c>
      <c r="E23" s="97">
        <v>337</v>
      </c>
    </row>
  </sheetData>
  <mergeCells count="8">
    <mergeCell ref="A3:E3"/>
    <mergeCell ref="C5:C6"/>
    <mergeCell ref="B5:B6"/>
    <mergeCell ref="A1:B1"/>
    <mergeCell ref="D1:E1"/>
    <mergeCell ref="A5:A6"/>
    <mergeCell ref="D5:E5"/>
    <mergeCell ref="D4:E4"/>
  </mergeCells>
  <phoneticPr fontId="3" type="noConversion"/>
  <printOptions horizontalCentered="1"/>
  <pageMargins left="0.28000000000000003" right="0.22" top="0.73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H17" sqref="H17"/>
    </sheetView>
  </sheetViews>
  <sheetFormatPr defaultRowHeight="16.5"/>
  <cols>
    <col min="1" max="1" width="4.375" style="18" customWidth="1"/>
    <col min="2" max="2" width="25.25" style="18" customWidth="1"/>
    <col min="3" max="4" width="18.875" style="18" customWidth="1"/>
    <col min="5" max="5" width="17.625" style="18" customWidth="1"/>
    <col min="6" max="6" width="13.375" style="18" customWidth="1"/>
    <col min="7" max="7" width="14.375" style="18" customWidth="1"/>
    <col min="8" max="8" width="14.125" style="18" customWidth="1"/>
    <col min="9" max="16384" width="9" style="18"/>
  </cols>
  <sheetData>
    <row r="1" spans="1:8">
      <c r="A1" s="130" t="s">
        <v>153</v>
      </c>
      <c r="H1" s="182" t="s">
        <v>225</v>
      </c>
    </row>
    <row r="2" spans="1:8">
      <c r="A2" s="130"/>
      <c r="E2" s="131"/>
    </row>
    <row r="3" spans="1:8">
      <c r="A3" s="206" t="s">
        <v>240</v>
      </c>
      <c r="B3" s="206" t="s">
        <v>226</v>
      </c>
      <c r="C3" s="206" t="s">
        <v>226</v>
      </c>
      <c r="D3" s="206"/>
      <c r="E3" s="206" t="s">
        <v>226</v>
      </c>
      <c r="F3" s="206" t="s">
        <v>226</v>
      </c>
      <c r="G3" s="206" t="s">
        <v>226</v>
      </c>
      <c r="H3" s="206" t="s">
        <v>226</v>
      </c>
    </row>
    <row r="5" spans="1:8">
      <c r="A5" s="132"/>
      <c r="B5" s="132"/>
      <c r="C5" s="132"/>
      <c r="D5" s="132"/>
      <c r="E5" s="132"/>
      <c r="F5" s="132"/>
      <c r="G5" s="133"/>
      <c r="H5" s="134" t="s">
        <v>280</v>
      </c>
    </row>
    <row r="6" spans="1:8" s="40" customFormat="1" ht="18.75" customHeight="1">
      <c r="A6" s="227" t="s">
        <v>5</v>
      </c>
      <c r="B6" s="230" t="s">
        <v>227</v>
      </c>
      <c r="C6" s="230" t="s">
        <v>241</v>
      </c>
      <c r="D6" s="230" t="s">
        <v>283</v>
      </c>
      <c r="E6" s="230" t="s">
        <v>284</v>
      </c>
      <c r="F6" s="233" t="s">
        <v>228</v>
      </c>
      <c r="G6" s="234"/>
      <c r="H6" s="235"/>
    </row>
    <row r="7" spans="1:8" s="40" customFormat="1">
      <c r="A7" s="228"/>
      <c r="B7" s="231"/>
      <c r="C7" s="231"/>
      <c r="D7" s="231"/>
      <c r="E7" s="231"/>
      <c r="F7" s="236" t="s">
        <v>229</v>
      </c>
      <c r="G7" s="237"/>
      <c r="H7" s="238"/>
    </row>
    <row r="8" spans="1:8" s="40" customFormat="1" ht="69.75" customHeight="1">
      <c r="A8" s="229"/>
      <c r="B8" s="232"/>
      <c r="C8" s="232"/>
      <c r="D8" s="232"/>
      <c r="E8" s="232"/>
      <c r="F8" s="135" t="s">
        <v>155</v>
      </c>
      <c r="G8" s="136" t="s">
        <v>28</v>
      </c>
      <c r="H8" s="137" t="s">
        <v>29</v>
      </c>
    </row>
    <row r="9" spans="1:8">
      <c r="A9" s="138">
        <v>1</v>
      </c>
      <c r="B9" s="139" t="s">
        <v>230</v>
      </c>
      <c r="C9" s="140">
        <v>797811</v>
      </c>
      <c r="D9" s="141">
        <v>677236</v>
      </c>
      <c r="E9" s="141">
        <v>631526</v>
      </c>
      <c r="F9" s="140">
        <f>G9+H9</f>
        <v>565847</v>
      </c>
      <c r="G9" s="140">
        <v>216142</v>
      </c>
      <c r="H9" s="142">
        <v>349705</v>
      </c>
    </row>
    <row r="10" spans="1:8">
      <c r="A10" s="143">
        <v>2</v>
      </c>
      <c r="B10" s="144" t="s">
        <v>231</v>
      </c>
      <c r="C10" s="142">
        <v>730895</v>
      </c>
      <c r="D10" s="142">
        <v>696848</v>
      </c>
      <c r="E10" s="142">
        <v>682592</v>
      </c>
      <c r="F10" s="142">
        <f>G10+H10</f>
        <v>549983</v>
      </c>
      <c r="G10" s="142">
        <v>229542</v>
      </c>
      <c r="H10" s="142">
        <v>320441</v>
      </c>
    </row>
    <row r="11" spans="1:8">
      <c r="A11" s="143">
        <v>3</v>
      </c>
      <c r="B11" s="144" t="s">
        <v>232</v>
      </c>
      <c r="C11" s="142">
        <v>701213</v>
      </c>
      <c r="D11" s="142">
        <v>690750</v>
      </c>
      <c r="E11" s="142">
        <v>672649</v>
      </c>
      <c r="F11" s="142">
        <f t="shared" ref="F11:F16" si="0">G11+H11</f>
        <v>586708</v>
      </c>
      <c r="G11" s="142">
        <v>236603</v>
      </c>
      <c r="H11" s="142">
        <v>350105</v>
      </c>
    </row>
    <row r="12" spans="1:8">
      <c r="A12" s="143">
        <v>4</v>
      </c>
      <c r="B12" s="144" t="s">
        <v>233</v>
      </c>
      <c r="C12" s="142">
        <v>625788</v>
      </c>
      <c r="D12" s="142">
        <v>610824</v>
      </c>
      <c r="E12" s="142">
        <v>599288</v>
      </c>
      <c r="F12" s="142">
        <f t="shared" si="0"/>
        <v>462197</v>
      </c>
      <c r="G12" s="142">
        <v>194160</v>
      </c>
      <c r="H12" s="142">
        <v>268037</v>
      </c>
    </row>
    <row r="13" spans="1:8">
      <c r="A13" s="143">
        <v>5</v>
      </c>
      <c r="B13" s="144" t="s">
        <v>234</v>
      </c>
      <c r="C13" s="142">
        <v>994685</v>
      </c>
      <c r="D13" s="142">
        <v>949789</v>
      </c>
      <c r="E13" s="142">
        <v>939061</v>
      </c>
      <c r="F13" s="142">
        <f t="shared" si="0"/>
        <v>728599</v>
      </c>
      <c r="G13" s="142">
        <v>297308</v>
      </c>
      <c r="H13" s="142">
        <v>431291</v>
      </c>
    </row>
    <row r="14" spans="1:8">
      <c r="A14" s="143">
        <v>6</v>
      </c>
      <c r="B14" s="144" t="s">
        <v>235</v>
      </c>
      <c r="C14" s="142">
        <v>1715502</v>
      </c>
      <c r="D14" s="142">
        <v>776995</v>
      </c>
      <c r="E14" s="142">
        <v>711471</v>
      </c>
      <c r="F14" s="142">
        <f t="shared" si="0"/>
        <v>282727</v>
      </c>
      <c r="G14" s="142">
        <v>63234</v>
      </c>
      <c r="H14" s="142">
        <v>219493</v>
      </c>
    </row>
    <row r="15" spans="1:8">
      <c r="A15" s="143">
        <v>7</v>
      </c>
      <c r="B15" s="144" t="s">
        <v>236</v>
      </c>
      <c r="C15" s="142">
        <v>565194</v>
      </c>
      <c r="D15" s="142">
        <v>551392</v>
      </c>
      <c r="E15" s="142">
        <v>534348</v>
      </c>
      <c r="F15" s="142">
        <f t="shared" si="0"/>
        <v>437898</v>
      </c>
      <c r="G15" s="142">
        <v>165647</v>
      </c>
      <c r="H15" s="142">
        <v>272251</v>
      </c>
    </row>
    <row r="16" spans="1:8">
      <c r="A16" s="143">
        <v>8</v>
      </c>
      <c r="B16" s="144" t="s">
        <v>237</v>
      </c>
      <c r="C16" s="142">
        <v>898143</v>
      </c>
      <c r="D16" s="142">
        <v>878057</v>
      </c>
      <c r="E16" s="142">
        <v>859746</v>
      </c>
      <c r="F16" s="142">
        <f t="shared" si="0"/>
        <v>679011</v>
      </c>
      <c r="G16" s="142">
        <v>288204</v>
      </c>
      <c r="H16" s="142">
        <v>390807</v>
      </c>
    </row>
    <row r="17" spans="1:8">
      <c r="A17" s="145"/>
      <c r="B17" s="110" t="s">
        <v>238</v>
      </c>
      <c r="C17" s="146">
        <f>SUM(C9:C16)-1</f>
        <v>7029230</v>
      </c>
      <c r="D17" s="146">
        <f>SUM(D9:D16)-1</f>
        <v>5831890</v>
      </c>
      <c r="E17" s="146">
        <f>SUM(E9:E16)+2</f>
        <v>5630683</v>
      </c>
      <c r="F17" s="146">
        <f>G17+H17</f>
        <v>4292971</v>
      </c>
      <c r="G17" s="146">
        <f>SUM(G9:G16)</f>
        <v>1690840</v>
      </c>
      <c r="H17" s="146">
        <f>SUM(H9:H16)+1</f>
        <v>2602131</v>
      </c>
    </row>
    <row r="19" spans="1:8">
      <c r="C19" s="147"/>
      <c r="D19" s="147"/>
      <c r="F19" s="148" t="s">
        <v>239</v>
      </c>
      <c r="H19" s="148"/>
    </row>
    <row r="20" spans="1:8" ht="20.25" customHeight="1">
      <c r="E20" s="149"/>
    </row>
    <row r="21" spans="1:8" ht="17.25" customHeight="1">
      <c r="C21" s="149"/>
      <c r="D21" s="149"/>
      <c r="F21" s="150"/>
      <c r="H21" s="151"/>
    </row>
  </sheetData>
  <mergeCells count="8">
    <mergeCell ref="A3:H3"/>
    <mergeCell ref="A6:A8"/>
    <mergeCell ref="B6:B8"/>
    <mergeCell ref="C6:C8"/>
    <mergeCell ref="E6:E8"/>
    <mergeCell ref="F6:H6"/>
    <mergeCell ref="F7:H7"/>
    <mergeCell ref="D6:D8"/>
  </mergeCells>
  <printOptions horizontalCentered="1"/>
  <pageMargins left="0.17" right="0.16" top="0.64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1B127D-7ECF-426C-A832-E7E32334AE08}"/>
</file>

<file path=customXml/itemProps2.xml><?xml version="1.0" encoding="utf-8"?>
<ds:datastoreItem xmlns:ds="http://schemas.openxmlformats.org/officeDocument/2006/customXml" ds:itemID="{1F44F2B3-85EF-4FF7-95EB-03AF5540E1A4}"/>
</file>

<file path=customXml/itemProps3.xml><?xml version="1.0" encoding="utf-8"?>
<ds:datastoreItem xmlns:ds="http://schemas.openxmlformats.org/officeDocument/2006/customXml" ds:itemID="{F54EBAE7-187F-4693-8345-7B8FD5E87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Sheet1</vt:lpstr>
      <vt:lpstr>'16'!Print_Area</vt:lpstr>
      <vt:lpstr>'12'!Print_Titles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Kieu Huong</dc:creator>
  <cp:lastModifiedBy>phuonghonghoa</cp:lastModifiedBy>
  <cp:lastPrinted>2017-09-15T09:08:31Z</cp:lastPrinted>
  <dcterms:created xsi:type="dcterms:W3CDTF">2013-01-08T18:25:49Z</dcterms:created>
  <dcterms:modified xsi:type="dcterms:W3CDTF">2017-10-26T09:21:22Z</dcterms:modified>
</cp:coreProperties>
</file>