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Q:\PHONG TIN HOC\CONG KHAI - DANG TAI WEBSITE SO TAI CHINH\QT 2017\"/>
    </mc:Choice>
  </mc:AlternateContent>
  <bookViews>
    <workbookView xWindow="0" yWindow="0" windowWidth="24000" windowHeight="9735"/>
  </bookViews>
  <sheets>
    <sheet name="Bao cao" sheetId="1" r:id="rId1"/>
  </sheets>
  <definedNames>
    <definedName name="_xlnm.Print_Titles" localSheetId="0">'Bao cao'!$8:$10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1" l="1"/>
  <c r="D12" i="1" s="1"/>
  <c r="E13" i="1"/>
  <c r="G13" i="1"/>
  <c r="G12" i="1" s="1"/>
  <c r="C14" i="1"/>
  <c r="H14" i="1"/>
  <c r="F14" i="1" s="1"/>
  <c r="J14" i="1"/>
  <c r="C16" i="1"/>
  <c r="H16" i="1"/>
  <c r="F16" i="1" s="1"/>
  <c r="I16" i="1" s="1"/>
  <c r="J16" i="1"/>
  <c r="C17" i="1"/>
  <c r="F17" i="1"/>
  <c r="J17" i="1"/>
  <c r="C19" i="1"/>
  <c r="F19" i="1"/>
  <c r="I19" i="1" s="1"/>
  <c r="J19" i="1"/>
  <c r="K19" i="1"/>
  <c r="C20" i="1"/>
  <c r="F20" i="1"/>
  <c r="J20" i="1"/>
  <c r="C21" i="1"/>
  <c r="I21" i="1" s="1"/>
  <c r="F21" i="1"/>
  <c r="J21" i="1"/>
  <c r="C22" i="1"/>
  <c r="F22" i="1"/>
  <c r="D23" i="1"/>
  <c r="E23" i="1"/>
  <c r="E12" i="1" s="1"/>
  <c r="H23" i="1"/>
  <c r="F23" i="1" s="1"/>
  <c r="J23" i="1"/>
  <c r="D25" i="1"/>
  <c r="E25" i="1"/>
  <c r="H25" i="1"/>
  <c r="F25" i="1" s="1"/>
  <c r="J25" i="1"/>
  <c r="C26" i="1"/>
  <c r="F26" i="1"/>
  <c r="I26" i="1" s="1"/>
  <c r="J26" i="1"/>
  <c r="C27" i="1"/>
  <c r="F27" i="1"/>
  <c r="C28" i="1"/>
  <c r="F28" i="1"/>
  <c r="J28" i="1"/>
  <c r="C29" i="1"/>
  <c r="I29" i="1" s="1"/>
  <c r="F29" i="1"/>
  <c r="J29" i="1"/>
  <c r="K29" i="1"/>
  <c r="C30" i="1"/>
  <c r="F30" i="1"/>
  <c r="D31" i="1"/>
  <c r="F31" i="1"/>
  <c r="D32" i="1"/>
  <c r="C32" i="1" s="1"/>
  <c r="E32" i="1"/>
  <c r="E31" i="1" s="1"/>
  <c r="F32" i="1"/>
  <c r="I32" i="1" s="1"/>
  <c r="G32" i="1"/>
  <c r="H32" i="1"/>
  <c r="C33" i="1"/>
  <c r="I33" i="1" s="1"/>
  <c r="F33" i="1"/>
  <c r="J33" i="1"/>
  <c r="C34" i="1"/>
  <c r="F34" i="1"/>
  <c r="J34" i="1"/>
  <c r="C35" i="1"/>
  <c r="F35" i="1"/>
  <c r="J35" i="1"/>
  <c r="I36" i="1"/>
  <c r="J36" i="1"/>
  <c r="K36" i="1"/>
  <c r="C37" i="1"/>
  <c r="H37" i="1"/>
  <c r="F37" i="1" s="1"/>
  <c r="I35" i="1" l="1"/>
  <c r="J32" i="1"/>
  <c r="I28" i="1"/>
  <c r="I23" i="1"/>
  <c r="I17" i="1"/>
  <c r="H13" i="1"/>
  <c r="H12" i="1" s="1"/>
  <c r="K12" i="1" s="1"/>
  <c r="C13" i="1"/>
  <c r="D11" i="1"/>
  <c r="C25" i="1"/>
  <c r="I25" i="1" s="1"/>
  <c r="C23" i="1"/>
  <c r="I20" i="1"/>
  <c r="H11" i="1"/>
  <c r="K11" i="1" s="1"/>
  <c r="E11" i="1"/>
  <c r="G11" i="1"/>
  <c r="J12" i="1"/>
  <c r="F13" i="1"/>
  <c r="I14" i="1"/>
  <c r="C31" i="1"/>
  <c r="I31" i="1" s="1"/>
  <c r="C12" i="1"/>
  <c r="C11" i="1" s="1"/>
  <c r="J31" i="1"/>
  <c r="K13" i="1"/>
  <c r="J13" i="1"/>
  <c r="K25" i="1"/>
  <c r="K23" i="1"/>
  <c r="K14" i="1"/>
  <c r="J11" i="1" l="1"/>
  <c r="F12" i="1"/>
  <c r="I13" i="1"/>
  <c r="F11" i="1" l="1"/>
  <c r="I11" i="1" s="1"/>
  <c r="I12" i="1"/>
</calcChain>
</file>

<file path=xl/sharedStrings.xml><?xml version="1.0" encoding="utf-8"?>
<sst xmlns="http://schemas.openxmlformats.org/spreadsheetml/2006/main" count="69" uniqueCount="55">
  <si>
    <t>CHI CHUYỂN NGUỒN SANG NĂM SAU</t>
  </si>
  <si>
    <t>C</t>
  </si>
  <si>
    <t>(Chi tiết theo từng chương trình mục tiêu nhiệm vụ)</t>
  </si>
  <si>
    <t>Chi các chương trình mục tiêu, nhiệm vụ</t>
  </si>
  <si>
    <t>II</t>
  </si>
  <si>
    <t>Chương trình MTQG giảm nghèo bền vững</t>
  </si>
  <si>
    <t>Chương trình MTQG xây dựng nông thôn mới</t>
  </si>
  <si>
    <t>Chi các chương trình mục tiêu quốc gia</t>
  </si>
  <si>
    <t>I</t>
  </si>
  <si>
    <t>CHI CÁC CHƯƠNG TRÌNH MỤC TIÊU</t>
  </si>
  <si>
    <t>B</t>
  </si>
  <si>
    <t>Chi tạo nguồn, điều chỉnh tiền lương</t>
  </si>
  <si>
    <t>VI</t>
  </si>
  <si>
    <t>Dự phòng ngân sách</t>
  </si>
  <si>
    <t>V</t>
  </si>
  <si>
    <t>Chi bổ sung quỹ dự trữ tài chính</t>
  </si>
  <si>
    <t>IV</t>
  </si>
  <si>
    <t>Chi trả nợ lãi các khoản do chính quyền địa phương vay</t>
  </si>
  <si>
    <t>III</t>
  </si>
  <si>
    <t>Chi khoa học và công nghệ</t>
  </si>
  <si>
    <t>Chi giáo dục - đào tạo và dạy nghề</t>
  </si>
  <si>
    <t>Trong đó:</t>
  </si>
  <si>
    <t>Chi thường xuyên</t>
  </si>
  <si>
    <t>Chi đầu tư phát triển khác</t>
  </si>
  <si>
    <t>Chi đầu tư và hỗ trợ vốn cho doanh nghiệp cung cấp sản phẩm, dịch vụ công ích do Nhà nước đặt hàng, các tổ chức kinh tế, các tổ chức tài chính của địa phương theo quy định của pháp luật</t>
  </si>
  <si>
    <t>Chi đầu tư từ nguồn thu xổ số kiến thiết</t>
  </si>
  <si>
    <t>-</t>
  </si>
  <si>
    <t>Chi đầu tư từ nguồn thu tiền sử dụng đất</t>
  </si>
  <si>
    <t>Trong đó chia theo nguồn vốn:</t>
  </si>
  <si>
    <t>Trong đó chia theo lĩnh vực:</t>
  </si>
  <si>
    <t>Chi đầu tư cho các dự án</t>
  </si>
  <si>
    <t>Chi đầu tư phát triển</t>
  </si>
  <si>
    <t>CHI CÂN ĐỐI NSĐP</t>
  </si>
  <si>
    <t>A</t>
  </si>
  <si>
    <t>TỔNG CHI NSĐP</t>
  </si>
  <si>
    <t>9=6/3</t>
  </si>
  <si>
    <t>8=5/2</t>
  </si>
  <si>
    <t>7=4/1</t>
  </si>
  <si>
    <t>4=5+6</t>
  </si>
  <si>
    <t>1=2+3</t>
  </si>
  <si>
    <t>NGÂN SÁCH HUYỆN</t>
  </si>
  <si>
    <t>NGÂN SÁCH CẤP TỈNH</t>
  </si>
  <si>
    <t>NSĐP</t>
  </si>
  <si>
    <t>SO SÁNH (%)</t>
  </si>
  <si>
    <t>BAO GỒM</t>
  </si>
  <si>
    <t>QUYẾT TOÁN</t>
  </si>
  <si>
    <t>DỰ TOÁN</t>
  </si>
  <si>
    <t>NỘI DUNG</t>
  </si>
  <si>
    <t>STT</t>
  </si>
  <si>
    <t>Đơn vị: Triệu đồng</t>
  </si>
  <si>
    <t>QUYẾT TOÁN CHI NGÂN SÁCH ĐỊA PHƯƠNG, CHI NGÂN SÁCH CẤP TỈNH VÀ
CHI NGÂN SÁCH HUYỆN THEO CƠ CẤU CHI NĂM 2017</t>
  </si>
  <si>
    <t xml:space="preserve">    TỈNH BẾN TRE</t>
  </si>
  <si>
    <t>Biểu số 64/CK-NSNN</t>
  </si>
  <si>
    <t>ỦY BAN NHÂN DÂN</t>
  </si>
  <si>
    <t>(Ban hành kèm theo Quyết định số 67/QĐ-UBND ngày 10 tháng 01 năm 2019 của Ủy ban nhân dân tỉnh)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</si>
</sst>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1" formatCode="_-* #,##0_-;\-* #,##0_-;_-* &quot;-&quot;_-;_-@_-"/>
  </numFmts>
  <fonts count="9" x14ac:knownFonts="1">
    <font>
      <sz val="11"/>
      <color theme="1"/>
      <name val="Calibri"/>
      <family val="2"/>
      <scheme val="minor"/>
    </font>
    <font>
      <sz val="14"/>
      <color theme="1"/>
      <name val="Times New Roman"/>
      <family val="1"/>
    </font>
    <font>
      <b/>
      <sz val="14"/>
      <name val="Times New Roman"/>
      <family val="1"/>
    </font>
    <font>
      <b/>
      <sz val="13"/>
      <name val="Times New Roman"/>
      <family val="1"/>
    </font>
    <font>
      <sz val="14"/>
      <name val="Times New Roman"/>
      <family val="1"/>
    </font>
    <font>
      <i/>
      <sz val="14"/>
      <name val="Times New Roman"/>
      <family val="1"/>
    </font>
    <font>
      <i/>
      <sz val="14"/>
      <color rgb="FF000000"/>
      <name val="Times New Roman"/>
      <family val="1"/>
    </font>
    <font>
      <b/>
      <sz val="15"/>
      <color rgb="FF000000"/>
      <name val="Times New Roman"/>
      <family val="1"/>
    </font>
    <font>
      <b/>
      <sz val="14"/>
      <color theme="1"/>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2" fontId="2" fillId="0" borderId="1" xfId="0" applyNumberFormat="1" applyFont="1" applyBorder="1" applyAlignment="1">
      <alignment vertical="center" wrapText="1"/>
    </xf>
    <xf numFmtId="41" fontId="2" fillId="0" borderId="1" xfId="0" applyNumberFormat="1" applyFont="1" applyBorder="1" applyAlignment="1">
      <alignment vertical="center" wrapText="1"/>
    </xf>
    <xf numFmtId="0" fontId="3" fillId="0" borderId="1" xfId="0" applyFont="1" applyBorder="1" applyAlignment="1">
      <alignment horizontal="justify" vertical="center" wrapText="1"/>
    </xf>
    <xf numFmtId="0" fontId="2" fillId="0" borderId="1" xfId="0" applyFont="1" applyBorder="1" applyAlignment="1">
      <alignment horizontal="center" vertical="center" wrapText="1"/>
    </xf>
    <xf numFmtId="2" fontId="4" fillId="0" borderId="2" xfId="0" applyNumberFormat="1" applyFont="1" applyBorder="1" applyAlignment="1">
      <alignment vertical="center" wrapText="1"/>
    </xf>
    <xf numFmtId="41" fontId="4" fillId="0" borderId="2" xfId="0" applyNumberFormat="1" applyFont="1" applyBorder="1" applyAlignment="1">
      <alignment vertical="center" wrapText="1"/>
    </xf>
    <xf numFmtId="0" fontId="4" fillId="0" borderId="2" xfId="0" applyFont="1" applyBorder="1" applyAlignment="1">
      <alignment horizontal="justify" vertical="center" wrapText="1"/>
    </xf>
    <xf numFmtId="0" fontId="2" fillId="0" borderId="2" xfId="0" applyFont="1" applyBorder="1" applyAlignment="1">
      <alignment horizontal="center" vertical="center" wrapText="1"/>
    </xf>
    <xf numFmtId="2" fontId="2" fillId="0" borderId="2" xfId="0" applyNumberFormat="1" applyFont="1" applyBorder="1" applyAlignment="1">
      <alignment vertical="center" wrapText="1"/>
    </xf>
    <xf numFmtId="41" fontId="2" fillId="0" borderId="2" xfId="0" applyNumberFormat="1" applyFont="1" applyBorder="1" applyAlignment="1">
      <alignment vertical="center" wrapText="1"/>
    </xf>
    <xf numFmtId="0" fontId="2" fillId="0" borderId="2" xfId="0" applyFont="1" applyBorder="1" applyAlignment="1">
      <alignment horizontal="justify" vertical="center" wrapText="1"/>
    </xf>
    <xf numFmtId="0" fontId="4" fillId="0" borderId="2" xfId="0" applyFont="1" applyBorder="1" applyAlignment="1">
      <alignment horizontal="center" vertical="center" wrapText="1"/>
    </xf>
    <xf numFmtId="0" fontId="3" fillId="0" borderId="2" xfId="0" applyFont="1" applyBorder="1" applyAlignment="1">
      <alignment horizontal="justify" vertical="center" wrapText="1"/>
    </xf>
    <xf numFmtId="2" fontId="5" fillId="0" borderId="2" xfId="0" applyNumberFormat="1" applyFont="1" applyBorder="1" applyAlignment="1">
      <alignment vertical="center" wrapText="1"/>
    </xf>
    <xf numFmtId="41" fontId="5" fillId="0" borderId="2" xfId="0" applyNumberFormat="1" applyFont="1" applyBorder="1" applyAlignment="1">
      <alignment vertical="center" wrapText="1"/>
    </xf>
    <xf numFmtId="0" fontId="5" fillId="0" borderId="2" xfId="0" applyFont="1" applyBorder="1" applyAlignment="1">
      <alignment horizontal="justify" vertical="center" wrapText="1"/>
    </xf>
    <xf numFmtId="2" fontId="2" fillId="0" borderId="3" xfId="0" applyNumberFormat="1" applyFont="1" applyBorder="1" applyAlignment="1">
      <alignment vertical="center" wrapText="1"/>
    </xf>
    <xf numFmtId="41" fontId="2" fillId="0" borderId="3" xfId="0" applyNumberFormat="1" applyFont="1" applyBorder="1" applyAlignment="1">
      <alignment vertical="center" wrapText="1"/>
    </xf>
    <xf numFmtId="0" fontId="3" fillId="0" borderId="3" xfId="0" applyFont="1" applyBorder="1" applyAlignment="1">
      <alignment horizontal="justify" vertical="center" wrapText="1"/>
    </xf>
    <xf numFmtId="0" fontId="2" fillId="0" borderId="3" xfId="0" applyFont="1" applyBorder="1" applyAlignment="1">
      <alignment horizontal="center" vertical="center" wrapText="1"/>
    </xf>
    <xf numFmtId="0" fontId="4" fillId="0" borderId="4" xfId="0" applyFont="1" applyBorder="1" applyAlignment="1">
      <alignment horizontal="center" vertical="center" wrapText="1"/>
    </xf>
    <xf numFmtId="0" fontId="2" fillId="0" borderId="4" xfId="0" applyFont="1" applyBorder="1" applyAlignment="1">
      <alignment horizontal="center" vertical="center" wrapText="1"/>
    </xf>
    <xf numFmtId="0" fontId="6" fillId="0" borderId="0" xfId="0" applyFont="1" applyAlignment="1">
      <alignment horizontal="right" vertical="center"/>
    </xf>
    <xf numFmtId="0" fontId="6" fillId="0" borderId="0" xfId="0" applyFont="1" applyAlignment="1">
      <alignment horizontal="center" vertical="center"/>
    </xf>
    <xf numFmtId="0" fontId="8" fillId="0" borderId="0" xfId="0" applyFont="1"/>
    <xf numFmtId="0" fontId="8" fillId="0" borderId="0" xfId="0" applyFont="1" applyAlignment="1">
      <alignment horizontal="right"/>
    </xf>
    <xf numFmtId="0" fontId="2" fillId="0" borderId="4" xfId="0" applyFont="1" applyBorder="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76200</xdr:colOff>
      <xdr:row>2</xdr:row>
      <xdr:rowOff>38100</xdr:rowOff>
    </xdr:from>
    <xdr:to>
      <xdr:col>1</xdr:col>
      <xdr:colOff>476250</xdr:colOff>
      <xdr:row>2</xdr:row>
      <xdr:rowOff>38100</xdr:rowOff>
    </xdr:to>
    <xdr:cxnSp macro="">
      <xdr:nvCxnSpPr>
        <xdr:cNvPr id="2" name="Straight Connector 1"/>
        <xdr:cNvCxnSpPr/>
      </xdr:nvCxnSpPr>
      <xdr:spPr>
        <a:xfrm>
          <a:off x="685800" y="419100"/>
          <a:ext cx="4000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37"/>
  <sheetViews>
    <sheetView tabSelected="1" workbookViewId="0">
      <selection activeCell="F8" sqref="F8:F9"/>
    </sheetView>
  </sheetViews>
  <sheetFormatPr defaultRowHeight="18.75" x14ac:dyDescent="0.3"/>
  <cols>
    <col min="1" max="1" width="9.140625" style="1"/>
    <col min="2" max="2" width="46.28515625" style="1" customWidth="1"/>
    <col min="3" max="8" width="14.42578125" style="1" customWidth="1"/>
    <col min="9" max="10" width="10.5703125" style="1" customWidth="1"/>
    <col min="11" max="11" width="10.42578125" style="1" customWidth="1"/>
    <col min="12" max="16384" width="9.140625" style="1"/>
  </cols>
  <sheetData>
    <row r="1" spans="1:11" x14ac:dyDescent="0.3">
      <c r="A1" s="26" t="s">
        <v>53</v>
      </c>
      <c r="K1" s="27" t="s">
        <v>52</v>
      </c>
    </row>
    <row r="2" spans="1:11" x14ac:dyDescent="0.3">
      <c r="A2" s="26" t="s">
        <v>51</v>
      </c>
    </row>
    <row r="4" spans="1:11" ht="39" customHeight="1" x14ac:dyDescent="0.3">
      <c r="A4" s="29" t="s">
        <v>50</v>
      </c>
      <c r="B4" s="29"/>
      <c r="C4" s="29"/>
      <c r="D4" s="29"/>
      <c r="E4" s="29"/>
      <c r="F4" s="29"/>
      <c r="G4" s="29"/>
      <c r="H4" s="29"/>
      <c r="I4" s="29"/>
      <c r="J4" s="29"/>
      <c r="K4" s="29"/>
    </row>
    <row r="5" spans="1:11" x14ac:dyDescent="0.3">
      <c r="A5" s="30" t="s">
        <v>54</v>
      </c>
      <c r="B5" s="30"/>
      <c r="C5" s="30"/>
      <c r="D5" s="30"/>
      <c r="E5" s="30"/>
      <c r="F5" s="30"/>
      <c r="G5" s="30"/>
      <c r="H5" s="30"/>
      <c r="I5" s="30"/>
      <c r="J5" s="30"/>
      <c r="K5" s="30"/>
    </row>
    <row r="6" spans="1:11" x14ac:dyDescent="0.3">
      <c r="A6" s="25"/>
    </row>
    <row r="7" spans="1:11" x14ac:dyDescent="0.3">
      <c r="K7" s="24" t="s">
        <v>49</v>
      </c>
    </row>
    <row r="8" spans="1:11" x14ac:dyDescent="0.3">
      <c r="A8" s="28" t="s">
        <v>48</v>
      </c>
      <c r="B8" s="28" t="s">
        <v>47</v>
      </c>
      <c r="C8" s="28" t="s">
        <v>46</v>
      </c>
      <c r="D8" s="28" t="s">
        <v>44</v>
      </c>
      <c r="E8" s="28"/>
      <c r="F8" s="28" t="s">
        <v>45</v>
      </c>
      <c r="G8" s="28" t="s">
        <v>44</v>
      </c>
      <c r="H8" s="28"/>
      <c r="I8" s="28" t="s">
        <v>43</v>
      </c>
      <c r="J8" s="28"/>
      <c r="K8" s="28"/>
    </row>
    <row r="9" spans="1:11" ht="75" x14ac:dyDescent="0.3">
      <c r="A9" s="28"/>
      <c r="B9" s="28"/>
      <c r="C9" s="28"/>
      <c r="D9" s="23" t="s">
        <v>41</v>
      </c>
      <c r="E9" s="23" t="s">
        <v>40</v>
      </c>
      <c r="F9" s="28"/>
      <c r="G9" s="23" t="s">
        <v>41</v>
      </c>
      <c r="H9" s="23" t="s">
        <v>40</v>
      </c>
      <c r="I9" s="23" t="s">
        <v>42</v>
      </c>
      <c r="J9" s="23" t="s">
        <v>41</v>
      </c>
      <c r="K9" s="23" t="s">
        <v>40</v>
      </c>
    </row>
    <row r="10" spans="1:11" x14ac:dyDescent="0.3">
      <c r="A10" s="22" t="s">
        <v>33</v>
      </c>
      <c r="B10" s="22" t="s">
        <v>10</v>
      </c>
      <c r="C10" s="22" t="s">
        <v>39</v>
      </c>
      <c r="D10" s="22">
        <v>2</v>
      </c>
      <c r="E10" s="22">
        <v>3</v>
      </c>
      <c r="F10" s="22" t="s">
        <v>38</v>
      </c>
      <c r="G10" s="22">
        <v>5</v>
      </c>
      <c r="H10" s="22">
        <v>6</v>
      </c>
      <c r="I10" s="22" t="s">
        <v>37</v>
      </c>
      <c r="J10" s="22" t="s">
        <v>36</v>
      </c>
      <c r="K10" s="22" t="s">
        <v>35</v>
      </c>
    </row>
    <row r="11" spans="1:11" x14ac:dyDescent="0.3">
      <c r="A11" s="21"/>
      <c r="B11" s="20" t="s">
        <v>34</v>
      </c>
      <c r="C11" s="19">
        <f t="shared" ref="C11:H11" si="0">C12+C31+C37</f>
        <v>7163572</v>
      </c>
      <c r="D11" s="19">
        <f t="shared" si="0"/>
        <v>3536477</v>
      </c>
      <c r="E11" s="19">
        <f t="shared" si="0"/>
        <v>3627095</v>
      </c>
      <c r="F11" s="19">
        <f t="shared" si="0"/>
        <v>9348164.6811350007</v>
      </c>
      <c r="G11" s="19">
        <f t="shared" si="0"/>
        <v>5125625.3989979997</v>
      </c>
      <c r="H11" s="19">
        <f t="shared" si="0"/>
        <v>4222539.2821370009</v>
      </c>
      <c r="I11" s="18">
        <f t="shared" ref="I11:K14" si="1">F11/C11*100</f>
        <v>130.4958571106007</v>
      </c>
      <c r="J11" s="18">
        <f t="shared" si="1"/>
        <v>144.93591783568789</v>
      </c>
      <c r="K11" s="18">
        <f t="shared" si="1"/>
        <v>116.41656152201696</v>
      </c>
    </row>
    <row r="12" spans="1:11" x14ac:dyDescent="0.3">
      <c r="A12" s="9" t="s">
        <v>33</v>
      </c>
      <c r="B12" s="14" t="s">
        <v>32</v>
      </c>
      <c r="C12" s="11">
        <f t="shared" ref="C12:H12" si="2">C13+C23+C27+C28+C29+C30</f>
        <v>6595152</v>
      </c>
      <c r="D12" s="11">
        <f t="shared" si="2"/>
        <v>2968057</v>
      </c>
      <c r="E12" s="11">
        <f t="shared" si="2"/>
        <v>3627095</v>
      </c>
      <c r="F12" s="11">
        <f t="shared" si="2"/>
        <v>7050287.4663140001</v>
      </c>
      <c r="G12" s="11">
        <f t="shared" si="2"/>
        <v>3338390.996824</v>
      </c>
      <c r="H12" s="11">
        <f t="shared" si="2"/>
        <v>3711896.4694900005</v>
      </c>
      <c r="I12" s="10">
        <f t="shared" si="1"/>
        <v>106.90106105687936</v>
      </c>
      <c r="J12" s="10">
        <f t="shared" si="1"/>
        <v>112.47732091479375</v>
      </c>
      <c r="K12" s="10">
        <f t="shared" si="1"/>
        <v>102.33799967990916</v>
      </c>
    </row>
    <row r="13" spans="1:11" x14ac:dyDescent="0.3">
      <c r="A13" s="9" t="s">
        <v>8</v>
      </c>
      <c r="B13" s="12" t="s">
        <v>31</v>
      </c>
      <c r="C13" s="11">
        <f t="shared" ref="C13:H13" si="3">C14+C21+C22</f>
        <v>1593000</v>
      </c>
      <c r="D13" s="11">
        <f t="shared" si="3"/>
        <v>1405000</v>
      </c>
      <c r="E13" s="11">
        <f t="shared" si="3"/>
        <v>188000</v>
      </c>
      <c r="F13" s="11">
        <f t="shared" si="3"/>
        <v>1989875.9711249999</v>
      </c>
      <c r="G13" s="11">
        <f t="shared" si="3"/>
        <v>1768286.9042419998</v>
      </c>
      <c r="H13" s="11">
        <f t="shared" si="3"/>
        <v>221589.06688299999</v>
      </c>
      <c r="I13" s="10">
        <f t="shared" si="1"/>
        <v>124.91374583333332</v>
      </c>
      <c r="J13" s="10">
        <f t="shared" si="1"/>
        <v>125.85671916313166</v>
      </c>
      <c r="K13" s="10">
        <f t="shared" si="1"/>
        <v>117.86652493776594</v>
      </c>
    </row>
    <row r="14" spans="1:11" x14ac:dyDescent="0.3">
      <c r="A14" s="13">
        <v>1</v>
      </c>
      <c r="B14" s="8" t="s">
        <v>30</v>
      </c>
      <c r="C14" s="7">
        <f>D14+E14</f>
        <v>1591000</v>
      </c>
      <c r="D14" s="7">
        <v>1403000</v>
      </c>
      <c r="E14" s="7">
        <v>188000</v>
      </c>
      <c r="F14" s="7">
        <f>G14+H14</f>
        <v>1989022.263117</v>
      </c>
      <c r="G14" s="7">
        <v>1767433.1962339999</v>
      </c>
      <c r="H14" s="7">
        <f>202482.083606+19106.983277</f>
        <v>221589.06688299999</v>
      </c>
      <c r="I14" s="6">
        <f t="shared" si="1"/>
        <v>125.0171127037712</v>
      </c>
      <c r="J14" s="6">
        <f t="shared" si="1"/>
        <v>125.97528127113328</v>
      </c>
      <c r="K14" s="6">
        <f t="shared" si="1"/>
        <v>117.86652493776594</v>
      </c>
    </row>
    <row r="15" spans="1:11" x14ac:dyDescent="0.3">
      <c r="A15" s="13"/>
      <c r="B15" s="8" t="s">
        <v>29</v>
      </c>
      <c r="C15" s="7"/>
      <c r="D15" s="7"/>
      <c r="E15" s="7"/>
      <c r="F15" s="7"/>
      <c r="G15" s="7"/>
      <c r="H15" s="7"/>
      <c r="I15" s="6"/>
      <c r="J15" s="6"/>
      <c r="K15" s="6"/>
    </row>
    <row r="16" spans="1:11" x14ac:dyDescent="0.3">
      <c r="A16" s="13" t="s">
        <v>26</v>
      </c>
      <c r="B16" s="17" t="s">
        <v>20</v>
      </c>
      <c r="C16" s="16">
        <f>D16+E16</f>
        <v>418414</v>
      </c>
      <c r="D16" s="16">
        <v>418414</v>
      </c>
      <c r="E16" s="16">
        <v>0</v>
      </c>
      <c r="F16" s="16">
        <f>G16+H16</f>
        <v>407043.22836399998</v>
      </c>
      <c r="G16" s="16">
        <v>395543.141864</v>
      </c>
      <c r="H16" s="16">
        <f>11484.6865+15.4</f>
        <v>11500.086499999999</v>
      </c>
      <c r="I16" s="15">
        <f>F16/C16*100</f>
        <v>97.282411287385216</v>
      </c>
      <c r="J16" s="15">
        <f>G16/D16*100</f>
        <v>94.533916614644824</v>
      </c>
      <c r="K16" s="15"/>
    </row>
    <row r="17" spans="1:11" x14ac:dyDescent="0.3">
      <c r="A17" s="13" t="s">
        <v>26</v>
      </c>
      <c r="B17" s="17" t="s">
        <v>19</v>
      </c>
      <c r="C17" s="16">
        <f>D17+E17</f>
        <v>18500</v>
      </c>
      <c r="D17" s="16">
        <v>18500</v>
      </c>
      <c r="E17" s="16">
        <v>0</v>
      </c>
      <c r="F17" s="16">
        <f>G17+H17</f>
        <v>0</v>
      </c>
      <c r="G17" s="16">
        <v>0</v>
      </c>
      <c r="H17" s="16">
        <v>0</v>
      </c>
      <c r="I17" s="15">
        <f>F17/C17*100</f>
        <v>0</v>
      </c>
      <c r="J17" s="15">
        <f>G17/D17*100</f>
        <v>0</v>
      </c>
      <c r="K17" s="15"/>
    </row>
    <row r="18" spans="1:11" x14ac:dyDescent="0.3">
      <c r="A18" s="13"/>
      <c r="B18" s="8" t="s">
        <v>28</v>
      </c>
      <c r="C18" s="7"/>
      <c r="D18" s="7"/>
      <c r="E18" s="7"/>
      <c r="F18" s="7"/>
      <c r="G18" s="7"/>
      <c r="H18" s="7"/>
      <c r="I18" s="6"/>
      <c r="J18" s="6"/>
      <c r="K18" s="6"/>
    </row>
    <row r="19" spans="1:11" ht="37.5" x14ac:dyDescent="0.3">
      <c r="A19" s="13" t="s">
        <v>26</v>
      </c>
      <c r="B19" s="17" t="s">
        <v>27</v>
      </c>
      <c r="C19" s="16">
        <f>D19+E19</f>
        <v>100000</v>
      </c>
      <c r="D19" s="16">
        <v>28000</v>
      </c>
      <c r="E19" s="16">
        <v>72000</v>
      </c>
      <c r="F19" s="16">
        <f>G19+H19</f>
        <v>74056.349891999998</v>
      </c>
      <c r="G19" s="16">
        <v>15807.987601999999</v>
      </c>
      <c r="H19" s="16">
        <v>58248.362289999997</v>
      </c>
      <c r="I19" s="15">
        <f>F19/C19*100</f>
        <v>74.056349892</v>
      </c>
      <c r="J19" s="15">
        <f>G19/D19*100</f>
        <v>56.457098578571433</v>
      </c>
      <c r="K19" s="15">
        <f>H19/E19*100</f>
        <v>80.900503180555546</v>
      </c>
    </row>
    <row r="20" spans="1:11" x14ac:dyDescent="0.3">
      <c r="A20" s="13" t="s">
        <v>26</v>
      </c>
      <c r="B20" s="17" t="s">
        <v>25</v>
      </c>
      <c r="C20" s="16">
        <f>D20+E20</f>
        <v>1049000</v>
      </c>
      <c r="D20" s="16">
        <v>1049000</v>
      </c>
      <c r="E20" s="16">
        <v>0</v>
      </c>
      <c r="F20" s="16">
        <f>G20+H20</f>
        <v>1013162.0802889999</v>
      </c>
      <c r="G20" s="16">
        <v>1013012.0802889999</v>
      </c>
      <c r="H20" s="16">
        <v>150</v>
      </c>
      <c r="I20" s="15">
        <f>F20/C20*100</f>
        <v>96.583611085700653</v>
      </c>
      <c r="J20" s="15">
        <f>G20/D20*100</f>
        <v>96.56931175300285</v>
      </c>
      <c r="K20" s="15"/>
    </row>
    <row r="21" spans="1:11" ht="93.75" x14ac:dyDescent="0.3">
      <c r="A21" s="13">
        <v>2</v>
      </c>
      <c r="B21" s="8" t="s">
        <v>24</v>
      </c>
      <c r="C21" s="7">
        <f>D21+E21</f>
        <v>2000</v>
      </c>
      <c r="D21" s="7">
        <v>2000</v>
      </c>
      <c r="E21" s="7">
        <v>0</v>
      </c>
      <c r="F21" s="7">
        <f>G21+H21</f>
        <v>0</v>
      </c>
      <c r="G21" s="7"/>
      <c r="H21" s="7"/>
      <c r="I21" s="6">
        <f>F21/C21*100</f>
        <v>0</v>
      </c>
      <c r="J21" s="6">
        <f>G21/D21*100</f>
        <v>0</v>
      </c>
      <c r="K21" s="6"/>
    </row>
    <row r="22" spans="1:11" x14ac:dyDescent="0.3">
      <c r="A22" s="13">
        <v>3</v>
      </c>
      <c r="B22" s="8" t="s">
        <v>23</v>
      </c>
      <c r="C22" s="7">
        <f>D22+E22</f>
        <v>0</v>
      </c>
      <c r="D22" s="7">
        <v>0</v>
      </c>
      <c r="E22" s="7">
        <v>0</v>
      </c>
      <c r="F22" s="7">
        <f>G22+H22</f>
        <v>853.70800799999995</v>
      </c>
      <c r="G22" s="7">
        <v>853.70800799999995</v>
      </c>
      <c r="H22" s="7">
        <v>0</v>
      </c>
      <c r="I22" s="6"/>
      <c r="J22" s="6"/>
      <c r="K22" s="6"/>
    </row>
    <row r="23" spans="1:11" x14ac:dyDescent="0.3">
      <c r="A23" s="9" t="s">
        <v>4</v>
      </c>
      <c r="B23" s="12" t="s">
        <v>22</v>
      </c>
      <c r="C23" s="11">
        <f>D23+E23</f>
        <v>4871472</v>
      </c>
      <c r="D23" s="11">
        <f>1406560+87780</f>
        <v>1494340</v>
      </c>
      <c r="E23" s="11">
        <f>3346219+30913</f>
        <v>3377132</v>
      </c>
      <c r="F23" s="11">
        <f>G23+H23</f>
        <v>5059411.4951889999</v>
      </c>
      <c r="G23" s="11">
        <v>1569104.092582</v>
      </c>
      <c r="H23" s="11">
        <f>2833224.319651+657083.082956</f>
        <v>3490307.4026070004</v>
      </c>
      <c r="I23" s="10">
        <f>F23/C23*100</f>
        <v>103.8579611088599</v>
      </c>
      <c r="J23" s="10">
        <f>G23/D23*100</f>
        <v>105.00315139673701</v>
      </c>
      <c r="K23" s="10">
        <f>H23/E23*100</f>
        <v>103.35122827911376</v>
      </c>
    </row>
    <row r="24" spans="1:11" x14ac:dyDescent="0.3">
      <c r="A24" s="13"/>
      <c r="B24" s="17" t="s">
        <v>21</v>
      </c>
      <c r="C24" s="7"/>
      <c r="D24" s="7"/>
      <c r="E24" s="7"/>
      <c r="F24" s="7"/>
      <c r="G24" s="7"/>
      <c r="H24" s="7"/>
      <c r="I24" s="6"/>
      <c r="J24" s="6"/>
      <c r="K24" s="6"/>
    </row>
    <row r="25" spans="1:11" x14ac:dyDescent="0.3">
      <c r="A25" s="13">
        <v>1</v>
      </c>
      <c r="B25" s="17" t="s">
        <v>20</v>
      </c>
      <c r="C25" s="16">
        <f t="shared" ref="C25:C35" si="4">D25+E25</f>
        <v>2228387</v>
      </c>
      <c r="D25" s="16">
        <f>391279+12695+5179</f>
        <v>409153</v>
      </c>
      <c r="E25" s="16">
        <f>1795845+23389</f>
        <v>1819234</v>
      </c>
      <c r="F25" s="16">
        <f t="shared" ref="F25:F35" si="5">G25+H25</f>
        <v>2130410.3101059999</v>
      </c>
      <c r="G25" s="16">
        <v>363858.85146199999</v>
      </c>
      <c r="H25" s="16">
        <f>1764887.353891+1664.104753</f>
        <v>1766551.4586439999</v>
      </c>
      <c r="I25" s="15">
        <f>F25/C25*100</f>
        <v>95.603246209298476</v>
      </c>
      <c r="J25" s="15">
        <f>G25/D25*100</f>
        <v>88.929777237854793</v>
      </c>
      <c r="K25" s="15">
        <f>H25/E25*100</f>
        <v>97.104136061880979</v>
      </c>
    </row>
    <row r="26" spans="1:11" x14ac:dyDescent="0.3">
      <c r="A26" s="13">
        <v>2</v>
      </c>
      <c r="B26" s="17" t="s">
        <v>19</v>
      </c>
      <c r="C26" s="16">
        <f t="shared" si="4"/>
        <v>18860</v>
      </c>
      <c r="D26" s="16">
        <v>18860</v>
      </c>
      <c r="E26" s="16"/>
      <c r="F26" s="16">
        <f t="shared" si="5"/>
        <v>14068.911244999999</v>
      </c>
      <c r="G26" s="16">
        <v>13856.235245</v>
      </c>
      <c r="H26" s="16">
        <v>212.67599999999999</v>
      </c>
      <c r="I26" s="15">
        <f>F26/C26*100</f>
        <v>74.596560153764585</v>
      </c>
      <c r="J26" s="15">
        <f>G26/D26*100</f>
        <v>73.468903738069997</v>
      </c>
      <c r="K26" s="15"/>
    </row>
    <row r="27" spans="1:11" ht="37.5" x14ac:dyDescent="0.3">
      <c r="A27" s="9" t="s">
        <v>18</v>
      </c>
      <c r="B27" s="12" t="s">
        <v>17</v>
      </c>
      <c r="C27" s="11">
        <f t="shared" si="4"/>
        <v>0</v>
      </c>
      <c r="D27" s="11">
        <v>0</v>
      </c>
      <c r="E27" s="11">
        <v>0</v>
      </c>
      <c r="F27" s="11">
        <f t="shared" si="5"/>
        <v>0</v>
      </c>
      <c r="G27" s="11"/>
      <c r="H27" s="11"/>
      <c r="I27" s="10"/>
      <c r="J27" s="10"/>
      <c r="K27" s="10"/>
    </row>
    <row r="28" spans="1:11" x14ac:dyDescent="0.3">
      <c r="A28" s="9" t="s">
        <v>16</v>
      </c>
      <c r="B28" s="12" t="s">
        <v>15</v>
      </c>
      <c r="C28" s="11">
        <f t="shared" si="4"/>
        <v>1000</v>
      </c>
      <c r="D28" s="11">
        <v>1000</v>
      </c>
      <c r="E28" s="11">
        <v>0</v>
      </c>
      <c r="F28" s="11">
        <f t="shared" si="5"/>
        <v>1000</v>
      </c>
      <c r="G28" s="11">
        <v>1000</v>
      </c>
      <c r="H28" s="11">
        <v>0</v>
      </c>
      <c r="I28" s="10">
        <f>F28/C28*100</f>
        <v>100</v>
      </c>
      <c r="J28" s="10">
        <f>G28/D28*100</f>
        <v>100</v>
      </c>
      <c r="K28" s="10"/>
    </row>
    <row r="29" spans="1:11" x14ac:dyDescent="0.3">
      <c r="A29" s="9" t="s">
        <v>14</v>
      </c>
      <c r="B29" s="12" t="s">
        <v>13</v>
      </c>
      <c r="C29" s="11">
        <f t="shared" si="4"/>
        <v>129680</v>
      </c>
      <c r="D29" s="11">
        <v>67717</v>
      </c>
      <c r="E29" s="11">
        <v>61963</v>
      </c>
      <c r="F29" s="11">
        <f t="shared" si="5"/>
        <v>0</v>
      </c>
      <c r="G29" s="11"/>
      <c r="H29" s="11"/>
      <c r="I29" s="10">
        <f>F29/C29*100</f>
        <v>0</v>
      </c>
      <c r="J29" s="10">
        <f>G29/D29*100</f>
        <v>0</v>
      </c>
      <c r="K29" s="10">
        <f>H29/E29*100</f>
        <v>0</v>
      </c>
    </row>
    <row r="30" spans="1:11" x14ac:dyDescent="0.3">
      <c r="A30" s="9" t="s">
        <v>12</v>
      </c>
      <c r="B30" s="12" t="s">
        <v>11</v>
      </c>
      <c r="C30" s="11">
        <f t="shared" si="4"/>
        <v>0</v>
      </c>
      <c r="D30" s="11">
        <v>0</v>
      </c>
      <c r="E30" s="11">
        <v>0</v>
      </c>
      <c r="F30" s="11">
        <f t="shared" si="5"/>
        <v>0</v>
      </c>
      <c r="G30" s="11"/>
      <c r="H30" s="11"/>
      <c r="I30" s="10"/>
      <c r="J30" s="10"/>
      <c r="K30" s="10"/>
    </row>
    <row r="31" spans="1:11" x14ac:dyDescent="0.3">
      <c r="A31" s="9" t="s">
        <v>10</v>
      </c>
      <c r="B31" s="14" t="s">
        <v>9</v>
      </c>
      <c r="C31" s="11">
        <f t="shared" si="4"/>
        <v>568420</v>
      </c>
      <c r="D31" s="11">
        <f>D32+D35</f>
        <v>568420</v>
      </c>
      <c r="E31" s="11">
        <f>E32+E35</f>
        <v>0</v>
      </c>
      <c r="F31" s="11">
        <f t="shared" si="5"/>
        <v>0</v>
      </c>
      <c r="G31" s="11"/>
      <c r="H31" s="11"/>
      <c r="I31" s="10">
        <f t="shared" ref="I31:J33" si="6">F31/C31*100</f>
        <v>0</v>
      </c>
      <c r="J31" s="10">
        <f t="shared" si="6"/>
        <v>0</v>
      </c>
      <c r="K31" s="10"/>
    </row>
    <row r="32" spans="1:11" ht="37.5" x14ac:dyDescent="0.3">
      <c r="A32" s="9" t="s">
        <v>8</v>
      </c>
      <c r="B32" s="12" t="s">
        <v>7</v>
      </c>
      <c r="C32" s="11">
        <f t="shared" si="4"/>
        <v>207662</v>
      </c>
      <c r="D32" s="11">
        <f>D33+D34</f>
        <v>207662</v>
      </c>
      <c r="E32" s="11">
        <f>E33+E34</f>
        <v>0</v>
      </c>
      <c r="F32" s="11">
        <f t="shared" si="5"/>
        <v>0</v>
      </c>
      <c r="G32" s="11">
        <f>G33+G34</f>
        <v>0</v>
      </c>
      <c r="H32" s="11">
        <f>H33+H34</f>
        <v>0</v>
      </c>
      <c r="I32" s="10">
        <f t="shared" si="6"/>
        <v>0</v>
      </c>
      <c r="J32" s="10">
        <f t="shared" si="6"/>
        <v>0</v>
      </c>
      <c r="K32" s="10"/>
    </row>
    <row r="33" spans="1:11" ht="37.5" hidden="1" x14ac:dyDescent="0.3">
      <c r="A33" s="13">
        <v>1</v>
      </c>
      <c r="B33" s="8" t="s">
        <v>6</v>
      </c>
      <c r="C33" s="7">
        <f t="shared" si="4"/>
        <v>176100</v>
      </c>
      <c r="D33" s="7">
        <v>176100</v>
      </c>
      <c r="E33" s="7">
        <v>0</v>
      </c>
      <c r="F33" s="7">
        <f t="shared" si="5"/>
        <v>0</v>
      </c>
      <c r="G33" s="7"/>
      <c r="H33" s="7"/>
      <c r="I33" s="6">
        <f t="shared" si="6"/>
        <v>0</v>
      </c>
      <c r="J33" s="6">
        <f t="shared" si="6"/>
        <v>0</v>
      </c>
      <c r="K33" s="6"/>
    </row>
    <row r="34" spans="1:11" ht="37.5" hidden="1" x14ac:dyDescent="0.3">
      <c r="A34" s="13">
        <v>2</v>
      </c>
      <c r="B34" s="8" t="s">
        <v>5</v>
      </c>
      <c r="C34" s="7">
        <f t="shared" si="4"/>
        <v>31562</v>
      </c>
      <c r="D34" s="7">
        <v>31562</v>
      </c>
      <c r="E34" s="7">
        <v>0</v>
      </c>
      <c r="F34" s="7">
        <f t="shared" si="5"/>
        <v>0</v>
      </c>
      <c r="G34" s="7"/>
      <c r="H34" s="7"/>
      <c r="I34" s="6"/>
      <c r="J34" s="6">
        <f>G34/D34*100</f>
        <v>0</v>
      </c>
      <c r="K34" s="6"/>
    </row>
    <row r="35" spans="1:11" ht="37.5" x14ac:dyDescent="0.3">
      <c r="A35" s="9" t="s">
        <v>4</v>
      </c>
      <c r="B35" s="12" t="s">
        <v>3</v>
      </c>
      <c r="C35" s="11">
        <f t="shared" si="4"/>
        <v>360758</v>
      </c>
      <c r="D35" s="11">
        <v>360758</v>
      </c>
      <c r="E35" s="11">
        <v>0</v>
      </c>
      <c r="F35" s="11">
        <f t="shared" si="5"/>
        <v>0</v>
      </c>
      <c r="G35" s="11"/>
      <c r="H35" s="11"/>
      <c r="I35" s="10">
        <f>F35/C35*100</f>
        <v>0</v>
      </c>
      <c r="J35" s="10">
        <f>G35/D35*100</f>
        <v>0</v>
      </c>
      <c r="K35" s="10"/>
    </row>
    <row r="36" spans="1:11" ht="37.5" hidden="1" x14ac:dyDescent="0.3">
      <c r="A36" s="9"/>
      <c r="B36" s="8" t="s">
        <v>2</v>
      </c>
      <c r="C36" s="7"/>
      <c r="D36" s="7"/>
      <c r="E36" s="7"/>
      <c r="F36" s="7"/>
      <c r="G36" s="7"/>
      <c r="H36" s="7"/>
      <c r="I36" s="6" t="e">
        <f>F36/C36*100</f>
        <v>#DIV/0!</v>
      </c>
      <c r="J36" s="6" t="e">
        <f>G36/D36*100</f>
        <v>#DIV/0!</v>
      </c>
      <c r="K36" s="6" t="e">
        <f>H36/E36*100</f>
        <v>#DIV/0!</v>
      </c>
    </row>
    <row r="37" spans="1:11" x14ac:dyDescent="0.3">
      <c r="A37" s="5" t="s">
        <v>1</v>
      </c>
      <c r="B37" s="4" t="s">
        <v>0</v>
      </c>
      <c r="C37" s="3">
        <f>D37+E37</f>
        <v>0</v>
      </c>
      <c r="D37" s="3"/>
      <c r="E37" s="3"/>
      <c r="F37" s="3">
        <f>G37+H37</f>
        <v>2297877.2148210001</v>
      </c>
      <c r="G37" s="3">
        <v>1787234.4021739999</v>
      </c>
      <c r="H37" s="3">
        <f>494288.495164+16354.317483</f>
        <v>510642.81264700001</v>
      </c>
      <c r="I37" s="2"/>
      <c r="J37" s="2"/>
      <c r="K37" s="2"/>
    </row>
  </sheetData>
  <mergeCells count="9">
    <mergeCell ref="I8:K8"/>
    <mergeCell ref="A4:K4"/>
    <mergeCell ref="A5:K5"/>
    <mergeCell ref="A8:A9"/>
    <mergeCell ref="B8:B9"/>
    <mergeCell ref="C8:C9"/>
    <mergeCell ref="D8:E8"/>
    <mergeCell ref="F8:F9"/>
    <mergeCell ref="G8:H8"/>
  </mergeCells>
  <pageMargins left="0.31496062992125984" right="0.31496062992125984" top="0.43307086614173229" bottom="0.39370078740157483" header="0.31496062992125984" footer="0.31496062992125984"/>
  <pageSetup paperSize="9" scale="80" orientation="landscape" r:id="rId1"/>
  <headerFooter>
    <oddFooter>&amp;R &amp;P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490F752-119B-491A-8AFB-363AC8A4013C}"/>
</file>

<file path=customXml/itemProps2.xml><?xml version="1.0" encoding="utf-8"?>
<ds:datastoreItem xmlns:ds="http://schemas.openxmlformats.org/officeDocument/2006/customXml" ds:itemID="{17372336-F88D-4CBA-801F-31008B032F92}"/>
</file>

<file path=customXml/itemProps3.xml><?xml version="1.0" encoding="utf-8"?>
<ds:datastoreItem xmlns:ds="http://schemas.openxmlformats.org/officeDocument/2006/customXml" ds:itemID="{FF084751-EC0C-4E82-866B-7215F866498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Bao cao</vt:lpstr>
      <vt:lpstr>'Bao cao'!Print_Titles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letranhongthai</dc:creator>
  <cp:lastModifiedBy>nguyenvonhathang</cp:lastModifiedBy>
  <dcterms:created xsi:type="dcterms:W3CDTF">2019-04-04T02:42:39Z</dcterms:created>
  <dcterms:modified xsi:type="dcterms:W3CDTF">2019-04-11T04:06:44Z</dcterms:modified>
</cp:coreProperties>
</file>