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2760" yWindow="32760" windowWidth="19200" windowHeight="11385"/>
  </bookViews>
  <sheets>
    <sheet name="Sheet1" sheetId="1" r:id="rId1"/>
  </sheets>
  <calcPr calcId="124519"/>
</workbook>
</file>

<file path=xl/calcChain.xml><?xml version="1.0" encoding="utf-8"?>
<calcChain xmlns="http://schemas.openxmlformats.org/spreadsheetml/2006/main">
  <c r="E37" i="1"/>
  <c r="E38"/>
  <c r="E51"/>
  <c r="F51"/>
  <c r="E66"/>
  <c r="E61"/>
  <c r="G61" s="1"/>
  <c r="F69"/>
  <c r="F70"/>
  <c r="F71"/>
  <c r="F68"/>
  <c r="D41"/>
  <c r="E41"/>
  <c r="F41"/>
  <c r="H41" s="1"/>
  <c r="C41"/>
  <c r="H36"/>
  <c r="H37"/>
  <c r="H40"/>
  <c r="H43"/>
  <c r="H44"/>
  <c r="H45"/>
  <c r="H47"/>
  <c r="H48"/>
  <c r="H49"/>
  <c r="H51"/>
  <c r="H56"/>
  <c r="H57"/>
  <c r="H58"/>
  <c r="H59"/>
  <c r="G36"/>
  <c r="G37"/>
  <c r="G40"/>
  <c r="G41"/>
  <c r="G42"/>
  <c r="G43"/>
  <c r="G44"/>
  <c r="G45"/>
  <c r="G47"/>
  <c r="G48"/>
  <c r="G49"/>
  <c r="G51"/>
  <c r="G56"/>
  <c r="G57"/>
  <c r="G58"/>
  <c r="G59"/>
  <c r="D29"/>
  <c r="E29"/>
  <c r="F29"/>
  <c r="C29"/>
  <c r="H29"/>
  <c r="H30"/>
  <c r="H31"/>
  <c r="H32"/>
  <c r="H33"/>
  <c r="G29"/>
  <c r="G30"/>
  <c r="G31"/>
  <c r="G32"/>
  <c r="G33"/>
  <c r="D21"/>
  <c r="E21"/>
  <c r="F21"/>
  <c r="H21"/>
  <c r="C21"/>
  <c r="H23"/>
  <c r="H24"/>
  <c r="H25"/>
  <c r="H27"/>
  <c r="G23"/>
  <c r="G24"/>
  <c r="G25"/>
  <c r="G27"/>
  <c r="H22"/>
  <c r="G22"/>
  <c r="D13"/>
  <c r="D10" s="1"/>
  <c r="D9" s="1"/>
  <c r="D8" s="1"/>
  <c r="E13"/>
  <c r="E10" s="1"/>
  <c r="F13"/>
  <c r="F10" s="1"/>
  <c r="C13"/>
  <c r="C10" s="1"/>
  <c r="C9" s="1"/>
  <c r="C8" s="1"/>
  <c r="A63"/>
  <c r="A64"/>
  <c r="A65" s="1"/>
  <c r="A66" s="1"/>
  <c r="A57"/>
  <c r="A58"/>
  <c r="A13"/>
  <c r="A21"/>
  <c r="A29" s="1"/>
  <c r="A36" s="1"/>
  <c r="A37" s="1"/>
  <c r="A40" s="1"/>
  <c r="A41" s="1"/>
  <c r="A46" s="1"/>
  <c r="A47" s="1"/>
  <c r="A48" s="1"/>
  <c r="A49" s="1"/>
  <c r="A50" s="1"/>
  <c r="G21"/>
  <c r="G13"/>
  <c r="F9" l="1"/>
  <c r="H10"/>
  <c r="G10"/>
  <c r="H13"/>
  <c r="E9"/>
  <c r="F8" l="1"/>
  <c r="H8" s="1"/>
  <c r="H9"/>
  <c r="G9"/>
  <c r="E8"/>
  <c r="G8" l="1"/>
</calcChain>
</file>

<file path=xl/sharedStrings.xml><?xml version="1.0" encoding="utf-8"?>
<sst xmlns="http://schemas.openxmlformats.org/spreadsheetml/2006/main" count="98" uniqueCount="73">
  <si>
    <t>Đơn vị: Triệu đồng</t>
  </si>
  <si>
    <t>STT</t>
  </si>
  <si>
    <t>NỘI DUNG</t>
  </si>
  <si>
    <t>A</t>
  </si>
  <si>
    <t>B</t>
  </si>
  <si>
    <t>I</t>
  </si>
  <si>
    <t>II</t>
  </si>
  <si>
    <t>III</t>
  </si>
  <si>
    <t>IV</t>
  </si>
  <si>
    <t>C</t>
  </si>
  <si>
    <t>D</t>
  </si>
  <si>
    <t>-</t>
  </si>
  <si>
    <t>SO SÁNH (%)</t>
  </si>
  <si>
    <t>Thu nội địa</t>
  </si>
  <si>
    <t>Thu từ khu vực DNNN do Trung ương quản lý</t>
  </si>
  <si>
    <t>(Chi tiết theo sắc thuế)</t>
  </si>
  <si>
    <t xml:space="preserve">Thu từ khu vực doanh nghiệp có vốn đầu tư nước ngoài </t>
  </si>
  <si>
    <t>Thu từ khu vực kinh tế ngoài quốc doanh</t>
  </si>
  <si>
    <t>Thuế thu nhập cá nhân</t>
  </si>
  <si>
    <t>Thuế bảo vệ môi trường</t>
  </si>
  <si>
    <t>Thuế  BVMT thu từ hàng hóa sản xuất, kinh doanh trong nước</t>
  </si>
  <si>
    <t>Thuế  BVMT thu từ hàng hóa nhập khẩu</t>
  </si>
  <si>
    <t>Lệ phí trước bạ</t>
  </si>
  <si>
    <t xml:space="preserve">Thu phí, lệ phí </t>
  </si>
  <si>
    <t xml:space="preserve"> Phí và lệ phí trung ương</t>
  </si>
  <si>
    <t xml:space="preserve"> Phí và lệ phí huyện</t>
  </si>
  <si>
    <t xml:space="preserve"> 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</si>
  <si>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</si>
  <si>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</si>
  <si>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</si>
  <si>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</si>
  <si>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</si>
  <si>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</si>
  <si>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</si>
  <si>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</si>
  <si>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</si>
  <si>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</si>
  <si>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</si>
  <si>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</si>
  <si>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</si>
  <si>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</si>
  <si>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</si>
  <si>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</si>
  <si>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</si>
  <si>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DỰ TOÁN</t>
  </si>
  <si>
    <t>Thu từ dầu thô</t>
  </si>
  <si>
    <t>Thu từ hoạt động xuất nhập khẩu</t>
  </si>
  <si>
    <t>(Quyết toán đã được Hội đồng nhân dân phê chuẩn)</t>
  </si>
  <si>
    <t>QUYẾT TOÁN</t>
  </si>
  <si>
    <t>Biểu số 63/CK-NSNN</t>
  </si>
  <si>
    <t>TỔNG THU NSNN</t>
  </si>
  <si>
    <t>THU NSĐP</t>
  </si>
  <si>
    <t>TỔNG NGUỒN THU NSNN</t>
  </si>
  <si>
    <t>TỔNG THU CÂN ĐỐI NSNN</t>
  </si>
  <si>
    <t>Thu từ khu vực DNNN do Địa phương quản lý</t>
  </si>
  <si>
    <t xml:space="preserve"> Phí và lệ phí tỉnh</t>
  </si>
  <si>
    <t>THU TỪ QUỸ DỰ TRỮ TÀI CHÍNH</t>
  </si>
  <si>
    <t>THU KẾT DƯ NĂM TRƯỚC</t>
  </si>
  <si>
    <t>THU CHUYỂN NGUỒN TỪ NĂM TRƯỚC CHUYỂN SANG</t>
  </si>
  <si>
    <t>- Thuế giá trị gia tăng</t>
  </si>
  <si>
    <t>- Thuế thu nhập doanh nghiệp</t>
  </si>
  <si>
    <t>- Thuế tiêu thụ đặc biệt</t>
  </si>
  <si>
    <t>- Thuế tài nguyên</t>
  </si>
  <si>
    <t>- Thu từ thu nhập sau thuế</t>
  </si>
  <si>
    <t>- Thuế môn bài</t>
  </si>
  <si>
    <t>- Thu khác</t>
  </si>
  <si>
    <t xml:space="preserve"> - Thu tiền thuê mặt đất, mặt nước</t>
  </si>
  <si>
    <t>QUYẾT TOÁN THU NGÂN SÁCH NHÀ NƯỚC NĂM 2017</t>
  </si>
  <si>
    <t xml:space="preserve">       ỦY BAN NHÂN DÂN
          TỈNH LONG AN</t>
  </si>
  <si>
    <t>Thuế giá trị gia tăng</t>
  </si>
  <si>
    <t>Thuế thu nhập doanh nghiệp</t>
  </si>
  <si>
    <t>Thu từ thu nhập sau thuế</t>
  </si>
  <si>
    <t>Thuế tiêu thụ đặc biệt</t>
  </si>
</sst>
</file>

<file path=xl/styles.xml><?xml version="1.0" encoding="utf-8"?>
<styleSheet xmlns="http://schemas.openxmlformats.org/spreadsheetml/2006/main">
  <numFmts count="7">
    <numFmt numFmtId="44" formatCode="_(&quot;$&quot;* #,##0.00_);_(&quot;$&quot;* \(#,##0.00\);_(&quot;$&quot;* &quot;-&quot;??_);_(@_)"/>
    <numFmt numFmtId="43" formatCode="_(* #,##0.00_);_(* \(#,##0.00\);_(* &quot;-&quot;??_);_(@_)"/>
    <numFmt numFmtId="174" formatCode="_(* #,##0_);_(* \(#,##0\);_(* &quot;-&quot;??_);_(@_)"/>
    <numFmt numFmtId="175" formatCode="#,###;\-#,###;&quot;&quot;;_(@_)"/>
    <numFmt numFmtId="176" formatCode="0.0%"/>
    <numFmt numFmtId="180" formatCode="#,##0.00000"/>
    <numFmt numFmtId="181" formatCode="#,##0.000000"/>
  </numFmts>
  <fonts count="19">
    <font>
      <sz val="11"/>
      <color theme="1"/>
      <name val="Calibri"/>
      <family val="2"/>
      <scheme val="minor"/>
    </font>
    <font>
      <sz val="12"/>
      <name val=".VnArial Narrow"/>
    </font>
    <font>
      <sz val="12"/>
      <name val=".VnArial Narrow"/>
      <family val="2"/>
    </font>
    <font>
      <sz val="12"/>
      <name val="Times New Roman"/>
      <family val="1"/>
    </font>
    <font>
      <b/>
      <sz val="12"/>
      <name val="Times New Roman"/>
      <family val="1"/>
    </font>
    <font>
      <i/>
      <sz val="12"/>
      <name val="Times New Roman"/>
      <family val="1"/>
    </font>
    <font>
      <i/>
      <sz val="14"/>
      <name val="Times New Roman"/>
      <family val="1"/>
    </font>
    <font>
      <sz val="14"/>
      <name val="Times New Roman"/>
      <family val="1"/>
    </font>
    <font>
      <sz val="12"/>
      <name val=".VnTime"/>
      <family val="2"/>
    </font>
    <font>
      <sz val="10"/>
      <name val="Arial"/>
      <family val="2"/>
      <charset val="163"/>
    </font>
    <font>
      <sz val="13"/>
      <name val=".VnTime"/>
      <family val="2"/>
    </font>
    <font>
      <sz val="11"/>
      <name val="Times New Roman"/>
      <family val="1"/>
      <charset val="163"/>
    </font>
    <font>
      <sz val="11"/>
      <name val="Times New Roman"/>
      <family val="1"/>
    </font>
    <font>
      <b/>
      <u/>
      <sz val="12"/>
      <name val="Times New Roman"/>
      <family val="1"/>
    </font>
    <font>
      <sz val="10"/>
      <name val="Times New Roman"/>
      <family val="1"/>
    </font>
    <font>
      <b/>
      <sz val="16"/>
      <name val="Times New Roman"/>
      <family val="1"/>
    </font>
    <font>
      <sz val="11"/>
      <color theme="1"/>
      <name val="Calibri"/>
      <family val="2"/>
      <scheme val="minor"/>
    </font>
    <font>
      <sz val="11"/>
      <color theme="1"/>
      <name val="Calibri"/>
      <family val="2"/>
      <charset val="163"/>
      <scheme val="minor"/>
    </font>
    <font>
      <b/>
      <sz val="13"/>
      <name val="Times New Roman"/>
      <family val="1"/>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s>
  <cellStyleXfs count="13">
    <xf numFmtId="0" fontId="0" fillId="0" borderId="0"/>
    <xf numFmtId="43" fontId="16"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175" fontId="10" fillId="0" borderId="0" applyFont="0" applyFill="0" applyBorder="0" applyAlignment="0" applyProtection="0"/>
    <xf numFmtId="0" fontId="8" fillId="0" borderId="0"/>
    <xf numFmtId="0" fontId="9" fillId="0" borderId="0"/>
    <xf numFmtId="0" fontId="2" fillId="0" borderId="0"/>
    <xf numFmtId="0" fontId="17" fillId="0" borderId="0"/>
    <xf numFmtId="0" fontId="8" fillId="0" borderId="0"/>
    <xf numFmtId="0" fontId="11" fillId="0" borderId="0"/>
    <xf numFmtId="0" fontId="1" fillId="0" borderId="0"/>
    <xf numFmtId="9" fontId="14" fillId="0" borderId="0" applyFont="0" applyFill="0" applyBorder="0" applyAlignment="0" applyProtection="0"/>
  </cellStyleXfs>
  <cellXfs count="74">
    <xf numFmtId="0" fontId="0" fillId="0" borderId="0" xfId="0"/>
    <xf numFmtId="0" fontId="7" fillId="0" borderId="0" xfId="5" applyFont="1" applyFill="1"/>
    <xf numFmtId="0" fontId="3" fillId="0" borderId="0" xfId="5" applyFont="1" applyFill="1"/>
    <xf numFmtId="0" fontId="3" fillId="0" borderId="0" xfId="5" applyFont="1" applyFill="1" applyAlignment="1">
      <alignment horizontal="centerContinuous"/>
    </xf>
    <xf numFmtId="0" fontId="6" fillId="0" borderId="0" xfId="5" applyFont="1" applyFill="1" applyAlignment="1">
      <alignment horizontal="left"/>
    </xf>
    <xf numFmtId="3" fontId="3" fillId="0" borderId="1" xfId="5" applyNumberFormat="1" applyFont="1" applyFill="1" applyBorder="1"/>
    <xf numFmtId="0" fontId="6" fillId="0" borderId="0" xfId="5" applyFont="1" applyFill="1"/>
    <xf numFmtId="0" fontId="3" fillId="0" borderId="0" xfId="5" applyFont="1" applyFill="1" applyAlignment="1">
      <alignment horizontal="right"/>
    </xf>
    <xf numFmtId="0" fontId="5" fillId="0" borderId="0" xfId="5" applyFont="1" applyFill="1" applyAlignment="1">
      <alignment horizontal="right"/>
    </xf>
    <xf numFmtId="0" fontId="12" fillId="0" borderId="0" xfId="5" applyFont="1" applyFill="1"/>
    <xf numFmtId="3" fontId="13" fillId="0" borderId="1" xfId="5" applyNumberFormat="1" applyFont="1" applyFill="1" applyBorder="1"/>
    <xf numFmtId="0" fontId="4" fillId="0" borderId="0" xfId="0" applyFont="1" applyFill="1" applyAlignment="1"/>
    <xf numFmtId="0" fontId="7" fillId="0" borderId="0" xfId="0" applyFont="1" applyFill="1"/>
    <xf numFmtId="0" fontId="4" fillId="0" borderId="2" xfId="0" applyFont="1" applyFill="1" applyBorder="1" applyAlignment="1">
      <alignment horizontal="center"/>
    </xf>
    <xf numFmtId="0" fontId="4" fillId="0" borderId="1" xfId="0" applyFont="1" applyFill="1" applyBorder="1" applyAlignment="1">
      <alignment horizontal="center"/>
    </xf>
    <xf numFmtId="0" fontId="4" fillId="0" borderId="3" xfId="0" applyFont="1" applyFill="1" applyBorder="1"/>
    <xf numFmtId="0" fontId="3" fillId="0" borderId="1" xfId="0" applyFont="1" applyFill="1" applyBorder="1" applyAlignment="1">
      <alignment horizontal="center"/>
    </xf>
    <xf numFmtId="0" fontId="3" fillId="0" borderId="3" xfId="0" applyFont="1" applyFill="1" applyBorder="1"/>
    <xf numFmtId="0" fontId="6" fillId="0" borderId="0" xfId="0" applyFont="1" applyFill="1"/>
    <xf numFmtId="0" fontId="4" fillId="0" borderId="4" xfId="0" applyFont="1" applyFill="1" applyBorder="1"/>
    <xf numFmtId="0" fontId="5" fillId="0" borderId="1" xfId="0" quotePrefix="1" applyFont="1" applyFill="1" applyBorder="1" applyAlignment="1">
      <alignment horizontal="center"/>
    </xf>
    <xf numFmtId="0" fontId="5" fillId="0" borderId="1" xfId="0" applyFont="1" applyFill="1" applyBorder="1"/>
    <xf numFmtId="0" fontId="5" fillId="0" borderId="3" xfId="0" applyFont="1" applyFill="1" applyBorder="1"/>
    <xf numFmtId="0" fontId="3" fillId="0" borderId="1" xfId="0" applyFont="1" applyFill="1" applyBorder="1" applyAlignment="1">
      <alignment horizontal="center" vertical="center"/>
    </xf>
    <xf numFmtId="0" fontId="6" fillId="0" borderId="0" xfId="0" quotePrefix="1" applyFont="1" applyFill="1" applyAlignment="1">
      <alignment horizontal="left"/>
    </xf>
    <xf numFmtId="0" fontId="6" fillId="0" borderId="0" xfId="0" quotePrefix="1" applyFont="1" applyFill="1" applyBorder="1"/>
    <xf numFmtId="0" fontId="4" fillId="0" borderId="1" xfId="0" applyFont="1" applyFill="1" applyBorder="1" applyAlignment="1">
      <alignment horizontal="center" vertical="center"/>
    </xf>
    <xf numFmtId="0" fontId="3" fillId="0" borderId="3" xfId="0" applyFont="1" applyFill="1" applyBorder="1" applyAlignment="1">
      <alignment wrapText="1"/>
    </xf>
    <xf numFmtId="0" fontId="4" fillId="0" borderId="3" xfId="0" applyNumberFormat="1" applyFont="1" applyFill="1" applyBorder="1" applyAlignment="1">
      <alignment horizontal="left" vertical="center"/>
    </xf>
    <xf numFmtId="0" fontId="4" fillId="0" borderId="5" xfId="0" applyFont="1" applyFill="1" applyBorder="1" applyAlignment="1">
      <alignment horizontal="center" vertical="center"/>
    </xf>
    <xf numFmtId="0" fontId="4" fillId="0" borderId="6" xfId="0" applyNumberFormat="1" applyFont="1" applyFill="1" applyBorder="1" applyAlignment="1">
      <alignment horizontal="left" vertical="center" wrapText="1"/>
    </xf>
    <xf numFmtId="3" fontId="4" fillId="0" borderId="1" xfId="5" applyNumberFormat="1" applyFont="1" applyFill="1" applyBorder="1"/>
    <xf numFmtId="176" fontId="4" fillId="0" borderId="1" xfId="12" applyNumberFormat="1" applyFont="1" applyFill="1" applyBorder="1" applyAlignment="1"/>
    <xf numFmtId="3" fontId="7" fillId="0" borderId="0" xfId="5" applyNumberFormat="1" applyFont="1" applyFill="1"/>
    <xf numFmtId="3" fontId="4" fillId="0" borderId="5" xfId="5" applyNumberFormat="1" applyFont="1" applyFill="1" applyBorder="1"/>
    <xf numFmtId="3" fontId="4" fillId="0" borderId="7" xfId="5" applyNumberFormat="1" applyFont="1" applyFill="1" applyBorder="1"/>
    <xf numFmtId="176" fontId="3" fillId="0" borderId="1" xfId="12" applyNumberFormat="1" applyFont="1" applyFill="1" applyBorder="1" applyAlignment="1"/>
    <xf numFmtId="174" fontId="3" fillId="0" borderId="1" xfId="1" applyNumberFormat="1" applyFont="1" applyFill="1" applyBorder="1" applyAlignment="1"/>
    <xf numFmtId="174" fontId="3" fillId="0" borderId="1" xfId="1" quotePrefix="1" applyNumberFormat="1" applyFont="1" applyFill="1" applyBorder="1" applyAlignment="1">
      <alignment wrapText="1"/>
    </xf>
    <xf numFmtId="3" fontId="3" fillId="0" borderId="1" xfId="1" applyNumberFormat="1" applyFont="1" applyFill="1" applyBorder="1" applyAlignment="1"/>
    <xf numFmtId="174" fontId="3" fillId="0" borderId="1" xfId="1" applyNumberFormat="1" applyFont="1" applyFill="1" applyBorder="1" applyAlignment="1">
      <alignment horizontal="left"/>
    </xf>
    <xf numFmtId="174" fontId="3" fillId="0" borderId="1" xfId="1" applyNumberFormat="1" applyFont="1" applyFill="1" applyBorder="1" applyAlignment="1">
      <alignment wrapText="1"/>
    </xf>
    <xf numFmtId="174" fontId="3" fillId="0" borderId="1" xfId="1" quotePrefix="1" applyNumberFormat="1" applyFont="1" applyFill="1" applyBorder="1" applyAlignment="1">
      <alignment horizontal="left" wrapText="1"/>
    </xf>
    <xf numFmtId="3" fontId="4" fillId="0" borderId="1" xfId="1" applyNumberFormat="1" applyFont="1" applyFill="1" applyBorder="1" applyAlignment="1"/>
    <xf numFmtId="3" fontId="3" fillId="0" borderId="12" xfId="1" applyNumberFormat="1" applyFont="1" applyFill="1" applyBorder="1"/>
    <xf numFmtId="174" fontId="3" fillId="0" borderId="1" xfId="1" applyNumberFormat="1" applyFont="1" applyFill="1" applyBorder="1"/>
    <xf numFmtId="176" fontId="4" fillId="0" borderId="5" xfId="12" applyNumberFormat="1" applyFont="1" applyFill="1" applyBorder="1" applyAlignment="1"/>
    <xf numFmtId="3" fontId="5" fillId="0" borderId="1" xfId="1" applyNumberFormat="1" applyFont="1" applyFill="1" applyBorder="1" applyAlignment="1"/>
    <xf numFmtId="176" fontId="5" fillId="0" borderId="1" xfId="12" applyNumberFormat="1" applyFont="1" applyFill="1" applyBorder="1" applyAlignment="1"/>
    <xf numFmtId="0" fontId="6" fillId="0" borderId="0" xfId="0" applyFont="1" applyFill="1" applyAlignment="1">
      <alignment horizontal="left"/>
    </xf>
    <xf numFmtId="0" fontId="4" fillId="0" borderId="0" xfId="0" applyFont="1" applyFill="1" applyAlignment="1">
      <alignment horizontal="center"/>
    </xf>
    <xf numFmtId="0" fontId="5" fillId="0" borderId="0" xfId="0" applyNumberFormat="1" applyFont="1" applyFill="1" applyBorder="1" applyAlignment="1">
      <alignment horizontal="center" vertical="center" wrapText="1"/>
    </xf>
    <xf numFmtId="0" fontId="4" fillId="0" borderId="7" xfId="5"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4" fillId="0" borderId="8" xfId="5" applyFont="1" applyFill="1" applyBorder="1" applyAlignment="1">
      <alignment horizontal="center" vertical="center" wrapText="1"/>
    </xf>
    <xf numFmtId="0" fontId="2" fillId="0" borderId="9" xfId="0" applyFont="1" applyFill="1" applyBorder="1" applyAlignment="1">
      <alignment vertical="center" wrapText="1"/>
    </xf>
    <xf numFmtId="0" fontId="15" fillId="0" borderId="0" xfId="5" applyFont="1" applyFill="1" applyAlignment="1">
      <alignment horizont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3" fontId="12" fillId="0" borderId="0" xfId="5" applyNumberFormat="1" applyFont="1" applyFill="1"/>
    <xf numFmtId="0" fontId="3" fillId="2" borderId="1" xfId="0" applyFont="1" applyFill="1" applyBorder="1" applyAlignment="1">
      <alignment horizontal="center"/>
    </xf>
    <xf numFmtId="0" fontId="3" fillId="2" borderId="3" xfId="0" applyFont="1" applyFill="1" applyBorder="1"/>
    <xf numFmtId="3" fontId="3" fillId="2" borderId="1" xfId="1" applyNumberFormat="1" applyFont="1" applyFill="1" applyBorder="1" applyAlignment="1"/>
    <xf numFmtId="176" fontId="3" fillId="2" borderId="1" xfId="12" applyNumberFormat="1" applyFont="1" applyFill="1" applyBorder="1" applyAlignment="1"/>
    <xf numFmtId="0" fontId="5" fillId="2" borderId="1" xfId="0" applyFont="1" applyFill="1" applyBorder="1" applyAlignment="1">
      <alignment horizontal="center"/>
    </xf>
    <xf numFmtId="0" fontId="5" fillId="2" borderId="3" xfId="0" applyFont="1" applyFill="1" applyBorder="1"/>
    <xf numFmtId="3" fontId="5" fillId="2" borderId="1" xfId="1" applyNumberFormat="1" applyFont="1" applyFill="1" applyBorder="1" applyAlignment="1"/>
    <xf numFmtId="176" fontId="5" fillId="2" borderId="1" xfId="12" applyNumberFormat="1" applyFont="1" applyFill="1" applyBorder="1" applyAlignment="1"/>
    <xf numFmtId="0" fontId="6" fillId="2" borderId="0" xfId="5" applyFont="1" applyFill="1"/>
    <xf numFmtId="180" fontId="7" fillId="0" borderId="0" xfId="5" applyNumberFormat="1" applyFont="1" applyFill="1"/>
    <xf numFmtId="3" fontId="3" fillId="2" borderId="1" xfId="5" applyNumberFormat="1" applyFont="1" applyFill="1" applyBorder="1"/>
    <xf numFmtId="174" fontId="3" fillId="2" borderId="1" xfId="1" applyNumberFormat="1" applyFont="1" applyFill="1" applyBorder="1"/>
    <xf numFmtId="181" fontId="7" fillId="0" borderId="0" xfId="5" applyNumberFormat="1" applyFont="1" applyFill="1"/>
  </cellXfs>
  <cellStyles count="13">
    <cellStyle name="Comma" xfId="1" builtinId="3"/>
    <cellStyle name="Comma 2" xfId="2"/>
    <cellStyle name="Currency 2" xfId="3"/>
    <cellStyle name="HAI" xfId="4"/>
    <cellStyle name="Normal" xfId="0" builtinId="0"/>
    <cellStyle name="Normal 2" xfId="5"/>
    <cellStyle name="Normal 3" xfId="6"/>
    <cellStyle name="Normal 4" xfId="7"/>
    <cellStyle name="Normal 5" xfId="8"/>
    <cellStyle name="Normal 6" xfId="9"/>
    <cellStyle name="Normal 7" xfId="10"/>
    <cellStyle name="Normal 8" xfId="11"/>
    <cellStyle name="Percent 2 2"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0</xdr:row>
      <xdr:rowOff>485775</xdr:rowOff>
    </xdr:from>
    <xdr:to>
      <xdr:col>1</xdr:col>
      <xdr:colOff>876300</xdr:colOff>
      <xdr:row>0</xdr:row>
      <xdr:rowOff>485775</xdr:rowOff>
    </xdr:to>
    <xdr:cxnSp macro="">
      <xdr:nvCxnSpPr>
        <xdr:cNvPr id="3" name="Straight Connector 2"/>
        <xdr:cNvCxnSpPr/>
      </xdr:nvCxnSpPr>
      <xdr:spPr>
        <a:xfrm flipV="1">
          <a:off x="542925" y="485775"/>
          <a:ext cx="8191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86"/>
  <sheetViews>
    <sheetView tabSelected="1" topLeftCell="A4" workbookViewId="0">
      <pane xSplit="2" ySplit="4" topLeftCell="C8" activePane="bottomRight" state="frozen"/>
      <selection activeCell="A4" sqref="A4"/>
      <selection pane="topRight" activeCell="C4" sqref="C4"/>
      <selection pane="bottomLeft" activeCell="A8" sqref="A8"/>
      <selection pane="bottomRight" activeCell="H37" sqref="A36:H37"/>
    </sheetView>
  </sheetViews>
  <sheetFormatPr defaultColWidth="12.85546875" defaultRowHeight="15.75"/>
  <cols>
    <col min="1" max="1" width="7.28515625" style="2" customWidth="1"/>
    <col min="2" max="2" width="59" style="2" customWidth="1"/>
    <col min="3" max="6" width="16.7109375" style="2" customWidth="1"/>
    <col min="7" max="7" width="14.5703125" style="2" customWidth="1"/>
    <col min="8" max="8" width="15.28515625" style="2" customWidth="1"/>
    <col min="9" max="16384" width="12.85546875" style="2"/>
  </cols>
  <sheetData>
    <row r="1" spans="1:9" ht="42.75" customHeight="1">
      <c r="A1" s="58" t="s">
        <v>68</v>
      </c>
      <c r="B1" s="59"/>
      <c r="C1" s="11"/>
      <c r="D1" s="7"/>
      <c r="E1" s="3"/>
      <c r="F1" s="3"/>
      <c r="G1" s="50" t="s">
        <v>49</v>
      </c>
      <c r="H1" s="50"/>
    </row>
    <row r="2" spans="1:9" ht="21" customHeight="1">
      <c r="A2" s="57" t="s">
        <v>67</v>
      </c>
      <c r="B2" s="57"/>
      <c r="C2" s="57"/>
      <c r="D2" s="57"/>
      <c r="E2" s="57"/>
      <c r="F2" s="57"/>
      <c r="G2" s="57"/>
      <c r="H2" s="57"/>
    </row>
    <row r="3" spans="1:9" ht="21" customHeight="1">
      <c r="A3" s="51" t="s">
        <v>47</v>
      </c>
      <c r="B3" s="51"/>
      <c r="C3" s="51"/>
      <c r="D3" s="51"/>
      <c r="E3" s="51"/>
      <c r="F3" s="51"/>
      <c r="G3" s="51"/>
      <c r="H3" s="51"/>
    </row>
    <row r="4" spans="1:9" ht="17.25" customHeight="1">
      <c r="A4" s="4"/>
      <c r="B4" s="4"/>
      <c r="C4" s="1"/>
      <c r="D4" s="1"/>
      <c r="E4" s="1"/>
      <c r="F4" s="1"/>
      <c r="G4" s="6"/>
      <c r="H4" s="8" t="s">
        <v>0</v>
      </c>
    </row>
    <row r="5" spans="1:9" s="9" customFormat="1" ht="23.25" customHeight="1">
      <c r="A5" s="52" t="s">
        <v>1</v>
      </c>
      <c r="B5" s="52" t="s">
        <v>2</v>
      </c>
      <c r="C5" s="55" t="s">
        <v>44</v>
      </c>
      <c r="D5" s="56"/>
      <c r="E5" s="55" t="s">
        <v>48</v>
      </c>
      <c r="F5" s="56"/>
      <c r="G5" s="55" t="s">
        <v>12</v>
      </c>
      <c r="H5" s="56"/>
    </row>
    <row r="6" spans="1:9" s="9" customFormat="1" ht="15">
      <c r="A6" s="53"/>
      <c r="B6" s="53"/>
      <c r="C6" s="52" t="s">
        <v>50</v>
      </c>
      <c r="D6" s="52" t="s">
        <v>51</v>
      </c>
      <c r="E6" s="52" t="s">
        <v>50</v>
      </c>
      <c r="F6" s="52" t="s">
        <v>51</v>
      </c>
      <c r="G6" s="52" t="s">
        <v>50</v>
      </c>
      <c r="H6" s="52" t="s">
        <v>51</v>
      </c>
    </row>
    <row r="7" spans="1:9" s="9" customFormat="1" ht="15">
      <c r="A7" s="54"/>
      <c r="B7" s="54"/>
      <c r="C7" s="54"/>
      <c r="D7" s="54"/>
      <c r="E7" s="54"/>
      <c r="F7" s="54"/>
      <c r="G7" s="54"/>
      <c r="H7" s="54"/>
      <c r="I7" s="60"/>
    </row>
    <row r="8" spans="1:9" s="1" customFormat="1" ht="18.600000000000001" customHeight="1">
      <c r="A8" s="13"/>
      <c r="B8" s="19" t="s">
        <v>52</v>
      </c>
      <c r="C8" s="35">
        <f>C9+C69+C71+C70</f>
        <v>11405000</v>
      </c>
      <c r="D8" s="35">
        <f>D9+D69+D71+D70</f>
        <v>9106335</v>
      </c>
      <c r="E8" s="35">
        <f>E9+E69+E71+E70</f>
        <v>16332798.721779002</v>
      </c>
      <c r="F8" s="35">
        <f>F9+F69+F71+F70</f>
        <v>13877073.965307003</v>
      </c>
      <c r="G8" s="32">
        <f t="shared" ref="G8:H10" si="0">E8/C8</f>
        <v>1.4320735398315652</v>
      </c>
      <c r="H8" s="32">
        <f t="shared" si="0"/>
        <v>1.5238923195014242</v>
      </c>
    </row>
    <row r="9" spans="1:9" s="1" customFormat="1" ht="18.600000000000001" customHeight="1">
      <c r="A9" s="14" t="s">
        <v>3</v>
      </c>
      <c r="B9" s="15" t="s">
        <v>53</v>
      </c>
      <c r="C9" s="31">
        <f>C10+C60+C61+C68</f>
        <v>11405000</v>
      </c>
      <c r="D9" s="31">
        <f>D10+D60+D61+D68</f>
        <v>9106335</v>
      </c>
      <c r="E9" s="31">
        <f>E10+E60+E61+E68+66329</f>
        <v>12632473.929717002</v>
      </c>
      <c r="F9" s="31">
        <f>F10+F60+F61+F68+66329</f>
        <v>10176749.173245002</v>
      </c>
      <c r="G9" s="32">
        <f t="shared" si="0"/>
        <v>1.1076259473666814</v>
      </c>
      <c r="H9" s="32">
        <f t="shared" si="0"/>
        <v>1.1175461009555439</v>
      </c>
      <c r="I9" s="33"/>
    </row>
    <row r="10" spans="1:9" s="1" customFormat="1" ht="18.600000000000001" customHeight="1">
      <c r="A10" s="14" t="s">
        <v>5</v>
      </c>
      <c r="B10" s="15" t="s">
        <v>13</v>
      </c>
      <c r="C10" s="31">
        <f>C11+C13+C21+C29+C36+C37+C40+C41+C46+C47+C48+C49+C50+C51+C56+C57+C58+C59</f>
        <v>9500000</v>
      </c>
      <c r="D10" s="31">
        <f>D11+D13+D21+D29+D36+D37+D40+D41+D46+D47+D48+D49+D50+D51+D56+D57+D58+D59</f>
        <v>9106335</v>
      </c>
      <c r="E10" s="31">
        <f>E11+E13+E21+E29+E36+E37+E40+E41+E46+E47+E48+E49+E50+E51+E56+E57+E58+E59</f>
        <v>10529447.786090001</v>
      </c>
      <c r="F10" s="31">
        <f>F11+F13+F21+F29+F36+F37+F40+F41+F46+F47+F48+F49+F50+F51+F56+F57+F58+F59</f>
        <v>10109551.098628001</v>
      </c>
      <c r="G10" s="32">
        <f t="shared" si="0"/>
        <v>1.1083629248515792</v>
      </c>
      <c r="H10" s="32">
        <f t="shared" si="0"/>
        <v>1.1101668342563722</v>
      </c>
    </row>
    <row r="11" spans="1:9" s="1" customFormat="1" ht="18.600000000000001" customHeight="1">
      <c r="A11" s="16">
        <v>1</v>
      </c>
      <c r="B11" s="17" t="s">
        <v>14</v>
      </c>
      <c r="C11" s="5"/>
      <c r="D11" s="10"/>
      <c r="E11" s="10"/>
      <c r="F11" s="10"/>
      <c r="G11" s="36"/>
      <c r="H11" s="36"/>
      <c r="I11" s="33"/>
    </row>
    <row r="12" spans="1:9" s="1" customFormat="1" ht="18.600000000000001" customHeight="1">
      <c r="A12" s="16"/>
      <c r="B12" s="17" t="s">
        <v>15</v>
      </c>
      <c r="C12" s="5"/>
      <c r="D12" s="5"/>
      <c r="E12" s="5"/>
      <c r="F12" s="5"/>
      <c r="G12" s="36"/>
      <c r="H12" s="36"/>
    </row>
    <row r="13" spans="1:9" s="1" customFormat="1" ht="18.600000000000001" customHeight="1">
      <c r="A13" s="16">
        <f>A11+1</f>
        <v>2</v>
      </c>
      <c r="B13" s="17" t="s">
        <v>54</v>
      </c>
      <c r="C13" s="5">
        <f>SUM(C14:C20)</f>
        <v>525000</v>
      </c>
      <c r="D13" s="5">
        <f>SUM(D14:D20)</f>
        <v>525000</v>
      </c>
      <c r="E13" s="5">
        <f>SUM(E14:E20)</f>
        <v>537614.42644200008</v>
      </c>
      <c r="F13" s="5">
        <f>SUM(F14:F20)</f>
        <v>537614.42644200008</v>
      </c>
      <c r="G13" s="36">
        <f>E13/C13</f>
        <v>1.0240274789371431</v>
      </c>
      <c r="H13" s="36">
        <f>F13/D13</f>
        <v>1.0240274789371431</v>
      </c>
    </row>
    <row r="14" spans="1:9" s="1" customFormat="1" ht="18.600000000000001" customHeight="1">
      <c r="A14" s="37"/>
      <c r="B14" s="38" t="s">
        <v>59</v>
      </c>
      <c r="C14" s="39">
        <v>293550</v>
      </c>
      <c r="D14" s="39">
        <v>293550</v>
      </c>
      <c r="E14" s="39">
        <v>241692.47260400001</v>
      </c>
      <c r="F14" s="39">
        <v>241692.47260400001</v>
      </c>
      <c r="G14" s="36">
        <v>0.82334345973088063</v>
      </c>
      <c r="H14" s="36">
        <v>0.82334345973088063</v>
      </c>
    </row>
    <row r="15" spans="1:9" s="1" customFormat="1" ht="18.600000000000001" customHeight="1">
      <c r="A15" s="37"/>
      <c r="B15" s="38" t="s">
        <v>60</v>
      </c>
      <c r="C15" s="39">
        <v>88000</v>
      </c>
      <c r="D15" s="39">
        <v>88000</v>
      </c>
      <c r="E15" s="39">
        <v>160968.39121</v>
      </c>
      <c r="F15" s="39">
        <v>160968.39121</v>
      </c>
      <c r="G15" s="36">
        <v>1.82918626375</v>
      </c>
      <c r="H15" s="36">
        <v>1.82918626375</v>
      </c>
    </row>
    <row r="16" spans="1:9" s="1" customFormat="1" ht="18.600000000000001" customHeight="1">
      <c r="A16" s="37"/>
      <c r="B16" s="38" t="s">
        <v>61</v>
      </c>
      <c r="C16" s="39">
        <v>139000</v>
      </c>
      <c r="D16" s="39">
        <v>139000</v>
      </c>
      <c r="E16" s="39">
        <v>122840.044366</v>
      </c>
      <c r="F16" s="39">
        <v>122840.044366</v>
      </c>
      <c r="G16" s="36">
        <v>0.88374132637410074</v>
      </c>
      <c r="H16" s="36">
        <v>0.88374132637410074</v>
      </c>
    </row>
    <row r="17" spans="1:8" s="1" customFormat="1" ht="18.600000000000001" customHeight="1">
      <c r="A17" s="37"/>
      <c r="B17" s="38" t="s">
        <v>62</v>
      </c>
      <c r="C17" s="39">
        <v>4450</v>
      </c>
      <c r="D17" s="39">
        <v>4450</v>
      </c>
      <c r="E17" s="39">
        <v>7046.3706139999995</v>
      </c>
      <c r="F17" s="39">
        <v>7046.3706139999995</v>
      </c>
      <c r="G17" s="36">
        <v>1.5834540705617977</v>
      </c>
      <c r="H17" s="36">
        <v>1.5834540705617977</v>
      </c>
    </row>
    <row r="18" spans="1:8" s="1" customFormat="1" ht="18.600000000000001" customHeight="1">
      <c r="A18" s="37"/>
      <c r="B18" s="38" t="s">
        <v>63</v>
      </c>
      <c r="C18" s="39"/>
      <c r="D18" s="39"/>
      <c r="E18" s="39">
        <v>4618.1424059999999</v>
      </c>
      <c r="F18" s="39">
        <v>4618.1424059999999</v>
      </c>
      <c r="G18" s="36"/>
      <c r="H18" s="36"/>
    </row>
    <row r="19" spans="1:8" s="1" customFormat="1" ht="18.600000000000001" customHeight="1">
      <c r="A19" s="40"/>
      <c r="B19" s="41" t="s">
        <v>64</v>
      </c>
      <c r="C19" s="39"/>
      <c r="D19" s="39"/>
      <c r="E19" s="39">
        <v>22.5</v>
      </c>
      <c r="F19" s="39">
        <v>22.5</v>
      </c>
      <c r="G19" s="36"/>
      <c r="H19" s="36"/>
    </row>
    <row r="20" spans="1:8" s="1" customFormat="1" ht="18.600000000000001" customHeight="1">
      <c r="A20" s="40"/>
      <c r="B20" s="41" t="s">
        <v>65</v>
      </c>
      <c r="C20" s="39"/>
      <c r="D20" s="39"/>
      <c r="E20" s="39">
        <v>426.50524200000001</v>
      </c>
      <c r="F20" s="39">
        <v>426.50524200000001</v>
      </c>
      <c r="G20" s="36"/>
      <c r="H20" s="36"/>
    </row>
    <row r="21" spans="1:8" s="1" customFormat="1" ht="18.600000000000001" customHeight="1">
      <c r="A21" s="16">
        <f>A13+1</f>
        <v>3</v>
      </c>
      <c r="B21" s="17" t="s">
        <v>16</v>
      </c>
      <c r="C21" s="5">
        <f>SUM(C22:C28)</f>
        <v>2195800</v>
      </c>
      <c r="D21" s="5">
        <f>SUM(D22:D28)</f>
        <v>2195800</v>
      </c>
      <c r="E21" s="5">
        <f>SUM(E22:E28)</f>
        <v>1555406.8219330001</v>
      </c>
      <c r="F21" s="5">
        <f>SUM(F22:F28)</f>
        <v>1555325.0839550002</v>
      </c>
      <c r="G21" s="36">
        <f>E21/C21</f>
        <v>0.70835541576327543</v>
      </c>
      <c r="H21" s="36">
        <f>F21/D21</f>
        <v>0.70831819107159133</v>
      </c>
    </row>
    <row r="22" spans="1:8" s="1" customFormat="1" ht="18.600000000000001" customHeight="1">
      <c r="A22" s="37"/>
      <c r="B22" s="41" t="s">
        <v>59</v>
      </c>
      <c r="C22" s="39">
        <v>839800</v>
      </c>
      <c r="D22" s="39">
        <v>839800</v>
      </c>
      <c r="E22" s="39">
        <v>408552.83970399998</v>
      </c>
      <c r="F22" s="39">
        <v>408552.83970399998</v>
      </c>
      <c r="G22" s="36">
        <f>E22/C22</f>
        <v>0.48648825875684687</v>
      </c>
      <c r="H22" s="36">
        <f>F22/D22</f>
        <v>0.48648825875684687</v>
      </c>
    </row>
    <row r="23" spans="1:8" s="1" customFormat="1" ht="18.600000000000001" customHeight="1">
      <c r="A23" s="37"/>
      <c r="B23" s="38" t="s">
        <v>60</v>
      </c>
      <c r="C23" s="39">
        <v>1100000</v>
      </c>
      <c r="D23" s="39">
        <v>1100000</v>
      </c>
      <c r="E23" s="39">
        <v>936880.65162300004</v>
      </c>
      <c r="F23" s="39">
        <v>936880.65162300004</v>
      </c>
      <c r="G23" s="36">
        <f t="shared" ref="G23:G61" si="1">E23/C23</f>
        <v>0.85170968329363639</v>
      </c>
      <c r="H23" s="36">
        <f t="shared" ref="H23:H59" si="2">F23/D23</f>
        <v>0.85170968329363639</v>
      </c>
    </row>
    <row r="24" spans="1:8" s="1" customFormat="1" ht="18.600000000000001" customHeight="1">
      <c r="A24" s="37"/>
      <c r="B24" s="38" t="s">
        <v>61</v>
      </c>
      <c r="C24" s="39">
        <v>225000</v>
      </c>
      <c r="D24" s="39">
        <v>225000</v>
      </c>
      <c r="E24" s="39">
        <v>154450.008891</v>
      </c>
      <c r="F24" s="39">
        <v>154450.008891</v>
      </c>
      <c r="G24" s="36">
        <f t="shared" si="1"/>
        <v>0.68644448396000002</v>
      </c>
      <c r="H24" s="36">
        <f t="shared" si="2"/>
        <v>0.68644448396000002</v>
      </c>
    </row>
    <row r="25" spans="1:8" s="1" customFormat="1" ht="18.600000000000001" customHeight="1">
      <c r="A25" s="37"/>
      <c r="B25" s="38" t="s">
        <v>62</v>
      </c>
      <c r="C25" s="39">
        <v>21000</v>
      </c>
      <c r="D25" s="39">
        <v>21000</v>
      </c>
      <c r="E25" s="39">
        <v>21670.217897999999</v>
      </c>
      <c r="F25" s="39">
        <v>21670.217897999999</v>
      </c>
      <c r="G25" s="36">
        <f t="shared" si="1"/>
        <v>1.031915138</v>
      </c>
      <c r="H25" s="36">
        <f t="shared" si="2"/>
        <v>1.031915138</v>
      </c>
    </row>
    <row r="26" spans="1:8" s="1" customFormat="1" ht="18.600000000000001" customHeight="1">
      <c r="A26" s="37"/>
      <c r="B26" s="38" t="s">
        <v>66</v>
      </c>
      <c r="C26" s="39"/>
      <c r="D26" s="39"/>
      <c r="E26" s="39">
        <v>30755.692824999998</v>
      </c>
      <c r="F26" s="39">
        <v>30755.692824999998</v>
      </c>
      <c r="G26" s="36"/>
      <c r="H26" s="36"/>
    </row>
    <row r="27" spans="1:8" s="1" customFormat="1" ht="18.600000000000001" customHeight="1">
      <c r="A27" s="40"/>
      <c r="B27" s="41" t="s">
        <v>64</v>
      </c>
      <c r="C27" s="39">
        <v>10000</v>
      </c>
      <c r="D27" s="39">
        <v>10000</v>
      </c>
      <c r="E27" s="39">
        <v>36</v>
      </c>
      <c r="F27" s="39">
        <v>36</v>
      </c>
      <c r="G27" s="36">
        <f t="shared" si="1"/>
        <v>3.5999999999999999E-3</v>
      </c>
      <c r="H27" s="36">
        <f t="shared" si="2"/>
        <v>3.5999999999999999E-3</v>
      </c>
    </row>
    <row r="28" spans="1:8" s="1" customFormat="1" ht="18.600000000000001" customHeight="1">
      <c r="A28" s="40"/>
      <c r="B28" s="41" t="s">
        <v>65</v>
      </c>
      <c r="C28" s="39"/>
      <c r="D28" s="39"/>
      <c r="E28" s="39">
        <v>3061.4109920000001</v>
      </c>
      <c r="F28" s="39">
        <v>2979.673014</v>
      </c>
      <c r="G28" s="36"/>
      <c r="H28" s="36"/>
    </row>
    <row r="29" spans="1:8" s="1" customFormat="1" ht="18.600000000000001" customHeight="1">
      <c r="A29" s="16">
        <f>A21+1</f>
        <v>4</v>
      </c>
      <c r="B29" s="17" t="s">
        <v>17</v>
      </c>
      <c r="C29" s="5">
        <f>SUM(C30:C35)</f>
        <v>3101100</v>
      </c>
      <c r="D29" s="5">
        <f>SUM(D30:D35)</f>
        <v>3101100</v>
      </c>
      <c r="E29" s="5">
        <f>SUM(E30:E35)</f>
        <v>2388104.7005980005</v>
      </c>
      <c r="F29" s="5">
        <f>SUM(F30:F35)</f>
        <v>2387185.1852330002</v>
      </c>
      <c r="G29" s="36">
        <f t="shared" si="1"/>
        <v>0.77008309973815758</v>
      </c>
      <c r="H29" s="36">
        <f t="shared" si="2"/>
        <v>0.76978658709264458</v>
      </c>
    </row>
    <row r="30" spans="1:8" s="1" customFormat="1" ht="18.600000000000001" customHeight="1">
      <c r="A30" s="40"/>
      <c r="B30" s="41" t="s">
        <v>59</v>
      </c>
      <c r="C30" s="39">
        <v>2163100</v>
      </c>
      <c r="D30" s="39">
        <v>2163100</v>
      </c>
      <c r="E30" s="39">
        <v>1478106.3838269999</v>
      </c>
      <c r="F30" s="39">
        <v>1478106.3838269999</v>
      </c>
      <c r="G30" s="36">
        <f t="shared" si="1"/>
        <v>0.68332780908279778</v>
      </c>
      <c r="H30" s="36">
        <f t="shared" si="2"/>
        <v>0.68332780908279778</v>
      </c>
    </row>
    <row r="31" spans="1:8" s="1" customFormat="1" ht="18.600000000000001" customHeight="1">
      <c r="A31" s="37"/>
      <c r="B31" s="38" t="s">
        <v>60</v>
      </c>
      <c r="C31" s="39">
        <v>915000</v>
      </c>
      <c r="D31" s="39">
        <v>915000</v>
      </c>
      <c r="E31" s="39">
        <v>828463.28798199992</v>
      </c>
      <c r="F31" s="39">
        <v>828463.28798199992</v>
      </c>
      <c r="G31" s="36">
        <f t="shared" si="1"/>
        <v>0.90542435845027314</v>
      </c>
      <c r="H31" s="36">
        <f t="shared" si="2"/>
        <v>0.90542435845027314</v>
      </c>
    </row>
    <row r="32" spans="1:8" s="1" customFormat="1" ht="18.600000000000001" customHeight="1">
      <c r="A32" s="37"/>
      <c r="B32" s="38" t="s">
        <v>61</v>
      </c>
      <c r="C32" s="39">
        <v>15500</v>
      </c>
      <c r="D32" s="39">
        <v>15500</v>
      </c>
      <c r="E32" s="39">
        <v>14316.757360000001</v>
      </c>
      <c r="F32" s="39">
        <v>13402.784240000001</v>
      </c>
      <c r="G32" s="36">
        <f t="shared" si="1"/>
        <v>0.92366176516129039</v>
      </c>
      <c r="H32" s="36">
        <f t="shared" si="2"/>
        <v>0.86469575741935489</v>
      </c>
    </row>
    <row r="33" spans="1:9" s="1" customFormat="1" ht="18.600000000000001" customHeight="1">
      <c r="A33" s="37"/>
      <c r="B33" s="38" t="s">
        <v>62</v>
      </c>
      <c r="C33" s="39">
        <v>7500</v>
      </c>
      <c r="D33" s="39">
        <v>7500</v>
      </c>
      <c r="E33" s="39">
        <v>8141.168283</v>
      </c>
      <c r="F33" s="39">
        <v>8141.168283</v>
      </c>
      <c r="G33" s="36">
        <f t="shared" si="1"/>
        <v>1.0854891043999999</v>
      </c>
      <c r="H33" s="36">
        <f t="shared" si="2"/>
        <v>1.0854891043999999</v>
      </c>
    </row>
    <row r="34" spans="1:9" s="1" customFormat="1" ht="18.600000000000001" customHeight="1">
      <c r="A34" s="37"/>
      <c r="B34" s="42" t="s">
        <v>64</v>
      </c>
      <c r="C34" s="39"/>
      <c r="D34" s="39"/>
      <c r="E34" s="39">
        <v>854.97500000000002</v>
      </c>
      <c r="F34" s="39">
        <v>854.97500000000002</v>
      </c>
      <c r="G34" s="36"/>
      <c r="H34" s="36"/>
    </row>
    <row r="35" spans="1:9" s="1" customFormat="1" ht="18.600000000000001" customHeight="1">
      <c r="A35" s="40"/>
      <c r="B35" s="41" t="s">
        <v>65</v>
      </c>
      <c r="C35" s="39"/>
      <c r="D35" s="39"/>
      <c r="E35" s="39">
        <v>58222.128145999995</v>
      </c>
      <c r="F35" s="39">
        <v>58216.585900999999</v>
      </c>
      <c r="G35" s="36"/>
      <c r="H35" s="36"/>
    </row>
    <row r="36" spans="1:9" s="1" customFormat="1" ht="18.600000000000001" customHeight="1">
      <c r="A36" s="61">
        <f>A29+1</f>
        <v>5</v>
      </c>
      <c r="B36" s="62" t="s">
        <v>18</v>
      </c>
      <c r="C36" s="63">
        <v>1000000</v>
      </c>
      <c r="D36" s="63">
        <v>1000000</v>
      </c>
      <c r="E36" s="63">
        <v>1081483.8599030001</v>
      </c>
      <c r="F36" s="63">
        <v>1081483.8599030001</v>
      </c>
      <c r="G36" s="64">
        <f t="shared" si="1"/>
        <v>1.0814838599030001</v>
      </c>
      <c r="H36" s="64">
        <f t="shared" si="2"/>
        <v>1.0814838599030001</v>
      </c>
    </row>
    <row r="37" spans="1:9" s="1" customFormat="1" ht="18.600000000000001" customHeight="1">
      <c r="A37" s="61">
        <f>A36+1</f>
        <v>6</v>
      </c>
      <c r="B37" s="62" t="s">
        <v>19</v>
      </c>
      <c r="C37" s="63">
        <v>420000</v>
      </c>
      <c r="D37" s="63">
        <v>156300</v>
      </c>
      <c r="E37" s="63">
        <f>E38+E39</f>
        <v>420219.43276499998</v>
      </c>
      <c r="F37" s="63">
        <v>156980.385541</v>
      </c>
      <c r="G37" s="64">
        <f t="shared" si="1"/>
        <v>1.0005224589642856</v>
      </c>
      <c r="H37" s="64">
        <f t="shared" si="2"/>
        <v>1.0043530744785669</v>
      </c>
    </row>
    <row r="38" spans="1:9" s="1" customFormat="1" ht="18.600000000000001" customHeight="1">
      <c r="A38" s="20" t="s">
        <v>11</v>
      </c>
      <c r="B38" s="21" t="s">
        <v>20</v>
      </c>
      <c r="C38" s="5">
        <v>156300</v>
      </c>
      <c r="D38" s="5">
        <v>156300</v>
      </c>
      <c r="E38" s="5">
        <f>F38</f>
        <v>156980.385541</v>
      </c>
      <c r="F38" s="5">
        <v>156980.385541</v>
      </c>
      <c r="G38" s="36"/>
      <c r="H38" s="36"/>
      <c r="I38" s="73"/>
    </row>
    <row r="39" spans="1:9" s="1" customFormat="1" ht="18.600000000000001" customHeight="1">
      <c r="A39" s="20" t="s">
        <v>11</v>
      </c>
      <c r="B39" s="21" t="s">
        <v>21</v>
      </c>
      <c r="C39" s="5">
        <v>263700</v>
      </c>
      <c r="D39" s="5"/>
      <c r="E39" s="5">
        <v>263239.04722399998</v>
      </c>
      <c r="F39" s="5"/>
      <c r="G39" s="36"/>
      <c r="H39" s="36"/>
    </row>
    <row r="40" spans="1:9" s="1" customFormat="1" ht="18.600000000000001" customHeight="1">
      <c r="A40" s="16">
        <f>A37+1</f>
        <v>7</v>
      </c>
      <c r="B40" s="17" t="s">
        <v>22</v>
      </c>
      <c r="C40" s="39">
        <v>317500</v>
      </c>
      <c r="D40" s="39">
        <v>317500</v>
      </c>
      <c r="E40" s="39">
        <v>346030.88759699999</v>
      </c>
      <c r="F40" s="39">
        <v>346030.88759699999</v>
      </c>
      <c r="G40" s="36">
        <f t="shared" si="1"/>
        <v>1.0898610632976378</v>
      </c>
      <c r="H40" s="36">
        <f t="shared" si="2"/>
        <v>1.0898610632976378</v>
      </c>
    </row>
    <row r="41" spans="1:9" s="1" customFormat="1" ht="18.600000000000001" customHeight="1">
      <c r="A41" s="16">
        <f>A40+1</f>
        <v>8</v>
      </c>
      <c r="B41" s="17" t="s">
        <v>23</v>
      </c>
      <c r="C41" s="5">
        <f>SUM(C42:C45)</f>
        <v>99400</v>
      </c>
      <c r="D41" s="5">
        <f>SUM(D42:D45)</f>
        <v>83400</v>
      </c>
      <c r="E41" s="5">
        <f>SUM(E42:E45)</f>
        <v>139123.49556400001</v>
      </c>
      <c r="F41" s="5">
        <f>SUM(F42:F45)</f>
        <v>100279.28599</v>
      </c>
      <c r="G41" s="36">
        <f t="shared" si="1"/>
        <v>1.3996327521529177</v>
      </c>
      <c r="H41" s="36">
        <f t="shared" si="2"/>
        <v>1.2023895202637891</v>
      </c>
    </row>
    <row r="42" spans="1:9" s="6" customFormat="1" ht="18.600000000000001" customHeight="1">
      <c r="A42" s="20" t="s">
        <v>11</v>
      </c>
      <c r="B42" s="22" t="s">
        <v>24</v>
      </c>
      <c r="C42" s="47">
        <v>16000</v>
      </c>
      <c r="D42" s="47"/>
      <c r="E42" s="47">
        <v>38844.209574</v>
      </c>
      <c r="F42" s="47"/>
      <c r="G42" s="48">
        <f t="shared" si="1"/>
        <v>2.4277630983749998</v>
      </c>
      <c r="H42" s="48"/>
    </row>
    <row r="43" spans="1:9" s="6" customFormat="1" ht="18.600000000000001" customHeight="1">
      <c r="A43" s="20" t="s">
        <v>11</v>
      </c>
      <c r="B43" s="22" t="s">
        <v>55</v>
      </c>
      <c r="C43" s="47">
        <v>30750</v>
      </c>
      <c r="D43" s="47">
        <v>30750</v>
      </c>
      <c r="E43" s="47">
        <v>39317.381973000003</v>
      </c>
      <c r="F43" s="47">
        <v>39317.381973000003</v>
      </c>
      <c r="G43" s="48">
        <f t="shared" si="1"/>
        <v>1.278614047902439</v>
      </c>
      <c r="H43" s="48">
        <f t="shared" si="2"/>
        <v>1.278614047902439</v>
      </c>
    </row>
    <row r="44" spans="1:9" s="6" customFormat="1" ht="18.600000000000001" customHeight="1">
      <c r="A44" s="20" t="s">
        <v>11</v>
      </c>
      <c r="B44" s="22" t="s">
        <v>25</v>
      </c>
      <c r="C44" s="47">
        <v>41300</v>
      </c>
      <c r="D44" s="47">
        <v>41300</v>
      </c>
      <c r="E44" s="47">
        <v>34976.978108000003</v>
      </c>
      <c r="F44" s="47">
        <v>34976.978108000003</v>
      </c>
      <c r="G44" s="48">
        <f t="shared" si="1"/>
        <v>0.84690019631961266</v>
      </c>
      <c r="H44" s="48">
        <f t="shared" si="2"/>
        <v>0.84690019631961266</v>
      </c>
    </row>
    <row r="45" spans="1:9" s="6" customFormat="1" ht="18.600000000000001" customHeight="1">
      <c r="A45" s="20" t="s">
        <v>11</v>
      </c>
      <c r="B45" s="22" t="s">
        <v>26</v>
      </c>
      <c r="C45" s="47">
        <v>11350</v>
      </c>
      <c r="D45" s="47">
        <v>11350</v>
      </c>
      <c r="E45" s="47">
        <v>25984.925909000001</v>
      </c>
      <c r="F45" s="47">
        <v>25984.925909000001</v>
      </c>
      <c r="G45" s="48">
        <f t="shared" si="1"/>
        <v>2.2894207849339208</v>
      </c>
      <c r="H45" s="48">
        <f t="shared" si="2"/>
        <v>2.2894207849339208</v>
      </c>
    </row>
    <row r="46" spans="1:9" s="1" customFormat="1" ht="18.600000000000001" customHeight="1">
      <c r="A46" s="16">
        <f>A41+1</f>
        <v>9</v>
      </c>
      <c r="B46" s="17" t="s">
        <v>27</v>
      </c>
      <c r="C46" s="39"/>
      <c r="D46" s="39"/>
      <c r="E46" s="39">
        <v>404.10145</v>
      </c>
      <c r="F46" s="39">
        <v>404.10145</v>
      </c>
      <c r="G46" s="36"/>
      <c r="H46" s="36"/>
    </row>
    <row r="47" spans="1:9" s="1" customFormat="1" ht="18.600000000000001" customHeight="1">
      <c r="A47" s="16">
        <f>A46+1</f>
        <v>10</v>
      </c>
      <c r="B47" s="17" t="s">
        <v>28</v>
      </c>
      <c r="C47" s="39">
        <v>27000</v>
      </c>
      <c r="D47" s="39">
        <v>27000</v>
      </c>
      <c r="E47" s="39">
        <v>30887.119258999999</v>
      </c>
      <c r="F47" s="39">
        <v>30887.119258999999</v>
      </c>
      <c r="G47" s="36">
        <f t="shared" si="1"/>
        <v>1.1439673799629628</v>
      </c>
      <c r="H47" s="36">
        <f t="shared" si="2"/>
        <v>1.1439673799629628</v>
      </c>
    </row>
    <row r="48" spans="1:9" s="1" customFormat="1" ht="18.600000000000001" customHeight="1">
      <c r="A48" s="16">
        <f>A47+1</f>
        <v>11</v>
      </c>
      <c r="B48" s="17" t="s">
        <v>29</v>
      </c>
      <c r="C48" s="39">
        <v>220000</v>
      </c>
      <c r="D48" s="39">
        <v>220000</v>
      </c>
      <c r="E48" s="39">
        <v>707710.62767700001</v>
      </c>
      <c r="F48" s="39">
        <v>707710.62767700001</v>
      </c>
      <c r="G48" s="36">
        <f t="shared" si="1"/>
        <v>3.2168664894409091</v>
      </c>
      <c r="H48" s="36">
        <f t="shared" si="2"/>
        <v>3.2168664894409091</v>
      </c>
    </row>
    <row r="49" spans="1:9" s="1" customFormat="1" ht="18.600000000000001" customHeight="1">
      <c r="A49" s="16">
        <f>A48+1</f>
        <v>12</v>
      </c>
      <c r="B49" s="17" t="s">
        <v>30</v>
      </c>
      <c r="C49" s="43">
        <v>250000</v>
      </c>
      <c r="D49" s="43">
        <v>250000</v>
      </c>
      <c r="E49" s="43">
        <v>1574319.1743129999</v>
      </c>
      <c r="F49" s="43">
        <v>1574319.1743129999</v>
      </c>
      <c r="G49" s="36">
        <f t="shared" si="1"/>
        <v>6.2972766972519993</v>
      </c>
      <c r="H49" s="36">
        <f t="shared" si="2"/>
        <v>6.2972766972519993</v>
      </c>
    </row>
    <row r="50" spans="1:9" s="1" customFormat="1" ht="18.600000000000001" customHeight="1">
      <c r="A50" s="16">
        <f>A49+1</f>
        <v>13</v>
      </c>
      <c r="B50" s="17" t="s">
        <v>31</v>
      </c>
      <c r="C50" s="43"/>
      <c r="D50" s="43"/>
      <c r="E50" s="43">
        <v>7160.7845909999996</v>
      </c>
      <c r="F50" s="43">
        <v>7160.7845909999996</v>
      </c>
      <c r="G50" s="36"/>
      <c r="H50" s="36"/>
    </row>
    <row r="51" spans="1:9" s="1" customFormat="1" ht="18.600000000000001" customHeight="1">
      <c r="A51" s="61">
        <v>14</v>
      </c>
      <c r="B51" s="62" t="s">
        <v>32</v>
      </c>
      <c r="C51" s="63">
        <v>1120000</v>
      </c>
      <c r="D51" s="63">
        <v>1120000</v>
      </c>
      <c r="E51" s="63">
        <f>SUM(E52:E55)</f>
        <v>1200786.0108769999</v>
      </c>
      <c r="F51" s="63">
        <f>SUM(F52:F55)</f>
        <v>1200786.0108769999</v>
      </c>
      <c r="G51" s="64">
        <f t="shared" si="1"/>
        <v>1.0721303668544642</v>
      </c>
      <c r="H51" s="64">
        <f t="shared" si="2"/>
        <v>1.0721303668544642</v>
      </c>
      <c r="I51" s="70"/>
    </row>
    <row r="52" spans="1:9" s="69" customFormat="1" ht="18.600000000000001" customHeight="1">
      <c r="A52" s="65" t="s">
        <v>11</v>
      </c>
      <c r="B52" s="66" t="s">
        <v>69</v>
      </c>
      <c r="C52" s="67"/>
      <c r="D52" s="67"/>
      <c r="E52" s="67">
        <v>320312.37442399998</v>
      </c>
      <c r="F52" s="67">
        <v>320312.37442399998</v>
      </c>
      <c r="G52" s="68"/>
      <c r="H52" s="68"/>
    </row>
    <row r="53" spans="1:9" s="69" customFormat="1" ht="18.600000000000001" customHeight="1">
      <c r="A53" s="65" t="s">
        <v>11</v>
      </c>
      <c r="B53" s="66" t="s">
        <v>70</v>
      </c>
      <c r="C53" s="67"/>
      <c r="D53" s="67"/>
      <c r="E53" s="67">
        <v>129657.258132</v>
      </c>
      <c r="F53" s="67">
        <v>129657.258132</v>
      </c>
      <c r="G53" s="68"/>
      <c r="H53" s="68"/>
    </row>
    <row r="54" spans="1:9" s="69" customFormat="1" ht="18.600000000000001" customHeight="1">
      <c r="A54" s="65" t="s">
        <v>11</v>
      </c>
      <c r="B54" s="66" t="s">
        <v>71</v>
      </c>
      <c r="C54" s="67"/>
      <c r="D54" s="67"/>
      <c r="E54" s="67">
        <v>328784.77950599999</v>
      </c>
      <c r="F54" s="67">
        <v>328784.77950599999</v>
      </c>
      <c r="G54" s="68"/>
      <c r="H54" s="68"/>
    </row>
    <row r="55" spans="1:9" s="69" customFormat="1" ht="18.600000000000001" customHeight="1">
      <c r="A55" s="65" t="s">
        <v>11</v>
      </c>
      <c r="B55" s="66" t="s">
        <v>72</v>
      </c>
      <c r="C55" s="67"/>
      <c r="D55" s="67"/>
      <c r="E55" s="67">
        <v>422031.59881499998</v>
      </c>
      <c r="F55" s="67">
        <v>422031.59881499998</v>
      </c>
      <c r="G55" s="68"/>
      <c r="H55" s="68"/>
    </row>
    <row r="56" spans="1:9" s="1" customFormat="1" ht="18.600000000000001" customHeight="1">
      <c r="A56" s="16">
        <v>15</v>
      </c>
      <c r="B56" s="17" t="s">
        <v>33</v>
      </c>
      <c r="C56" s="39">
        <v>17000</v>
      </c>
      <c r="D56" s="39">
        <v>7235</v>
      </c>
      <c r="E56" s="39">
        <v>60700.885523999998</v>
      </c>
      <c r="F56" s="39">
        <v>43770.123619000005</v>
      </c>
      <c r="G56" s="36">
        <f t="shared" si="1"/>
        <v>3.5706403249411762</v>
      </c>
      <c r="H56" s="36">
        <f t="shared" si="2"/>
        <v>6.0497752064962</v>
      </c>
    </row>
    <row r="57" spans="1:9" s="1" customFormat="1" ht="19.149999999999999" customHeight="1">
      <c r="A57" s="16">
        <f>+A56+1</f>
        <v>16</v>
      </c>
      <c r="B57" s="17" t="s">
        <v>34</v>
      </c>
      <c r="C57" s="39">
        <v>171200</v>
      </c>
      <c r="D57" s="39">
        <v>67000</v>
      </c>
      <c r="E57" s="39">
        <v>390955.419421</v>
      </c>
      <c r="F57" s="39">
        <v>291074.004005</v>
      </c>
      <c r="G57" s="36">
        <f t="shared" si="1"/>
        <v>2.283618104094626</v>
      </c>
      <c r="H57" s="36">
        <f t="shared" si="2"/>
        <v>4.3443881194776122</v>
      </c>
    </row>
    <row r="58" spans="1:9" s="1" customFormat="1" ht="19.149999999999999" customHeight="1">
      <c r="A58" s="16">
        <f>A57+1</f>
        <v>17</v>
      </c>
      <c r="B58" s="17" t="s">
        <v>35</v>
      </c>
      <c r="C58" s="39">
        <v>26000</v>
      </c>
      <c r="D58" s="39">
        <v>26000</v>
      </c>
      <c r="E58" s="39">
        <v>4992</v>
      </c>
      <c r="F58" s="39">
        <v>4992</v>
      </c>
      <c r="G58" s="36">
        <f t="shared" si="1"/>
        <v>0.192</v>
      </c>
      <c r="H58" s="36">
        <f t="shared" si="2"/>
        <v>0.192</v>
      </c>
    </row>
    <row r="59" spans="1:9" s="1" customFormat="1" ht="48">
      <c r="A59" s="23">
        <v>18</v>
      </c>
      <c r="B59" s="27" t="s">
        <v>36</v>
      </c>
      <c r="C59" s="39">
        <v>10000</v>
      </c>
      <c r="D59" s="39">
        <v>10000</v>
      </c>
      <c r="E59" s="39">
        <v>83548.038176000002</v>
      </c>
      <c r="F59" s="39">
        <v>83548.038176000002</v>
      </c>
      <c r="G59" s="36">
        <f t="shared" si="1"/>
        <v>8.3548038176000006</v>
      </c>
      <c r="H59" s="36">
        <f t="shared" si="2"/>
        <v>8.3548038176000006</v>
      </c>
    </row>
    <row r="60" spans="1:9" s="1" customFormat="1" ht="19.149999999999999" customHeight="1">
      <c r="A60" s="14" t="s">
        <v>6</v>
      </c>
      <c r="B60" s="15" t="s">
        <v>45</v>
      </c>
      <c r="C60" s="5"/>
      <c r="D60" s="5"/>
      <c r="E60" s="5"/>
      <c r="F60" s="5"/>
      <c r="G60" s="36"/>
      <c r="H60" s="36"/>
    </row>
    <row r="61" spans="1:9" s="1" customFormat="1" ht="19.149999999999999" customHeight="1">
      <c r="A61" s="14" t="s">
        <v>7</v>
      </c>
      <c r="B61" s="15" t="s">
        <v>46</v>
      </c>
      <c r="C61" s="5">
        <v>1905000</v>
      </c>
      <c r="D61" s="31"/>
      <c r="E61" s="31">
        <f>SUM(E62:E67)+9090</f>
        <v>2035828.06901</v>
      </c>
      <c r="F61" s="31"/>
      <c r="G61" s="32">
        <f t="shared" si="1"/>
        <v>1.0686761517112862</v>
      </c>
      <c r="H61" s="32"/>
      <c r="I61" s="33"/>
    </row>
    <row r="62" spans="1:9" s="1" customFormat="1" ht="19.149999999999999" customHeight="1">
      <c r="A62" s="16">
        <v>1</v>
      </c>
      <c r="B62" s="17" t="s">
        <v>38</v>
      </c>
      <c r="C62" s="44"/>
      <c r="D62" s="44"/>
      <c r="E62" s="44">
        <v>5794.4362510000001</v>
      </c>
      <c r="F62" s="44"/>
      <c r="G62" s="36"/>
      <c r="H62" s="36"/>
      <c r="I62" s="33"/>
    </row>
    <row r="63" spans="1:9" s="1" customFormat="1" ht="19.149999999999999" customHeight="1">
      <c r="A63" s="16">
        <f>A62+1</f>
        <v>2</v>
      </c>
      <c r="B63" s="17" t="s">
        <v>39</v>
      </c>
      <c r="C63" s="45"/>
      <c r="D63" s="45"/>
      <c r="E63" s="45">
        <v>236904.528215</v>
      </c>
      <c r="F63" s="45"/>
      <c r="G63" s="36"/>
      <c r="H63" s="36"/>
    </row>
    <row r="64" spans="1:9" s="1" customFormat="1" ht="19.149999999999999" customHeight="1">
      <c r="A64" s="16">
        <f>A63+1</f>
        <v>3</v>
      </c>
      <c r="B64" s="17" t="s">
        <v>40</v>
      </c>
      <c r="C64" s="45"/>
      <c r="D64" s="45"/>
      <c r="E64" s="45">
        <v>20.076136999999999</v>
      </c>
      <c r="F64" s="45"/>
      <c r="G64" s="36"/>
      <c r="H64" s="36"/>
    </row>
    <row r="65" spans="1:8" s="1" customFormat="1" ht="19.149999999999999" customHeight="1">
      <c r="A65" s="61">
        <f>A64+1</f>
        <v>4</v>
      </c>
      <c r="B65" s="62" t="s">
        <v>41</v>
      </c>
      <c r="C65" s="71"/>
      <c r="D65" s="71"/>
      <c r="E65" s="72">
        <v>1814.551119</v>
      </c>
      <c r="F65" s="71"/>
      <c r="G65" s="64"/>
      <c r="H65" s="64"/>
    </row>
    <row r="66" spans="1:8" s="1" customFormat="1" ht="19.149999999999999" customHeight="1">
      <c r="A66" s="16">
        <f>A65+1</f>
        <v>5</v>
      </c>
      <c r="B66" s="17" t="s">
        <v>37</v>
      </c>
      <c r="C66" s="5"/>
      <c r="D66" s="5"/>
      <c r="E66" s="45">
        <f>1775968.902126</f>
        <v>1775968.902126</v>
      </c>
      <c r="F66" s="5"/>
      <c r="G66" s="36"/>
      <c r="H66" s="36"/>
    </row>
    <row r="67" spans="1:8" s="1" customFormat="1" ht="19.149999999999999" customHeight="1">
      <c r="A67" s="16">
        <v>6</v>
      </c>
      <c r="B67" s="17" t="s">
        <v>42</v>
      </c>
      <c r="C67" s="5"/>
      <c r="D67" s="5"/>
      <c r="E67" s="45">
        <v>6235.5751620000001</v>
      </c>
      <c r="F67" s="5"/>
      <c r="G67" s="36"/>
      <c r="H67" s="36"/>
    </row>
    <row r="68" spans="1:8" s="1" customFormat="1" ht="19.149999999999999" customHeight="1">
      <c r="A68" s="14" t="s">
        <v>8</v>
      </c>
      <c r="B68" s="15" t="s">
        <v>43</v>
      </c>
      <c r="C68" s="31"/>
      <c r="D68" s="31"/>
      <c r="E68" s="31">
        <v>869.07461699999999</v>
      </c>
      <c r="F68" s="31">
        <f>E68</f>
        <v>869.07461699999999</v>
      </c>
      <c r="G68" s="32"/>
      <c r="H68" s="32"/>
    </row>
    <row r="69" spans="1:8" s="1" customFormat="1" ht="19.149999999999999" customHeight="1">
      <c r="A69" s="26" t="s">
        <v>4</v>
      </c>
      <c r="B69" s="28" t="s">
        <v>56</v>
      </c>
      <c r="C69" s="31"/>
      <c r="D69" s="31"/>
      <c r="E69" s="31">
        <v>8196</v>
      </c>
      <c r="F69" s="31">
        <f>E69</f>
        <v>8196</v>
      </c>
      <c r="G69" s="32"/>
      <c r="H69" s="32"/>
    </row>
    <row r="70" spans="1:8" s="1" customFormat="1" ht="19.149999999999999" customHeight="1">
      <c r="A70" s="26" t="s">
        <v>9</v>
      </c>
      <c r="B70" s="28" t="s">
        <v>57</v>
      </c>
      <c r="C70" s="31"/>
      <c r="D70" s="31"/>
      <c r="E70" s="31">
        <v>922959.63662799995</v>
      </c>
      <c r="F70" s="31">
        <f>E70</f>
        <v>922959.63662799995</v>
      </c>
      <c r="G70" s="32"/>
      <c r="H70" s="32"/>
    </row>
    <row r="71" spans="1:8" s="1" customFormat="1" ht="31.5">
      <c r="A71" s="29" t="s">
        <v>10</v>
      </c>
      <c r="B71" s="30" t="s">
        <v>58</v>
      </c>
      <c r="C71" s="34"/>
      <c r="D71" s="34"/>
      <c r="E71" s="34">
        <v>2769169.1554340003</v>
      </c>
      <c r="F71" s="34">
        <f>E71</f>
        <v>2769169.1554340003</v>
      </c>
      <c r="G71" s="46"/>
      <c r="H71" s="46"/>
    </row>
    <row r="72" spans="1:8" ht="19.5" customHeight="1">
      <c r="A72" s="49"/>
      <c r="B72" s="49"/>
      <c r="C72" s="49"/>
      <c r="D72" s="49"/>
      <c r="E72" s="49"/>
      <c r="F72" s="49"/>
      <c r="G72" s="49"/>
      <c r="H72" s="49"/>
    </row>
    <row r="73" spans="1:8" ht="19.5" customHeight="1">
      <c r="A73" s="12"/>
      <c r="B73" s="24"/>
      <c r="C73" s="12"/>
      <c r="D73" s="12"/>
      <c r="E73" s="12"/>
      <c r="F73" s="12"/>
      <c r="G73" s="12"/>
      <c r="H73" s="12"/>
    </row>
    <row r="74" spans="1:8" ht="18.75">
      <c r="A74" s="12"/>
      <c r="B74" s="24"/>
      <c r="C74" s="12"/>
      <c r="D74" s="12"/>
      <c r="E74" s="12"/>
      <c r="F74" s="12"/>
      <c r="G74" s="12"/>
      <c r="H74" s="12"/>
    </row>
    <row r="75" spans="1:8" ht="18.75">
      <c r="A75" s="12"/>
      <c r="B75" s="25"/>
      <c r="C75" s="12"/>
      <c r="D75" s="12"/>
      <c r="E75" s="12"/>
      <c r="F75" s="12"/>
      <c r="G75" s="12"/>
      <c r="H75" s="12"/>
    </row>
    <row r="76" spans="1:8" ht="18.75">
      <c r="A76" s="18"/>
      <c r="B76" s="24"/>
      <c r="C76" s="12"/>
      <c r="D76" s="12"/>
      <c r="E76" s="12"/>
      <c r="F76" s="12"/>
      <c r="G76" s="12"/>
      <c r="H76" s="12"/>
    </row>
    <row r="77" spans="1:8" ht="18.75">
      <c r="A77" s="1"/>
      <c r="B77" s="24"/>
      <c r="C77" s="12"/>
      <c r="D77" s="12"/>
      <c r="E77" s="12"/>
      <c r="F77" s="12"/>
      <c r="G77" s="12"/>
      <c r="H77" s="12"/>
    </row>
    <row r="78" spans="1:8" ht="18.75">
      <c r="A78" s="1"/>
      <c r="B78" s="24"/>
      <c r="C78" s="12"/>
      <c r="D78" s="12"/>
      <c r="E78" s="12"/>
      <c r="F78" s="12"/>
      <c r="G78" s="12"/>
      <c r="H78" s="12"/>
    </row>
    <row r="79" spans="1:8" ht="18.75">
      <c r="A79" s="1"/>
      <c r="B79" s="1"/>
      <c r="C79" s="1"/>
      <c r="D79" s="1"/>
      <c r="E79" s="1"/>
      <c r="F79" s="1"/>
      <c r="G79" s="1"/>
      <c r="H79" s="1"/>
    </row>
    <row r="80" spans="1:8" ht="18.75">
      <c r="A80" s="1"/>
      <c r="B80" s="1"/>
      <c r="C80" s="1"/>
      <c r="D80" s="1"/>
      <c r="E80" s="1"/>
      <c r="F80" s="1"/>
      <c r="G80" s="1"/>
      <c r="H80" s="1"/>
    </row>
    <row r="81" spans="1:8" ht="18.75">
      <c r="A81" s="1"/>
      <c r="B81" s="1"/>
      <c r="C81" s="1"/>
      <c r="D81" s="1"/>
      <c r="E81" s="1"/>
      <c r="F81" s="1"/>
      <c r="G81" s="1"/>
      <c r="H81" s="1"/>
    </row>
    <row r="82" spans="1:8" ht="22.5" customHeight="1">
      <c r="A82" s="1"/>
      <c r="B82" s="1"/>
      <c r="C82" s="1"/>
      <c r="D82" s="1"/>
      <c r="E82" s="1"/>
      <c r="F82" s="1"/>
      <c r="G82" s="1"/>
      <c r="H82" s="1"/>
    </row>
    <row r="83" spans="1:8" ht="18.75">
      <c r="A83" s="1"/>
      <c r="B83" s="1"/>
      <c r="C83" s="1"/>
      <c r="D83" s="1"/>
      <c r="E83" s="1"/>
      <c r="F83" s="1"/>
      <c r="G83" s="1"/>
      <c r="H83" s="1"/>
    </row>
    <row r="84" spans="1:8" ht="18.75">
      <c r="A84" s="1"/>
      <c r="B84" s="1"/>
      <c r="C84" s="1"/>
      <c r="D84" s="1"/>
      <c r="E84" s="1"/>
      <c r="F84" s="1"/>
      <c r="G84" s="1"/>
      <c r="H84" s="1"/>
    </row>
    <row r="85" spans="1:8" ht="18.75">
      <c r="A85" s="1"/>
      <c r="B85" s="1"/>
      <c r="C85" s="1"/>
      <c r="D85" s="1"/>
      <c r="E85" s="1"/>
      <c r="F85" s="1"/>
      <c r="G85" s="1"/>
      <c r="H85" s="1"/>
    </row>
    <row r="86" spans="1:8" ht="18.75">
      <c r="A86" s="1"/>
      <c r="B86" s="1"/>
      <c r="C86" s="1"/>
      <c r="D86" s="1"/>
      <c r="E86" s="1"/>
      <c r="F86" s="1"/>
      <c r="G86" s="1"/>
      <c r="H86" s="1"/>
    </row>
  </sheetData>
  <mergeCells count="16">
    <mergeCell ref="C6:C7"/>
    <mergeCell ref="D6:D7"/>
    <mergeCell ref="E6:E7"/>
    <mergeCell ref="F6:F7"/>
    <mergeCell ref="G6:G7"/>
    <mergeCell ref="H6:H7"/>
    <mergeCell ref="A72:H72"/>
    <mergeCell ref="G1:H1"/>
    <mergeCell ref="A3:H3"/>
    <mergeCell ref="A5:A7"/>
    <mergeCell ref="B5:B7"/>
    <mergeCell ref="C5:D5"/>
    <mergeCell ref="A2:H2"/>
    <mergeCell ref="A1:B1"/>
    <mergeCell ref="E5:F5"/>
    <mergeCell ref="G5:H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F7F7405-843F-48AD-BFE0-E9D2A3E440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796DA64-4006-4AC6-A125-AC682F352B50}">
  <ds:schemaRefs>
    <ds:schemaRef ds:uri="http://schemas.microsoft.com/sharepoint/v3/contenttype/forms"/>
  </ds:schemaRefs>
</ds:datastoreItem>
</file>

<file path=customXml/itemProps3.xml><?xml version="1.0" encoding="utf-8"?>
<ds:datastoreItem xmlns:ds="http://schemas.openxmlformats.org/officeDocument/2006/customXml" ds:itemID="{8E82D0A3-95C7-4EAD-A03E-344B2CEC1F0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TTCNTT</cp:lastModifiedBy>
  <dcterms:created xsi:type="dcterms:W3CDTF">2018-08-22T07:49:45Z</dcterms:created>
  <dcterms:modified xsi:type="dcterms:W3CDTF">2020-01-10T02:51:02Z</dcterms:modified>
</cp:coreProperties>
</file>