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2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400" windowHeight="7740"/>
  </bookViews>
  <sheets>
    <sheet name="68" sheetId="1" r:id="rId1"/>
  </sheets>
  <externalReferences>
    <externalReference r:id="rId2"/>
    <externalReference r:id="rId3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hk1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om2">#REF!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1">#REF!</definedName>
    <definedName name="_L2">#REF!</definedName>
    <definedName name="_lap1">#REF!</definedName>
    <definedName name="_lap2">#REF!</definedName>
    <definedName name="_Lvc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3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B1">#REF!</definedName>
    <definedName name="_TH1">#REF!</definedName>
    <definedName name="_TH2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">#N/A</definedName>
    <definedName name="Address">#REF!</definedName>
    <definedName name="ADEQ">#REF!</definedName>
    <definedName name="ADP" localSheetId="0">#REF!</definedName>
    <definedName name="ADP">#REF!</definedName>
    <definedName name="Ag_">#REF!</definedName>
    <definedName name="ag15F80">#REF!</definedName>
    <definedName name="ah">#REF!</definedName>
    <definedName name="AKHAC" localSheetId="0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 localSheetId="0">#REF!</definedName>
    <definedName name="ALTINH">#REF!</definedName>
    <definedName name="am.">#REF!</definedName>
    <definedName name="Anguon" localSheetId="0">'[2]Dt 2001'!#REF!</definedName>
    <definedName name="Anguon">'[2]Dt 2001'!#REF!</definedName>
    <definedName name="ANN" localSheetId="0">#REF!</definedName>
    <definedName name="ANN">#REF!</definedName>
    <definedName name="anpha">#REF!</definedName>
    <definedName name="ANQD" localSheetId="0">#REF!</definedName>
    <definedName name="ANQD">#REF!</definedName>
    <definedName name="ANQQH" localSheetId="0">'[2]Dt 2001'!#REF!</definedName>
    <definedName name="ANQQH">'[2]Dt 2001'!#REF!</definedName>
    <definedName name="ANSNN" localSheetId="0">'[2]Dt 2001'!#REF!</definedName>
    <definedName name="ANSNN">'[2]Dt 2001'!#REF!</definedName>
    <definedName name="ANSNNxnk" localSheetId="0">'[2]Dt 2001'!#REF!</definedName>
    <definedName name="ANSNNxnk">'[2]Dt 2001'!#REF!</definedName>
    <definedName name="APC" localSheetId="0">'[2]Dt 2001'!#REF!</definedName>
    <definedName name="APC">'[2]Dt 2001'!#REF!</definedName>
    <definedName name="Aptomat">#REF!</definedName>
    <definedName name="AQ">#REF!</definedName>
    <definedName name="As_">#REF!</definedName>
    <definedName name="ATW" localSheetId="0">#REF!</definedName>
    <definedName name="ATW">#REF!</definedName>
    <definedName name="b1_">#REF!</definedName>
    <definedName name="b2_">#REF!</definedName>
    <definedName name="b3_">#REF!</definedName>
    <definedName name="b4_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r">#REF!</definedName>
    <definedName name="BarData">#REF!</definedName>
    <definedName name="BB">#REF!</definedName>
    <definedName name="bbbbbbbbbbbbbb" hidden="1">{"'Sheet1'!$L$16"}</definedName>
    <definedName name="Bbm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k">#REF!</definedName>
    <definedName name="blkh">#REF!</definedName>
    <definedName name="blkh1">#REF!</definedName>
    <definedName name="Bng">#REF!</definedName>
    <definedName name="Book2">#REF!</definedName>
    <definedName name="BOQ">#REF!</definedName>
    <definedName name="Bqd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.1111">#REF!</definedName>
    <definedName name="ca.1111.th">#REF!</definedName>
    <definedName name="CACAU">298161</definedName>
    <definedName name="Can_doi" localSheetId="0">#REF!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au_nho">#REF!</definedName>
    <definedName name="Caudao">#REF!</definedName>
    <definedName name="CB">#REF!</definedName>
    <definedName name="CCS">#REF!</definedName>
    <definedName name="CDD">#REF!</definedName>
    <definedName name="CDDD1PHA">#REF!</definedName>
    <definedName name="CDDD3PHA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fc">#REF!</definedName>
    <definedName name="CH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K">#REF!</definedName>
    <definedName name="cpmtc">#REF!</definedName>
    <definedName name="cpnc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KSTK">#REF!</definedName>
    <definedName name="ctiep">#REF!</definedName>
    <definedName name="CTIET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L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das">#REF!</definedName>
    <definedName name="dah">#REF!</definedName>
    <definedName name="dahoc">#REF!</definedName>
    <definedName name="dam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BASE">#REF!</definedName>
    <definedName name="DCL_22">12117600</definedName>
    <definedName name="DCL_35">25490000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gbdII">#REF!</definedName>
    <definedName name="DGCT_T.Quy_P.Thuy_Q">#REF!</definedName>
    <definedName name="DGCT_TRAUQUYPHUTHUY_HN">#REF!</definedName>
    <definedName name="DGCTI592">#REF!</definedName>
    <definedName name="dgđg">'[2]Dt 2001'!#REF!</definedName>
    <definedName name="dghp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om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N">#REF!</definedName>
    <definedName name="DNNN" localSheetId="0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T">#REF!</definedName>
    <definedName name="DutoanDongmo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ACTOR">#REF!</definedName>
    <definedName name="Fax">#REF!</definedName>
    <definedName name="fb">#REF!</definedName>
    <definedName name="fc">#REF!</definedName>
    <definedName name="fc_">#REF!</definedName>
    <definedName name="FCode" hidden="1">#REF!</definedName>
    <definedName name="FDR">#REF!</definedName>
    <definedName name="ffgsg">#REF!</definedName>
    <definedName name="Fh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C_DN">#REF!</definedName>
    <definedName name="GC_HT">#REF!</definedName>
    <definedName name="GC_TD">#REF!</definedName>
    <definedName name="GDL">#REF!</definedName>
    <definedName name="geff">#REF!</definedName>
    <definedName name="geo">#REF!</definedName>
    <definedName name="gg">#REF!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VL_TRALY">#REF!</definedName>
    <definedName name="GIAVLIEUTN">#REF!</definedName>
    <definedName name="gIItc">#REF!</definedName>
    <definedName name="gIItt">#REF!</definedName>
    <definedName name="Giocong">#REF!</definedName>
    <definedName name="gkcn">#REF!</definedName>
    <definedName name="gl3p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T">#REF!</definedName>
    <definedName name="Gtb">#REF!</definedName>
    <definedName name="gtbtt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ME_MANP">#REF!</definedName>
    <definedName name="HOMEOFFICE_COST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p">#REF!</definedName>
    <definedName name="IDLAB_COST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ong">#REF!</definedName>
    <definedName name="kecot">#REF!</definedName>
    <definedName name="ketcau">#REF!</definedName>
    <definedName name="kh">#REF!</definedName>
    <definedName name="KH_Chang">#REF!</definedName>
    <definedName name="Khac" localSheetId="0">#REF!</definedName>
    <definedName name="Khac">#REF!</definedName>
    <definedName name="khanang">#REF!</definedName>
    <definedName name="KHldatcat">#REF!</definedName>
    <definedName name="KHOI_LUONG_DAT_DAO_DAP">#REF!</definedName>
    <definedName name="khong">#REF!</definedName>
    <definedName name="Khong_can_doi" localSheetId="0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hto">#REF!</definedName>
    <definedName name="lao_keo_dam_cau">#REF!</definedName>
    <definedName name="LAP_DAT_TBA">#REF!</definedName>
    <definedName name="Lb">#REF!</definedName>
    <definedName name="LBS_22">107800000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Thanh">#REF!</definedName>
    <definedName name="lv..">#REF!</definedName>
    <definedName name="Lvc">#REF!</definedName>
    <definedName name="lvr..">#REF!</definedName>
    <definedName name="m" hidden="1">{"'Sheet1'!$L$16"}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ODIFY">#REF!</definedName>
    <definedName name="mongbang">#REF!</definedName>
    <definedName name="mongdon">#REF!</definedName>
    <definedName name="Morong4054_85">#REF!</definedName>
    <definedName name="morong4054_98">#REF!</definedName>
    <definedName name="Moùng">#REF!</definedName>
    <definedName name="mR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e">#REF!</definedName>
    <definedName name="nc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 localSheetId="0">#REF!</definedName>
    <definedName name="NQD">#REF!</definedName>
    <definedName name="NQQH" localSheetId="0">'[2]Dt 2001'!#REF!</definedName>
    <definedName name="NQQH">'[2]Dt 2001'!#REF!</definedName>
    <definedName name="nsc">#REF!</definedName>
    <definedName name="nsk">#REF!</definedName>
    <definedName name="NSNN" localSheetId="0">'[2]Dt 2001'!#REF!</definedName>
    <definedName name="NSNN">'[2]Dt 2001'!#REF!</definedName>
    <definedName name="nxc">#REF!</definedName>
    <definedName name="nxp">#REF!</definedName>
    <definedName name="ơ" hidden="1">{"'Sheet1'!$L$16"}</definedName>
    <definedName name="O_M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ut">#REF!</definedName>
    <definedName name="PA">#REF!</definedName>
    <definedName name="panen">#REF!</definedName>
    <definedName name="PC" localSheetId="0">'[2]Dt 2001'!#REF!</definedName>
    <definedName name="PC">'[2]Dt 2001'!#REF!</definedName>
    <definedName name="PChe">#REF!</definedName>
    <definedName name="Pd">#REF!</definedName>
    <definedName name="Phan_cap" localSheetId="0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i_le_phi" localSheetId="0">#REF!</definedName>
    <definedName name="Phi_le_phi">#REF!</definedName>
    <definedName name="Phone">#REF!</definedName>
    <definedName name="phu_luc_vua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_xlnm.Print_Area" localSheetId="0">'68'!$A$1:$AD$84</definedName>
    <definedName name="_xlnm.Print_Area">#REF!</definedName>
    <definedName name="PRINT_AREA_MI" localSheetId="0">#REF!</definedName>
    <definedName name="PRINT_AREA_MI">#REF!</definedName>
    <definedName name="_xlnm.Print_Titles" localSheetId="0">'68'!$6:$13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_Soil">#REF!</definedName>
    <definedName name="ProdForm" hidden="1">#REF!</definedName>
    <definedName name="Product" hidden="1">#REF!</definedName>
    <definedName name="PROPOSAL">#REF!</definedName>
    <definedName name="pt">#REF!</definedName>
    <definedName name="PT_Duong">#REF!</definedName>
    <definedName name="ptb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ra11p">#REF!</definedName>
    <definedName name="ra13p">#REF!</definedName>
    <definedName name="rain..">#REF!</definedName>
    <definedName name="rate">14000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LF">#REF!</definedName>
    <definedName name="RLKM">#REF!</definedName>
    <definedName name="RLL">#REF!</definedName>
    <definedName name="RLOM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.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æng_c_ng_suÊt_hiÖn_t_i">"THOP"</definedName>
    <definedName name="tamdan">#REF!</definedName>
    <definedName name="TAMTINH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n_tra_1BTN">#REF!</definedName>
    <definedName name="ten_tra_2BTN">#REF!</definedName>
    <definedName name="ten_tra_3BTN">#REF!</definedName>
    <definedName name="tenck">#REF!</definedName>
    <definedName name="tha" hidden="1">{"'Sheet1'!$L$16"}</definedName>
    <definedName name="Thanh_LC_tayvin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t">#REF!</definedName>
    <definedName name="tru_can">#REF!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d">#REF!</definedName>
    <definedName name="TTDD1P">#REF!</definedName>
    <definedName name="TTDKKH">#REF!</definedName>
    <definedName name="tthi">#REF!</definedName>
    <definedName name="Ttr">#REF!</definedName>
    <definedName name="ttronmk">#REF!</definedName>
    <definedName name="Ttt">#REF!</definedName>
    <definedName name="tung" hidden="1">{"'Sheet1'!$L$16"}</definedName>
    <definedName name="Tuong_chan">#REF!</definedName>
    <definedName name="tv75nc">#REF!</definedName>
    <definedName name="tv75vl">#REF!</definedName>
    <definedName name="Tvk">#REF!</definedName>
    <definedName name="TW" localSheetId="0">#REF!</definedName>
    <definedName name="TW">#REF!</definedName>
    <definedName name="Txk">#REF!</definedName>
    <definedName name="ty_le">#REF!</definedName>
    <definedName name="ty_le_2">#REF!</definedName>
    <definedName name="ty_le_3">#REF!</definedName>
    <definedName name="ty_le_BTN">#REF!</definedName>
    <definedName name="Ty_le1">#REF!</definedName>
    <definedName name="UNL">#REF!</definedName>
    <definedName name="upnoc">#REF!</definedName>
    <definedName name="usd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ot">#REF!</definedName>
    <definedName name="VCD">#REF!</definedName>
    <definedName name="vcdc">#REF!</definedName>
    <definedName name="VCHT">#REF!</definedName>
    <definedName name="vct">#REF!</definedName>
    <definedName name="VCTT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">#REF!</definedName>
    <definedName name="vr3p">#REF!</definedName>
    <definedName name="Vu">#REF!</definedName>
    <definedName name="Vu_">#REF!</definedName>
    <definedName name="vung">#REF!</definedName>
    <definedName name="vvvvvvvvvvvvvvvvvvvvvvvvvvvvvvvvvvvvvvvvv" hidden="1">{"'Sheet1'!$L$16"}</definedName>
    <definedName name="Vxk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K91" i="1" l="1"/>
  <c r="R90" i="1"/>
  <c r="R91" i="1" s="1"/>
  <c r="Q90" i="1"/>
  <c r="Q91" i="1" s="1"/>
  <c r="J90" i="1"/>
  <c r="J91" i="1" s="1"/>
  <c r="AC83" i="1"/>
  <c r="AB83" i="1"/>
  <c r="S83" i="1"/>
  <c r="O83" i="1" s="1"/>
  <c r="P83" i="1"/>
  <c r="N83" i="1"/>
  <c r="M83" i="1"/>
  <c r="I83" i="1"/>
  <c r="F83" i="1"/>
  <c r="D83" i="1" s="1"/>
  <c r="W83" i="1" s="1"/>
  <c r="E83" i="1"/>
  <c r="AC82" i="1"/>
  <c r="Z82" i="1"/>
  <c r="X82" i="1"/>
  <c r="S82" i="1"/>
  <c r="N82" i="1" s="1"/>
  <c r="P82" i="1"/>
  <c r="I82" i="1"/>
  <c r="E82" i="1" s="1"/>
  <c r="F82" i="1"/>
  <c r="D82" i="1"/>
  <c r="AC81" i="1"/>
  <c r="Z81" i="1"/>
  <c r="Y81" i="1"/>
  <c r="S81" i="1"/>
  <c r="P81" i="1"/>
  <c r="N81" i="1"/>
  <c r="M81" i="1"/>
  <c r="I81" i="1"/>
  <c r="F81" i="1"/>
  <c r="D81" i="1" s="1"/>
  <c r="W81" i="1" s="1"/>
  <c r="E81" i="1"/>
  <c r="AC80" i="1"/>
  <c r="Z80" i="1"/>
  <c r="X80" i="1"/>
  <c r="S80" i="1"/>
  <c r="N80" i="1" s="1"/>
  <c r="P80" i="1"/>
  <c r="O80" i="1"/>
  <c r="I80" i="1"/>
  <c r="E80" i="1" s="1"/>
  <c r="F80" i="1"/>
  <c r="D80" i="1"/>
  <c r="AC79" i="1"/>
  <c r="Z79" i="1"/>
  <c r="S79" i="1"/>
  <c r="P79" i="1"/>
  <c r="N79" i="1"/>
  <c r="M79" i="1"/>
  <c r="I79" i="1"/>
  <c r="F79" i="1"/>
  <c r="E79" i="1"/>
  <c r="AC78" i="1"/>
  <c r="Z78" i="1"/>
  <c r="S78" i="1"/>
  <c r="N78" i="1" s="1"/>
  <c r="P78" i="1"/>
  <c r="O78" i="1"/>
  <c r="I78" i="1"/>
  <c r="F78" i="1"/>
  <c r="D78" i="1"/>
  <c r="AC77" i="1"/>
  <c r="Z77" i="1"/>
  <c r="S77" i="1"/>
  <c r="P77" i="1"/>
  <c r="N77" i="1"/>
  <c r="M77" i="1"/>
  <c r="I77" i="1"/>
  <c r="F77" i="1"/>
  <c r="E77" i="1"/>
  <c r="U76" i="1"/>
  <c r="T76" i="1"/>
  <c r="T90" i="1" s="1"/>
  <c r="T91" i="1" s="1"/>
  <c r="S76" i="1"/>
  <c r="R76" i="1"/>
  <c r="Q76" i="1"/>
  <c r="K76" i="1"/>
  <c r="K90" i="1" s="1"/>
  <c r="J76" i="1"/>
  <c r="H76" i="1"/>
  <c r="G76" i="1"/>
  <c r="G90" i="1" s="1"/>
  <c r="G91" i="1" s="1"/>
  <c r="AC75" i="1"/>
  <c r="X75" i="1"/>
  <c r="S75" i="1"/>
  <c r="N75" i="1" s="1"/>
  <c r="P75" i="1"/>
  <c r="I75" i="1"/>
  <c r="E75" i="1" s="1"/>
  <c r="C75" i="1" s="1"/>
  <c r="F75" i="1"/>
  <c r="D75" i="1"/>
  <c r="AC74" i="1"/>
  <c r="Z74" i="1"/>
  <c r="Y74" i="1"/>
  <c r="S74" i="1"/>
  <c r="P74" i="1"/>
  <c r="N74" i="1"/>
  <c r="M74" i="1"/>
  <c r="I74" i="1"/>
  <c r="F74" i="1"/>
  <c r="D74" i="1" s="1"/>
  <c r="W74" i="1" s="1"/>
  <c r="E74" i="1"/>
  <c r="AC73" i="1"/>
  <c r="Z73" i="1"/>
  <c r="X73" i="1"/>
  <c r="S73" i="1"/>
  <c r="N73" i="1" s="1"/>
  <c r="P73" i="1"/>
  <c r="I73" i="1"/>
  <c r="E73" i="1" s="1"/>
  <c r="F73" i="1"/>
  <c r="D73" i="1"/>
  <c r="AC72" i="1"/>
  <c r="Z72" i="1"/>
  <c r="Y72" i="1"/>
  <c r="S72" i="1"/>
  <c r="P72" i="1"/>
  <c r="N72" i="1"/>
  <c r="M72" i="1"/>
  <c r="I72" i="1"/>
  <c r="F72" i="1"/>
  <c r="D72" i="1" s="1"/>
  <c r="W72" i="1" s="1"/>
  <c r="E72" i="1"/>
  <c r="AC71" i="1"/>
  <c r="Z71" i="1"/>
  <c r="X71" i="1"/>
  <c r="S71" i="1"/>
  <c r="N71" i="1" s="1"/>
  <c r="P71" i="1"/>
  <c r="I71" i="1"/>
  <c r="E71" i="1" s="1"/>
  <c r="F71" i="1"/>
  <c r="D71" i="1"/>
  <c r="AC70" i="1"/>
  <c r="Z70" i="1"/>
  <c r="S70" i="1"/>
  <c r="P70" i="1"/>
  <c r="N70" i="1"/>
  <c r="M70" i="1"/>
  <c r="I70" i="1"/>
  <c r="F70" i="1"/>
  <c r="E70" i="1"/>
  <c r="AC69" i="1"/>
  <c r="Z69" i="1"/>
  <c r="X69" i="1"/>
  <c r="S69" i="1"/>
  <c r="N69" i="1" s="1"/>
  <c r="P69" i="1"/>
  <c r="O69" i="1"/>
  <c r="I69" i="1"/>
  <c r="E69" i="1" s="1"/>
  <c r="C69" i="1" s="1"/>
  <c r="F69" i="1"/>
  <c r="D69" i="1"/>
  <c r="U68" i="1"/>
  <c r="T68" i="1"/>
  <c r="R68" i="1"/>
  <c r="R67" i="1" s="1"/>
  <c r="Q68" i="1"/>
  <c r="K68" i="1"/>
  <c r="J68" i="1"/>
  <c r="J67" i="1" s="1"/>
  <c r="H68" i="1"/>
  <c r="G68" i="1"/>
  <c r="U67" i="1"/>
  <c r="K67" i="1"/>
  <c r="G67" i="1"/>
  <c r="Z66" i="1"/>
  <c r="S66" i="1"/>
  <c r="N66" i="1" s="1"/>
  <c r="P66" i="1"/>
  <c r="I66" i="1"/>
  <c r="E66" i="1" s="1"/>
  <c r="X66" i="1" s="1"/>
  <c r="F66" i="1"/>
  <c r="D66" i="1"/>
  <c r="C66" i="1"/>
  <c r="Z65" i="1"/>
  <c r="W65" i="1"/>
  <c r="S65" i="1"/>
  <c r="N65" i="1" s="1"/>
  <c r="P65" i="1"/>
  <c r="Y65" i="1" s="1"/>
  <c r="O65" i="1"/>
  <c r="M65" i="1"/>
  <c r="L65" i="1" s="1"/>
  <c r="I65" i="1"/>
  <c r="F65" i="1"/>
  <c r="E65" i="1"/>
  <c r="C65" i="1" s="1"/>
  <c r="D65" i="1"/>
  <c r="AC64" i="1"/>
  <c r="S64" i="1"/>
  <c r="N64" i="1" s="1"/>
  <c r="P64" i="1"/>
  <c r="I64" i="1"/>
  <c r="E64" i="1" s="1"/>
  <c r="X64" i="1" s="1"/>
  <c r="F64" i="1"/>
  <c r="D64" i="1"/>
  <c r="C64" i="1" s="1"/>
  <c r="AC63" i="1"/>
  <c r="W63" i="1"/>
  <c r="S63" i="1"/>
  <c r="N63" i="1" s="1"/>
  <c r="P63" i="1"/>
  <c r="O63" i="1"/>
  <c r="M63" i="1"/>
  <c r="L63" i="1" s="1"/>
  <c r="I63" i="1"/>
  <c r="AB63" i="1" s="1"/>
  <c r="F63" i="1"/>
  <c r="E63" i="1"/>
  <c r="C63" i="1" s="1"/>
  <c r="D63" i="1"/>
  <c r="AC62" i="1"/>
  <c r="S62" i="1"/>
  <c r="N62" i="1" s="1"/>
  <c r="P62" i="1"/>
  <c r="I62" i="1"/>
  <c r="E62" i="1" s="1"/>
  <c r="X62" i="1" s="1"/>
  <c r="F62" i="1"/>
  <c r="D62" i="1"/>
  <c r="C62" i="1"/>
  <c r="AC61" i="1"/>
  <c r="W61" i="1"/>
  <c r="S61" i="1"/>
  <c r="N61" i="1" s="1"/>
  <c r="P61" i="1"/>
  <c r="O61" i="1"/>
  <c r="M61" i="1"/>
  <c r="L61" i="1" s="1"/>
  <c r="I61" i="1"/>
  <c r="AB61" i="1" s="1"/>
  <c r="F61" i="1"/>
  <c r="E61" i="1"/>
  <c r="C61" i="1" s="1"/>
  <c r="D61" i="1"/>
  <c r="AC60" i="1"/>
  <c r="S60" i="1"/>
  <c r="P60" i="1"/>
  <c r="I60" i="1"/>
  <c r="F60" i="1"/>
  <c r="D60" i="1"/>
  <c r="T59" i="1"/>
  <c r="R59" i="1"/>
  <c r="Q59" i="1"/>
  <c r="J59" i="1"/>
  <c r="H59" i="1"/>
  <c r="G59" i="1"/>
  <c r="F59" i="1"/>
  <c r="D59" i="1" s="1"/>
  <c r="AC58" i="1"/>
  <c r="AB58" i="1"/>
  <c r="S58" i="1"/>
  <c r="N58" i="1" s="1"/>
  <c r="P58" i="1"/>
  <c r="M58" i="1"/>
  <c r="L58" i="1" s="1"/>
  <c r="I58" i="1"/>
  <c r="E58" i="1"/>
  <c r="X58" i="1" s="1"/>
  <c r="D58" i="1"/>
  <c r="C58" i="1" s="1"/>
  <c r="AC57" i="1"/>
  <c r="W57" i="1"/>
  <c r="S57" i="1"/>
  <c r="N57" i="1" s="1"/>
  <c r="P57" i="1"/>
  <c r="O57" i="1" s="1"/>
  <c r="M57" i="1"/>
  <c r="L57" i="1" s="1"/>
  <c r="I57" i="1"/>
  <c r="E57" i="1" s="1"/>
  <c r="X57" i="1" s="1"/>
  <c r="D57" i="1"/>
  <c r="C57" i="1"/>
  <c r="AC56" i="1"/>
  <c r="S56" i="1"/>
  <c r="AB56" i="1" s="1"/>
  <c r="P56" i="1"/>
  <c r="M56" i="1" s="1"/>
  <c r="N56" i="1"/>
  <c r="L56" i="1" s="1"/>
  <c r="I56" i="1"/>
  <c r="E56" i="1" s="1"/>
  <c r="X56" i="1" s="1"/>
  <c r="D56" i="1"/>
  <c r="C56" i="1"/>
  <c r="AC55" i="1"/>
  <c r="S55" i="1"/>
  <c r="AB55" i="1" s="1"/>
  <c r="P55" i="1"/>
  <c r="O55" i="1"/>
  <c r="N55" i="1"/>
  <c r="M55" i="1"/>
  <c r="I55" i="1"/>
  <c r="E55" i="1"/>
  <c r="D55" i="1"/>
  <c r="W55" i="1" s="1"/>
  <c r="T54" i="1"/>
  <c r="AC54" i="1" s="1"/>
  <c r="R54" i="1"/>
  <c r="Q54" i="1"/>
  <c r="P54" i="1"/>
  <c r="M54" i="1"/>
  <c r="J54" i="1"/>
  <c r="H54" i="1"/>
  <c r="G54" i="1"/>
  <c r="F54" i="1"/>
  <c r="D54" i="1" s="1"/>
  <c r="AC53" i="1"/>
  <c r="S53" i="1"/>
  <c r="P53" i="1"/>
  <c r="N53" i="1"/>
  <c r="I53" i="1"/>
  <c r="D53" i="1"/>
  <c r="T52" i="1"/>
  <c r="AC52" i="1" s="1"/>
  <c r="S52" i="1"/>
  <c r="R52" i="1"/>
  <c r="Q52" i="1"/>
  <c r="P52" i="1"/>
  <c r="N52" i="1"/>
  <c r="J52" i="1"/>
  <c r="H52" i="1"/>
  <c r="G52" i="1"/>
  <c r="F52" i="1"/>
  <c r="D52" i="1"/>
  <c r="AC51" i="1"/>
  <c r="W51" i="1"/>
  <c r="S51" i="1"/>
  <c r="P51" i="1"/>
  <c r="P50" i="1" s="1"/>
  <c r="M51" i="1"/>
  <c r="I51" i="1"/>
  <c r="E51" i="1" s="1"/>
  <c r="X51" i="1" s="1"/>
  <c r="D51" i="1"/>
  <c r="C51" i="1"/>
  <c r="T50" i="1"/>
  <c r="R50" i="1"/>
  <c r="Q50" i="1"/>
  <c r="J50" i="1"/>
  <c r="AC50" i="1" s="1"/>
  <c r="I50" i="1"/>
  <c r="H50" i="1"/>
  <c r="G50" i="1"/>
  <c r="F50" i="1"/>
  <c r="D50" i="1" s="1"/>
  <c r="E50" i="1"/>
  <c r="C50" i="1" s="1"/>
  <c r="AC49" i="1"/>
  <c r="AB49" i="1"/>
  <c r="S49" i="1"/>
  <c r="P49" i="1"/>
  <c r="N49" i="1"/>
  <c r="I49" i="1"/>
  <c r="E49" i="1"/>
  <c r="C49" i="1" s="1"/>
  <c r="D49" i="1"/>
  <c r="AC48" i="1"/>
  <c r="X48" i="1"/>
  <c r="S48" i="1"/>
  <c r="N48" i="1" s="1"/>
  <c r="P48" i="1"/>
  <c r="I48" i="1"/>
  <c r="AB48" i="1" s="1"/>
  <c r="E48" i="1"/>
  <c r="D48" i="1"/>
  <c r="C48" i="1"/>
  <c r="AC47" i="1"/>
  <c r="X47" i="1"/>
  <c r="S47" i="1"/>
  <c r="AB47" i="1" s="1"/>
  <c r="P47" i="1"/>
  <c r="M47" i="1" s="1"/>
  <c r="N47" i="1"/>
  <c r="L47" i="1" s="1"/>
  <c r="I47" i="1"/>
  <c r="E47" i="1"/>
  <c r="D47" i="1"/>
  <c r="C47" i="1"/>
  <c r="AC46" i="1"/>
  <c r="W46" i="1"/>
  <c r="S46" i="1"/>
  <c r="AB46" i="1" s="1"/>
  <c r="P46" i="1"/>
  <c r="O46" i="1"/>
  <c r="N46" i="1"/>
  <c r="M46" i="1"/>
  <c r="I46" i="1"/>
  <c r="I45" i="1" s="1"/>
  <c r="E46" i="1"/>
  <c r="D46" i="1"/>
  <c r="T45" i="1"/>
  <c r="AC45" i="1" s="1"/>
  <c r="R45" i="1"/>
  <c r="Q45" i="1"/>
  <c r="P45" i="1"/>
  <c r="M45" i="1"/>
  <c r="J45" i="1"/>
  <c r="H45" i="1"/>
  <c r="G45" i="1"/>
  <c r="F45" i="1"/>
  <c r="D45" i="1" s="1"/>
  <c r="AC44" i="1"/>
  <c r="X44" i="1"/>
  <c r="T44" i="1"/>
  <c r="S44" i="1"/>
  <c r="P44" i="1"/>
  <c r="O44" i="1" s="1"/>
  <c r="M44" i="1"/>
  <c r="I44" i="1"/>
  <c r="E44" i="1"/>
  <c r="D44" i="1"/>
  <c r="C44" i="1"/>
  <c r="AC43" i="1"/>
  <c r="Z43" i="1"/>
  <c r="Y43" i="1"/>
  <c r="X43" i="1"/>
  <c r="S43" i="1"/>
  <c r="P43" i="1"/>
  <c r="N43" i="1"/>
  <c r="J43" i="1"/>
  <c r="I43" i="1"/>
  <c r="I42" i="1" s="1"/>
  <c r="F43" i="1"/>
  <c r="D43" i="1" s="1"/>
  <c r="E43" i="1"/>
  <c r="C43" i="1"/>
  <c r="C42" i="1" s="1"/>
  <c r="AC42" i="1"/>
  <c r="X42" i="1"/>
  <c r="T42" i="1"/>
  <c r="R42" i="1"/>
  <c r="Q42" i="1"/>
  <c r="J42" i="1"/>
  <c r="H42" i="1"/>
  <c r="G42" i="1"/>
  <c r="F42" i="1"/>
  <c r="D42" i="1" s="1"/>
  <c r="E42" i="1"/>
  <c r="AC41" i="1"/>
  <c r="Z41" i="1"/>
  <c r="X41" i="1"/>
  <c r="T41" i="1"/>
  <c r="T40" i="1" s="1"/>
  <c r="S41" i="1"/>
  <c r="P41" i="1"/>
  <c r="I41" i="1"/>
  <c r="F41" i="1"/>
  <c r="E41" i="1"/>
  <c r="D41" i="1"/>
  <c r="AC40" i="1"/>
  <c r="X40" i="1"/>
  <c r="R40" i="1"/>
  <c r="Q40" i="1"/>
  <c r="J40" i="1"/>
  <c r="I40" i="1"/>
  <c r="H40" i="1"/>
  <c r="G40" i="1"/>
  <c r="F40" i="1"/>
  <c r="E40" i="1"/>
  <c r="U39" i="1"/>
  <c r="R39" i="1"/>
  <c r="K39" i="1"/>
  <c r="H39" i="1"/>
  <c r="Z38" i="1"/>
  <c r="S38" i="1"/>
  <c r="P38" i="1"/>
  <c r="N38" i="1"/>
  <c r="I38" i="1"/>
  <c r="E38" i="1" s="1"/>
  <c r="X38" i="1" s="1"/>
  <c r="F38" i="1"/>
  <c r="D38" i="1"/>
  <c r="C38" i="1" s="1"/>
  <c r="AC37" i="1"/>
  <c r="W37" i="1"/>
  <c r="S37" i="1"/>
  <c r="AB37" i="1" s="1"/>
  <c r="P37" i="1"/>
  <c r="M37" i="1" s="1"/>
  <c r="O37" i="1"/>
  <c r="N37" i="1"/>
  <c r="L37" i="1" s="1"/>
  <c r="I37" i="1"/>
  <c r="E37" i="1"/>
  <c r="D37" i="1"/>
  <c r="AC36" i="1"/>
  <c r="W36" i="1"/>
  <c r="S36" i="1"/>
  <c r="P36" i="1"/>
  <c r="O36" i="1"/>
  <c r="N36" i="1"/>
  <c r="L36" i="1" s="1"/>
  <c r="M36" i="1"/>
  <c r="I36" i="1"/>
  <c r="AB36" i="1" s="1"/>
  <c r="D36" i="1"/>
  <c r="AC35" i="1"/>
  <c r="AB35" i="1"/>
  <c r="S35" i="1"/>
  <c r="P35" i="1"/>
  <c r="N35" i="1"/>
  <c r="L35" i="1" s="1"/>
  <c r="I35" i="1"/>
  <c r="E35" i="1"/>
  <c r="D35" i="1"/>
  <c r="W34" i="1"/>
  <c r="S34" i="1"/>
  <c r="N34" i="1" s="1"/>
  <c r="P34" i="1"/>
  <c r="P33" i="1" s="1"/>
  <c r="M33" i="1" s="1"/>
  <c r="M34" i="1"/>
  <c r="L34" i="1"/>
  <c r="J34" i="1"/>
  <c r="D34" i="1"/>
  <c r="T33" i="1"/>
  <c r="S33" i="1"/>
  <c r="R33" i="1"/>
  <c r="Q33" i="1"/>
  <c r="N33" i="1"/>
  <c r="L33" i="1"/>
  <c r="H33" i="1"/>
  <c r="G33" i="1"/>
  <c r="G16" i="1" s="1"/>
  <c r="F33" i="1"/>
  <c r="D33" i="1" s="1"/>
  <c r="AC32" i="1"/>
  <c r="W32" i="1"/>
  <c r="S32" i="1"/>
  <c r="P32" i="1"/>
  <c r="M32" i="1"/>
  <c r="I32" i="1"/>
  <c r="E32" i="1"/>
  <c r="D32" i="1"/>
  <c r="AC31" i="1"/>
  <c r="X31" i="1"/>
  <c r="S31" i="1"/>
  <c r="AB31" i="1" s="1"/>
  <c r="P31" i="1"/>
  <c r="N31" i="1"/>
  <c r="L31" i="1" s="1"/>
  <c r="M31" i="1"/>
  <c r="I31" i="1"/>
  <c r="E31" i="1"/>
  <c r="C31" i="1" s="1"/>
  <c r="D31" i="1"/>
  <c r="AC30" i="1"/>
  <c r="S30" i="1"/>
  <c r="N30" i="1" s="1"/>
  <c r="P30" i="1"/>
  <c r="L30" i="1"/>
  <c r="L29" i="1" s="1"/>
  <c r="I30" i="1"/>
  <c r="E30" i="1" s="1"/>
  <c r="D30" i="1"/>
  <c r="T29" i="1"/>
  <c r="S29" i="1"/>
  <c r="R29" i="1"/>
  <c r="Q29" i="1"/>
  <c r="N29" i="1"/>
  <c r="J29" i="1"/>
  <c r="H29" i="1"/>
  <c r="G29" i="1"/>
  <c r="F29" i="1"/>
  <c r="D29" i="1" s="1"/>
  <c r="AC28" i="1"/>
  <c r="AB28" i="1"/>
  <c r="S28" i="1"/>
  <c r="N28" i="1" s="1"/>
  <c r="P28" i="1"/>
  <c r="L28" i="1"/>
  <c r="I28" i="1"/>
  <c r="E28" i="1"/>
  <c r="X28" i="1" s="1"/>
  <c r="D28" i="1"/>
  <c r="C28" i="1"/>
  <c r="C27" i="1" s="1"/>
  <c r="T27" i="1"/>
  <c r="S27" i="1"/>
  <c r="N27" i="1" s="1"/>
  <c r="L27" i="1" s="1"/>
  <c r="R27" i="1"/>
  <c r="Q27" i="1"/>
  <c r="J27" i="1"/>
  <c r="I27" i="1"/>
  <c r="AB27" i="1" s="1"/>
  <c r="H27" i="1"/>
  <c r="G27" i="1"/>
  <c r="F27" i="1"/>
  <c r="D27" i="1" s="1"/>
  <c r="E27" i="1"/>
  <c r="X27" i="1" s="1"/>
  <c r="AC26" i="1"/>
  <c r="AB26" i="1"/>
  <c r="W26" i="1"/>
  <c r="S26" i="1"/>
  <c r="P26" i="1"/>
  <c r="O26" i="1"/>
  <c r="N26" i="1"/>
  <c r="L26" i="1" s="1"/>
  <c r="M26" i="1"/>
  <c r="I26" i="1"/>
  <c r="E26" i="1"/>
  <c r="D26" i="1"/>
  <c r="AB25" i="1"/>
  <c r="T25" i="1"/>
  <c r="S25" i="1"/>
  <c r="R25" i="1"/>
  <c r="Q25" i="1"/>
  <c r="P25" i="1"/>
  <c r="O25" i="1"/>
  <c r="N25" i="1"/>
  <c r="L25" i="1" s="1"/>
  <c r="M25" i="1"/>
  <c r="J25" i="1"/>
  <c r="I25" i="1"/>
  <c r="H25" i="1"/>
  <c r="G25" i="1"/>
  <c r="F25" i="1"/>
  <c r="D25" i="1" s="1"/>
  <c r="E25" i="1"/>
  <c r="X25" i="1" s="1"/>
  <c r="AC24" i="1"/>
  <c r="T24" i="1"/>
  <c r="S24" i="1" s="1"/>
  <c r="S23" i="1" s="1"/>
  <c r="N23" i="1" s="1"/>
  <c r="L23" i="1" s="1"/>
  <c r="P24" i="1"/>
  <c r="W24" i="1" s="1"/>
  <c r="M24" i="1"/>
  <c r="I24" i="1"/>
  <c r="I23" i="1" s="1"/>
  <c r="E24" i="1"/>
  <c r="D24" i="1"/>
  <c r="AB23" i="1"/>
  <c r="R23" i="1"/>
  <c r="Q23" i="1"/>
  <c r="P23" i="1"/>
  <c r="M23" i="1"/>
  <c r="J23" i="1"/>
  <c r="H23" i="1"/>
  <c r="G23" i="1"/>
  <c r="F23" i="1"/>
  <c r="D23" i="1"/>
  <c r="AC22" i="1"/>
  <c r="X22" i="1"/>
  <c r="T22" i="1"/>
  <c r="S22" i="1"/>
  <c r="P22" i="1"/>
  <c r="M22" i="1"/>
  <c r="I22" i="1"/>
  <c r="E22" i="1"/>
  <c r="D22" i="1"/>
  <c r="C22" i="1" s="1"/>
  <c r="C21" i="1" s="1"/>
  <c r="X21" i="1"/>
  <c r="T21" i="1"/>
  <c r="R21" i="1"/>
  <c r="Q21" i="1"/>
  <c r="K21" i="1"/>
  <c r="J21" i="1"/>
  <c r="I21" i="1"/>
  <c r="H21" i="1"/>
  <c r="G21" i="1"/>
  <c r="F21" i="1"/>
  <c r="E21" i="1"/>
  <c r="AC20" i="1"/>
  <c r="W20" i="1"/>
  <c r="S20" i="1"/>
  <c r="P20" i="1"/>
  <c r="O20" i="1"/>
  <c r="O19" i="1" s="1"/>
  <c r="N20" i="1"/>
  <c r="M20" i="1"/>
  <c r="I20" i="1"/>
  <c r="I19" i="1" s="1"/>
  <c r="AB19" i="1" s="1"/>
  <c r="E20" i="1"/>
  <c r="D20" i="1"/>
  <c r="T19" i="1"/>
  <c r="AC19" i="1" s="1"/>
  <c r="S19" i="1"/>
  <c r="R19" i="1"/>
  <c r="Q19" i="1"/>
  <c r="P19" i="1"/>
  <c r="W19" i="1" s="1"/>
  <c r="K19" i="1"/>
  <c r="J19" i="1"/>
  <c r="H19" i="1"/>
  <c r="H16" i="1" s="1"/>
  <c r="H15" i="1" s="1"/>
  <c r="G19" i="1"/>
  <c r="F19" i="1"/>
  <c r="D19" i="1"/>
  <c r="AC18" i="1"/>
  <c r="AB18" i="1"/>
  <c r="S18" i="1"/>
  <c r="N18" i="1" s="1"/>
  <c r="P18" i="1"/>
  <c r="M18" i="1"/>
  <c r="I18" i="1"/>
  <c r="E18" i="1" s="1"/>
  <c r="X18" i="1" s="1"/>
  <c r="D18" i="1"/>
  <c r="C18" i="1"/>
  <c r="AC17" i="1"/>
  <c r="W17" i="1"/>
  <c r="S17" i="1"/>
  <c r="AB17" i="1" s="1"/>
  <c r="P17" i="1"/>
  <c r="M17" i="1" s="1"/>
  <c r="O17" i="1"/>
  <c r="N17" i="1"/>
  <c r="L17" i="1"/>
  <c r="I17" i="1"/>
  <c r="D17" i="1"/>
  <c r="K16" i="1"/>
  <c r="K15" i="1" s="1"/>
  <c r="K14" i="1" s="1"/>
  <c r="U15" i="1"/>
  <c r="U14" i="1" s="1"/>
  <c r="Q13" i="1"/>
  <c r="R13" i="1" s="1"/>
  <c r="S13" i="1" s="1"/>
  <c r="T13" i="1" s="1"/>
  <c r="U13" i="1" s="1"/>
  <c r="P13" i="1"/>
  <c r="G13" i="1"/>
  <c r="H13" i="1" s="1"/>
  <c r="I13" i="1" s="1"/>
  <c r="J13" i="1" s="1"/>
  <c r="K13" i="1" s="1"/>
  <c r="L13" i="1" s="1"/>
  <c r="M13" i="1" s="1"/>
  <c r="N13" i="1" s="1"/>
  <c r="E13" i="1"/>
  <c r="D13" i="1"/>
  <c r="A4" i="1"/>
  <c r="A3" i="1"/>
  <c r="A1" i="1"/>
  <c r="V19" i="1" l="1"/>
  <c r="G15" i="1"/>
  <c r="G14" i="1" s="1"/>
  <c r="W22" i="1"/>
  <c r="D21" i="1"/>
  <c r="D16" i="1" s="1"/>
  <c r="D15" i="1" s="1"/>
  <c r="F16" i="1"/>
  <c r="AC29" i="1"/>
  <c r="I29" i="1"/>
  <c r="I16" i="1" s="1"/>
  <c r="W35" i="1"/>
  <c r="O35" i="1"/>
  <c r="M35" i="1"/>
  <c r="W50" i="1"/>
  <c r="M53" i="1"/>
  <c r="L53" i="1" s="1"/>
  <c r="W53" i="1"/>
  <c r="O53" i="1"/>
  <c r="O64" i="1"/>
  <c r="V64" i="1" s="1"/>
  <c r="W64" i="1"/>
  <c r="M64" i="1"/>
  <c r="L64" i="1" s="1"/>
  <c r="Z68" i="1"/>
  <c r="Q67" i="1"/>
  <c r="N24" i="1"/>
  <c r="L24" i="1" s="1"/>
  <c r="X26" i="1"/>
  <c r="C26" i="1"/>
  <c r="C25" i="1" s="1"/>
  <c r="V25" i="1" s="1"/>
  <c r="L20" i="1"/>
  <c r="L19" i="1" s="1"/>
  <c r="N19" i="1"/>
  <c r="L51" i="1"/>
  <c r="W52" i="1"/>
  <c r="M52" i="1"/>
  <c r="L52" i="1" s="1"/>
  <c r="C68" i="1"/>
  <c r="D70" i="1"/>
  <c r="W70" i="1" s="1"/>
  <c r="Y70" i="1"/>
  <c r="F68" i="1"/>
  <c r="Y71" i="1"/>
  <c r="M71" i="1"/>
  <c r="L71" i="1" s="1"/>
  <c r="W71" i="1"/>
  <c r="G92" i="1"/>
  <c r="T16" i="1"/>
  <c r="W18" i="1"/>
  <c r="O18" i="1"/>
  <c r="V18" i="1" s="1"/>
  <c r="Q16" i="1"/>
  <c r="X19" i="1"/>
  <c r="X20" i="1"/>
  <c r="C20" i="1"/>
  <c r="V20" i="1" s="1"/>
  <c r="AC21" i="1"/>
  <c r="J16" i="1"/>
  <c r="P21" i="1"/>
  <c r="O22" i="1"/>
  <c r="P29" i="1"/>
  <c r="W30" i="1"/>
  <c r="M30" i="1"/>
  <c r="O30" i="1"/>
  <c r="T39" i="1"/>
  <c r="X49" i="1"/>
  <c r="R16" i="1"/>
  <c r="R15" i="1" s="1"/>
  <c r="R14" i="1" s="1"/>
  <c r="AB22" i="1"/>
  <c r="N22" i="1"/>
  <c r="L22" i="1" s="1"/>
  <c r="T23" i="1"/>
  <c r="AC23" i="1" s="1"/>
  <c r="AC25" i="1"/>
  <c r="W28" i="1"/>
  <c r="O28" i="1"/>
  <c r="M28" i="1"/>
  <c r="AB29" i="1"/>
  <c r="C35" i="1"/>
  <c r="X37" i="1"/>
  <c r="C37" i="1"/>
  <c r="V37" i="1" s="1"/>
  <c r="Q39" i="1"/>
  <c r="Z40" i="1"/>
  <c r="G39" i="1"/>
  <c r="Y82" i="1"/>
  <c r="M82" i="1"/>
  <c r="L82" i="1" s="1"/>
  <c r="W82" i="1"/>
  <c r="O82" i="1"/>
  <c r="R92" i="1"/>
  <c r="P16" i="1"/>
  <c r="E17" i="1"/>
  <c r="L18" i="1"/>
  <c r="E19" i="1"/>
  <c r="C19" i="1" s="1"/>
  <c r="M19" i="1"/>
  <c r="AB20" i="1"/>
  <c r="S21" i="1"/>
  <c r="W23" i="1"/>
  <c r="C24" i="1"/>
  <c r="C23" i="1" s="1"/>
  <c r="E23" i="1"/>
  <c r="X23" i="1" s="1"/>
  <c r="X24" i="1"/>
  <c r="O24" i="1"/>
  <c r="AB24" i="1"/>
  <c r="P27" i="1"/>
  <c r="AC27" i="1"/>
  <c r="C30" i="1"/>
  <c r="C29" i="1" s="1"/>
  <c r="X30" i="1"/>
  <c r="E29" i="1"/>
  <c r="X29" i="1" s="1"/>
  <c r="AB30" i="1"/>
  <c r="AB32" i="1"/>
  <c r="N32" i="1"/>
  <c r="L32" i="1" s="1"/>
  <c r="O32" i="1"/>
  <c r="V32" i="1" s="1"/>
  <c r="X35" i="1"/>
  <c r="E36" i="1"/>
  <c r="S40" i="1"/>
  <c r="AB41" i="1"/>
  <c r="N41" i="1"/>
  <c r="X46" i="1"/>
  <c r="C46" i="1"/>
  <c r="C45" i="1" s="1"/>
  <c r="E45" i="1"/>
  <c r="X45" i="1" s="1"/>
  <c r="O45" i="1"/>
  <c r="N54" i="1"/>
  <c r="L54" i="1" s="1"/>
  <c r="O60" i="1"/>
  <c r="W60" i="1"/>
  <c r="M60" i="1"/>
  <c r="P59" i="1"/>
  <c r="O71" i="1"/>
  <c r="X74" i="1"/>
  <c r="C74" i="1"/>
  <c r="D77" i="1"/>
  <c r="F76" i="1"/>
  <c r="F90" i="1" s="1"/>
  <c r="F91" i="1" s="1"/>
  <c r="Y77" i="1"/>
  <c r="X83" i="1"/>
  <c r="C83" i="1"/>
  <c r="V83" i="1" s="1"/>
  <c r="X32" i="1"/>
  <c r="C32" i="1"/>
  <c r="AC34" i="1"/>
  <c r="I34" i="1"/>
  <c r="J33" i="1"/>
  <c r="I33" i="1" s="1"/>
  <c r="AB33" i="1" s="1"/>
  <c r="D40" i="1"/>
  <c r="D39" i="1" s="1"/>
  <c r="F39" i="1"/>
  <c r="J39" i="1"/>
  <c r="O41" i="1"/>
  <c r="P40" i="1"/>
  <c r="M41" i="1"/>
  <c r="L41" i="1" s="1"/>
  <c r="W41" i="1"/>
  <c r="Y41" i="1"/>
  <c r="AB44" i="1"/>
  <c r="N44" i="1"/>
  <c r="L44" i="1" s="1"/>
  <c r="S42" i="1"/>
  <c r="W49" i="1"/>
  <c r="O49" i="1"/>
  <c r="V49" i="1" s="1"/>
  <c r="M49" i="1"/>
  <c r="L49" i="1" s="1"/>
  <c r="X50" i="1"/>
  <c r="Y73" i="1"/>
  <c r="M73" i="1"/>
  <c r="L73" i="1" s="1"/>
  <c r="W73" i="1"/>
  <c r="O73" i="1"/>
  <c r="X77" i="1"/>
  <c r="E76" i="1"/>
  <c r="X76" i="1" s="1"/>
  <c r="N76" i="1"/>
  <c r="N90" i="1" s="1"/>
  <c r="N91" i="1" s="1"/>
  <c r="W25" i="1"/>
  <c r="W33" i="1"/>
  <c r="O34" i="1"/>
  <c r="Z42" i="1"/>
  <c r="W43" i="1"/>
  <c r="O43" i="1"/>
  <c r="M43" i="1"/>
  <c r="L43" i="1" s="1"/>
  <c r="P42" i="1"/>
  <c r="V44" i="1"/>
  <c r="W48" i="1"/>
  <c r="M48" i="1"/>
  <c r="L48" i="1" s="1"/>
  <c r="O48" i="1"/>
  <c r="V48" i="1" s="1"/>
  <c r="N51" i="1"/>
  <c r="N50" i="1" s="1"/>
  <c r="AB51" i="1"/>
  <c r="S50" i="1"/>
  <c r="AB50" i="1" s="1"/>
  <c r="E53" i="1"/>
  <c r="I52" i="1"/>
  <c r="AB52" i="1" s="1"/>
  <c r="AB53" i="1"/>
  <c r="X55" i="1"/>
  <c r="C55" i="1"/>
  <c r="V55" i="1" s="1"/>
  <c r="E54" i="1"/>
  <c r="V57" i="1"/>
  <c r="O62" i="1"/>
  <c r="V62" i="1" s="1"/>
  <c r="W62" i="1"/>
  <c r="M62" i="1"/>
  <c r="L62" i="1" s="1"/>
  <c r="O66" i="1"/>
  <c r="V66" i="1" s="1"/>
  <c r="W66" i="1"/>
  <c r="M66" i="1"/>
  <c r="L66" i="1" s="1"/>
  <c r="Y66" i="1"/>
  <c r="O95" i="1"/>
  <c r="V69" i="1"/>
  <c r="H90" i="1"/>
  <c r="H91" i="1" s="1"/>
  <c r="H92" i="1" s="1"/>
  <c r="H67" i="1"/>
  <c r="H14" i="1" s="1"/>
  <c r="D79" i="1"/>
  <c r="W79" i="1" s="1"/>
  <c r="Y79" i="1"/>
  <c r="Y80" i="1"/>
  <c r="M80" i="1"/>
  <c r="L80" i="1" s="1"/>
  <c r="W80" i="1"/>
  <c r="Y38" i="1"/>
  <c r="M38" i="1"/>
  <c r="W44" i="1"/>
  <c r="W45" i="1"/>
  <c r="L46" i="1"/>
  <c r="W54" i="1"/>
  <c r="L55" i="1"/>
  <c r="I59" i="1"/>
  <c r="E60" i="1"/>
  <c r="AB60" i="1"/>
  <c r="AB62" i="1"/>
  <c r="AB64" i="1"/>
  <c r="X70" i="1"/>
  <c r="C70" i="1"/>
  <c r="C71" i="1"/>
  <c r="M75" i="1"/>
  <c r="L75" i="1" s="1"/>
  <c r="W75" i="1"/>
  <c r="X79" i="1"/>
  <c r="C80" i="1"/>
  <c r="V80" i="1" s="1"/>
  <c r="W31" i="1"/>
  <c r="O31" i="1"/>
  <c r="V31" i="1" s="1"/>
  <c r="AC33" i="1"/>
  <c r="O38" i="1"/>
  <c r="W38" i="1"/>
  <c r="C41" i="1"/>
  <c r="C40" i="1" s="1"/>
  <c r="AB43" i="1"/>
  <c r="S45" i="1"/>
  <c r="O47" i="1"/>
  <c r="V47" i="1" s="1"/>
  <c r="W47" i="1"/>
  <c r="M50" i="1"/>
  <c r="O51" i="1"/>
  <c r="S54" i="1"/>
  <c r="I54" i="1"/>
  <c r="I39" i="1" s="1"/>
  <c r="O56" i="1"/>
  <c r="V56" i="1" s="1"/>
  <c r="W56" i="1"/>
  <c r="W58" i="1"/>
  <c r="O58" i="1"/>
  <c r="V58" i="1" s="1"/>
  <c r="AC59" i="1"/>
  <c r="N60" i="1"/>
  <c r="N59" i="1" s="1"/>
  <c r="S59" i="1"/>
  <c r="AB59" i="1" s="1"/>
  <c r="V61" i="1"/>
  <c r="X61" i="1"/>
  <c r="V63" i="1"/>
  <c r="X63" i="1"/>
  <c r="V65" i="1"/>
  <c r="X65" i="1"/>
  <c r="D68" i="1"/>
  <c r="P68" i="1"/>
  <c r="Y69" i="1"/>
  <c r="M69" i="1"/>
  <c r="W69" i="1"/>
  <c r="X72" i="1"/>
  <c r="C72" i="1"/>
  <c r="C73" i="1"/>
  <c r="O75" i="1"/>
  <c r="Y78" i="1"/>
  <c r="M78" i="1"/>
  <c r="L78" i="1" s="1"/>
  <c r="W78" i="1"/>
  <c r="P76" i="1"/>
  <c r="X81" i="1"/>
  <c r="C81" i="1"/>
  <c r="C82" i="1"/>
  <c r="AB57" i="1"/>
  <c r="AC68" i="1"/>
  <c r="AB69" i="1"/>
  <c r="AB70" i="1"/>
  <c r="O70" i="1"/>
  <c r="S68" i="1"/>
  <c r="AB71" i="1"/>
  <c r="AB72" i="1"/>
  <c r="O72" i="1"/>
  <c r="AB73" i="1"/>
  <c r="AB74" i="1"/>
  <c r="O74" i="1"/>
  <c r="AB77" i="1"/>
  <c r="O77" i="1"/>
  <c r="E78" i="1"/>
  <c r="I76" i="1"/>
  <c r="I90" i="1" s="1"/>
  <c r="I91" i="1" s="1"/>
  <c r="AB78" i="1"/>
  <c r="AB79" i="1"/>
  <c r="O79" i="1"/>
  <c r="AB80" i="1"/>
  <c r="AB81" i="1"/>
  <c r="O81" i="1"/>
  <c r="AB82" i="1"/>
  <c r="E90" i="1"/>
  <c r="E91" i="1" s="1"/>
  <c r="K92" i="1"/>
  <c r="T67" i="1"/>
  <c r="E68" i="1"/>
  <c r="I68" i="1"/>
  <c r="I67" i="1" s="1"/>
  <c r="N68" i="1"/>
  <c r="N67" i="1" s="1"/>
  <c r="L70" i="1"/>
  <c r="L72" i="1"/>
  <c r="L74" i="1"/>
  <c r="Z76" i="1"/>
  <c r="AC76" i="1"/>
  <c r="L77" i="1"/>
  <c r="L79" i="1"/>
  <c r="L81" i="1"/>
  <c r="L83" i="1"/>
  <c r="AB75" i="1"/>
  <c r="S90" i="1"/>
  <c r="S91" i="1" s="1"/>
  <c r="N16" i="1" l="1"/>
  <c r="I15" i="1"/>
  <c r="I14" i="1" s="1"/>
  <c r="O98" i="1"/>
  <c r="V72" i="1"/>
  <c r="V70" i="1"/>
  <c r="O96" i="1"/>
  <c r="O94" i="1" s="1"/>
  <c r="P94" i="1" s="1"/>
  <c r="Y76" i="1"/>
  <c r="W76" i="1"/>
  <c r="V75" i="1"/>
  <c r="O101" i="1"/>
  <c r="P90" i="1"/>
  <c r="P91" i="1" s="1"/>
  <c r="C54" i="1"/>
  <c r="X54" i="1"/>
  <c r="O42" i="1"/>
  <c r="V42" i="1" s="1"/>
  <c r="V43" i="1"/>
  <c r="O99" i="1"/>
  <c r="V73" i="1"/>
  <c r="AB42" i="1"/>
  <c r="N42" i="1"/>
  <c r="E34" i="1"/>
  <c r="AB34" i="1"/>
  <c r="V71" i="1"/>
  <c r="O97" i="1"/>
  <c r="O59" i="1"/>
  <c r="AB21" i="1"/>
  <c r="N21" i="1"/>
  <c r="L21" i="1" s="1"/>
  <c r="S16" i="1"/>
  <c r="W16" i="1"/>
  <c r="P15" i="1"/>
  <c r="Y16" i="1"/>
  <c r="V22" i="1"/>
  <c r="O21" i="1"/>
  <c r="F67" i="1"/>
  <c r="Z67" i="1"/>
  <c r="Q14" i="1"/>
  <c r="M76" i="1"/>
  <c r="I92" i="1"/>
  <c r="V74" i="1"/>
  <c r="O100" i="1"/>
  <c r="L69" i="1"/>
  <c r="M90" i="1"/>
  <c r="M91" i="1" s="1"/>
  <c r="M68" i="1"/>
  <c r="M67" i="1" s="1"/>
  <c r="D67" i="1"/>
  <c r="D14" i="1" s="1"/>
  <c r="AB54" i="1"/>
  <c r="C79" i="1"/>
  <c r="X60" i="1"/>
  <c r="E59" i="1"/>
  <c r="C60" i="1"/>
  <c r="V60" i="1" s="1"/>
  <c r="E39" i="1"/>
  <c r="X39" i="1" s="1"/>
  <c r="E52" i="1"/>
  <c r="X53" i="1"/>
  <c r="C53" i="1"/>
  <c r="W77" i="1"/>
  <c r="D76" i="1"/>
  <c r="D90" i="1" s="1"/>
  <c r="D91" i="1" s="1"/>
  <c r="D92" i="1" s="1"/>
  <c r="M59" i="1"/>
  <c r="L59" i="1" s="1"/>
  <c r="W59" i="1"/>
  <c r="N40" i="1"/>
  <c r="N39" i="1" s="1"/>
  <c r="AB40" i="1"/>
  <c r="S39" i="1"/>
  <c r="AB39" i="1" s="1"/>
  <c r="M27" i="1"/>
  <c r="W27" i="1"/>
  <c r="Z39" i="1"/>
  <c r="V26" i="1"/>
  <c r="M21" i="1"/>
  <c r="M16" i="1" s="1"/>
  <c r="W21" i="1"/>
  <c r="L76" i="1"/>
  <c r="E67" i="1"/>
  <c r="V79" i="1"/>
  <c r="C78" i="1"/>
  <c r="V78" i="1" s="1"/>
  <c r="X78" i="1"/>
  <c r="V51" i="1"/>
  <c r="O50" i="1"/>
  <c r="V50" i="1" s="1"/>
  <c r="N45" i="1"/>
  <c r="L45" i="1" s="1"/>
  <c r="AB45" i="1"/>
  <c r="V38" i="1"/>
  <c r="L38" i="1"/>
  <c r="L16" i="1" s="1"/>
  <c r="M42" i="1"/>
  <c r="L42" i="1" s="1"/>
  <c r="Y42" i="1"/>
  <c r="W42" i="1"/>
  <c r="C77" i="1"/>
  <c r="Y40" i="1"/>
  <c r="P39" i="1"/>
  <c r="W40" i="1"/>
  <c r="M40" i="1"/>
  <c r="L60" i="1"/>
  <c r="V46" i="1"/>
  <c r="X17" i="1"/>
  <c r="C17" i="1"/>
  <c r="V82" i="1"/>
  <c r="AC39" i="1"/>
  <c r="M29" i="1"/>
  <c r="W29" i="1"/>
  <c r="J15" i="1"/>
  <c r="T15" i="1"/>
  <c r="AC16" i="1"/>
  <c r="X68" i="1"/>
  <c r="O52" i="1"/>
  <c r="V53" i="1"/>
  <c r="AC67" i="1"/>
  <c r="V81" i="1"/>
  <c r="V77" i="1"/>
  <c r="O76" i="1"/>
  <c r="AB68" i="1"/>
  <c r="S67" i="1"/>
  <c r="W68" i="1"/>
  <c r="Y68" i="1"/>
  <c r="P67" i="1"/>
  <c r="L50" i="1"/>
  <c r="AB76" i="1"/>
  <c r="O68" i="1"/>
  <c r="O54" i="1"/>
  <c r="V54" i="1" s="1"/>
  <c r="O33" i="1"/>
  <c r="V41" i="1"/>
  <c r="O40" i="1"/>
  <c r="V45" i="1"/>
  <c r="X36" i="1"/>
  <c r="C36" i="1"/>
  <c r="V36" i="1" s="1"/>
  <c r="O23" i="1"/>
  <c r="V23" i="1" s="1"/>
  <c r="V24" i="1"/>
  <c r="V28" i="1"/>
  <c r="O27" i="1"/>
  <c r="V27" i="1" s="1"/>
  <c r="V30" i="1"/>
  <c r="O29" i="1"/>
  <c r="V29" i="1" s="1"/>
  <c r="Z16" i="1"/>
  <c r="Q15" i="1"/>
  <c r="V35" i="1"/>
  <c r="F15" i="1"/>
  <c r="F92" i="1" s="1"/>
  <c r="Z14" i="1" l="1"/>
  <c r="W15" i="1"/>
  <c r="Y15" i="1"/>
  <c r="J14" i="1"/>
  <c r="J92" i="1"/>
  <c r="Z15" i="1"/>
  <c r="Q92" i="1"/>
  <c r="AC15" i="1"/>
  <c r="T92" i="1"/>
  <c r="F14" i="1"/>
  <c r="N15" i="1"/>
  <c r="S14" i="1"/>
  <c r="AB14" i="1" s="1"/>
  <c r="AB67" i="1"/>
  <c r="Y39" i="1"/>
  <c r="W39" i="1"/>
  <c r="L90" i="1"/>
  <c r="L91" i="1" s="1"/>
  <c r="L68" i="1"/>
  <c r="L67" i="1" s="1"/>
  <c r="X67" i="1"/>
  <c r="V21" i="1"/>
  <c r="O16" i="1"/>
  <c r="V59" i="1"/>
  <c r="P92" i="1"/>
  <c r="O39" i="1"/>
  <c r="V40" i="1"/>
  <c r="Y67" i="1"/>
  <c r="W67" i="1"/>
  <c r="P14" i="1"/>
  <c r="T14" i="1"/>
  <c r="AC14" i="1" s="1"/>
  <c r="V17" i="1"/>
  <c r="X59" i="1"/>
  <c r="C59" i="1"/>
  <c r="S15" i="1"/>
  <c r="AB16" i="1"/>
  <c r="C34" i="1"/>
  <c r="X34" i="1"/>
  <c r="E33" i="1"/>
  <c r="O67" i="1"/>
  <c r="V68" i="1"/>
  <c r="V76" i="1"/>
  <c r="L40" i="1"/>
  <c r="L39" i="1" s="1"/>
  <c r="L15" i="1" s="1"/>
  <c r="L94" i="1" s="1"/>
  <c r="M39" i="1"/>
  <c r="M15" i="1" s="1"/>
  <c r="C76" i="1"/>
  <c r="C52" i="1"/>
  <c r="C39" i="1" s="1"/>
  <c r="X52" i="1"/>
  <c r="O90" i="1"/>
  <c r="O91" i="1" s="1"/>
  <c r="M92" i="1" l="1"/>
  <c r="M14" i="1"/>
  <c r="X33" i="1"/>
  <c r="E16" i="1"/>
  <c r="AB15" i="1"/>
  <c r="S92" i="1"/>
  <c r="L14" i="1"/>
  <c r="N92" i="1"/>
  <c r="N14" i="1"/>
  <c r="O15" i="1"/>
  <c r="L92" i="1"/>
  <c r="V52" i="1"/>
  <c r="C90" i="1"/>
  <c r="C91" i="1" s="1"/>
  <c r="C67" i="1"/>
  <c r="C33" i="1"/>
  <c r="V34" i="1"/>
  <c r="Y14" i="1"/>
  <c r="W14" i="1"/>
  <c r="V39" i="1"/>
  <c r="E15" i="1" l="1"/>
  <c r="X16" i="1"/>
  <c r="O92" i="1"/>
  <c r="O14" i="1"/>
  <c r="C16" i="1"/>
  <c r="V33" i="1"/>
  <c r="V67" i="1"/>
  <c r="C15" i="1" l="1"/>
  <c r="V16" i="1"/>
  <c r="E92" i="1"/>
  <c r="E14" i="1"/>
  <c r="X14" i="1" s="1"/>
  <c r="X15" i="1"/>
  <c r="C14" i="1" l="1"/>
  <c r="V14" i="1" s="1"/>
  <c r="C92" i="1"/>
  <c r="V15" i="1"/>
</calcChain>
</file>

<file path=xl/sharedStrings.xml><?xml version="1.0" encoding="utf-8"?>
<sst xmlns="http://schemas.openxmlformats.org/spreadsheetml/2006/main" count="157" uniqueCount="85">
  <si>
    <t>Biểu số 68/CK-NSNN</t>
  </si>
  <si>
    <t>QUYẾT TOÁN CHI CHƯƠNG TRÌNH MỤC TIÊU QUỐC GIA NĂM 2017</t>
  </si>
  <si>
    <t>Đơn vị tính: Triệu đồng</t>
  </si>
  <si>
    <t>STT</t>
  </si>
  <si>
    <t>Nội dung</t>
  </si>
  <si>
    <t>Dự toán</t>
  </si>
  <si>
    <t>Quyết toán</t>
  </si>
  <si>
    <t>So sánh (%)</t>
  </si>
  <si>
    <t>Tổng số</t>
  </si>
  <si>
    <t>Trong đó</t>
  </si>
  <si>
    <t>Chương trình MTQG</t>
  </si>
  <si>
    <t>Đầu tư phát triển</t>
  </si>
  <si>
    <t>Kinh phí sự nghiệp</t>
  </si>
  <si>
    <t>Chi đầu tư phát triển</t>
  </si>
  <si>
    <t>Chi thường xuyên</t>
  </si>
  <si>
    <t>Chia ra</t>
  </si>
  <si>
    <t>Vốn  trong  nước</t>
  </si>
  <si>
    <t>Vốn  ngoài  nước</t>
  </si>
  <si>
    <t>Vốn trong nước</t>
  </si>
  <si>
    <t>Vốn ngoài nước</t>
  </si>
  <si>
    <t>A</t>
  </si>
  <si>
    <t>B</t>
  </si>
  <si>
    <t>15=8/1</t>
  </si>
  <si>
    <t>21=11/2</t>
  </si>
  <si>
    <t>22=12/3</t>
  </si>
  <si>
    <t>16=9/2</t>
  </si>
  <si>
    <t>17=10/3</t>
  </si>
  <si>
    <t>18=11/4</t>
  </si>
  <si>
    <t>19=12/5</t>
  </si>
  <si>
    <t>20=13/6</t>
  </si>
  <si>
    <t>21=14/7</t>
  </si>
  <si>
    <t>*/</t>
  </si>
  <si>
    <t>TỔNG SỐ</t>
  </si>
  <si>
    <t>Ngân sách  cấp tỉnh</t>
  </si>
  <si>
    <t>I</t>
  </si>
  <si>
    <t>Chương trình mục tiêu quốc gia Giảm nghèo bền vững</t>
  </si>
  <si>
    <t xml:space="preserve">Ban Dân tộc </t>
  </si>
  <si>
    <t xml:space="preserve">Sở Kế hoạch và Đầu tư </t>
  </si>
  <si>
    <t>Sở Nội vụ</t>
  </si>
  <si>
    <t>Văn phòng Sở Nội vụ</t>
  </si>
  <si>
    <t>Sở Nông nghiệp và Phát triển nông thôn</t>
  </si>
  <si>
    <t>Chi cục Phát triển nông thôn</t>
  </si>
  <si>
    <t>Sở Thông tin và Truyền thông</t>
  </si>
  <si>
    <t>Văn phòng Sở</t>
  </si>
  <si>
    <t>Sở Giao thông vận tải</t>
  </si>
  <si>
    <t>Sở Văn hóa, Thể thao và Du lịch</t>
  </si>
  <si>
    <t>Sở Tài nguyên và Môi trường</t>
  </si>
  <si>
    <t>BCH Hội Nông dân tỉnh</t>
  </si>
  <si>
    <t>Ủy ban Mặt trận Tổ Quốc</t>
  </si>
  <si>
    <t>Sở Lao động, Thương binh và Xã hội</t>
  </si>
  <si>
    <t>12</t>
  </si>
  <si>
    <t>Cục Thống kê</t>
  </si>
  <si>
    <t>Sở Tài chính</t>
  </si>
  <si>
    <t>KBNN Tuyên Quang</t>
  </si>
  <si>
    <t>Ủy ban nhân dân huyện Lâm Bình</t>
  </si>
  <si>
    <t>II</t>
  </si>
  <si>
    <t>CTMT quốc gia Xây dựng nông thôn mới</t>
  </si>
  <si>
    <t>Sở Giáo dục và Đào tạo</t>
  </si>
  <si>
    <t>Văn phòng điều phối CTMT quốc gia xây dựng nông thôn mới</t>
  </si>
  <si>
    <t>Trường Trung học kinh tế kỹ thuật</t>
  </si>
  <si>
    <t>BCH Hội liên hiệp phụ nữ tỉnh</t>
  </si>
  <si>
    <t>BCH Hội Nông dân</t>
  </si>
  <si>
    <t>Văn phòng Hội Nông dân</t>
  </si>
  <si>
    <t>Trung tâm dậy nghề và Hỗ trợ nông dân</t>
  </si>
  <si>
    <t>Hội Cựu chiến binh</t>
  </si>
  <si>
    <t>Trung tâm Dịch vụ việc làm</t>
  </si>
  <si>
    <t>Đoàn TNCS HCM BCH Đoàn tỉnh Tuyên Quang</t>
  </si>
  <si>
    <t>15</t>
  </si>
  <si>
    <t>Công an tỉnh</t>
  </si>
  <si>
    <t>16</t>
  </si>
  <si>
    <t>Sở Y tế</t>
  </si>
  <si>
    <t>Trường Kỹ nghệ</t>
  </si>
  <si>
    <t>Ngân sách huyện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</si>
  <si>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</si>
  <si>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</si>
  <si>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</si>
  <si>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</si>
  <si>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</si>
  <si>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</si>
  <si>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Tuyên Quang</t>
  </si>
  <si>
    <t>HCSN</t>
  </si>
  <si>
    <t>HCSN+NS</t>
  </si>
  <si>
    <t>TCDN</t>
  </si>
  <si>
    <t>Số liệu TABMIS</t>
  </si>
  <si>
    <t>Chênh 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</si>
</sst>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0.0"/>
    <numFmt numFmtId="166" formatCode="0.0%"/>
    <numFmt numFmtId="167" formatCode="_(* #,##0.0_);_(* \(#,##0.0\);_(* &quot;-&quot;??_);_(@_)"/>
    <numFmt numFmtId="168" formatCode="_(* #,##0_);_(* \(#,##0\);_(* &quot;-&quot;???_);_(@_)"/>
    <numFmt numFmtId="169" formatCode="_(* #.##0.00_);_(* \(#.##0.00\);_(* &quot;-&quot;??_);_(@_)"/>
    <numFmt numFmtId="170" formatCode="&quot;$&quot;#,##0;\-&quot;$&quot;#,##0"/>
    <numFmt numFmtId="171" formatCode="#,###;\-#,###;&quot;&quot;;_(@_)"/>
  </numFmts>
  <fonts count="4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4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4"/>
      <name val="Times New Roman"/>
      <family val="1"/>
    </font>
    <font>
      <sz val="14"/>
      <color rgb="FFFF0000"/>
      <name val="Times New Roman"/>
      <family val="1"/>
    </font>
    <font>
      <sz val="14"/>
      <name val=".VnTime"/>
      <family val="2"/>
    </font>
    <font>
      <i/>
      <sz val="14"/>
      <name val="Times New Roman"/>
      <family val="1"/>
    </font>
    <font>
      <b/>
      <sz val="14"/>
      <color rgb="FFFF0000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b/>
      <sz val="12"/>
      <color rgb="FFFF0000"/>
      <name val="Arial Narrow"/>
      <family val="2"/>
    </font>
    <font>
      <sz val="10"/>
      <name val="Arial Narrow"/>
      <family val="2"/>
    </font>
    <font>
      <sz val="10"/>
      <color rgb="FFFF0000"/>
      <name val="Arial Narrow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0"/>
      <name val=".VnArial"/>
      <family val="2"/>
    </font>
    <font>
      <sz val="12"/>
      <color rgb="FFFF0000"/>
      <name val="Arial Narrow"/>
      <family val="2"/>
    </font>
    <font>
      <i/>
      <sz val="18"/>
      <name val="Times New Roman"/>
      <family val="1"/>
    </font>
    <font>
      <sz val="18"/>
      <name val="Times New Roman"/>
      <family val="1"/>
    </font>
    <font>
      <sz val="18"/>
      <color rgb="FFFF0000"/>
      <name val="Times New Roman"/>
      <family val="1"/>
    </font>
    <font>
      <b/>
      <sz val="18"/>
      <name val="Times New Roman"/>
      <family val="1"/>
    </font>
    <font>
      <b/>
      <sz val="18"/>
      <color rgb="FFFF0000"/>
      <name val="Times New Roman"/>
      <family val="1"/>
    </font>
    <font>
      <b/>
      <sz val="12"/>
      <name val=".VnTime"/>
      <family val="2"/>
    </font>
    <font>
      <sz val="18"/>
      <name val="Arial Narrow"/>
      <family val="2"/>
    </font>
    <font>
      <sz val="18"/>
      <color rgb="FFFF0000"/>
      <name val="Arial Narrow"/>
      <family val="2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sz val="10"/>
      <name val="MS Sans Serif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theme="1"/>
      <name val="times new roman"/>
      <family val="2"/>
      <charset val="163"/>
    </font>
    <font>
      <sz val="10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6">
    <xf numFmtId="0" fontId="0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0" fontId="10" fillId="0" borderId="0" applyProtection="0"/>
    <xf numFmtId="0" fontId="20" fillId="0" borderId="0"/>
    <xf numFmtId="0" fontId="2" fillId="0" borderId="0"/>
    <xf numFmtId="43" fontId="3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30" fillId="0" borderId="0" applyFont="0" applyFill="0" applyBorder="0" applyAlignment="0" applyProtection="0"/>
    <xf numFmtId="170" fontId="31" fillId="0" borderId="0" applyProtection="0"/>
    <xf numFmtId="43" fontId="1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32" fillId="0" borderId="0" applyFont="0" applyFill="0" applyBorder="0" applyAlignment="0" applyProtection="0"/>
    <xf numFmtId="171" fontId="33" fillId="0" borderId="0" applyFont="0" applyFill="0" applyBorder="0" applyAlignment="0" applyProtection="0"/>
    <xf numFmtId="0" fontId="2" fillId="0" borderId="0"/>
    <xf numFmtId="0" fontId="34" fillId="0" borderId="0"/>
    <xf numFmtId="0" fontId="30" fillId="0" borderId="0"/>
    <xf numFmtId="0" fontId="2" fillId="0" borderId="0"/>
    <xf numFmtId="0" fontId="10" fillId="0" borderId="0"/>
    <xf numFmtId="0" fontId="6" fillId="0" borderId="0"/>
    <xf numFmtId="0" fontId="31" fillId="0" borderId="0"/>
    <xf numFmtId="0" fontId="32" fillId="0" borderId="0">
      <alignment wrapText="1"/>
    </xf>
    <xf numFmtId="0" fontId="32" fillId="0" borderId="0"/>
    <xf numFmtId="0" fontId="30" fillId="0" borderId="0"/>
    <xf numFmtId="0" fontId="35" fillId="0" borderId="0"/>
    <xf numFmtId="0" fontId="2" fillId="0" borderId="0"/>
    <xf numFmtId="0" fontId="32" fillId="0" borderId="0"/>
    <xf numFmtId="0" fontId="36" fillId="0" borderId="0"/>
    <xf numFmtId="0" fontId="37" fillId="0" borderId="0"/>
    <xf numFmtId="0" fontId="38" fillId="0" borderId="0"/>
    <xf numFmtId="0" fontId="2" fillId="0" borderId="0"/>
    <xf numFmtId="0" fontId="39" fillId="0" borderId="0"/>
    <xf numFmtId="9" fontId="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115">
    <xf numFmtId="0" fontId="0" fillId="0" borderId="0" xfId="0"/>
    <xf numFmtId="0" fontId="3" fillId="0" borderId="0" xfId="1" applyFont="1" applyFill="1" applyAlignment="1">
      <alignment horizontal="left"/>
    </xf>
    <xf numFmtId="0" fontId="4" fillId="0" borderId="0" xfId="1" applyFont="1" applyFill="1" applyAlignment="1">
      <alignment horizontal="centerContinuous"/>
    </xf>
    <xf numFmtId="0" fontId="5" fillId="0" borderId="0" xfId="1" applyFont="1" applyFill="1" applyAlignment="1">
      <alignment horizontal="centerContinuous"/>
    </xf>
    <xf numFmtId="0" fontId="4" fillId="0" borderId="0" xfId="1" applyFont="1" applyFill="1"/>
    <xf numFmtId="0" fontId="7" fillId="0" borderId="0" xfId="2" applyFont="1" applyAlignment="1">
      <alignment horizontal="right"/>
    </xf>
    <xf numFmtId="164" fontId="4" fillId="0" borderId="0" xfId="3" applyNumberFormat="1" applyFont="1" applyFill="1"/>
    <xf numFmtId="0" fontId="3" fillId="0" borderId="0" xfId="1" applyFont="1" applyFill="1" applyAlignment="1">
      <alignment horizontal="centerContinuous"/>
    </xf>
    <xf numFmtId="0" fontId="8" fillId="0" borderId="0" xfId="1" applyFont="1" applyFill="1" applyAlignment="1">
      <alignment horizontal="centerContinuous"/>
    </xf>
    <xf numFmtId="0" fontId="9" fillId="0" borderId="0" xfId="1" applyFont="1" applyFill="1" applyAlignment="1">
      <alignment horizontal="centerContinuous"/>
    </xf>
    <xf numFmtId="164" fontId="8" fillId="0" borderId="0" xfId="3" applyNumberFormat="1" applyFont="1" applyFill="1"/>
    <xf numFmtId="0" fontId="8" fillId="0" borderId="0" xfId="1" applyFont="1" applyFill="1"/>
    <xf numFmtId="0" fontId="11" fillId="0" borderId="0" xfId="4" applyNumberFormat="1" applyFont="1" applyFill="1" applyBorder="1" applyAlignment="1">
      <alignment horizontal="center" vertical="center" wrapText="1"/>
    </xf>
    <xf numFmtId="0" fontId="3" fillId="0" borderId="0" xfId="4" applyNumberFormat="1" applyFont="1" applyFill="1" applyBorder="1" applyAlignment="1">
      <alignment horizontal="center" vertical="center" wrapText="1"/>
    </xf>
    <xf numFmtId="0" fontId="12" fillId="0" borderId="0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right" vertical="center" wrapText="1"/>
    </xf>
    <xf numFmtId="0" fontId="13" fillId="0" borderId="2" xfId="1" applyFont="1" applyFill="1" applyBorder="1" applyAlignment="1">
      <alignment horizontal="center" vertical="center" wrapText="1"/>
    </xf>
    <xf numFmtId="3" fontId="13" fillId="0" borderId="2" xfId="1" applyNumberFormat="1" applyFont="1" applyFill="1" applyBorder="1" applyAlignment="1">
      <alignment horizontal="center" vertical="center"/>
    </xf>
    <xf numFmtId="164" fontId="14" fillId="0" borderId="0" xfId="3" applyNumberFormat="1" applyFont="1" applyFill="1"/>
    <xf numFmtId="0" fontId="14" fillId="0" borderId="0" xfId="1" applyFont="1" applyFill="1"/>
    <xf numFmtId="0" fontId="15" fillId="0" borderId="2" xfId="1" applyFont="1" applyFill="1" applyBorder="1" applyAlignment="1">
      <alignment horizontal="center" vertical="center" wrapText="1"/>
    </xf>
    <xf numFmtId="0" fontId="13" fillId="0" borderId="2" xfId="1" applyFont="1" applyFill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17" fillId="0" borderId="2" xfId="1" applyFont="1" applyFill="1" applyBorder="1" applyAlignment="1">
      <alignment horizontal="center" vertical="center"/>
    </xf>
    <xf numFmtId="164" fontId="18" fillId="0" borderId="0" xfId="3" applyNumberFormat="1" applyFont="1" applyFill="1" applyAlignment="1">
      <alignment vertical="center"/>
    </xf>
    <xf numFmtId="0" fontId="18" fillId="0" borderId="0" xfId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right" vertical="center" wrapText="1"/>
    </xf>
    <xf numFmtId="166" fontId="13" fillId="0" borderId="3" xfId="1" applyNumberFormat="1" applyFont="1" applyFill="1" applyBorder="1" applyAlignment="1">
      <alignment horizontal="center" vertical="center"/>
    </xf>
    <xf numFmtId="164" fontId="19" fillId="0" borderId="3" xfId="3" applyNumberFormat="1" applyFont="1" applyFill="1" applyBorder="1" applyAlignment="1">
      <alignment vertical="center"/>
    </xf>
    <xf numFmtId="0" fontId="19" fillId="0" borderId="0" xfId="1" applyFont="1" applyFill="1" applyAlignment="1">
      <alignment vertical="center"/>
    </xf>
    <xf numFmtId="3" fontId="13" fillId="0" borderId="4" xfId="1" applyNumberFormat="1" applyFont="1" applyFill="1" applyBorder="1" applyAlignment="1">
      <alignment horizontal="center" vertical="center" wrapText="1"/>
    </xf>
    <xf numFmtId="0" fontId="13" fillId="0" borderId="4" xfId="5" applyNumberFormat="1" applyFont="1" applyFill="1" applyBorder="1" applyAlignment="1">
      <alignment horizontal="left" vertical="center" wrapText="1"/>
    </xf>
    <xf numFmtId="165" fontId="13" fillId="0" borderId="4" xfId="3" applyNumberFormat="1" applyFont="1" applyFill="1" applyBorder="1" applyAlignment="1">
      <alignment horizontal="right" vertical="center" wrapText="1"/>
    </xf>
    <xf numFmtId="166" fontId="13" fillId="0" borderId="4" xfId="1" applyNumberFormat="1" applyFont="1" applyFill="1" applyBorder="1" applyAlignment="1">
      <alignment horizontal="center" vertical="center"/>
    </xf>
    <xf numFmtId="164" fontId="19" fillId="0" borderId="4" xfId="3" applyNumberFormat="1" applyFont="1" applyFill="1" applyBorder="1" applyAlignment="1">
      <alignment vertical="center" wrapText="1"/>
    </xf>
    <xf numFmtId="0" fontId="19" fillId="0" borderId="5" xfId="1" applyFont="1" applyFill="1" applyBorder="1" applyAlignment="1">
      <alignment vertical="center" wrapText="1"/>
    </xf>
    <xf numFmtId="0" fontId="13" fillId="0" borderId="4" xfId="5" applyNumberFormat="1" applyFont="1" applyFill="1" applyBorder="1" applyAlignment="1">
      <alignment horizontal="justify" vertical="center" wrapText="1"/>
    </xf>
    <xf numFmtId="165" fontId="15" fillId="0" borderId="4" xfId="3" applyNumberFormat="1" applyFont="1" applyFill="1" applyBorder="1" applyAlignment="1">
      <alignment horizontal="right" vertical="center" wrapText="1"/>
    </xf>
    <xf numFmtId="165" fontId="13" fillId="0" borderId="4" xfId="3" applyNumberFormat="1" applyFont="1" applyFill="1" applyBorder="1" applyAlignment="1">
      <alignment vertical="center" wrapText="1"/>
    </xf>
    <xf numFmtId="0" fontId="19" fillId="0" borderId="6" xfId="1" applyFont="1" applyFill="1" applyBorder="1" applyAlignment="1">
      <alignment vertical="center" wrapText="1"/>
    </xf>
    <xf numFmtId="3" fontId="14" fillId="0" borderId="4" xfId="1" applyNumberFormat="1" applyFont="1" applyFill="1" applyBorder="1" applyAlignment="1">
      <alignment horizontal="center" vertical="center" wrapText="1"/>
    </xf>
    <xf numFmtId="0" fontId="14" fillId="0" borderId="4" xfId="5" applyNumberFormat="1" applyFont="1" applyFill="1" applyBorder="1" applyAlignment="1">
      <alignment horizontal="left" vertical="center" wrapText="1"/>
    </xf>
    <xf numFmtId="165" fontId="14" fillId="0" borderId="4" xfId="3" applyNumberFormat="1" applyFont="1" applyFill="1" applyBorder="1" applyAlignment="1">
      <alignment horizontal="right" vertical="center" wrapText="1"/>
    </xf>
    <xf numFmtId="165" fontId="21" fillId="0" borderId="4" xfId="3" applyNumberFormat="1" applyFont="1" applyFill="1" applyBorder="1" applyAlignment="1">
      <alignment horizontal="right" vertical="center" wrapText="1"/>
    </xf>
    <xf numFmtId="165" fontId="14" fillId="0" borderId="4" xfId="1" applyNumberFormat="1" applyFont="1" applyFill="1" applyBorder="1" applyAlignment="1">
      <alignment horizontal="right" vertical="center"/>
    </xf>
    <xf numFmtId="165" fontId="14" fillId="0" borderId="4" xfId="6" applyNumberFormat="1" applyFont="1" applyFill="1" applyBorder="1" applyAlignment="1">
      <alignment horizontal="right" vertical="center" wrapText="1"/>
    </xf>
    <xf numFmtId="165" fontId="14" fillId="0" borderId="4" xfId="3" applyNumberFormat="1" applyFont="1" applyFill="1" applyBorder="1" applyAlignment="1">
      <alignment vertical="center" wrapText="1"/>
    </xf>
    <xf numFmtId="166" fontId="14" fillId="0" borderId="4" xfId="1" applyNumberFormat="1" applyFont="1" applyFill="1" applyBorder="1" applyAlignment="1">
      <alignment horizontal="center" vertical="center"/>
    </xf>
    <xf numFmtId="164" fontId="4" fillId="0" borderId="4" xfId="3" applyNumberFormat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Alignment="1">
      <alignment vertical="center" wrapText="1"/>
    </xf>
    <xf numFmtId="165" fontId="21" fillId="0" borderId="4" xfId="1" applyNumberFormat="1" applyFont="1" applyFill="1" applyBorder="1" applyAlignment="1">
      <alignment horizontal="right" vertical="center"/>
    </xf>
    <xf numFmtId="165" fontId="14" fillId="0" borderId="4" xfId="1" applyNumberFormat="1" applyFont="1" applyFill="1" applyBorder="1" applyAlignment="1">
      <alignment vertical="center"/>
    </xf>
    <xf numFmtId="0" fontId="14" fillId="0" borderId="4" xfId="5" applyNumberFormat="1" applyFont="1" applyFill="1" applyBorder="1" applyAlignment="1">
      <alignment horizontal="justify" vertical="center" wrapText="1"/>
    </xf>
    <xf numFmtId="165" fontId="14" fillId="0" borderId="4" xfId="6" applyNumberFormat="1" applyFont="1" applyFill="1" applyBorder="1" applyAlignment="1">
      <alignment vertical="center" wrapText="1"/>
    </xf>
    <xf numFmtId="164" fontId="4" fillId="0" borderId="7" xfId="3" applyNumberFormat="1" applyFont="1" applyFill="1" applyBorder="1" applyAlignment="1">
      <alignment vertical="center" wrapText="1"/>
    </xf>
    <xf numFmtId="0" fontId="4" fillId="0" borderId="7" xfId="1" applyFont="1" applyFill="1" applyBorder="1" applyAlignment="1">
      <alignment vertical="center" wrapText="1"/>
    </xf>
    <xf numFmtId="0" fontId="14" fillId="0" borderId="4" xfId="1" applyNumberFormat="1" applyFont="1" applyFill="1" applyBorder="1" applyAlignment="1">
      <alignment horizontal="left" vertical="center" wrapText="1"/>
    </xf>
    <xf numFmtId="3" fontId="14" fillId="0" borderId="4" xfId="1" quotePrefix="1" applyNumberFormat="1" applyFont="1" applyFill="1" applyBorder="1" applyAlignment="1">
      <alignment horizontal="center" vertical="center" wrapText="1"/>
    </xf>
    <xf numFmtId="0" fontId="19" fillId="0" borderId="7" xfId="1" applyFont="1" applyFill="1" applyBorder="1" applyAlignment="1">
      <alignment vertical="center" wrapText="1"/>
    </xf>
    <xf numFmtId="0" fontId="19" fillId="0" borderId="0" xfId="1" applyFont="1" applyFill="1" applyBorder="1" applyAlignment="1">
      <alignment vertical="center" wrapText="1"/>
    </xf>
    <xf numFmtId="0" fontId="19" fillId="0" borderId="0" xfId="1" applyFont="1" applyFill="1" applyAlignment="1">
      <alignment vertical="center" wrapText="1"/>
    </xf>
    <xf numFmtId="3" fontId="14" fillId="0" borderId="8" xfId="1" applyNumberFormat="1" applyFont="1" applyFill="1" applyBorder="1" applyAlignment="1">
      <alignment horizontal="center" vertical="center" wrapText="1"/>
    </xf>
    <xf numFmtId="0" fontId="14" fillId="0" borderId="8" xfId="5" applyNumberFormat="1" applyFont="1" applyFill="1" applyBorder="1" applyAlignment="1">
      <alignment horizontal="justify" vertical="center" wrapText="1"/>
    </xf>
    <xf numFmtId="165" fontId="14" fillId="0" borderId="8" xfId="3" applyNumberFormat="1" applyFont="1" applyFill="1" applyBorder="1" applyAlignment="1">
      <alignment horizontal="right" vertical="center" wrapText="1"/>
    </xf>
    <xf numFmtId="165" fontId="21" fillId="0" borderId="8" xfId="3" applyNumberFormat="1" applyFont="1" applyFill="1" applyBorder="1" applyAlignment="1">
      <alignment horizontal="right" vertical="center" wrapText="1"/>
    </xf>
    <xf numFmtId="165" fontId="14" fillId="0" borderId="8" xfId="1" applyNumberFormat="1" applyFont="1" applyFill="1" applyBorder="1" applyAlignment="1">
      <alignment horizontal="right" vertical="center"/>
    </xf>
    <xf numFmtId="165" fontId="14" fillId="0" borderId="8" xfId="6" applyNumberFormat="1" applyFont="1" applyFill="1" applyBorder="1" applyAlignment="1">
      <alignment horizontal="right" vertical="center" wrapText="1"/>
    </xf>
    <xf numFmtId="165" fontId="14" fillId="0" borderId="8" xfId="3" applyNumberFormat="1" applyFont="1" applyFill="1" applyBorder="1" applyAlignment="1">
      <alignment vertical="center" wrapText="1"/>
    </xf>
    <xf numFmtId="167" fontId="14" fillId="0" borderId="8" xfId="3" applyNumberFormat="1" applyFont="1" applyFill="1" applyBorder="1" applyAlignment="1">
      <alignment horizontal="right" vertical="center" wrapText="1"/>
    </xf>
    <xf numFmtId="164" fontId="14" fillId="0" borderId="8" xfId="3" applyNumberFormat="1" applyFont="1" applyFill="1" applyBorder="1" applyAlignment="1">
      <alignment vertical="center" wrapText="1"/>
    </xf>
    <xf numFmtId="164" fontId="4" fillId="0" borderId="8" xfId="3" applyNumberFormat="1" applyFont="1" applyFill="1" applyBorder="1" applyAlignment="1">
      <alignment vertical="center" wrapText="1"/>
    </xf>
    <xf numFmtId="3" fontId="4" fillId="0" borderId="0" xfId="1" applyNumberFormat="1" applyFont="1" applyFill="1" applyBorder="1" applyAlignment="1">
      <alignment horizontal="center" vertical="center" wrapText="1"/>
    </xf>
    <xf numFmtId="0" fontId="4" fillId="0" borderId="0" xfId="5" applyNumberFormat="1" applyFont="1" applyFill="1" applyBorder="1" applyAlignment="1">
      <alignment horizontal="justify" vertical="center" wrapText="1"/>
    </xf>
    <xf numFmtId="164" fontId="4" fillId="0" borderId="0" xfId="3" applyNumberFormat="1" applyFont="1" applyFill="1" applyBorder="1" applyAlignment="1">
      <alignment horizontal="right" vertical="center" wrapText="1"/>
    </xf>
    <xf numFmtId="164" fontId="5" fillId="0" borderId="0" xfId="3" applyNumberFormat="1" applyFont="1" applyFill="1" applyBorder="1" applyAlignment="1">
      <alignment horizontal="right" vertical="center" wrapText="1"/>
    </xf>
    <xf numFmtId="168" fontId="4" fillId="0" borderId="0" xfId="6" applyNumberFormat="1" applyFont="1" applyFill="1" applyBorder="1" applyAlignment="1">
      <alignment horizontal="right" vertical="center" wrapText="1"/>
    </xf>
    <xf numFmtId="164" fontId="4" fillId="0" borderId="0" xfId="3" applyNumberFormat="1" applyFont="1" applyFill="1" applyBorder="1" applyAlignment="1">
      <alignment vertical="center" wrapText="1"/>
    </xf>
    <xf numFmtId="167" fontId="4" fillId="0" borderId="0" xfId="3" applyNumberFormat="1" applyFont="1" applyFill="1" applyBorder="1" applyAlignment="1">
      <alignment horizontal="right" vertical="center" wrapText="1"/>
    </xf>
    <xf numFmtId="0" fontId="22" fillId="0" borderId="0" xfId="1" applyFont="1" applyFill="1" applyAlignment="1">
      <alignment horizontal="left"/>
    </xf>
    <xf numFmtId="0" fontId="23" fillId="0" borderId="0" xfId="1" applyFont="1" applyFill="1"/>
    <xf numFmtId="0" fontId="24" fillId="0" borderId="0" xfId="1" applyFont="1" applyFill="1"/>
    <xf numFmtId="0" fontId="22" fillId="0" borderId="0" xfId="1" applyFont="1" applyFill="1" applyBorder="1" applyAlignment="1">
      <alignment horizontal="center"/>
    </xf>
    <xf numFmtId="164" fontId="23" fillId="0" borderId="0" xfId="3" applyNumberFormat="1" applyFont="1" applyFill="1"/>
    <xf numFmtId="0" fontId="25" fillId="0" borderId="0" xfId="1" applyFont="1" applyFill="1"/>
    <xf numFmtId="0" fontId="25" fillId="0" borderId="0" xfId="1" applyFont="1" applyFill="1" applyAlignment="1">
      <alignment horizontal="center"/>
    </xf>
    <xf numFmtId="0" fontId="26" fillId="0" borderId="0" xfId="1" applyFont="1" applyFill="1"/>
    <xf numFmtId="164" fontId="25" fillId="0" borderId="0" xfId="3" applyNumberFormat="1" applyFont="1" applyFill="1"/>
    <xf numFmtId="0" fontId="2" fillId="0" borderId="0" xfId="1" applyFont="1" applyFill="1"/>
    <xf numFmtId="164" fontId="14" fillId="0" borderId="4" xfId="3" applyNumberFormat="1" applyFont="1" applyFill="1" applyBorder="1" applyAlignment="1">
      <alignment horizontal="right" vertical="center" wrapText="1"/>
    </xf>
    <xf numFmtId="164" fontId="21" fillId="0" borderId="4" xfId="3" applyNumberFormat="1" applyFont="1" applyFill="1" applyBorder="1" applyAlignment="1">
      <alignment horizontal="right" vertical="center" wrapText="1"/>
    </xf>
    <xf numFmtId="0" fontId="27" fillId="0" borderId="0" xfId="1" applyFont="1" applyFill="1"/>
    <xf numFmtId="164" fontId="13" fillId="0" borderId="4" xfId="3" applyNumberFormat="1" applyFont="1" applyFill="1" applyBorder="1" applyAlignment="1">
      <alignment horizontal="right" vertical="center" wrapText="1"/>
    </xf>
    <xf numFmtId="164" fontId="15" fillId="0" borderId="4" xfId="3" applyNumberFormat="1" applyFont="1" applyFill="1" applyBorder="1" applyAlignment="1">
      <alignment horizontal="right" vertical="center" wrapText="1"/>
    </xf>
    <xf numFmtId="0" fontId="28" fillId="0" borderId="0" xfId="1" applyFont="1" applyFill="1"/>
    <xf numFmtId="164" fontId="28" fillId="0" borderId="0" xfId="1" applyNumberFormat="1" applyFont="1" applyFill="1"/>
    <xf numFmtId="164" fontId="29" fillId="0" borderId="0" xfId="1" applyNumberFormat="1" applyFont="1" applyFill="1"/>
    <xf numFmtId="164" fontId="28" fillId="0" borderId="0" xfId="3" applyNumberFormat="1" applyFont="1" applyFill="1"/>
    <xf numFmtId="0" fontId="13" fillId="2" borderId="0" xfId="1" applyFont="1" applyFill="1"/>
    <xf numFmtId="0" fontId="13" fillId="0" borderId="0" xfId="1" applyFont="1" applyFill="1" applyAlignment="1"/>
    <xf numFmtId="0" fontId="15" fillId="0" borderId="0" xfId="1" applyFont="1" applyFill="1" applyAlignment="1"/>
    <xf numFmtId="164" fontId="15" fillId="0" borderId="0" xfId="3" applyNumberFormat="1" applyFont="1" applyFill="1" applyAlignment="1"/>
    <xf numFmtId="43" fontId="15" fillId="2" borderId="0" xfId="3" applyNumberFormat="1" applyFont="1" applyFill="1" applyAlignment="1"/>
    <xf numFmtId="0" fontId="21" fillId="0" borderId="0" xfId="1" applyFont="1" applyFill="1"/>
    <xf numFmtId="0" fontId="13" fillId="0" borderId="0" xfId="1" applyFont="1" applyFill="1" applyAlignment="1">
      <alignment horizontal="center"/>
    </xf>
    <xf numFmtId="0" fontId="13" fillId="2" borderId="0" xfId="1" quotePrefix="1" applyFont="1" applyFill="1"/>
    <xf numFmtId="164" fontId="15" fillId="2" borderId="0" xfId="1" applyNumberFormat="1" applyFont="1" applyFill="1"/>
    <xf numFmtId="43" fontId="21" fillId="2" borderId="0" xfId="1" applyNumberFormat="1" applyFont="1" applyFill="1"/>
    <xf numFmtId="165" fontId="13" fillId="0" borderId="0" xfId="1" applyNumberFormat="1" applyFont="1" applyFill="1"/>
    <xf numFmtId="165" fontId="14" fillId="0" borderId="0" xfId="1" applyNumberFormat="1" applyFont="1" applyFill="1"/>
    <xf numFmtId="164" fontId="14" fillId="0" borderId="0" xfId="3" applyNumberFormat="1" applyFont="1" applyFill="1" applyBorder="1" applyAlignment="1">
      <alignment vertical="center" wrapText="1"/>
    </xf>
    <xf numFmtId="164" fontId="14" fillId="0" borderId="0" xfId="1" applyNumberFormat="1" applyFont="1" applyFill="1"/>
    <xf numFmtId="0" fontId="9" fillId="0" borderId="0" xfId="1" applyFont="1" applyFill="1"/>
    <xf numFmtId="0" fontId="5" fillId="0" borderId="0" xfId="1" applyFont="1" applyFill="1"/>
  </cellXfs>
  <cellStyles count="36">
    <cellStyle name="Comma 10 10" xfId="7"/>
    <cellStyle name="Comma 2" xfId="8"/>
    <cellStyle name="Comma 2 2" xfId="9"/>
    <cellStyle name="Comma 2 5" xfId="10"/>
    <cellStyle name="Comma 28" xfId="11"/>
    <cellStyle name="Comma 3" xfId="3"/>
    <cellStyle name="Comma 4" xfId="12"/>
    <cellStyle name="Comma 5" xfId="13"/>
    <cellStyle name="Comma 7" xfId="14"/>
    <cellStyle name="HAI" xfId="15"/>
    <cellStyle name="Ledger 17 x 11 in" xfId="16"/>
    <cellStyle name="Ledger 17 x 11 in 2" xfId="17"/>
    <cellStyle name="Ledger 17 x 11 in 3" xfId="18"/>
    <cellStyle name="Ledger 17 x 11 in 4" xfId="19"/>
    <cellStyle name="Normal" xfId="0" builtinId="0"/>
    <cellStyle name="Normal 10" xfId="20"/>
    <cellStyle name="Normal 11 3" xfId="21"/>
    <cellStyle name="Normal 16" xfId="22"/>
    <cellStyle name="Normal 2" xfId="2"/>
    <cellStyle name="Normal 2 2" xfId="1"/>
    <cellStyle name="Normal 2 3" xfId="23"/>
    <cellStyle name="Normal 2 4 2" xfId="24"/>
    <cellStyle name="Normal 3" xfId="25"/>
    <cellStyle name="Normal 3 2" xfId="26"/>
    <cellStyle name="Normal 3 4" xfId="4"/>
    <cellStyle name="Normal 4" xfId="27"/>
    <cellStyle name="Normal 4 2" xfId="28"/>
    <cellStyle name="Normal 4 3" xfId="29"/>
    <cellStyle name="Normal 5" xfId="30"/>
    <cellStyle name="Normal 5 2" xfId="31"/>
    <cellStyle name="Normal 6" xfId="32"/>
    <cellStyle name="Normal 7" xfId="33"/>
    <cellStyle name="Normal_B45va 49 và 45 NAM 2013(GIANG)" xfId="6"/>
    <cellStyle name="Normal_DT 2013 (A Thoan gui)" xfId="5"/>
    <cellStyle name="Percent 2" xfId="34"/>
    <cellStyle name="Style 1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C&#244;ng%20khai%20quy&#7871;t%20to&#225;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422/TTr-STC ngày 21/12/2018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01"/>
  <sheetViews>
    <sheetView showZeros="0" tabSelected="1" zoomScale="90" zoomScaleNormal="90" zoomScalePageLayoutView="75" workbookViewId="0">
      <selection activeCell="C17" sqref="C17"/>
    </sheetView>
  </sheetViews>
  <sheetFormatPr defaultRowHeight="23.25" customHeight="1" x14ac:dyDescent="0.25"/>
  <cols>
    <col min="1" max="1" width="2.5" style="4" customWidth="1"/>
    <col min="2" max="2" width="32" style="4" customWidth="1"/>
    <col min="3" max="3" width="8.5" style="4" customWidth="1"/>
    <col min="4" max="4" width="7.625" style="114" hidden="1" customWidth="1"/>
    <col min="5" max="5" width="8" style="114" hidden="1" customWidth="1"/>
    <col min="6" max="6" width="8.5" style="4" customWidth="1"/>
    <col min="7" max="7" width="8.75" style="4" customWidth="1"/>
    <col min="8" max="8" width="6.125" style="4" customWidth="1"/>
    <col min="9" max="9" width="7.625" style="4" customWidth="1"/>
    <col min="10" max="10" width="7.5" style="4" customWidth="1"/>
    <col min="11" max="11" width="5.75" style="4" customWidth="1"/>
    <col min="12" max="12" width="8.5" style="114" hidden="1" customWidth="1"/>
    <col min="13" max="13" width="7.375" style="114" hidden="1" customWidth="1"/>
    <col min="14" max="14" width="8.25" style="114" hidden="1" customWidth="1"/>
    <col min="15" max="15" width="8.375" style="4" customWidth="1"/>
    <col min="16" max="16" width="8.625" style="4" customWidth="1"/>
    <col min="17" max="17" width="8" style="4" customWidth="1"/>
    <col min="18" max="18" width="6.25" style="4" customWidth="1"/>
    <col min="19" max="19" width="7.25" style="4" customWidth="1"/>
    <col min="20" max="20" width="7.5" style="4" customWidth="1"/>
    <col min="21" max="21" width="5.875" style="4" customWidth="1"/>
    <col min="22" max="22" width="6.5" style="4" customWidth="1"/>
    <col min="23" max="24" width="6.75" style="4" hidden="1" customWidth="1"/>
    <col min="25" max="25" width="5.875" style="4" customWidth="1"/>
    <col min="26" max="26" width="6.75" style="4" customWidth="1"/>
    <col min="27" max="27" width="6" style="4" customWidth="1"/>
    <col min="28" max="28" width="6.375" style="4" customWidth="1"/>
    <col min="29" max="29" width="6.5" style="4" customWidth="1"/>
    <col min="30" max="30" width="6" style="4" customWidth="1"/>
    <col min="31" max="31" width="14.25" style="6" customWidth="1"/>
    <col min="32" max="256" width="9" style="4"/>
    <col min="257" max="257" width="5" style="4" customWidth="1"/>
    <col min="258" max="258" width="46.625" style="4" customWidth="1"/>
    <col min="259" max="259" width="9" style="4" customWidth="1"/>
    <col min="260" max="260" width="6.875" style="4" customWidth="1"/>
    <col min="261" max="261" width="8" style="4" customWidth="1"/>
    <col min="262" max="262" width="9" style="4" customWidth="1"/>
    <col min="263" max="263" width="8.75" style="4" customWidth="1"/>
    <col min="264" max="264" width="8" style="4" customWidth="1"/>
    <col min="265" max="265" width="8.625" style="4" customWidth="1"/>
    <col min="266" max="266" width="7.875" style="4" customWidth="1"/>
    <col min="267" max="267" width="6.625" style="4" customWidth="1"/>
    <col min="268" max="268" width="8.5" style="4" customWidth="1"/>
    <col min="269" max="269" width="6.75" style="4" customWidth="1"/>
    <col min="270" max="270" width="8.25" style="4" customWidth="1"/>
    <col min="271" max="272" width="10" style="4" customWidth="1"/>
    <col min="273" max="273" width="8.875" style="4" customWidth="1"/>
    <col min="274" max="274" width="9" style="4" customWidth="1"/>
    <col min="275" max="275" width="7.875" style="4" customWidth="1"/>
    <col min="276" max="276" width="8.125" style="4" customWidth="1"/>
    <col min="277" max="277" width="6.25" style="4" customWidth="1"/>
    <col min="278" max="286" width="0" style="4" hidden="1" customWidth="1"/>
    <col min="287" max="287" width="14.25" style="4" customWidth="1"/>
    <col min="288" max="512" width="9" style="4"/>
    <col min="513" max="513" width="5" style="4" customWidth="1"/>
    <col min="514" max="514" width="46.625" style="4" customWidth="1"/>
    <col min="515" max="515" width="9" style="4" customWidth="1"/>
    <col min="516" max="516" width="6.875" style="4" customWidth="1"/>
    <col min="517" max="517" width="8" style="4" customWidth="1"/>
    <col min="518" max="518" width="9" style="4" customWidth="1"/>
    <col min="519" max="519" width="8.75" style="4" customWidth="1"/>
    <col min="520" max="520" width="8" style="4" customWidth="1"/>
    <col min="521" max="521" width="8.625" style="4" customWidth="1"/>
    <col min="522" max="522" width="7.875" style="4" customWidth="1"/>
    <col min="523" max="523" width="6.625" style="4" customWidth="1"/>
    <col min="524" max="524" width="8.5" style="4" customWidth="1"/>
    <col min="525" max="525" width="6.75" style="4" customWidth="1"/>
    <col min="526" max="526" width="8.25" style="4" customWidth="1"/>
    <col min="527" max="528" width="10" style="4" customWidth="1"/>
    <col min="529" max="529" width="8.875" style="4" customWidth="1"/>
    <col min="530" max="530" width="9" style="4" customWidth="1"/>
    <col min="531" max="531" width="7.875" style="4" customWidth="1"/>
    <col min="532" max="532" width="8.125" style="4" customWidth="1"/>
    <col min="533" max="533" width="6.25" style="4" customWidth="1"/>
    <col min="534" max="542" width="0" style="4" hidden="1" customWidth="1"/>
    <col min="543" max="543" width="14.25" style="4" customWidth="1"/>
    <col min="544" max="768" width="9" style="4"/>
    <col min="769" max="769" width="5" style="4" customWidth="1"/>
    <col min="770" max="770" width="46.625" style="4" customWidth="1"/>
    <col min="771" max="771" width="9" style="4" customWidth="1"/>
    <col min="772" max="772" width="6.875" style="4" customWidth="1"/>
    <col min="773" max="773" width="8" style="4" customWidth="1"/>
    <col min="774" max="774" width="9" style="4" customWidth="1"/>
    <col min="775" max="775" width="8.75" style="4" customWidth="1"/>
    <col min="776" max="776" width="8" style="4" customWidth="1"/>
    <col min="777" max="777" width="8.625" style="4" customWidth="1"/>
    <col min="778" max="778" width="7.875" style="4" customWidth="1"/>
    <col min="779" max="779" width="6.625" style="4" customWidth="1"/>
    <col min="780" max="780" width="8.5" style="4" customWidth="1"/>
    <col min="781" max="781" width="6.75" style="4" customWidth="1"/>
    <col min="782" max="782" width="8.25" style="4" customWidth="1"/>
    <col min="783" max="784" width="10" style="4" customWidth="1"/>
    <col min="785" max="785" width="8.875" style="4" customWidth="1"/>
    <col min="786" max="786" width="9" style="4" customWidth="1"/>
    <col min="787" max="787" width="7.875" style="4" customWidth="1"/>
    <col min="788" max="788" width="8.125" style="4" customWidth="1"/>
    <col min="789" max="789" width="6.25" style="4" customWidth="1"/>
    <col min="790" max="798" width="0" style="4" hidden="1" customWidth="1"/>
    <col min="799" max="799" width="14.25" style="4" customWidth="1"/>
    <col min="800" max="1024" width="9" style="4"/>
    <col min="1025" max="1025" width="5" style="4" customWidth="1"/>
    <col min="1026" max="1026" width="46.625" style="4" customWidth="1"/>
    <col min="1027" max="1027" width="9" style="4" customWidth="1"/>
    <col min="1028" max="1028" width="6.875" style="4" customWidth="1"/>
    <col min="1029" max="1029" width="8" style="4" customWidth="1"/>
    <col min="1030" max="1030" width="9" style="4" customWidth="1"/>
    <col min="1031" max="1031" width="8.75" style="4" customWidth="1"/>
    <col min="1032" max="1032" width="8" style="4" customWidth="1"/>
    <col min="1033" max="1033" width="8.625" style="4" customWidth="1"/>
    <col min="1034" max="1034" width="7.875" style="4" customWidth="1"/>
    <col min="1035" max="1035" width="6.625" style="4" customWidth="1"/>
    <col min="1036" max="1036" width="8.5" style="4" customWidth="1"/>
    <col min="1037" max="1037" width="6.75" style="4" customWidth="1"/>
    <col min="1038" max="1038" width="8.25" style="4" customWidth="1"/>
    <col min="1039" max="1040" width="10" style="4" customWidth="1"/>
    <col min="1041" max="1041" width="8.875" style="4" customWidth="1"/>
    <col min="1042" max="1042" width="9" style="4" customWidth="1"/>
    <col min="1043" max="1043" width="7.875" style="4" customWidth="1"/>
    <col min="1044" max="1044" width="8.125" style="4" customWidth="1"/>
    <col min="1045" max="1045" width="6.25" style="4" customWidth="1"/>
    <col min="1046" max="1054" width="0" style="4" hidden="1" customWidth="1"/>
    <col min="1055" max="1055" width="14.25" style="4" customWidth="1"/>
    <col min="1056" max="1280" width="9" style="4"/>
    <col min="1281" max="1281" width="5" style="4" customWidth="1"/>
    <col min="1282" max="1282" width="46.625" style="4" customWidth="1"/>
    <col min="1283" max="1283" width="9" style="4" customWidth="1"/>
    <col min="1284" max="1284" width="6.875" style="4" customWidth="1"/>
    <col min="1285" max="1285" width="8" style="4" customWidth="1"/>
    <col min="1286" max="1286" width="9" style="4" customWidth="1"/>
    <col min="1287" max="1287" width="8.75" style="4" customWidth="1"/>
    <col min="1288" max="1288" width="8" style="4" customWidth="1"/>
    <col min="1289" max="1289" width="8.625" style="4" customWidth="1"/>
    <col min="1290" max="1290" width="7.875" style="4" customWidth="1"/>
    <col min="1291" max="1291" width="6.625" style="4" customWidth="1"/>
    <col min="1292" max="1292" width="8.5" style="4" customWidth="1"/>
    <col min="1293" max="1293" width="6.75" style="4" customWidth="1"/>
    <col min="1294" max="1294" width="8.25" style="4" customWidth="1"/>
    <col min="1295" max="1296" width="10" style="4" customWidth="1"/>
    <col min="1297" max="1297" width="8.875" style="4" customWidth="1"/>
    <col min="1298" max="1298" width="9" style="4" customWidth="1"/>
    <col min="1299" max="1299" width="7.875" style="4" customWidth="1"/>
    <col min="1300" max="1300" width="8.125" style="4" customWidth="1"/>
    <col min="1301" max="1301" width="6.25" style="4" customWidth="1"/>
    <col min="1302" max="1310" width="0" style="4" hidden="1" customWidth="1"/>
    <col min="1311" max="1311" width="14.25" style="4" customWidth="1"/>
    <col min="1312" max="1536" width="9" style="4"/>
    <col min="1537" max="1537" width="5" style="4" customWidth="1"/>
    <col min="1538" max="1538" width="46.625" style="4" customWidth="1"/>
    <col min="1539" max="1539" width="9" style="4" customWidth="1"/>
    <col min="1540" max="1540" width="6.875" style="4" customWidth="1"/>
    <col min="1541" max="1541" width="8" style="4" customWidth="1"/>
    <col min="1542" max="1542" width="9" style="4" customWidth="1"/>
    <col min="1543" max="1543" width="8.75" style="4" customWidth="1"/>
    <col min="1544" max="1544" width="8" style="4" customWidth="1"/>
    <col min="1545" max="1545" width="8.625" style="4" customWidth="1"/>
    <col min="1546" max="1546" width="7.875" style="4" customWidth="1"/>
    <col min="1547" max="1547" width="6.625" style="4" customWidth="1"/>
    <col min="1548" max="1548" width="8.5" style="4" customWidth="1"/>
    <col min="1549" max="1549" width="6.75" style="4" customWidth="1"/>
    <col min="1550" max="1550" width="8.25" style="4" customWidth="1"/>
    <col min="1551" max="1552" width="10" style="4" customWidth="1"/>
    <col min="1553" max="1553" width="8.875" style="4" customWidth="1"/>
    <col min="1554" max="1554" width="9" style="4" customWidth="1"/>
    <col min="1555" max="1555" width="7.875" style="4" customWidth="1"/>
    <col min="1556" max="1556" width="8.125" style="4" customWidth="1"/>
    <col min="1557" max="1557" width="6.25" style="4" customWidth="1"/>
    <col min="1558" max="1566" width="0" style="4" hidden="1" customWidth="1"/>
    <col min="1567" max="1567" width="14.25" style="4" customWidth="1"/>
    <col min="1568" max="1792" width="9" style="4"/>
    <col min="1793" max="1793" width="5" style="4" customWidth="1"/>
    <col min="1794" max="1794" width="46.625" style="4" customWidth="1"/>
    <col min="1795" max="1795" width="9" style="4" customWidth="1"/>
    <col min="1796" max="1796" width="6.875" style="4" customWidth="1"/>
    <col min="1797" max="1797" width="8" style="4" customWidth="1"/>
    <col min="1798" max="1798" width="9" style="4" customWidth="1"/>
    <col min="1799" max="1799" width="8.75" style="4" customWidth="1"/>
    <col min="1800" max="1800" width="8" style="4" customWidth="1"/>
    <col min="1801" max="1801" width="8.625" style="4" customWidth="1"/>
    <col min="1802" max="1802" width="7.875" style="4" customWidth="1"/>
    <col min="1803" max="1803" width="6.625" style="4" customWidth="1"/>
    <col min="1804" max="1804" width="8.5" style="4" customWidth="1"/>
    <col min="1805" max="1805" width="6.75" style="4" customWidth="1"/>
    <col min="1806" max="1806" width="8.25" style="4" customWidth="1"/>
    <col min="1807" max="1808" width="10" style="4" customWidth="1"/>
    <col min="1809" max="1809" width="8.875" style="4" customWidth="1"/>
    <col min="1810" max="1810" width="9" style="4" customWidth="1"/>
    <col min="1811" max="1811" width="7.875" style="4" customWidth="1"/>
    <col min="1812" max="1812" width="8.125" style="4" customWidth="1"/>
    <col min="1813" max="1813" width="6.25" style="4" customWidth="1"/>
    <col min="1814" max="1822" width="0" style="4" hidden="1" customWidth="1"/>
    <col min="1823" max="1823" width="14.25" style="4" customWidth="1"/>
    <col min="1824" max="2048" width="9" style="4"/>
    <col min="2049" max="2049" width="5" style="4" customWidth="1"/>
    <col min="2050" max="2050" width="46.625" style="4" customWidth="1"/>
    <col min="2051" max="2051" width="9" style="4" customWidth="1"/>
    <col min="2052" max="2052" width="6.875" style="4" customWidth="1"/>
    <col min="2053" max="2053" width="8" style="4" customWidth="1"/>
    <col min="2054" max="2054" width="9" style="4" customWidth="1"/>
    <col min="2055" max="2055" width="8.75" style="4" customWidth="1"/>
    <col min="2056" max="2056" width="8" style="4" customWidth="1"/>
    <col min="2057" max="2057" width="8.625" style="4" customWidth="1"/>
    <col min="2058" max="2058" width="7.875" style="4" customWidth="1"/>
    <col min="2059" max="2059" width="6.625" style="4" customWidth="1"/>
    <col min="2060" max="2060" width="8.5" style="4" customWidth="1"/>
    <col min="2061" max="2061" width="6.75" style="4" customWidth="1"/>
    <col min="2062" max="2062" width="8.25" style="4" customWidth="1"/>
    <col min="2063" max="2064" width="10" style="4" customWidth="1"/>
    <col min="2065" max="2065" width="8.875" style="4" customWidth="1"/>
    <col min="2066" max="2066" width="9" style="4" customWidth="1"/>
    <col min="2067" max="2067" width="7.875" style="4" customWidth="1"/>
    <col min="2068" max="2068" width="8.125" style="4" customWidth="1"/>
    <col min="2069" max="2069" width="6.25" style="4" customWidth="1"/>
    <col min="2070" max="2078" width="0" style="4" hidden="1" customWidth="1"/>
    <col min="2079" max="2079" width="14.25" style="4" customWidth="1"/>
    <col min="2080" max="2304" width="9" style="4"/>
    <col min="2305" max="2305" width="5" style="4" customWidth="1"/>
    <col min="2306" max="2306" width="46.625" style="4" customWidth="1"/>
    <col min="2307" max="2307" width="9" style="4" customWidth="1"/>
    <col min="2308" max="2308" width="6.875" style="4" customWidth="1"/>
    <col min="2309" max="2309" width="8" style="4" customWidth="1"/>
    <col min="2310" max="2310" width="9" style="4" customWidth="1"/>
    <col min="2311" max="2311" width="8.75" style="4" customWidth="1"/>
    <col min="2312" max="2312" width="8" style="4" customWidth="1"/>
    <col min="2313" max="2313" width="8.625" style="4" customWidth="1"/>
    <col min="2314" max="2314" width="7.875" style="4" customWidth="1"/>
    <col min="2315" max="2315" width="6.625" style="4" customWidth="1"/>
    <col min="2316" max="2316" width="8.5" style="4" customWidth="1"/>
    <col min="2317" max="2317" width="6.75" style="4" customWidth="1"/>
    <col min="2318" max="2318" width="8.25" style="4" customWidth="1"/>
    <col min="2319" max="2320" width="10" style="4" customWidth="1"/>
    <col min="2321" max="2321" width="8.875" style="4" customWidth="1"/>
    <col min="2322" max="2322" width="9" style="4" customWidth="1"/>
    <col min="2323" max="2323" width="7.875" style="4" customWidth="1"/>
    <col min="2324" max="2324" width="8.125" style="4" customWidth="1"/>
    <col min="2325" max="2325" width="6.25" style="4" customWidth="1"/>
    <col min="2326" max="2334" width="0" style="4" hidden="1" customWidth="1"/>
    <col min="2335" max="2335" width="14.25" style="4" customWidth="1"/>
    <col min="2336" max="2560" width="9" style="4"/>
    <col min="2561" max="2561" width="5" style="4" customWidth="1"/>
    <col min="2562" max="2562" width="46.625" style="4" customWidth="1"/>
    <col min="2563" max="2563" width="9" style="4" customWidth="1"/>
    <col min="2564" max="2564" width="6.875" style="4" customWidth="1"/>
    <col min="2565" max="2565" width="8" style="4" customWidth="1"/>
    <col min="2566" max="2566" width="9" style="4" customWidth="1"/>
    <col min="2567" max="2567" width="8.75" style="4" customWidth="1"/>
    <col min="2568" max="2568" width="8" style="4" customWidth="1"/>
    <col min="2569" max="2569" width="8.625" style="4" customWidth="1"/>
    <col min="2570" max="2570" width="7.875" style="4" customWidth="1"/>
    <col min="2571" max="2571" width="6.625" style="4" customWidth="1"/>
    <col min="2572" max="2572" width="8.5" style="4" customWidth="1"/>
    <col min="2573" max="2573" width="6.75" style="4" customWidth="1"/>
    <col min="2574" max="2574" width="8.25" style="4" customWidth="1"/>
    <col min="2575" max="2576" width="10" style="4" customWidth="1"/>
    <col min="2577" max="2577" width="8.875" style="4" customWidth="1"/>
    <col min="2578" max="2578" width="9" style="4" customWidth="1"/>
    <col min="2579" max="2579" width="7.875" style="4" customWidth="1"/>
    <col min="2580" max="2580" width="8.125" style="4" customWidth="1"/>
    <col min="2581" max="2581" width="6.25" style="4" customWidth="1"/>
    <col min="2582" max="2590" width="0" style="4" hidden="1" customWidth="1"/>
    <col min="2591" max="2591" width="14.25" style="4" customWidth="1"/>
    <col min="2592" max="2816" width="9" style="4"/>
    <col min="2817" max="2817" width="5" style="4" customWidth="1"/>
    <col min="2818" max="2818" width="46.625" style="4" customWidth="1"/>
    <col min="2819" max="2819" width="9" style="4" customWidth="1"/>
    <col min="2820" max="2820" width="6.875" style="4" customWidth="1"/>
    <col min="2821" max="2821" width="8" style="4" customWidth="1"/>
    <col min="2822" max="2822" width="9" style="4" customWidth="1"/>
    <col min="2823" max="2823" width="8.75" style="4" customWidth="1"/>
    <col min="2824" max="2824" width="8" style="4" customWidth="1"/>
    <col min="2825" max="2825" width="8.625" style="4" customWidth="1"/>
    <col min="2826" max="2826" width="7.875" style="4" customWidth="1"/>
    <col min="2827" max="2827" width="6.625" style="4" customWidth="1"/>
    <col min="2828" max="2828" width="8.5" style="4" customWidth="1"/>
    <col min="2829" max="2829" width="6.75" style="4" customWidth="1"/>
    <col min="2830" max="2830" width="8.25" style="4" customWidth="1"/>
    <col min="2831" max="2832" width="10" style="4" customWidth="1"/>
    <col min="2833" max="2833" width="8.875" style="4" customWidth="1"/>
    <col min="2834" max="2834" width="9" style="4" customWidth="1"/>
    <col min="2835" max="2835" width="7.875" style="4" customWidth="1"/>
    <col min="2836" max="2836" width="8.125" style="4" customWidth="1"/>
    <col min="2837" max="2837" width="6.25" style="4" customWidth="1"/>
    <col min="2838" max="2846" width="0" style="4" hidden="1" customWidth="1"/>
    <col min="2847" max="2847" width="14.25" style="4" customWidth="1"/>
    <col min="2848" max="3072" width="9" style="4"/>
    <col min="3073" max="3073" width="5" style="4" customWidth="1"/>
    <col min="3074" max="3074" width="46.625" style="4" customWidth="1"/>
    <col min="3075" max="3075" width="9" style="4" customWidth="1"/>
    <col min="3076" max="3076" width="6.875" style="4" customWidth="1"/>
    <col min="3077" max="3077" width="8" style="4" customWidth="1"/>
    <col min="3078" max="3078" width="9" style="4" customWidth="1"/>
    <col min="3079" max="3079" width="8.75" style="4" customWidth="1"/>
    <col min="3080" max="3080" width="8" style="4" customWidth="1"/>
    <col min="3081" max="3081" width="8.625" style="4" customWidth="1"/>
    <col min="3082" max="3082" width="7.875" style="4" customWidth="1"/>
    <col min="3083" max="3083" width="6.625" style="4" customWidth="1"/>
    <col min="3084" max="3084" width="8.5" style="4" customWidth="1"/>
    <col min="3085" max="3085" width="6.75" style="4" customWidth="1"/>
    <col min="3086" max="3086" width="8.25" style="4" customWidth="1"/>
    <col min="3087" max="3088" width="10" style="4" customWidth="1"/>
    <col min="3089" max="3089" width="8.875" style="4" customWidth="1"/>
    <col min="3090" max="3090" width="9" style="4" customWidth="1"/>
    <col min="3091" max="3091" width="7.875" style="4" customWidth="1"/>
    <col min="3092" max="3092" width="8.125" style="4" customWidth="1"/>
    <col min="3093" max="3093" width="6.25" style="4" customWidth="1"/>
    <col min="3094" max="3102" width="0" style="4" hidden="1" customWidth="1"/>
    <col min="3103" max="3103" width="14.25" style="4" customWidth="1"/>
    <col min="3104" max="3328" width="9" style="4"/>
    <col min="3329" max="3329" width="5" style="4" customWidth="1"/>
    <col min="3330" max="3330" width="46.625" style="4" customWidth="1"/>
    <col min="3331" max="3331" width="9" style="4" customWidth="1"/>
    <col min="3332" max="3332" width="6.875" style="4" customWidth="1"/>
    <col min="3333" max="3333" width="8" style="4" customWidth="1"/>
    <col min="3334" max="3334" width="9" style="4" customWidth="1"/>
    <col min="3335" max="3335" width="8.75" style="4" customWidth="1"/>
    <col min="3336" max="3336" width="8" style="4" customWidth="1"/>
    <col min="3337" max="3337" width="8.625" style="4" customWidth="1"/>
    <col min="3338" max="3338" width="7.875" style="4" customWidth="1"/>
    <col min="3339" max="3339" width="6.625" style="4" customWidth="1"/>
    <col min="3340" max="3340" width="8.5" style="4" customWidth="1"/>
    <col min="3341" max="3341" width="6.75" style="4" customWidth="1"/>
    <col min="3342" max="3342" width="8.25" style="4" customWidth="1"/>
    <col min="3343" max="3344" width="10" style="4" customWidth="1"/>
    <col min="3345" max="3345" width="8.875" style="4" customWidth="1"/>
    <col min="3346" max="3346" width="9" style="4" customWidth="1"/>
    <col min="3347" max="3347" width="7.875" style="4" customWidth="1"/>
    <col min="3348" max="3348" width="8.125" style="4" customWidth="1"/>
    <col min="3349" max="3349" width="6.25" style="4" customWidth="1"/>
    <col min="3350" max="3358" width="0" style="4" hidden="1" customWidth="1"/>
    <col min="3359" max="3359" width="14.25" style="4" customWidth="1"/>
    <col min="3360" max="3584" width="9" style="4"/>
    <col min="3585" max="3585" width="5" style="4" customWidth="1"/>
    <col min="3586" max="3586" width="46.625" style="4" customWidth="1"/>
    <col min="3587" max="3587" width="9" style="4" customWidth="1"/>
    <col min="3588" max="3588" width="6.875" style="4" customWidth="1"/>
    <col min="3589" max="3589" width="8" style="4" customWidth="1"/>
    <col min="3590" max="3590" width="9" style="4" customWidth="1"/>
    <col min="3591" max="3591" width="8.75" style="4" customWidth="1"/>
    <col min="3592" max="3592" width="8" style="4" customWidth="1"/>
    <col min="3593" max="3593" width="8.625" style="4" customWidth="1"/>
    <col min="3594" max="3594" width="7.875" style="4" customWidth="1"/>
    <col min="3595" max="3595" width="6.625" style="4" customWidth="1"/>
    <col min="3596" max="3596" width="8.5" style="4" customWidth="1"/>
    <col min="3597" max="3597" width="6.75" style="4" customWidth="1"/>
    <col min="3598" max="3598" width="8.25" style="4" customWidth="1"/>
    <col min="3599" max="3600" width="10" style="4" customWidth="1"/>
    <col min="3601" max="3601" width="8.875" style="4" customWidth="1"/>
    <col min="3602" max="3602" width="9" style="4" customWidth="1"/>
    <col min="3603" max="3603" width="7.875" style="4" customWidth="1"/>
    <col min="3604" max="3604" width="8.125" style="4" customWidth="1"/>
    <col min="3605" max="3605" width="6.25" style="4" customWidth="1"/>
    <col min="3606" max="3614" width="0" style="4" hidden="1" customWidth="1"/>
    <col min="3615" max="3615" width="14.25" style="4" customWidth="1"/>
    <col min="3616" max="3840" width="9" style="4"/>
    <col min="3841" max="3841" width="5" style="4" customWidth="1"/>
    <col min="3842" max="3842" width="46.625" style="4" customWidth="1"/>
    <col min="3843" max="3843" width="9" style="4" customWidth="1"/>
    <col min="3844" max="3844" width="6.875" style="4" customWidth="1"/>
    <col min="3845" max="3845" width="8" style="4" customWidth="1"/>
    <col min="3846" max="3846" width="9" style="4" customWidth="1"/>
    <col min="3847" max="3847" width="8.75" style="4" customWidth="1"/>
    <col min="3848" max="3848" width="8" style="4" customWidth="1"/>
    <col min="3849" max="3849" width="8.625" style="4" customWidth="1"/>
    <col min="3850" max="3850" width="7.875" style="4" customWidth="1"/>
    <col min="3851" max="3851" width="6.625" style="4" customWidth="1"/>
    <col min="3852" max="3852" width="8.5" style="4" customWidth="1"/>
    <col min="3853" max="3853" width="6.75" style="4" customWidth="1"/>
    <col min="3854" max="3854" width="8.25" style="4" customWidth="1"/>
    <col min="3855" max="3856" width="10" style="4" customWidth="1"/>
    <col min="3857" max="3857" width="8.875" style="4" customWidth="1"/>
    <col min="3858" max="3858" width="9" style="4" customWidth="1"/>
    <col min="3859" max="3859" width="7.875" style="4" customWidth="1"/>
    <col min="3860" max="3860" width="8.125" style="4" customWidth="1"/>
    <col min="3861" max="3861" width="6.25" style="4" customWidth="1"/>
    <col min="3862" max="3870" width="0" style="4" hidden="1" customWidth="1"/>
    <col min="3871" max="3871" width="14.25" style="4" customWidth="1"/>
    <col min="3872" max="4096" width="9" style="4"/>
    <col min="4097" max="4097" width="5" style="4" customWidth="1"/>
    <col min="4098" max="4098" width="46.625" style="4" customWidth="1"/>
    <col min="4099" max="4099" width="9" style="4" customWidth="1"/>
    <col min="4100" max="4100" width="6.875" style="4" customWidth="1"/>
    <col min="4101" max="4101" width="8" style="4" customWidth="1"/>
    <col min="4102" max="4102" width="9" style="4" customWidth="1"/>
    <col min="4103" max="4103" width="8.75" style="4" customWidth="1"/>
    <col min="4104" max="4104" width="8" style="4" customWidth="1"/>
    <col min="4105" max="4105" width="8.625" style="4" customWidth="1"/>
    <col min="4106" max="4106" width="7.875" style="4" customWidth="1"/>
    <col min="4107" max="4107" width="6.625" style="4" customWidth="1"/>
    <col min="4108" max="4108" width="8.5" style="4" customWidth="1"/>
    <col min="4109" max="4109" width="6.75" style="4" customWidth="1"/>
    <col min="4110" max="4110" width="8.25" style="4" customWidth="1"/>
    <col min="4111" max="4112" width="10" style="4" customWidth="1"/>
    <col min="4113" max="4113" width="8.875" style="4" customWidth="1"/>
    <col min="4114" max="4114" width="9" style="4" customWidth="1"/>
    <col min="4115" max="4115" width="7.875" style="4" customWidth="1"/>
    <col min="4116" max="4116" width="8.125" style="4" customWidth="1"/>
    <col min="4117" max="4117" width="6.25" style="4" customWidth="1"/>
    <col min="4118" max="4126" width="0" style="4" hidden="1" customWidth="1"/>
    <col min="4127" max="4127" width="14.25" style="4" customWidth="1"/>
    <col min="4128" max="4352" width="9" style="4"/>
    <col min="4353" max="4353" width="5" style="4" customWidth="1"/>
    <col min="4354" max="4354" width="46.625" style="4" customWidth="1"/>
    <col min="4355" max="4355" width="9" style="4" customWidth="1"/>
    <col min="4356" max="4356" width="6.875" style="4" customWidth="1"/>
    <col min="4357" max="4357" width="8" style="4" customWidth="1"/>
    <col min="4358" max="4358" width="9" style="4" customWidth="1"/>
    <col min="4359" max="4359" width="8.75" style="4" customWidth="1"/>
    <col min="4360" max="4360" width="8" style="4" customWidth="1"/>
    <col min="4361" max="4361" width="8.625" style="4" customWidth="1"/>
    <col min="4362" max="4362" width="7.875" style="4" customWidth="1"/>
    <col min="4363" max="4363" width="6.625" style="4" customWidth="1"/>
    <col min="4364" max="4364" width="8.5" style="4" customWidth="1"/>
    <col min="4365" max="4365" width="6.75" style="4" customWidth="1"/>
    <col min="4366" max="4366" width="8.25" style="4" customWidth="1"/>
    <col min="4367" max="4368" width="10" style="4" customWidth="1"/>
    <col min="4369" max="4369" width="8.875" style="4" customWidth="1"/>
    <col min="4370" max="4370" width="9" style="4" customWidth="1"/>
    <col min="4371" max="4371" width="7.875" style="4" customWidth="1"/>
    <col min="4372" max="4372" width="8.125" style="4" customWidth="1"/>
    <col min="4373" max="4373" width="6.25" style="4" customWidth="1"/>
    <col min="4374" max="4382" width="0" style="4" hidden="1" customWidth="1"/>
    <col min="4383" max="4383" width="14.25" style="4" customWidth="1"/>
    <col min="4384" max="4608" width="9" style="4"/>
    <col min="4609" max="4609" width="5" style="4" customWidth="1"/>
    <col min="4610" max="4610" width="46.625" style="4" customWidth="1"/>
    <col min="4611" max="4611" width="9" style="4" customWidth="1"/>
    <col min="4612" max="4612" width="6.875" style="4" customWidth="1"/>
    <col min="4613" max="4613" width="8" style="4" customWidth="1"/>
    <col min="4614" max="4614" width="9" style="4" customWidth="1"/>
    <col min="4615" max="4615" width="8.75" style="4" customWidth="1"/>
    <col min="4616" max="4616" width="8" style="4" customWidth="1"/>
    <col min="4617" max="4617" width="8.625" style="4" customWidth="1"/>
    <col min="4618" max="4618" width="7.875" style="4" customWidth="1"/>
    <col min="4619" max="4619" width="6.625" style="4" customWidth="1"/>
    <col min="4620" max="4620" width="8.5" style="4" customWidth="1"/>
    <col min="4621" max="4621" width="6.75" style="4" customWidth="1"/>
    <col min="4622" max="4622" width="8.25" style="4" customWidth="1"/>
    <col min="4623" max="4624" width="10" style="4" customWidth="1"/>
    <col min="4625" max="4625" width="8.875" style="4" customWidth="1"/>
    <col min="4626" max="4626" width="9" style="4" customWidth="1"/>
    <col min="4627" max="4627" width="7.875" style="4" customWidth="1"/>
    <col min="4628" max="4628" width="8.125" style="4" customWidth="1"/>
    <col min="4629" max="4629" width="6.25" style="4" customWidth="1"/>
    <col min="4630" max="4638" width="0" style="4" hidden="1" customWidth="1"/>
    <col min="4639" max="4639" width="14.25" style="4" customWidth="1"/>
    <col min="4640" max="4864" width="9" style="4"/>
    <col min="4865" max="4865" width="5" style="4" customWidth="1"/>
    <col min="4866" max="4866" width="46.625" style="4" customWidth="1"/>
    <col min="4867" max="4867" width="9" style="4" customWidth="1"/>
    <col min="4868" max="4868" width="6.875" style="4" customWidth="1"/>
    <col min="4869" max="4869" width="8" style="4" customWidth="1"/>
    <col min="4870" max="4870" width="9" style="4" customWidth="1"/>
    <col min="4871" max="4871" width="8.75" style="4" customWidth="1"/>
    <col min="4872" max="4872" width="8" style="4" customWidth="1"/>
    <col min="4873" max="4873" width="8.625" style="4" customWidth="1"/>
    <col min="4874" max="4874" width="7.875" style="4" customWidth="1"/>
    <col min="4875" max="4875" width="6.625" style="4" customWidth="1"/>
    <col min="4876" max="4876" width="8.5" style="4" customWidth="1"/>
    <col min="4877" max="4877" width="6.75" style="4" customWidth="1"/>
    <col min="4878" max="4878" width="8.25" style="4" customWidth="1"/>
    <col min="4879" max="4880" width="10" style="4" customWidth="1"/>
    <col min="4881" max="4881" width="8.875" style="4" customWidth="1"/>
    <col min="4882" max="4882" width="9" style="4" customWidth="1"/>
    <col min="4883" max="4883" width="7.875" style="4" customWidth="1"/>
    <col min="4884" max="4884" width="8.125" style="4" customWidth="1"/>
    <col min="4885" max="4885" width="6.25" style="4" customWidth="1"/>
    <col min="4886" max="4894" width="0" style="4" hidden="1" customWidth="1"/>
    <col min="4895" max="4895" width="14.25" style="4" customWidth="1"/>
    <col min="4896" max="5120" width="9" style="4"/>
    <col min="5121" max="5121" width="5" style="4" customWidth="1"/>
    <col min="5122" max="5122" width="46.625" style="4" customWidth="1"/>
    <col min="5123" max="5123" width="9" style="4" customWidth="1"/>
    <col min="5124" max="5124" width="6.875" style="4" customWidth="1"/>
    <col min="5125" max="5125" width="8" style="4" customWidth="1"/>
    <col min="5126" max="5126" width="9" style="4" customWidth="1"/>
    <col min="5127" max="5127" width="8.75" style="4" customWidth="1"/>
    <col min="5128" max="5128" width="8" style="4" customWidth="1"/>
    <col min="5129" max="5129" width="8.625" style="4" customWidth="1"/>
    <col min="5130" max="5130" width="7.875" style="4" customWidth="1"/>
    <col min="5131" max="5131" width="6.625" style="4" customWidth="1"/>
    <col min="5132" max="5132" width="8.5" style="4" customWidth="1"/>
    <col min="5133" max="5133" width="6.75" style="4" customWidth="1"/>
    <col min="5134" max="5134" width="8.25" style="4" customWidth="1"/>
    <col min="5135" max="5136" width="10" style="4" customWidth="1"/>
    <col min="5137" max="5137" width="8.875" style="4" customWidth="1"/>
    <col min="5138" max="5138" width="9" style="4" customWidth="1"/>
    <col min="5139" max="5139" width="7.875" style="4" customWidth="1"/>
    <col min="5140" max="5140" width="8.125" style="4" customWidth="1"/>
    <col min="5141" max="5141" width="6.25" style="4" customWidth="1"/>
    <col min="5142" max="5150" width="0" style="4" hidden="1" customWidth="1"/>
    <col min="5151" max="5151" width="14.25" style="4" customWidth="1"/>
    <col min="5152" max="5376" width="9" style="4"/>
    <col min="5377" max="5377" width="5" style="4" customWidth="1"/>
    <col min="5378" max="5378" width="46.625" style="4" customWidth="1"/>
    <col min="5379" max="5379" width="9" style="4" customWidth="1"/>
    <col min="5380" max="5380" width="6.875" style="4" customWidth="1"/>
    <col min="5381" max="5381" width="8" style="4" customWidth="1"/>
    <col min="5382" max="5382" width="9" style="4" customWidth="1"/>
    <col min="5383" max="5383" width="8.75" style="4" customWidth="1"/>
    <col min="5384" max="5384" width="8" style="4" customWidth="1"/>
    <col min="5385" max="5385" width="8.625" style="4" customWidth="1"/>
    <col min="5386" max="5386" width="7.875" style="4" customWidth="1"/>
    <col min="5387" max="5387" width="6.625" style="4" customWidth="1"/>
    <col min="5388" max="5388" width="8.5" style="4" customWidth="1"/>
    <col min="5389" max="5389" width="6.75" style="4" customWidth="1"/>
    <col min="5390" max="5390" width="8.25" style="4" customWidth="1"/>
    <col min="5391" max="5392" width="10" style="4" customWidth="1"/>
    <col min="5393" max="5393" width="8.875" style="4" customWidth="1"/>
    <col min="5394" max="5394" width="9" style="4" customWidth="1"/>
    <col min="5395" max="5395" width="7.875" style="4" customWidth="1"/>
    <col min="5396" max="5396" width="8.125" style="4" customWidth="1"/>
    <col min="5397" max="5397" width="6.25" style="4" customWidth="1"/>
    <col min="5398" max="5406" width="0" style="4" hidden="1" customWidth="1"/>
    <col min="5407" max="5407" width="14.25" style="4" customWidth="1"/>
    <col min="5408" max="5632" width="9" style="4"/>
    <col min="5633" max="5633" width="5" style="4" customWidth="1"/>
    <col min="5634" max="5634" width="46.625" style="4" customWidth="1"/>
    <col min="5635" max="5635" width="9" style="4" customWidth="1"/>
    <col min="5636" max="5636" width="6.875" style="4" customWidth="1"/>
    <col min="5637" max="5637" width="8" style="4" customWidth="1"/>
    <col min="5638" max="5638" width="9" style="4" customWidth="1"/>
    <col min="5639" max="5639" width="8.75" style="4" customWidth="1"/>
    <col min="5640" max="5640" width="8" style="4" customWidth="1"/>
    <col min="5641" max="5641" width="8.625" style="4" customWidth="1"/>
    <col min="5642" max="5642" width="7.875" style="4" customWidth="1"/>
    <col min="5643" max="5643" width="6.625" style="4" customWidth="1"/>
    <col min="5644" max="5644" width="8.5" style="4" customWidth="1"/>
    <col min="5645" max="5645" width="6.75" style="4" customWidth="1"/>
    <col min="5646" max="5646" width="8.25" style="4" customWidth="1"/>
    <col min="5647" max="5648" width="10" style="4" customWidth="1"/>
    <col min="5649" max="5649" width="8.875" style="4" customWidth="1"/>
    <col min="5650" max="5650" width="9" style="4" customWidth="1"/>
    <col min="5651" max="5651" width="7.875" style="4" customWidth="1"/>
    <col min="5652" max="5652" width="8.125" style="4" customWidth="1"/>
    <col min="5653" max="5653" width="6.25" style="4" customWidth="1"/>
    <col min="5654" max="5662" width="0" style="4" hidden="1" customWidth="1"/>
    <col min="5663" max="5663" width="14.25" style="4" customWidth="1"/>
    <col min="5664" max="5888" width="9" style="4"/>
    <col min="5889" max="5889" width="5" style="4" customWidth="1"/>
    <col min="5890" max="5890" width="46.625" style="4" customWidth="1"/>
    <col min="5891" max="5891" width="9" style="4" customWidth="1"/>
    <col min="5892" max="5892" width="6.875" style="4" customWidth="1"/>
    <col min="5893" max="5893" width="8" style="4" customWidth="1"/>
    <col min="5894" max="5894" width="9" style="4" customWidth="1"/>
    <col min="5895" max="5895" width="8.75" style="4" customWidth="1"/>
    <col min="5896" max="5896" width="8" style="4" customWidth="1"/>
    <col min="5897" max="5897" width="8.625" style="4" customWidth="1"/>
    <col min="5898" max="5898" width="7.875" style="4" customWidth="1"/>
    <col min="5899" max="5899" width="6.625" style="4" customWidth="1"/>
    <col min="5900" max="5900" width="8.5" style="4" customWidth="1"/>
    <col min="5901" max="5901" width="6.75" style="4" customWidth="1"/>
    <col min="5902" max="5902" width="8.25" style="4" customWidth="1"/>
    <col min="5903" max="5904" width="10" style="4" customWidth="1"/>
    <col min="5905" max="5905" width="8.875" style="4" customWidth="1"/>
    <col min="5906" max="5906" width="9" style="4" customWidth="1"/>
    <col min="5907" max="5907" width="7.875" style="4" customWidth="1"/>
    <col min="5908" max="5908" width="8.125" style="4" customWidth="1"/>
    <col min="5909" max="5909" width="6.25" style="4" customWidth="1"/>
    <col min="5910" max="5918" width="0" style="4" hidden="1" customWidth="1"/>
    <col min="5919" max="5919" width="14.25" style="4" customWidth="1"/>
    <col min="5920" max="6144" width="9" style="4"/>
    <col min="6145" max="6145" width="5" style="4" customWidth="1"/>
    <col min="6146" max="6146" width="46.625" style="4" customWidth="1"/>
    <col min="6147" max="6147" width="9" style="4" customWidth="1"/>
    <col min="6148" max="6148" width="6.875" style="4" customWidth="1"/>
    <col min="6149" max="6149" width="8" style="4" customWidth="1"/>
    <col min="6150" max="6150" width="9" style="4" customWidth="1"/>
    <col min="6151" max="6151" width="8.75" style="4" customWidth="1"/>
    <col min="6152" max="6152" width="8" style="4" customWidth="1"/>
    <col min="6153" max="6153" width="8.625" style="4" customWidth="1"/>
    <col min="6154" max="6154" width="7.875" style="4" customWidth="1"/>
    <col min="6155" max="6155" width="6.625" style="4" customWidth="1"/>
    <col min="6156" max="6156" width="8.5" style="4" customWidth="1"/>
    <col min="6157" max="6157" width="6.75" style="4" customWidth="1"/>
    <col min="6158" max="6158" width="8.25" style="4" customWidth="1"/>
    <col min="6159" max="6160" width="10" style="4" customWidth="1"/>
    <col min="6161" max="6161" width="8.875" style="4" customWidth="1"/>
    <col min="6162" max="6162" width="9" style="4" customWidth="1"/>
    <col min="6163" max="6163" width="7.875" style="4" customWidth="1"/>
    <col min="6164" max="6164" width="8.125" style="4" customWidth="1"/>
    <col min="6165" max="6165" width="6.25" style="4" customWidth="1"/>
    <col min="6166" max="6174" width="0" style="4" hidden="1" customWidth="1"/>
    <col min="6175" max="6175" width="14.25" style="4" customWidth="1"/>
    <col min="6176" max="6400" width="9" style="4"/>
    <col min="6401" max="6401" width="5" style="4" customWidth="1"/>
    <col min="6402" max="6402" width="46.625" style="4" customWidth="1"/>
    <col min="6403" max="6403" width="9" style="4" customWidth="1"/>
    <col min="6404" max="6404" width="6.875" style="4" customWidth="1"/>
    <col min="6405" max="6405" width="8" style="4" customWidth="1"/>
    <col min="6406" max="6406" width="9" style="4" customWidth="1"/>
    <col min="6407" max="6407" width="8.75" style="4" customWidth="1"/>
    <col min="6408" max="6408" width="8" style="4" customWidth="1"/>
    <col min="6409" max="6409" width="8.625" style="4" customWidth="1"/>
    <col min="6410" max="6410" width="7.875" style="4" customWidth="1"/>
    <col min="6411" max="6411" width="6.625" style="4" customWidth="1"/>
    <col min="6412" max="6412" width="8.5" style="4" customWidth="1"/>
    <col min="6413" max="6413" width="6.75" style="4" customWidth="1"/>
    <col min="6414" max="6414" width="8.25" style="4" customWidth="1"/>
    <col min="6415" max="6416" width="10" style="4" customWidth="1"/>
    <col min="6417" max="6417" width="8.875" style="4" customWidth="1"/>
    <col min="6418" max="6418" width="9" style="4" customWidth="1"/>
    <col min="6419" max="6419" width="7.875" style="4" customWidth="1"/>
    <col min="6420" max="6420" width="8.125" style="4" customWidth="1"/>
    <col min="6421" max="6421" width="6.25" style="4" customWidth="1"/>
    <col min="6422" max="6430" width="0" style="4" hidden="1" customWidth="1"/>
    <col min="6431" max="6431" width="14.25" style="4" customWidth="1"/>
    <col min="6432" max="6656" width="9" style="4"/>
    <col min="6657" max="6657" width="5" style="4" customWidth="1"/>
    <col min="6658" max="6658" width="46.625" style="4" customWidth="1"/>
    <col min="6659" max="6659" width="9" style="4" customWidth="1"/>
    <col min="6660" max="6660" width="6.875" style="4" customWidth="1"/>
    <col min="6661" max="6661" width="8" style="4" customWidth="1"/>
    <col min="6662" max="6662" width="9" style="4" customWidth="1"/>
    <col min="6663" max="6663" width="8.75" style="4" customWidth="1"/>
    <col min="6664" max="6664" width="8" style="4" customWidth="1"/>
    <col min="6665" max="6665" width="8.625" style="4" customWidth="1"/>
    <col min="6666" max="6666" width="7.875" style="4" customWidth="1"/>
    <col min="6667" max="6667" width="6.625" style="4" customWidth="1"/>
    <col min="6668" max="6668" width="8.5" style="4" customWidth="1"/>
    <col min="6669" max="6669" width="6.75" style="4" customWidth="1"/>
    <col min="6670" max="6670" width="8.25" style="4" customWidth="1"/>
    <col min="6671" max="6672" width="10" style="4" customWidth="1"/>
    <col min="6673" max="6673" width="8.875" style="4" customWidth="1"/>
    <col min="6674" max="6674" width="9" style="4" customWidth="1"/>
    <col min="6675" max="6675" width="7.875" style="4" customWidth="1"/>
    <col min="6676" max="6676" width="8.125" style="4" customWidth="1"/>
    <col min="6677" max="6677" width="6.25" style="4" customWidth="1"/>
    <col min="6678" max="6686" width="0" style="4" hidden="1" customWidth="1"/>
    <col min="6687" max="6687" width="14.25" style="4" customWidth="1"/>
    <col min="6688" max="6912" width="9" style="4"/>
    <col min="6913" max="6913" width="5" style="4" customWidth="1"/>
    <col min="6914" max="6914" width="46.625" style="4" customWidth="1"/>
    <col min="6915" max="6915" width="9" style="4" customWidth="1"/>
    <col min="6916" max="6916" width="6.875" style="4" customWidth="1"/>
    <col min="6917" max="6917" width="8" style="4" customWidth="1"/>
    <col min="6918" max="6918" width="9" style="4" customWidth="1"/>
    <col min="6919" max="6919" width="8.75" style="4" customWidth="1"/>
    <col min="6920" max="6920" width="8" style="4" customWidth="1"/>
    <col min="6921" max="6921" width="8.625" style="4" customWidth="1"/>
    <col min="6922" max="6922" width="7.875" style="4" customWidth="1"/>
    <col min="6923" max="6923" width="6.625" style="4" customWidth="1"/>
    <col min="6924" max="6924" width="8.5" style="4" customWidth="1"/>
    <col min="6925" max="6925" width="6.75" style="4" customWidth="1"/>
    <col min="6926" max="6926" width="8.25" style="4" customWidth="1"/>
    <col min="6927" max="6928" width="10" style="4" customWidth="1"/>
    <col min="6929" max="6929" width="8.875" style="4" customWidth="1"/>
    <col min="6930" max="6930" width="9" style="4" customWidth="1"/>
    <col min="6931" max="6931" width="7.875" style="4" customWidth="1"/>
    <col min="6932" max="6932" width="8.125" style="4" customWidth="1"/>
    <col min="6933" max="6933" width="6.25" style="4" customWidth="1"/>
    <col min="6934" max="6942" width="0" style="4" hidden="1" customWidth="1"/>
    <col min="6943" max="6943" width="14.25" style="4" customWidth="1"/>
    <col min="6944" max="7168" width="9" style="4"/>
    <col min="7169" max="7169" width="5" style="4" customWidth="1"/>
    <col min="7170" max="7170" width="46.625" style="4" customWidth="1"/>
    <col min="7171" max="7171" width="9" style="4" customWidth="1"/>
    <col min="7172" max="7172" width="6.875" style="4" customWidth="1"/>
    <col min="7173" max="7173" width="8" style="4" customWidth="1"/>
    <col min="7174" max="7174" width="9" style="4" customWidth="1"/>
    <col min="7175" max="7175" width="8.75" style="4" customWidth="1"/>
    <col min="7176" max="7176" width="8" style="4" customWidth="1"/>
    <col min="7177" max="7177" width="8.625" style="4" customWidth="1"/>
    <col min="7178" max="7178" width="7.875" style="4" customWidth="1"/>
    <col min="7179" max="7179" width="6.625" style="4" customWidth="1"/>
    <col min="7180" max="7180" width="8.5" style="4" customWidth="1"/>
    <col min="7181" max="7181" width="6.75" style="4" customWidth="1"/>
    <col min="7182" max="7182" width="8.25" style="4" customWidth="1"/>
    <col min="7183" max="7184" width="10" style="4" customWidth="1"/>
    <col min="7185" max="7185" width="8.875" style="4" customWidth="1"/>
    <col min="7186" max="7186" width="9" style="4" customWidth="1"/>
    <col min="7187" max="7187" width="7.875" style="4" customWidth="1"/>
    <col min="7188" max="7188" width="8.125" style="4" customWidth="1"/>
    <col min="7189" max="7189" width="6.25" style="4" customWidth="1"/>
    <col min="7190" max="7198" width="0" style="4" hidden="1" customWidth="1"/>
    <col min="7199" max="7199" width="14.25" style="4" customWidth="1"/>
    <col min="7200" max="7424" width="9" style="4"/>
    <col min="7425" max="7425" width="5" style="4" customWidth="1"/>
    <col min="7426" max="7426" width="46.625" style="4" customWidth="1"/>
    <col min="7427" max="7427" width="9" style="4" customWidth="1"/>
    <col min="7428" max="7428" width="6.875" style="4" customWidth="1"/>
    <col min="7429" max="7429" width="8" style="4" customWidth="1"/>
    <col min="7430" max="7430" width="9" style="4" customWidth="1"/>
    <col min="7431" max="7431" width="8.75" style="4" customWidth="1"/>
    <col min="7432" max="7432" width="8" style="4" customWidth="1"/>
    <col min="7433" max="7433" width="8.625" style="4" customWidth="1"/>
    <col min="7434" max="7434" width="7.875" style="4" customWidth="1"/>
    <col min="7435" max="7435" width="6.625" style="4" customWidth="1"/>
    <col min="7436" max="7436" width="8.5" style="4" customWidth="1"/>
    <col min="7437" max="7437" width="6.75" style="4" customWidth="1"/>
    <col min="7438" max="7438" width="8.25" style="4" customWidth="1"/>
    <col min="7439" max="7440" width="10" style="4" customWidth="1"/>
    <col min="7441" max="7441" width="8.875" style="4" customWidth="1"/>
    <col min="7442" max="7442" width="9" style="4" customWidth="1"/>
    <col min="7443" max="7443" width="7.875" style="4" customWidth="1"/>
    <col min="7444" max="7444" width="8.125" style="4" customWidth="1"/>
    <col min="7445" max="7445" width="6.25" style="4" customWidth="1"/>
    <col min="7446" max="7454" width="0" style="4" hidden="1" customWidth="1"/>
    <col min="7455" max="7455" width="14.25" style="4" customWidth="1"/>
    <col min="7456" max="7680" width="9" style="4"/>
    <col min="7681" max="7681" width="5" style="4" customWidth="1"/>
    <col min="7682" max="7682" width="46.625" style="4" customWidth="1"/>
    <col min="7683" max="7683" width="9" style="4" customWidth="1"/>
    <col min="7684" max="7684" width="6.875" style="4" customWidth="1"/>
    <col min="7685" max="7685" width="8" style="4" customWidth="1"/>
    <col min="7686" max="7686" width="9" style="4" customWidth="1"/>
    <col min="7687" max="7687" width="8.75" style="4" customWidth="1"/>
    <col min="7688" max="7688" width="8" style="4" customWidth="1"/>
    <col min="7689" max="7689" width="8.625" style="4" customWidth="1"/>
    <col min="7690" max="7690" width="7.875" style="4" customWidth="1"/>
    <col min="7691" max="7691" width="6.625" style="4" customWidth="1"/>
    <col min="7692" max="7692" width="8.5" style="4" customWidth="1"/>
    <col min="7693" max="7693" width="6.75" style="4" customWidth="1"/>
    <col min="7694" max="7694" width="8.25" style="4" customWidth="1"/>
    <col min="7695" max="7696" width="10" style="4" customWidth="1"/>
    <col min="7697" max="7697" width="8.875" style="4" customWidth="1"/>
    <col min="7698" max="7698" width="9" style="4" customWidth="1"/>
    <col min="7699" max="7699" width="7.875" style="4" customWidth="1"/>
    <col min="7700" max="7700" width="8.125" style="4" customWidth="1"/>
    <col min="7701" max="7701" width="6.25" style="4" customWidth="1"/>
    <col min="7702" max="7710" width="0" style="4" hidden="1" customWidth="1"/>
    <col min="7711" max="7711" width="14.25" style="4" customWidth="1"/>
    <col min="7712" max="7936" width="9" style="4"/>
    <col min="7937" max="7937" width="5" style="4" customWidth="1"/>
    <col min="7938" max="7938" width="46.625" style="4" customWidth="1"/>
    <col min="7939" max="7939" width="9" style="4" customWidth="1"/>
    <col min="7940" max="7940" width="6.875" style="4" customWidth="1"/>
    <col min="7941" max="7941" width="8" style="4" customWidth="1"/>
    <col min="7942" max="7942" width="9" style="4" customWidth="1"/>
    <col min="7943" max="7943" width="8.75" style="4" customWidth="1"/>
    <col min="7944" max="7944" width="8" style="4" customWidth="1"/>
    <col min="7945" max="7945" width="8.625" style="4" customWidth="1"/>
    <col min="7946" max="7946" width="7.875" style="4" customWidth="1"/>
    <col min="7947" max="7947" width="6.625" style="4" customWidth="1"/>
    <col min="7948" max="7948" width="8.5" style="4" customWidth="1"/>
    <col min="7949" max="7949" width="6.75" style="4" customWidth="1"/>
    <col min="7950" max="7950" width="8.25" style="4" customWidth="1"/>
    <col min="7951" max="7952" width="10" style="4" customWidth="1"/>
    <col min="7953" max="7953" width="8.875" style="4" customWidth="1"/>
    <col min="7954" max="7954" width="9" style="4" customWidth="1"/>
    <col min="7955" max="7955" width="7.875" style="4" customWidth="1"/>
    <col min="7956" max="7956" width="8.125" style="4" customWidth="1"/>
    <col min="7957" max="7957" width="6.25" style="4" customWidth="1"/>
    <col min="7958" max="7966" width="0" style="4" hidden="1" customWidth="1"/>
    <col min="7967" max="7967" width="14.25" style="4" customWidth="1"/>
    <col min="7968" max="8192" width="9" style="4"/>
    <col min="8193" max="8193" width="5" style="4" customWidth="1"/>
    <col min="8194" max="8194" width="46.625" style="4" customWidth="1"/>
    <col min="8195" max="8195" width="9" style="4" customWidth="1"/>
    <col min="8196" max="8196" width="6.875" style="4" customWidth="1"/>
    <col min="8197" max="8197" width="8" style="4" customWidth="1"/>
    <col min="8198" max="8198" width="9" style="4" customWidth="1"/>
    <col min="8199" max="8199" width="8.75" style="4" customWidth="1"/>
    <col min="8200" max="8200" width="8" style="4" customWidth="1"/>
    <col min="8201" max="8201" width="8.625" style="4" customWidth="1"/>
    <col min="8202" max="8202" width="7.875" style="4" customWidth="1"/>
    <col min="8203" max="8203" width="6.625" style="4" customWidth="1"/>
    <col min="8204" max="8204" width="8.5" style="4" customWidth="1"/>
    <col min="8205" max="8205" width="6.75" style="4" customWidth="1"/>
    <col min="8206" max="8206" width="8.25" style="4" customWidth="1"/>
    <col min="8207" max="8208" width="10" style="4" customWidth="1"/>
    <col min="8209" max="8209" width="8.875" style="4" customWidth="1"/>
    <col min="8210" max="8210" width="9" style="4" customWidth="1"/>
    <col min="8211" max="8211" width="7.875" style="4" customWidth="1"/>
    <col min="8212" max="8212" width="8.125" style="4" customWidth="1"/>
    <col min="8213" max="8213" width="6.25" style="4" customWidth="1"/>
    <col min="8214" max="8222" width="0" style="4" hidden="1" customWidth="1"/>
    <col min="8223" max="8223" width="14.25" style="4" customWidth="1"/>
    <col min="8224" max="8448" width="9" style="4"/>
    <col min="8449" max="8449" width="5" style="4" customWidth="1"/>
    <col min="8450" max="8450" width="46.625" style="4" customWidth="1"/>
    <col min="8451" max="8451" width="9" style="4" customWidth="1"/>
    <col min="8452" max="8452" width="6.875" style="4" customWidth="1"/>
    <col min="8453" max="8453" width="8" style="4" customWidth="1"/>
    <col min="8454" max="8454" width="9" style="4" customWidth="1"/>
    <col min="8455" max="8455" width="8.75" style="4" customWidth="1"/>
    <col min="8456" max="8456" width="8" style="4" customWidth="1"/>
    <col min="8457" max="8457" width="8.625" style="4" customWidth="1"/>
    <col min="8458" max="8458" width="7.875" style="4" customWidth="1"/>
    <col min="8459" max="8459" width="6.625" style="4" customWidth="1"/>
    <col min="8460" max="8460" width="8.5" style="4" customWidth="1"/>
    <col min="8461" max="8461" width="6.75" style="4" customWidth="1"/>
    <col min="8462" max="8462" width="8.25" style="4" customWidth="1"/>
    <col min="8463" max="8464" width="10" style="4" customWidth="1"/>
    <col min="8465" max="8465" width="8.875" style="4" customWidth="1"/>
    <col min="8466" max="8466" width="9" style="4" customWidth="1"/>
    <col min="8467" max="8467" width="7.875" style="4" customWidth="1"/>
    <col min="8468" max="8468" width="8.125" style="4" customWidth="1"/>
    <col min="8469" max="8469" width="6.25" style="4" customWidth="1"/>
    <col min="8470" max="8478" width="0" style="4" hidden="1" customWidth="1"/>
    <col min="8479" max="8479" width="14.25" style="4" customWidth="1"/>
    <col min="8480" max="8704" width="9" style="4"/>
    <col min="8705" max="8705" width="5" style="4" customWidth="1"/>
    <col min="8706" max="8706" width="46.625" style="4" customWidth="1"/>
    <col min="8707" max="8707" width="9" style="4" customWidth="1"/>
    <col min="8708" max="8708" width="6.875" style="4" customWidth="1"/>
    <col min="8709" max="8709" width="8" style="4" customWidth="1"/>
    <col min="8710" max="8710" width="9" style="4" customWidth="1"/>
    <col min="8711" max="8711" width="8.75" style="4" customWidth="1"/>
    <col min="8712" max="8712" width="8" style="4" customWidth="1"/>
    <col min="8713" max="8713" width="8.625" style="4" customWidth="1"/>
    <col min="8714" max="8714" width="7.875" style="4" customWidth="1"/>
    <col min="8715" max="8715" width="6.625" style="4" customWidth="1"/>
    <col min="8716" max="8716" width="8.5" style="4" customWidth="1"/>
    <col min="8717" max="8717" width="6.75" style="4" customWidth="1"/>
    <col min="8718" max="8718" width="8.25" style="4" customWidth="1"/>
    <col min="8719" max="8720" width="10" style="4" customWidth="1"/>
    <col min="8721" max="8721" width="8.875" style="4" customWidth="1"/>
    <col min="8722" max="8722" width="9" style="4" customWidth="1"/>
    <col min="8723" max="8723" width="7.875" style="4" customWidth="1"/>
    <col min="8724" max="8724" width="8.125" style="4" customWidth="1"/>
    <col min="8725" max="8725" width="6.25" style="4" customWidth="1"/>
    <col min="8726" max="8734" width="0" style="4" hidden="1" customWidth="1"/>
    <col min="8735" max="8735" width="14.25" style="4" customWidth="1"/>
    <col min="8736" max="8960" width="9" style="4"/>
    <col min="8961" max="8961" width="5" style="4" customWidth="1"/>
    <col min="8962" max="8962" width="46.625" style="4" customWidth="1"/>
    <col min="8963" max="8963" width="9" style="4" customWidth="1"/>
    <col min="8964" max="8964" width="6.875" style="4" customWidth="1"/>
    <col min="8965" max="8965" width="8" style="4" customWidth="1"/>
    <col min="8966" max="8966" width="9" style="4" customWidth="1"/>
    <col min="8967" max="8967" width="8.75" style="4" customWidth="1"/>
    <col min="8968" max="8968" width="8" style="4" customWidth="1"/>
    <col min="8969" max="8969" width="8.625" style="4" customWidth="1"/>
    <col min="8970" max="8970" width="7.875" style="4" customWidth="1"/>
    <col min="8971" max="8971" width="6.625" style="4" customWidth="1"/>
    <col min="8972" max="8972" width="8.5" style="4" customWidth="1"/>
    <col min="8973" max="8973" width="6.75" style="4" customWidth="1"/>
    <col min="8974" max="8974" width="8.25" style="4" customWidth="1"/>
    <col min="8975" max="8976" width="10" style="4" customWidth="1"/>
    <col min="8977" max="8977" width="8.875" style="4" customWidth="1"/>
    <col min="8978" max="8978" width="9" style="4" customWidth="1"/>
    <col min="8979" max="8979" width="7.875" style="4" customWidth="1"/>
    <col min="8980" max="8980" width="8.125" style="4" customWidth="1"/>
    <col min="8981" max="8981" width="6.25" style="4" customWidth="1"/>
    <col min="8982" max="8990" width="0" style="4" hidden="1" customWidth="1"/>
    <col min="8991" max="8991" width="14.25" style="4" customWidth="1"/>
    <col min="8992" max="9216" width="9" style="4"/>
    <col min="9217" max="9217" width="5" style="4" customWidth="1"/>
    <col min="9218" max="9218" width="46.625" style="4" customWidth="1"/>
    <col min="9219" max="9219" width="9" style="4" customWidth="1"/>
    <col min="9220" max="9220" width="6.875" style="4" customWidth="1"/>
    <col min="9221" max="9221" width="8" style="4" customWidth="1"/>
    <col min="9222" max="9222" width="9" style="4" customWidth="1"/>
    <col min="9223" max="9223" width="8.75" style="4" customWidth="1"/>
    <col min="9224" max="9224" width="8" style="4" customWidth="1"/>
    <col min="9225" max="9225" width="8.625" style="4" customWidth="1"/>
    <col min="9226" max="9226" width="7.875" style="4" customWidth="1"/>
    <col min="9227" max="9227" width="6.625" style="4" customWidth="1"/>
    <col min="9228" max="9228" width="8.5" style="4" customWidth="1"/>
    <col min="9229" max="9229" width="6.75" style="4" customWidth="1"/>
    <col min="9230" max="9230" width="8.25" style="4" customWidth="1"/>
    <col min="9231" max="9232" width="10" style="4" customWidth="1"/>
    <col min="9233" max="9233" width="8.875" style="4" customWidth="1"/>
    <col min="9234" max="9234" width="9" style="4" customWidth="1"/>
    <col min="9235" max="9235" width="7.875" style="4" customWidth="1"/>
    <col min="9236" max="9236" width="8.125" style="4" customWidth="1"/>
    <col min="9237" max="9237" width="6.25" style="4" customWidth="1"/>
    <col min="9238" max="9246" width="0" style="4" hidden="1" customWidth="1"/>
    <col min="9247" max="9247" width="14.25" style="4" customWidth="1"/>
    <col min="9248" max="9472" width="9" style="4"/>
    <col min="9473" max="9473" width="5" style="4" customWidth="1"/>
    <col min="9474" max="9474" width="46.625" style="4" customWidth="1"/>
    <col min="9475" max="9475" width="9" style="4" customWidth="1"/>
    <col min="9476" max="9476" width="6.875" style="4" customWidth="1"/>
    <col min="9477" max="9477" width="8" style="4" customWidth="1"/>
    <col min="9478" max="9478" width="9" style="4" customWidth="1"/>
    <col min="9479" max="9479" width="8.75" style="4" customWidth="1"/>
    <col min="9480" max="9480" width="8" style="4" customWidth="1"/>
    <col min="9481" max="9481" width="8.625" style="4" customWidth="1"/>
    <col min="9482" max="9482" width="7.875" style="4" customWidth="1"/>
    <col min="9483" max="9483" width="6.625" style="4" customWidth="1"/>
    <col min="9484" max="9484" width="8.5" style="4" customWidth="1"/>
    <col min="9485" max="9485" width="6.75" style="4" customWidth="1"/>
    <col min="9486" max="9486" width="8.25" style="4" customWidth="1"/>
    <col min="9487" max="9488" width="10" style="4" customWidth="1"/>
    <col min="9489" max="9489" width="8.875" style="4" customWidth="1"/>
    <col min="9490" max="9490" width="9" style="4" customWidth="1"/>
    <col min="9491" max="9491" width="7.875" style="4" customWidth="1"/>
    <col min="9492" max="9492" width="8.125" style="4" customWidth="1"/>
    <col min="9493" max="9493" width="6.25" style="4" customWidth="1"/>
    <col min="9494" max="9502" width="0" style="4" hidden="1" customWidth="1"/>
    <col min="9503" max="9503" width="14.25" style="4" customWidth="1"/>
    <col min="9504" max="9728" width="9" style="4"/>
    <col min="9729" max="9729" width="5" style="4" customWidth="1"/>
    <col min="9730" max="9730" width="46.625" style="4" customWidth="1"/>
    <col min="9731" max="9731" width="9" style="4" customWidth="1"/>
    <col min="9732" max="9732" width="6.875" style="4" customWidth="1"/>
    <col min="9733" max="9733" width="8" style="4" customWidth="1"/>
    <col min="9734" max="9734" width="9" style="4" customWidth="1"/>
    <col min="9735" max="9735" width="8.75" style="4" customWidth="1"/>
    <col min="9736" max="9736" width="8" style="4" customWidth="1"/>
    <col min="9737" max="9737" width="8.625" style="4" customWidth="1"/>
    <col min="9738" max="9738" width="7.875" style="4" customWidth="1"/>
    <col min="9739" max="9739" width="6.625" style="4" customWidth="1"/>
    <col min="9740" max="9740" width="8.5" style="4" customWidth="1"/>
    <col min="9741" max="9741" width="6.75" style="4" customWidth="1"/>
    <col min="9742" max="9742" width="8.25" style="4" customWidth="1"/>
    <col min="9743" max="9744" width="10" style="4" customWidth="1"/>
    <col min="9745" max="9745" width="8.875" style="4" customWidth="1"/>
    <col min="9746" max="9746" width="9" style="4" customWidth="1"/>
    <col min="9747" max="9747" width="7.875" style="4" customWidth="1"/>
    <col min="9748" max="9748" width="8.125" style="4" customWidth="1"/>
    <col min="9749" max="9749" width="6.25" style="4" customWidth="1"/>
    <col min="9750" max="9758" width="0" style="4" hidden="1" customWidth="1"/>
    <col min="9759" max="9759" width="14.25" style="4" customWidth="1"/>
    <col min="9760" max="9984" width="9" style="4"/>
    <col min="9985" max="9985" width="5" style="4" customWidth="1"/>
    <col min="9986" max="9986" width="46.625" style="4" customWidth="1"/>
    <col min="9987" max="9987" width="9" style="4" customWidth="1"/>
    <col min="9988" max="9988" width="6.875" style="4" customWidth="1"/>
    <col min="9989" max="9989" width="8" style="4" customWidth="1"/>
    <col min="9990" max="9990" width="9" style="4" customWidth="1"/>
    <col min="9991" max="9991" width="8.75" style="4" customWidth="1"/>
    <col min="9992" max="9992" width="8" style="4" customWidth="1"/>
    <col min="9993" max="9993" width="8.625" style="4" customWidth="1"/>
    <col min="9994" max="9994" width="7.875" style="4" customWidth="1"/>
    <col min="9995" max="9995" width="6.625" style="4" customWidth="1"/>
    <col min="9996" max="9996" width="8.5" style="4" customWidth="1"/>
    <col min="9997" max="9997" width="6.75" style="4" customWidth="1"/>
    <col min="9998" max="9998" width="8.25" style="4" customWidth="1"/>
    <col min="9999" max="10000" width="10" style="4" customWidth="1"/>
    <col min="10001" max="10001" width="8.875" style="4" customWidth="1"/>
    <col min="10002" max="10002" width="9" style="4" customWidth="1"/>
    <col min="10003" max="10003" width="7.875" style="4" customWidth="1"/>
    <col min="10004" max="10004" width="8.125" style="4" customWidth="1"/>
    <col min="10005" max="10005" width="6.25" style="4" customWidth="1"/>
    <col min="10006" max="10014" width="0" style="4" hidden="1" customWidth="1"/>
    <col min="10015" max="10015" width="14.25" style="4" customWidth="1"/>
    <col min="10016" max="10240" width="9" style="4"/>
    <col min="10241" max="10241" width="5" style="4" customWidth="1"/>
    <col min="10242" max="10242" width="46.625" style="4" customWidth="1"/>
    <col min="10243" max="10243" width="9" style="4" customWidth="1"/>
    <col min="10244" max="10244" width="6.875" style="4" customWidth="1"/>
    <col min="10245" max="10245" width="8" style="4" customWidth="1"/>
    <col min="10246" max="10246" width="9" style="4" customWidth="1"/>
    <col min="10247" max="10247" width="8.75" style="4" customWidth="1"/>
    <col min="10248" max="10248" width="8" style="4" customWidth="1"/>
    <col min="10249" max="10249" width="8.625" style="4" customWidth="1"/>
    <col min="10250" max="10250" width="7.875" style="4" customWidth="1"/>
    <col min="10251" max="10251" width="6.625" style="4" customWidth="1"/>
    <col min="10252" max="10252" width="8.5" style="4" customWidth="1"/>
    <col min="10253" max="10253" width="6.75" style="4" customWidth="1"/>
    <col min="10254" max="10254" width="8.25" style="4" customWidth="1"/>
    <col min="10255" max="10256" width="10" style="4" customWidth="1"/>
    <col min="10257" max="10257" width="8.875" style="4" customWidth="1"/>
    <col min="10258" max="10258" width="9" style="4" customWidth="1"/>
    <col min="10259" max="10259" width="7.875" style="4" customWidth="1"/>
    <col min="10260" max="10260" width="8.125" style="4" customWidth="1"/>
    <col min="10261" max="10261" width="6.25" style="4" customWidth="1"/>
    <col min="10262" max="10270" width="0" style="4" hidden="1" customWidth="1"/>
    <col min="10271" max="10271" width="14.25" style="4" customWidth="1"/>
    <col min="10272" max="10496" width="9" style="4"/>
    <col min="10497" max="10497" width="5" style="4" customWidth="1"/>
    <col min="10498" max="10498" width="46.625" style="4" customWidth="1"/>
    <col min="10499" max="10499" width="9" style="4" customWidth="1"/>
    <col min="10500" max="10500" width="6.875" style="4" customWidth="1"/>
    <col min="10501" max="10501" width="8" style="4" customWidth="1"/>
    <col min="10502" max="10502" width="9" style="4" customWidth="1"/>
    <col min="10503" max="10503" width="8.75" style="4" customWidth="1"/>
    <col min="10504" max="10504" width="8" style="4" customWidth="1"/>
    <col min="10505" max="10505" width="8.625" style="4" customWidth="1"/>
    <col min="10506" max="10506" width="7.875" style="4" customWidth="1"/>
    <col min="10507" max="10507" width="6.625" style="4" customWidth="1"/>
    <col min="10508" max="10508" width="8.5" style="4" customWidth="1"/>
    <col min="10509" max="10509" width="6.75" style="4" customWidth="1"/>
    <col min="10510" max="10510" width="8.25" style="4" customWidth="1"/>
    <col min="10511" max="10512" width="10" style="4" customWidth="1"/>
    <col min="10513" max="10513" width="8.875" style="4" customWidth="1"/>
    <col min="10514" max="10514" width="9" style="4" customWidth="1"/>
    <col min="10515" max="10515" width="7.875" style="4" customWidth="1"/>
    <col min="10516" max="10516" width="8.125" style="4" customWidth="1"/>
    <col min="10517" max="10517" width="6.25" style="4" customWidth="1"/>
    <col min="10518" max="10526" width="0" style="4" hidden="1" customWidth="1"/>
    <col min="10527" max="10527" width="14.25" style="4" customWidth="1"/>
    <col min="10528" max="10752" width="9" style="4"/>
    <col min="10753" max="10753" width="5" style="4" customWidth="1"/>
    <col min="10754" max="10754" width="46.625" style="4" customWidth="1"/>
    <col min="10755" max="10755" width="9" style="4" customWidth="1"/>
    <col min="10756" max="10756" width="6.875" style="4" customWidth="1"/>
    <col min="10757" max="10757" width="8" style="4" customWidth="1"/>
    <col min="10758" max="10758" width="9" style="4" customWidth="1"/>
    <col min="10759" max="10759" width="8.75" style="4" customWidth="1"/>
    <col min="10760" max="10760" width="8" style="4" customWidth="1"/>
    <col min="10761" max="10761" width="8.625" style="4" customWidth="1"/>
    <col min="10762" max="10762" width="7.875" style="4" customWidth="1"/>
    <col min="10763" max="10763" width="6.625" style="4" customWidth="1"/>
    <col min="10764" max="10764" width="8.5" style="4" customWidth="1"/>
    <col min="10765" max="10765" width="6.75" style="4" customWidth="1"/>
    <col min="10766" max="10766" width="8.25" style="4" customWidth="1"/>
    <col min="10767" max="10768" width="10" style="4" customWidth="1"/>
    <col min="10769" max="10769" width="8.875" style="4" customWidth="1"/>
    <col min="10770" max="10770" width="9" style="4" customWidth="1"/>
    <col min="10771" max="10771" width="7.875" style="4" customWidth="1"/>
    <col min="10772" max="10772" width="8.125" style="4" customWidth="1"/>
    <col min="10773" max="10773" width="6.25" style="4" customWidth="1"/>
    <col min="10774" max="10782" width="0" style="4" hidden="1" customWidth="1"/>
    <col min="10783" max="10783" width="14.25" style="4" customWidth="1"/>
    <col min="10784" max="11008" width="9" style="4"/>
    <col min="11009" max="11009" width="5" style="4" customWidth="1"/>
    <col min="11010" max="11010" width="46.625" style="4" customWidth="1"/>
    <col min="11011" max="11011" width="9" style="4" customWidth="1"/>
    <col min="11012" max="11012" width="6.875" style="4" customWidth="1"/>
    <col min="11013" max="11013" width="8" style="4" customWidth="1"/>
    <col min="11014" max="11014" width="9" style="4" customWidth="1"/>
    <col min="11015" max="11015" width="8.75" style="4" customWidth="1"/>
    <col min="11016" max="11016" width="8" style="4" customWidth="1"/>
    <col min="11017" max="11017" width="8.625" style="4" customWidth="1"/>
    <col min="11018" max="11018" width="7.875" style="4" customWidth="1"/>
    <col min="11019" max="11019" width="6.625" style="4" customWidth="1"/>
    <col min="11020" max="11020" width="8.5" style="4" customWidth="1"/>
    <col min="11021" max="11021" width="6.75" style="4" customWidth="1"/>
    <col min="11022" max="11022" width="8.25" style="4" customWidth="1"/>
    <col min="11023" max="11024" width="10" style="4" customWidth="1"/>
    <col min="11025" max="11025" width="8.875" style="4" customWidth="1"/>
    <col min="11026" max="11026" width="9" style="4" customWidth="1"/>
    <col min="11027" max="11027" width="7.875" style="4" customWidth="1"/>
    <col min="11028" max="11028" width="8.125" style="4" customWidth="1"/>
    <col min="11029" max="11029" width="6.25" style="4" customWidth="1"/>
    <col min="11030" max="11038" width="0" style="4" hidden="1" customWidth="1"/>
    <col min="11039" max="11039" width="14.25" style="4" customWidth="1"/>
    <col min="11040" max="11264" width="9" style="4"/>
    <col min="11265" max="11265" width="5" style="4" customWidth="1"/>
    <col min="11266" max="11266" width="46.625" style="4" customWidth="1"/>
    <col min="11267" max="11267" width="9" style="4" customWidth="1"/>
    <col min="11268" max="11268" width="6.875" style="4" customWidth="1"/>
    <col min="11269" max="11269" width="8" style="4" customWidth="1"/>
    <col min="11270" max="11270" width="9" style="4" customWidth="1"/>
    <col min="11271" max="11271" width="8.75" style="4" customWidth="1"/>
    <col min="11272" max="11272" width="8" style="4" customWidth="1"/>
    <col min="11273" max="11273" width="8.625" style="4" customWidth="1"/>
    <col min="11274" max="11274" width="7.875" style="4" customWidth="1"/>
    <col min="11275" max="11275" width="6.625" style="4" customWidth="1"/>
    <col min="11276" max="11276" width="8.5" style="4" customWidth="1"/>
    <col min="11277" max="11277" width="6.75" style="4" customWidth="1"/>
    <col min="11278" max="11278" width="8.25" style="4" customWidth="1"/>
    <col min="11279" max="11280" width="10" style="4" customWidth="1"/>
    <col min="11281" max="11281" width="8.875" style="4" customWidth="1"/>
    <col min="11282" max="11282" width="9" style="4" customWidth="1"/>
    <col min="11283" max="11283" width="7.875" style="4" customWidth="1"/>
    <col min="11284" max="11284" width="8.125" style="4" customWidth="1"/>
    <col min="11285" max="11285" width="6.25" style="4" customWidth="1"/>
    <col min="11286" max="11294" width="0" style="4" hidden="1" customWidth="1"/>
    <col min="11295" max="11295" width="14.25" style="4" customWidth="1"/>
    <col min="11296" max="11520" width="9" style="4"/>
    <col min="11521" max="11521" width="5" style="4" customWidth="1"/>
    <col min="11522" max="11522" width="46.625" style="4" customWidth="1"/>
    <col min="11523" max="11523" width="9" style="4" customWidth="1"/>
    <col min="11524" max="11524" width="6.875" style="4" customWidth="1"/>
    <col min="11525" max="11525" width="8" style="4" customWidth="1"/>
    <col min="11526" max="11526" width="9" style="4" customWidth="1"/>
    <col min="11527" max="11527" width="8.75" style="4" customWidth="1"/>
    <col min="11528" max="11528" width="8" style="4" customWidth="1"/>
    <col min="11529" max="11529" width="8.625" style="4" customWidth="1"/>
    <col min="11530" max="11530" width="7.875" style="4" customWidth="1"/>
    <col min="11531" max="11531" width="6.625" style="4" customWidth="1"/>
    <col min="11532" max="11532" width="8.5" style="4" customWidth="1"/>
    <col min="11533" max="11533" width="6.75" style="4" customWidth="1"/>
    <col min="11534" max="11534" width="8.25" style="4" customWidth="1"/>
    <col min="11535" max="11536" width="10" style="4" customWidth="1"/>
    <col min="11537" max="11537" width="8.875" style="4" customWidth="1"/>
    <col min="11538" max="11538" width="9" style="4" customWidth="1"/>
    <col min="11539" max="11539" width="7.875" style="4" customWidth="1"/>
    <col min="11540" max="11540" width="8.125" style="4" customWidth="1"/>
    <col min="11541" max="11541" width="6.25" style="4" customWidth="1"/>
    <col min="11542" max="11550" width="0" style="4" hidden="1" customWidth="1"/>
    <col min="11551" max="11551" width="14.25" style="4" customWidth="1"/>
    <col min="11552" max="11776" width="9" style="4"/>
    <col min="11777" max="11777" width="5" style="4" customWidth="1"/>
    <col min="11778" max="11778" width="46.625" style="4" customWidth="1"/>
    <col min="11779" max="11779" width="9" style="4" customWidth="1"/>
    <col min="11780" max="11780" width="6.875" style="4" customWidth="1"/>
    <col min="11781" max="11781" width="8" style="4" customWidth="1"/>
    <col min="11782" max="11782" width="9" style="4" customWidth="1"/>
    <col min="11783" max="11783" width="8.75" style="4" customWidth="1"/>
    <col min="11784" max="11784" width="8" style="4" customWidth="1"/>
    <col min="11785" max="11785" width="8.625" style="4" customWidth="1"/>
    <col min="11786" max="11786" width="7.875" style="4" customWidth="1"/>
    <col min="11787" max="11787" width="6.625" style="4" customWidth="1"/>
    <col min="11788" max="11788" width="8.5" style="4" customWidth="1"/>
    <col min="11789" max="11789" width="6.75" style="4" customWidth="1"/>
    <col min="11790" max="11790" width="8.25" style="4" customWidth="1"/>
    <col min="11791" max="11792" width="10" style="4" customWidth="1"/>
    <col min="11793" max="11793" width="8.875" style="4" customWidth="1"/>
    <col min="11794" max="11794" width="9" style="4" customWidth="1"/>
    <col min="11795" max="11795" width="7.875" style="4" customWidth="1"/>
    <col min="11796" max="11796" width="8.125" style="4" customWidth="1"/>
    <col min="11797" max="11797" width="6.25" style="4" customWidth="1"/>
    <col min="11798" max="11806" width="0" style="4" hidden="1" customWidth="1"/>
    <col min="11807" max="11807" width="14.25" style="4" customWidth="1"/>
    <col min="11808" max="12032" width="9" style="4"/>
    <col min="12033" max="12033" width="5" style="4" customWidth="1"/>
    <col min="12034" max="12034" width="46.625" style="4" customWidth="1"/>
    <col min="12035" max="12035" width="9" style="4" customWidth="1"/>
    <col min="12036" max="12036" width="6.875" style="4" customWidth="1"/>
    <col min="12037" max="12037" width="8" style="4" customWidth="1"/>
    <col min="12038" max="12038" width="9" style="4" customWidth="1"/>
    <col min="12039" max="12039" width="8.75" style="4" customWidth="1"/>
    <col min="12040" max="12040" width="8" style="4" customWidth="1"/>
    <col min="12041" max="12041" width="8.625" style="4" customWidth="1"/>
    <col min="12042" max="12042" width="7.875" style="4" customWidth="1"/>
    <col min="12043" max="12043" width="6.625" style="4" customWidth="1"/>
    <col min="12044" max="12044" width="8.5" style="4" customWidth="1"/>
    <col min="12045" max="12045" width="6.75" style="4" customWidth="1"/>
    <col min="12046" max="12046" width="8.25" style="4" customWidth="1"/>
    <col min="12047" max="12048" width="10" style="4" customWidth="1"/>
    <col min="12049" max="12049" width="8.875" style="4" customWidth="1"/>
    <col min="12050" max="12050" width="9" style="4" customWidth="1"/>
    <col min="12051" max="12051" width="7.875" style="4" customWidth="1"/>
    <col min="12052" max="12052" width="8.125" style="4" customWidth="1"/>
    <col min="12053" max="12053" width="6.25" style="4" customWidth="1"/>
    <col min="12054" max="12062" width="0" style="4" hidden="1" customWidth="1"/>
    <col min="12063" max="12063" width="14.25" style="4" customWidth="1"/>
    <col min="12064" max="12288" width="9" style="4"/>
    <col min="12289" max="12289" width="5" style="4" customWidth="1"/>
    <col min="12290" max="12290" width="46.625" style="4" customWidth="1"/>
    <col min="12291" max="12291" width="9" style="4" customWidth="1"/>
    <col min="12292" max="12292" width="6.875" style="4" customWidth="1"/>
    <col min="12293" max="12293" width="8" style="4" customWidth="1"/>
    <col min="12294" max="12294" width="9" style="4" customWidth="1"/>
    <col min="12295" max="12295" width="8.75" style="4" customWidth="1"/>
    <col min="12296" max="12296" width="8" style="4" customWidth="1"/>
    <col min="12297" max="12297" width="8.625" style="4" customWidth="1"/>
    <col min="12298" max="12298" width="7.875" style="4" customWidth="1"/>
    <col min="12299" max="12299" width="6.625" style="4" customWidth="1"/>
    <col min="12300" max="12300" width="8.5" style="4" customWidth="1"/>
    <col min="12301" max="12301" width="6.75" style="4" customWidth="1"/>
    <col min="12302" max="12302" width="8.25" style="4" customWidth="1"/>
    <col min="12303" max="12304" width="10" style="4" customWidth="1"/>
    <col min="12305" max="12305" width="8.875" style="4" customWidth="1"/>
    <col min="12306" max="12306" width="9" style="4" customWidth="1"/>
    <col min="12307" max="12307" width="7.875" style="4" customWidth="1"/>
    <col min="12308" max="12308" width="8.125" style="4" customWidth="1"/>
    <col min="12309" max="12309" width="6.25" style="4" customWidth="1"/>
    <col min="12310" max="12318" width="0" style="4" hidden="1" customWidth="1"/>
    <col min="12319" max="12319" width="14.25" style="4" customWidth="1"/>
    <col min="12320" max="12544" width="9" style="4"/>
    <col min="12545" max="12545" width="5" style="4" customWidth="1"/>
    <col min="12546" max="12546" width="46.625" style="4" customWidth="1"/>
    <col min="12547" max="12547" width="9" style="4" customWidth="1"/>
    <col min="12548" max="12548" width="6.875" style="4" customWidth="1"/>
    <col min="12549" max="12549" width="8" style="4" customWidth="1"/>
    <col min="12550" max="12550" width="9" style="4" customWidth="1"/>
    <col min="12551" max="12551" width="8.75" style="4" customWidth="1"/>
    <col min="12552" max="12552" width="8" style="4" customWidth="1"/>
    <col min="12553" max="12553" width="8.625" style="4" customWidth="1"/>
    <col min="12554" max="12554" width="7.875" style="4" customWidth="1"/>
    <col min="12555" max="12555" width="6.625" style="4" customWidth="1"/>
    <col min="12556" max="12556" width="8.5" style="4" customWidth="1"/>
    <col min="12557" max="12557" width="6.75" style="4" customWidth="1"/>
    <col min="12558" max="12558" width="8.25" style="4" customWidth="1"/>
    <col min="12559" max="12560" width="10" style="4" customWidth="1"/>
    <col min="12561" max="12561" width="8.875" style="4" customWidth="1"/>
    <col min="12562" max="12562" width="9" style="4" customWidth="1"/>
    <col min="12563" max="12563" width="7.875" style="4" customWidth="1"/>
    <col min="12564" max="12564" width="8.125" style="4" customWidth="1"/>
    <col min="12565" max="12565" width="6.25" style="4" customWidth="1"/>
    <col min="12566" max="12574" width="0" style="4" hidden="1" customWidth="1"/>
    <col min="12575" max="12575" width="14.25" style="4" customWidth="1"/>
    <col min="12576" max="12800" width="9" style="4"/>
    <col min="12801" max="12801" width="5" style="4" customWidth="1"/>
    <col min="12802" max="12802" width="46.625" style="4" customWidth="1"/>
    <col min="12803" max="12803" width="9" style="4" customWidth="1"/>
    <col min="12804" max="12804" width="6.875" style="4" customWidth="1"/>
    <col min="12805" max="12805" width="8" style="4" customWidth="1"/>
    <col min="12806" max="12806" width="9" style="4" customWidth="1"/>
    <col min="12807" max="12807" width="8.75" style="4" customWidth="1"/>
    <col min="12808" max="12808" width="8" style="4" customWidth="1"/>
    <col min="12809" max="12809" width="8.625" style="4" customWidth="1"/>
    <col min="12810" max="12810" width="7.875" style="4" customWidth="1"/>
    <col min="12811" max="12811" width="6.625" style="4" customWidth="1"/>
    <col min="12812" max="12812" width="8.5" style="4" customWidth="1"/>
    <col min="12813" max="12813" width="6.75" style="4" customWidth="1"/>
    <col min="12814" max="12814" width="8.25" style="4" customWidth="1"/>
    <col min="12815" max="12816" width="10" style="4" customWidth="1"/>
    <col min="12817" max="12817" width="8.875" style="4" customWidth="1"/>
    <col min="12818" max="12818" width="9" style="4" customWidth="1"/>
    <col min="12819" max="12819" width="7.875" style="4" customWidth="1"/>
    <col min="12820" max="12820" width="8.125" style="4" customWidth="1"/>
    <col min="12821" max="12821" width="6.25" style="4" customWidth="1"/>
    <col min="12822" max="12830" width="0" style="4" hidden="1" customWidth="1"/>
    <col min="12831" max="12831" width="14.25" style="4" customWidth="1"/>
    <col min="12832" max="13056" width="9" style="4"/>
    <col min="13057" max="13057" width="5" style="4" customWidth="1"/>
    <col min="13058" max="13058" width="46.625" style="4" customWidth="1"/>
    <col min="13059" max="13059" width="9" style="4" customWidth="1"/>
    <col min="13060" max="13060" width="6.875" style="4" customWidth="1"/>
    <col min="13061" max="13061" width="8" style="4" customWidth="1"/>
    <col min="13062" max="13062" width="9" style="4" customWidth="1"/>
    <col min="13063" max="13063" width="8.75" style="4" customWidth="1"/>
    <col min="13064" max="13064" width="8" style="4" customWidth="1"/>
    <col min="13065" max="13065" width="8.625" style="4" customWidth="1"/>
    <col min="13066" max="13066" width="7.875" style="4" customWidth="1"/>
    <col min="13067" max="13067" width="6.625" style="4" customWidth="1"/>
    <col min="13068" max="13068" width="8.5" style="4" customWidth="1"/>
    <col min="13069" max="13069" width="6.75" style="4" customWidth="1"/>
    <col min="13070" max="13070" width="8.25" style="4" customWidth="1"/>
    <col min="13071" max="13072" width="10" style="4" customWidth="1"/>
    <col min="13073" max="13073" width="8.875" style="4" customWidth="1"/>
    <col min="13074" max="13074" width="9" style="4" customWidth="1"/>
    <col min="13075" max="13075" width="7.875" style="4" customWidth="1"/>
    <col min="13076" max="13076" width="8.125" style="4" customWidth="1"/>
    <col min="13077" max="13077" width="6.25" style="4" customWidth="1"/>
    <col min="13078" max="13086" width="0" style="4" hidden="1" customWidth="1"/>
    <col min="13087" max="13087" width="14.25" style="4" customWidth="1"/>
    <col min="13088" max="13312" width="9" style="4"/>
    <col min="13313" max="13313" width="5" style="4" customWidth="1"/>
    <col min="13314" max="13314" width="46.625" style="4" customWidth="1"/>
    <col min="13315" max="13315" width="9" style="4" customWidth="1"/>
    <col min="13316" max="13316" width="6.875" style="4" customWidth="1"/>
    <col min="13317" max="13317" width="8" style="4" customWidth="1"/>
    <col min="13318" max="13318" width="9" style="4" customWidth="1"/>
    <col min="13319" max="13319" width="8.75" style="4" customWidth="1"/>
    <col min="13320" max="13320" width="8" style="4" customWidth="1"/>
    <col min="13321" max="13321" width="8.625" style="4" customWidth="1"/>
    <col min="13322" max="13322" width="7.875" style="4" customWidth="1"/>
    <col min="13323" max="13323" width="6.625" style="4" customWidth="1"/>
    <col min="13324" max="13324" width="8.5" style="4" customWidth="1"/>
    <col min="13325" max="13325" width="6.75" style="4" customWidth="1"/>
    <col min="13326" max="13326" width="8.25" style="4" customWidth="1"/>
    <col min="13327" max="13328" width="10" style="4" customWidth="1"/>
    <col min="13329" max="13329" width="8.875" style="4" customWidth="1"/>
    <col min="13330" max="13330" width="9" style="4" customWidth="1"/>
    <col min="13331" max="13331" width="7.875" style="4" customWidth="1"/>
    <col min="13332" max="13332" width="8.125" style="4" customWidth="1"/>
    <col min="13333" max="13333" width="6.25" style="4" customWidth="1"/>
    <col min="13334" max="13342" width="0" style="4" hidden="1" customWidth="1"/>
    <col min="13343" max="13343" width="14.25" style="4" customWidth="1"/>
    <col min="13344" max="13568" width="9" style="4"/>
    <col min="13569" max="13569" width="5" style="4" customWidth="1"/>
    <col min="13570" max="13570" width="46.625" style="4" customWidth="1"/>
    <col min="13571" max="13571" width="9" style="4" customWidth="1"/>
    <col min="13572" max="13572" width="6.875" style="4" customWidth="1"/>
    <col min="13573" max="13573" width="8" style="4" customWidth="1"/>
    <col min="13574" max="13574" width="9" style="4" customWidth="1"/>
    <col min="13575" max="13575" width="8.75" style="4" customWidth="1"/>
    <col min="13576" max="13576" width="8" style="4" customWidth="1"/>
    <col min="13577" max="13577" width="8.625" style="4" customWidth="1"/>
    <col min="13578" max="13578" width="7.875" style="4" customWidth="1"/>
    <col min="13579" max="13579" width="6.625" style="4" customWidth="1"/>
    <col min="13580" max="13580" width="8.5" style="4" customWidth="1"/>
    <col min="13581" max="13581" width="6.75" style="4" customWidth="1"/>
    <col min="13582" max="13582" width="8.25" style="4" customWidth="1"/>
    <col min="13583" max="13584" width="10" style="4" customWidth="1"/>
    <col min="13585" max="13585" width="8.875" style="4" customWidth="1"/>
    <col min="13586" max="13586" width="9" style="4" customWidth="1"/>
    <col min="13587" max="13587" width="7.875" style="4" customWidth="1"/>
    <col min="13588" max="13588" width="8.125" style="4" customWidth="1"/>
    <col min="13589" max="13589" width="6.25" style="4" customWidth="1"/>
    <col min="13590" max="13598" width="0" style="4" hidden="1" customWidth="1"/>
    <col min="13599" max="13599" width="14.25" style="4" customWidth="1"/>
    <col min="13600" max="13824" width="9" style="4"/>
    <col min="13825" max="13825" width="5" style="4" customWidth="1"/>
    <col min="13826" max="13826" width="46.625" style="4" customWidth="1"/>
    <col min="13827" max="13827" width="9" style="4" customWidth="1"/>
    <col min="13828" max="13828" width="6.875" style="4" customWidth="1"/>
    <col min="13829" max="13829" width="8" style="4" customWidth="1"/>
    <col min="13830" max="13830" width="9" style="4" customWidth="1"/>
    <col min="13831" max="13831" width="8.75" style="4" customWidth="1"/>
    <col min="13832" max="13832" width="8" style="4" customWidth="1"/>
    <col min="13833" max="13833" width="8.625" style="4" customWidth="1"/>
    <col min="13834" max="13834" width="7.875" style="4" customWidth="1"/>
    <col min="13835" max="13835" width="6.625" style="4" customWidth="1"/>
    <col min="13836" max="13836" width="8.5" style="4" customWidth="1"/>
    <col min="13837" max="13837" width="6.75" style="4" customWidth="1"/>
    <col min="13838" max="13838" width="8.25" style="4" customWidth="1"/>
    <col min="13839" max="13840" width="10" style="4" customWidth="1"/>
    <col min="13841" max="13841" width="8.875" style="4" customWidth="1"/>
    <col min="13842" max="13842" width="9" style="4" customWidth="1"/>
    <col min="13843" max="13843" width="7.875" style="4" customWidth="1"/>
    <col min="13844" max="13844" width="8.125" style="4" customWidth="1"/>
    <col min="13845" max="13845" width="6.25" style="4" customWidth="1"/>
    <col min="13846" max="13854" width="0" style="4" hidden="1" customWidth="1"/>
    <col min="13855" max="13855" width="14.25" style="4" customWidth="1"/>
    <col min="13856" max="14080" width="9" style="4"/>
    <col min="14081" max="14081" width="5" style="4" customWidth="1"/>
    <col min="14082" max="14082" width="46.625" style="4" customWidth="1"/>
    <col min="14083" max="14083" width="9" style="4" customWidth="1"/>
    <col min="14084" max="14084" width="6.875" style="4" customWidth="1"/>
    <col min="14085" max="14085" width="8" style="4" customWidth="1"/>
    <col min="14086" max="14086" width="9" style="4" customWidth="1"/>
    <col min="14087" max="14087" width="8.75" style="4" customWidth="1"/>
    <col min="14088" max="14088" width="8" style="4" customWidth="1"/>
    <col min="14089" max="14089" width="8.625" style="4" customWidth="1"/>
    <col min="14090" max="14090" width="7.875" style="4" customWidth="1"/>
    <col min="14091" max="14091" width="6.625" style="4" customWidth="1"/>
    <col min="14092" max="14092" width="8.5" style="4" customWidth="1"/>
    <col min="14093" max="14093" width="6.75" style="4" customWidth="1"/>
    <col min="14094" max="14094" width="8.25" style="4" customWidth="1"/>
    <col min="14095" max="14096" width="10" style="4" customWidth="1"/>
    <col min="14097" max="14097" width="8.875" style="4" customWidth="1"/>
    <col min="14098" max="14098" width="9" style="4" customWidth="1"/>
    <col min="14099" max="14099" width="7.875" style="4" customWidth="1"/>
    <col min="14100" max="14100" width="8.125" style="4" customWidth="1"/>
    <col min="14101" max="14101" width="6.25" style="4" customWidth="1"/>
    <col min="14102" max="14110" width="0" style="4" hidden="1" customWidth="1"/>
    <col min="14111" max="14111" width="14.25" style="4" customWidth="1"/>
    <col min="14112" max="14336" width="9" style="4"/>
    <col min="14337" max="14337" width="5" style="4" customWidth="1"/>
    <col min="14338" max="14338" width="46.625" style="4" customWidth="1"/>
    <col min="14339" max="14339" width="9" style="4" customWidth="1"/>
    <col min="14340" max="14340" width="6.875" style="4" customWidth="1"/>
    <col min="14341" max="14341" width="8" style="4" customWidth="1"/>
    <col min="14342" max="14342" width="9" style="4" customWidth="1"/>
    <col min="14343" max="14343" width="8.75" style="4" customWidth="1"/>
    <col min="14344" max="14344" width="8" style="4" customWidth="1"/>
    <col min="14345" max="14345" width="8.625" style="4" customWidth="1"/>
    <col min="14346" max="14346" width="7.875" style="4" customWidth="1"/>
    <col min="14347" max="14347" width="6.625" style="4" customWidth="1"/>
    <col min="14348" max="14348" width="8.5" style="4" customWidth="1"/>
    <col min="14349" max="14349" width="6.75" style="4" customWidth="1"/>
    <col min="14350" max="14350" width="8.25" style="4" customWidth="1"/>
    <col min="14351" max="14352" width="10" style="4" customWidth="1"/>
    <col min="14353" max="14353" width="8.875" style="4" customWidth="1"/>
    <col min="14354" max="14354" width="9" style="4" customWidth="1"/>
    <col min="14355" max="14355" width="7.875" style="4" customWidth="1"/>
    <col min="14356" max="14356" width="8.125" style="4" customWidth="1"/>
    <col min="14357" max="14357" width="6.25" style="4" customWidth="1"/>
    <col min="14358" max="14366" width="0" style="4" hidden="1" customWidth="1"/>
    <col min="14367" max="14367" width="14.25" style="4" customWidth="1"/>
    <col min="14368" max="14592" width="9" style="4"/>
    <col min="14593" max="14593" width="5" style="4" customWidth="1"/>
    <col min="14594" max="14594" width="46.625" style="4" customWidth="1"/>
    <col min="14595" max="14595" width="9" style="4" customWidth="1"/>
    <col min="14596" max="14596" width="6.875" style="4" customWidth="1"/>
    <col min="14597" max="14597" width="8" style="4" customWidth="1"/>
    <col min="14598" max="14598" width="9" style="4" customWidth="1"/>
    <col min="14599" max="14599" width="8.75" style="4" customWidth="1"/>
    <col min="14600" max="14600" width="8" style="4" customWidth="1"/>
    <col min="14601" max="14601" width="8.625" style="4" customWidth="1"/>
    <col min="14602" max="14602" width="7.875" style="4" customWidth="1"/>
    <col min="14603" max="14603" width="6.625" style="4" customWidth="1"/>
    <col min="14604" max="14604" width="8.5" style="4" customWidth="1"/>
    <col min="14605" max="14605" width="6.75" style="4" customWidth="1"/>
    <col min="14606" max="14606" width="8.25" style="4" customWidth="1"/>
    <col min="14607" max="14608" width="10" style="4" customWidth="1"/>
    <col min="14609" max="14609" width="8.875" style="4" customWidth="1"/>
    <col min="14610" max="14610" width="9" style="4" customWidth="1"/>
    <col min="14611" max="14611" width="7.875" style="4" customWidth="1"/>
    <col min="14612" max="14612" width="8.125" style="4" customWidth="1"/>
    <col min="14613" max="14613" width="6.25" style="4" customWidth="1"/>
    <col min="14614" max="14622" width="0" style="4" hidden="1" customWidth="1"/>
    <col min="14623" max="14623" width="14.25" style="4" customWidth="1"/>
    <col min="14624" max="14848" width="9" style="4"/>
    <col min="14849" max="14849" width="5" style="4" customWidth="1"/>
    <col min="14850" max="14850" width="46.625" style="4" customWidth="1"/>
    <col min="14851" max="14851" width="9" style="4" customWidth="1"/>
    <col min="14852" max="14852" width="6.875" style="4" customWidth="1"/>
    <col min="14853" max="14853" width="8" style="4" customWidth="1"/>
    <col min="14854" max="14854" width="9" style="4" customWidth="1"/>
    <col min="14855" max="14855" width="8.75" style="4" customWidth="1"/>
    <col min="14856" max="14856" width="8" style="4" customWidth="1"/>
    <col min="14857" max="14857" width="8.625" style="4" customWidth="1"/>
    <col min="14858" max="14858" width="7.875" style="4" customWidth="1"/>
    <col min="14859" max="14859" width="6.625" style="4" customWidth="1"/>
    <col min="14860" max="14860" width="8.5" style="4" customWidth="1"/>
    <col min="14861" max="14861" width="6.75" style="4" customWidth="1"/>
    <col min="14862" max="14862" width="8.25" style="4" customWidth="1"/>
    <col min="14863" max="14864" width="10" style="4" customWidth="1"/>
    <col min="14865" max="14865" width="8.875" style="4" customWidth="1"/>
    <col min="14866" max="14866" width="9" style="4" customWidth="1"/>
    <col min="14867" max="14867" width="7.875" style="4" customWidth="1"/>
    <col min="14868" max="14868" width="8.125" style="4" customWidth="1"/>
    <col min="14869" max="14869" width="6.25" style="4" customWidth="1"/>
    <col min="14870" max="14878" width="0" style="4" hidden="1" customWidth="1"/>
    <col min="14879" max="14879" width="14.25" style="4" customWidth="1"/>
    <col min="14880" max="15104" width="9" style="4"/>
    <col min="15105" max="15105" width="5" style="4" customWidth="1"/>
    <col min="15106" max="15106" width="46.625" style="4" customWidth="1"/>
    <col min="15107" max="15107" width="9" style="4" customWidth="1"/>
    <col min="15108" max="15108" width="6.875" style="4" customWidth="1"/>
    <col min="15109" max="15109" width="8" style="4" customWidth="1"/>
    <col min="15110" max="15110" width="9" style="4" customWidth="1"/>
    <col min="15111" max="15111" width="8.75" style="4" customWidth="1"/>
    <col min="15112" max="15112" width="8" style="4" customWidth="1"/>
    <col min="15113" max="15113" width="8.625" style="4" customWidth="1"/>
    <col min="15114" max="15114" width="7.875" style="4" customWidth="1"/>
    <col min="15115" max="15115" width="6.625" style="4" customWidth="1"/>
    <col min="15116" max="15116" width="8.5" style="4" customWidth="1"/>
    <col min="15117" max="15117" width="6.75" style="4" customWidth="1"/>
    <col min="15118" max="15118" width="8.25" style="4" customWidth="1"/>
    <col min="15119" max="15120" width="10" style="4" customWidth="1"/>
    <col min="15121" max="15121" width="8.875" style="4" customWidth="1"/>
    <col min="15122" max="15122" width="9" style="4" customWidth="1"/>
    <col min="15123" max="15123" width="7.875" style="4" customWidth="1"/>
    <col min="15124" max="15124" width="8.125" style="4" customWidth="1"/>
    <col min="15125" max="15125" width="6.25" style="4" customWidth="1"/>
    <col min="15126" max="15134" width="0" style="4" hidden="1" customWidth="1"/>
    <col min="15135" max="15135" width="14.25" style="4" customWidth="1"/>
    <col min="15136" max="15360" width="9" style="4"/>
    <col min="15361" max="15361" width="5" style="4" customWidth="1"/>
    <col min="15362" max="15362" width="46.625" style="4" customWidth="1"/>
    <col min="15363" max="15363" width="9" style="4" customWidth="1"/>
    <col min="15364" max="15364" width="6.875" style="4" customWidth="1"/>
    <col min="15365" max="15365" width="8" style="4" customWidth="1"/>
    <col min="15366" max="15366" width="9" style="4" customWidth="1"/>
    <col min="15367" max="15367" width="8.75" style="4" customWidth="1"/>
    <col min="15368" max="15368" width="8" style="4" customWidth="1"/>
    <col min="15369" max="15369" width="8.625" style="4" customWidth="1"/>
    <col min="15370" max="15370" width="7.875" style="4" customWidth="1"/>
    <col min="15371" max="15371" width="6.625" style="4" customWidth="1"/>
    <col min="15372" max="15372" width="8.5" style="4" customWidth="1"/>
    <col min="15373" max="15373" width="6.75" style="4" customWidth="1"/>
    <col min="15374" max="15374" width="8.25" style="4" customWidth="1"/>
    <col min="15375" max="15376" width="10" style="4" customWidth="1"/>
    <col min="15377" max="15377" width="8.875" style="4" customWidth="1"/>
    <col min="15378" max="15378" width="9" style="4" customWidth="1"/>
    <col min="15379" max="15379" width="7.875" style="4" customWidth="1"/>
    <col min="15380" max="15380" width="8.125" style="4" customWidth="1"/>
    <col min="15381" max="15381" width="6.25" style="4" customWidth="1"/>
    <col min="15382" max="15390" width="0" style="4" hidden="1" customWidth="1"/>
    <col min="15391" max="15391" width="14.25" style="4" customWidth="1"/>
    <col min="15392" max="15616" width="9" style="4"/>
    <col min="15617" max="15617" width="5" style="4" customWidth="1"/>
    <col min="15618" max="15618" width="46.625" style="4" customWidth="1"/>
    <col min="15619" max="15619" width="9" style="4" customWidth="1"/>
    <col min="15620" max="15620" width="6.875" style="4" customWidth="1"/>
    <col min="15621" max="15621" width="8" style="4" customWidth="1"/>
    <col min="15622" max="15622" width="9" style="4" customWidth="1"/>
    <col min="15623" max="15623" width="8.75" style="4" customWidth="1"/>
    <col min="15624" max="15624" width="8" style="4" customWidth="1"/>
    <col min="15625" max="15625" width="8.625" style="4" customWidth="1"/>
    <col min="15626" max="15626" width="7.875" style="4" customWidth="1"/>
    <col min="15627" max="15627" width="6.625" style="4" customWidth="1"/>
    <col min="15628" max="15628" width="8.5" style="4" customWidth="1"/>
    <col min="15629" max="15629" width="6.75" style="4" customWidth="1"/>
    <col min="15630" max="15630" width="8.25" style="4" customWidth="1"/>
    <col min="15631" max="15632" width="10" style="4" customWidth="1"/>
    <col min="15633" max="15633" width="8.875" style="4" customWidth="1"/>
    <col min="15634" max="15634" width="9" style="4" customWidth="1"/>
    <col min="15635" max="15635" width="7.875" style="4" customWidth="1"/>
    <col min="15636" max="15636" width="8.125" style="4" customWidth="1"/>
    <col min="15637" max="15637" width="6.25" style="4" customWidth="1"/>
    <col min="15638" max="15646" width="0" style="4" hidden="1" customWidth="1"/>
    <col min="15647" max="15647" width="14.25" style="4" customWidth="1"/>
    <col min="15648" max="15872" width="9" style="4"/>
    <col min="15873" max="15873" width="5" style="4" customWidth="1"/>
    <col min="15874" max="15874" width="46.625" style="4" customWidth="1"/>
    <col min="15875" max="15875" width="9" style="4" customWidth="1"/>
    <col min="15876" max="15876" width="6.875" style="4" customWidth="1"/>
    <col min="15877" max="15877" width="8" style="4" customWidth="1"/>
    <col min="15878" max="15878" width="9" style="4" customWidth="1"/>
    <col min="15879" max="15879" width="8.75" style="4" customWidth="1"/>
    <col min="15880" max="15880" width="8" style="4" customWidth="1"/>
    <col min="15881" max="15881" width="8.625" style="4" customWidth="1"/>
    <col min="15882" max="15882" width="7.875" style="4" customWidth="1"/>
    <col min="15883" max="15883" width="6.625" style="4" customWidth="1"/>
    <col min="15884" max="15884" width="8.5" style="4" customWidth="1"/>
    <col min="15885" max="15885" width="6.75" style="4" customWidth="1"/>
    <col min="15886" max="15886" width="8.25" style="4" customWidth="1"/>
    <col min="15887" max="15888" width="10" style="4" customWidth="1"/>
    <col min="15889" max="15889" width="8.875" style="4" customWidth="1"/>
    <col min="15890" max="15890" width="9" style="4" customWidth="1"/>
    <col min="15891" max="15891" width="7.875" style="4" customWidth="1"/>
    <col min="15892" max="15892" width="8.125" style="4" customWidth="1"/>
    <col min="15893" max="15893" width="6.25" style="4" customWidth="1"/>
    <col min="15894" max="15902" width="0" style="4" hidden="1" customWidth="1"/>
    <col min="15903" max="15903" width="14.25" style="4" customWidth="1"/>
    <col min="15904" max="16128" width="9" style="4"/>
    <col min="16129" max="16129" width="5" style="4" customWidth="1"/>
    <col min="16130" max="16130" width="46.625" style="4" customWidth="1"/>
    <col min="16131" max="16131" width="9" style="4" customWidth="1"/>
    <col min="16132" max="16132" width="6.875" style="4" customWidth="1"/>
    <col min="16133" max="16133" width="8" style="4" customWidth="1"/>
    <col min="16134" max="16134" width="9" style="4" customWidth="1"/>
    <col min="16135" max="16135" width="8.75" style="4" customWidth="1"/>
    <col min="16136" max="16136" width="8" style="4" customWidth="1"/>
    <col min="16137" max="16137" width="8.625" style="4" customWidth="1"/>
    <col min="16138" max="16138" width="7.875" style="4" customWidth="1"/>
    <col min="16139" max="16139" width="6.625" style="4" customWidth="1"/>
    <col min="16140" max="16140" width="8.5" style="4" customWidth="1"/>
    <col min="16141" max="16141" width="6.75" style="4" customWidth="1"/>
    <col min="16142" max="16142" width="8.25" style="4" customWidth="1"/>
    <col min="16143" max="16144" width="10" style="4" customWidth="1"/>
    <col min="16145" max="16145" width="8.875" style="4" customWidth="1"/>
    <col min="16146" max="16146" width="9" style="4" customWidth="1"/>
    <col min="16147" max="16147" width="7.875" style="4" customWidth="1"/>
    <col min="16148" max="16148" width="8.125" style="4" customWidth="1"/>
    <col min="16149" max="16149" width="6.25" style="4" customWidth="1"/>
    <col min="16150" max="16158" width="0" style="4" hidden="1" customWidth="1"/>
    <col min="16159" max="16159" width="14.25" style="4" customWidth="1"/>
    <col min="16160" max="16384" width="9" style="4"/>
  </cols>
  <sheetData>
    <row r="1" spans="1:31" ht="23.25" customHeight="1" x14ac:dyDescent="0.3">
      <c r="A1" s="1" t="str">
        <f>'[1]62'!A1</f>
        <v xml:space="preserve">UBND TỈNH TUYÊN QUANG </v>
      </c>
      <c r="B1" s="1"/>
      <c r="C1" s="2"/>
      <c r="D1" s="3"/>
      <c r="E1" s="3"/>
      <c r="F1" s="2"/>
      <c r="G1" s="2"/>
      <c r="H1" s="2"/>
      <c r="I1" s="2"/>
      <c r="J1" s="2"/>
      <c r="K1" s="2"/>
      <c r="L1" s="3"/>
      <c r="M1" s="3"/>
      <c r="N1" s="3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D1" s="5" t="s">
        <v>0</v>
      </c>
    </row>
    <row r="2" spans="1:31" s="11" customFormat="1" ht="23.25" customHeight="1" x14ac:dyDescent="0.3">
      <c r="A2" s="7" t="s">
        <v>1</v>
      </c>
      <c r="B2" s="7"/>
      <c r="C2" s="8"/>
      <c r="D2" s="9"/>
      <c r="E2" s="9"/>
      <c r="F2" s="8"/>
      <c r="G2" s="8"/>
      <c r="H2" s="8"/>
      <c r="I2" s="8"/>
      <c r="J2" s="8"/>
      <c r="K2" s="8"/>
      <c r="L2" s="9"/>
      <c r="M2" s="9"/>
      <c r="N2" s="9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10"/>
    </row>
    <row r="3" spans="1:31" s="11" customFormat="1" ht="23.25" customHeight="1" x14ac:dyDescent="0.3">
      <c r="A3" s="12" t="str">
        <f>'[1]62'!A3:E3</f>
        <v>(Quyết toán đã được Hội đồng nhân dân phê chuẩn)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0"/>
    </row>
    <row r="4" spans="1:31" s="11" customFormat="1" ht="23.25" customHeight="1" x14ac:dyDescent="0.3">
      <c r="A4" s="12" t="str">
        <f>'[1]62'!A4</f>
        <v>(Kèm theo Tờ trình số 422/TTr-STC ngày 21/12/2018 của Sở Tài chính)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0"/>
    </row>
    <row r="5" spans="1:31" ht="23.25" customHeight="1" x14ac:dyDescent="0.25">
      <c r="A5" s="13"/>
      <c r="B5" s="13"/>
      <c r="C5" s="13"/>
      <c r="D5" s="14"/>
      <c r="E5" s="14"/>
      <c r="F5" s="13"/>
      <c r="G5" s="13"/>
      <c r="H5" s="13"/>
      <c r="I5" s="13"/>
      <c r="J5" s="13"/>
      <c r="K5" s="13"/>
      <c r="L5" s="14"/>
      <c r="M5" s="14"/>
      <c r="N5" s="14"/>
      <c r="O5" s="13"/>
      <c r="P5" s="13"/>
      <c r="Q5" s="13"/>
      <c r="R5" s="13"/>
      <c r="S5" s="13"/>
      <c r="T5" s="13"/>
      <c r="U5" s="13"/>
      <c r="V5" s="13"/>
      <c r="W5" s="13"/>
      <c r="X5" s="15" t="s">
        <v>2</v>
      </c>
      <c r="Y5" s="15"/>
      <c r="Z5" s="15"/>
      <c r="AA5" s="15"/>
      <c r="AB5" s="15"/>
      <c r="AC5" s="15"/>
      <c r="AD5" s="15"/>
    </row>
    <row r="6" spans="1:31" s="19" customFormat="1" ht="21.95" customHeight="1" x14ac:dyDescent="0.25">
      <c r="A6" s="16" t="s">
        <v>3</v>
      </c>
      <c r="B6" s="16" t="s">
        <v>4</v>
      </c>
      <c r="C6" s="17" t="s">
        <v>5</v>
      </c>
      <c r="D6" s="17"/>
      <c r="E6" s="17"/>
      <c r="F6" s="17"/>
      <c r="G6" s="17"/>
      <c r="H6" s="17"/>
      <c r="I6" s="17"/>
      <c r="J6" s="17"/>
      <c r="K6" s="17"/>
      <c r="L6" s="17" t="s">
        <v>6</v>
      </c>
      <c r="M6" s="17"/>
      <c r="N6" s="17"/>
      <c r="O6" s="17"/>
      <c r="P6" s="17"/>
      <c r="Q6" s="17"/>
      <c r="R6" s="17"/>
      <c r="S6" s="17"/>
      <c r="T6" s="17"/>
      <c r="U6" s="17"/>
      <c r="V6" s="16" t="s">
        <v>7</v>
      </c>
      <c r="W6" s="16"/>
      <c r="X6" s="16"/>
      <c r="Y6" s="16"/>
      <c r="Z6" s="16"/>
      <c r="AA6" s="16"/>
      <c r="AB6" s="16"/>
      <c r="AC6" s="16"/>
      <c r="AD6" s="16"/>
      <c r="AE6" s="18"/>
    </row>
    <row r="7" spans="1:31" s="19" customFormat="1" ht="21.95" customHeight="1" x14ac:dyDescent="0.25">
      <c r="A7" s="16"/>
      <c r="B7" s="16"/>
      <c r="C7" s="16" t="s">
        <v>8</v>
      </c>
      <c r="D7" s="20" t="s">
        <v>9</v>
      </c>
      <c r="E7" s="20"/>
      <c r="F7" s="16" t="s">
        <v>9</v>
      </c>
      <c r="G7" s="16"/>
      <c r="H7" s="16"/>
      <c r="I7" s="16"/>
      <c r="J7" s="16"/>
      <c r="K7" s="16"/>
      <c r="L7" s="20" t="s">
        <v>8</v>
      </c>
      <c r="M7" s="20" t="s">
        <v>9</v>
      </c>
      <c r="N7" s="20"/>
      <c r="O7" s="21" t="s">
        <v>9</v>
      </c>
      <c r="P7" s="21"/>
      <c r="Q7" s="21"/>
      <c r="R7" s="21"/>
      <c r="S7" s="21"/>
      <c r="T7" s="21"/>
      <c r="U7" s="21"/>
      <c r="V7" s="16" t="s">
        <v>8</v>
      </c>
      <c r="W7" s="16" t="s">
        <v>9</v>
      </c>
      <c r="X7" s="16"/>
      <c r="Y7" s="16" t="s">
        <v>10</v>
      </c>
      <c r="Z7" s="16"/>
      <c r="AA7" s="16"/>
      <c r="AB7" s="16"/>
      <c r="AC7" s="16"/>
      <c r="AD7" s="16"/>
      <c r="AE7" s="18"/>
    </row>
    <row r="8" spans="1:31" s="19" customFormat="1" ht="21.95" customHeight="1" x14ac:dyDescent="0.25">
      <c r="A8" s="16"/>
      <c r="B8" s="16"/>
      <c r="C8" s="16"/>
      <c r="D8" s="20" t="s">
        <v>11</v>
      </c>
      <c r="E8" s="20" t="s">
        <v>12</v>
      </c>
      <c r="F8" s="21" t="s">
        <v>13</v>
      </c>
      <c r="G8" s="21"/>
      <c r="H8" s="21"/>
      <c r="I8" s="21" t="s">
        <v>12</v>
      </c>
      <c r="J8" s="21"/>
      <c r="K8" s="21"/>
      <c r="L8" s="20"/>
      <c r="M8" s="20" t="s">
        <v>11</v>
      </c>
      <c r="N8" s="20" t="s">
        <v>12</v>
      </c>
      <c r="O8" s="16" t="s">
        <v>8</v>
      </c>
      <c r="P8" s="21" t="s">
        <v>13</v>
      </c>
      <c r="Q8" s="21"/>
      <c r="R8" s="21"/>
      <c r="S8" s="21" t="s">
        <v>12</v>
      </c>
      <c r="T8" s="21"/>
      <c r="U8" s="21"/>
      <c r="V8" s="16"/>
      <c r="W8" s="16" t="s">
        <v>13</v>
      </c>
      <c r="X8" s="16" t="s">
        <v>14</v>
      </c>
      <c r="Y8" s="21" t="s">
        <v>13</v>
      </c>
      <c r="Z8" s="21"/>
      <c r="AA8" s="21"/>
      <c r="AB8" s="21" t="s">
        <v>12</v>
      </c>
      <c r="AC8" s="21"/>
      <c r="AD8" s="21"/>
      <c r="AE8" s="18"/>
    </row>
    <row r="9" spans="1:31" s="19" customFormat="1" ht="21.95" customHeight="1" x14ac:dyDescent="0.25">
      <c r="A9" s="16"/>
      <c r="B9" s="16"/>
      <c r="C9" s="16"/>
      <c r="D9" s="20"/>
      <c r="E9" s="20"/>
      <c r="F9" s="16" t="s">
        <v>8</v>
      </c>
      <c r="G9" s="16" t="s">
        <v>15</v>
      </c>
      <c r="H9" s="16"/>
      <c r="I9" s="16" t="s">
        <v>8</v>
      </c>
      <c r="J9" s="16" t="s">
        <v>15</v>
      </c>
      <c r="K9" s="16"/>
      <c r="L9" s="20"/>
      <c r="M9" s="20"/>
      <c r="N9" s="20"/>
      <c r="O9" s="16"/>
      <c r="P9" s="16" t="s">
        <v>8</v>
      </c>
      <c r="Q9" s="16" t="s">
        <v>15</v>
      </c>
      <c r="R9" s="16"/>
      <c r="S9" s="16" t="s">
        <v>8</v>
      </c>
      <c r="T9" s="16" t="s">
        <v>15</v>
      </c>
      <c r="U9" s="16"/>
      <c r="V9" s="16"/>
      <c r="W9" s="16"/>
      <c r="X9" s="16"/>
      <c r="Y9" s="16" t="s">
        <v>8</v>
      </c>
      <c r="Z9" s="16" t="s">
        <v>15</v>
      </c>
      <c r="AA9" s="16"/>
      <c r="AB9" s="16" t="s">
        <v>8</v>
      </c>
      <c r="AC9" s="16" t="s">
        <v>15</v>
      </c>
      <c r="AD9" s="16"/>
      <c r="AE9" s="18"/>
    </row>
    <row r="10" spans="1:31" s="19" customFormat="1" ht="18" customHeight="1" x14ac:dyDescent="0.25">
      <c r="A10" s="16"/>
      <c r="B10" s="16"/>
      <c r="C10" s="16"/>
      <c r="D10" s="20"/>
      <c r="E10" s="20"/>
      <c r="F10" s="16"/>
      <c r="G10" s="16" t="s">
        <v>16</v>
      </c>
      <c r="H10" s="16" t="s">
        <v>17</v>
      </c>
      <c r="I10" s="16"/>
      <c r="J10" s="16" t="s">
        <v>16</v>
      </c>
      <c r="K10" s="16" t="s">
        <v>17</v>
      </c>
      <c r="L10" s="20"/>
      <c r="M10" s="20"/>
      <c r="N10" s="20"/>
      <c r="O10" s="16"/>
      <c r="P10" s="16"/>
      <c r="Q10" s="16" t="s">
        <v>16</v>
      </c>
      <c r="R10" s="16" t="s">
        <v>17</v>
      </c>
      <c r="S10" s="16"/>
      <c r="T10" s="16" t="s">
        <v>18</v>
      </c>
      <c r="U10" s="16" t="s">
        <v>19</v>
      </c>
      <c r="V10" s="16"/>
      <c r="W10" s="16"/>
      <c r="X10" s="16"/>
      <c r="Y10" s="16"/>
      <c r="Z10" s="16" t="s">
        <v>16</v>
      </c>
      <c r="AA10" s="16" t="s">
        <v>17</v>
      </c>
      <c r="AB10" s="16"/>
      <c r="AC10" s="16" t="s">
        <v>16</v>
      </c>
      <c r="AD10" s="16" t="s">
        <v>17</v>
      </c>
      <c r="AE10" s="18"/>
    </row>
    <row r="11" spans="1:31" s="19" customFormat="1" ht="18" customHeight="1" x14ac:dyDescent="0.25">
      <c r="A11" s="16"/>
      <c r="B11" s="16"/>
      <c r="C11" s="16"/>
      <c r="D11" s="20"/>
      <c r="E11" s="20"/>
      <c r="F11" s="16"/>
      <c r="G11" s="16"/>
      <c r="H11" s="16"/>
      <c r="I11" s="16"/>
      <c r="J11" s="16"/>
      <c r="K11" s="16"/>
      <c r="L11" s="20"/>
      <c r="M11" s="20"/>
      <c r="N11" s="20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8"/>
    </row>
    <row r="12" spans="1:31" s="19" customFormat="1" ht="18" customHeight="1" x14ac:dyDescent="0.25">
      <c r="A12" s="16"/>
      <c r="B12" s="16"/>
      <c r="C12" s="16"/>
      <c r="D12" s="20"/>
      <c r="E12" s="20"/>
      <c r="F12" s="16"/>
      <c r="G12" s="16"/>
      <c r="H12" s="16"/>
      <c r="I12" s="16"/>
      <c r="J12" s="16"/>
      <c r="K12" s="16"/>
      <c r="L12" s="20"/>
      <c r="M12" s="20"/>
      <c r="N12" s="20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8"/>
    </row>
    <row r="13" spans="1:31" s="25" customFormat="1" ht="15" customHeight="1" x14ac:dyDescent="0.25">
      <c r="A13" s="22" t="s">
        <v>20</v>
      </c>
      <c r="B13" s="22" t="s">
        <v>21</v>
      </c>
      <c r="C13" s="22">
        <v>1</v>
      </c>
      <c r="D13" s="23">
        <f>C13+1</f>
        <v>2</v>
      </c>
      <c r="E13" s="23">
        <f>D13+1</f>
        <v>3</v>
      </c>
      <c r="F13" s="22">
        <v>2</v>
      </c>
      <c r="G13" s="22">
        <f>F13+1</f>
        <v>3</v>
      </c>
      <c r="H13" s="22">
        <f t="shared" ref="H13:U13" si="0">G13+1</f>
        <v>4</v>
      </c>
      <c r="I13" s="22">
        <f t="shared" si="0"/>
        <v>5</v>
      </c>
      <c r="J13" s="22">
        <f t="shared" si="0"/>
        <v>6</v>
      </c>
      <c r="K13" s="22">
        <f t="shared" si="0"/>
        <v>7</v>
      </c>
      <c r="L13" s="23">
        <f t="shared" si="0"/>
        <v>8</v>
      </c>
      <c r="M13" s="23">
        <f t="shared" si="0"/>
        <v>9</v>
      </c>
      <c r="N13" s="23">
        <f t="shared" si="0"/>
        <v>10</v>
      </c>
      <c r="O13" s="22">
        <v>8</v>
      </c>
      <c r="P13" s="22">
        <f t="shared" si="0"/>
        <v>9</v>
      </c>
      <c r="Q13" s="22">
        <f t="shared" si="0"/>
        <v>10</v>
      </c>
      <c r="R13" s="22">
        <f t="shared" si="0"/>
        <v>11</v>
      </c>
      <c r="S13" s="22">
        <f t="shared" si="0"/>
        <v>12</v>
      </c>
      <c r="T13" s="22">
        <f t="shared" si="0"/>
        <v>13</v>
      </c>
      <c r="U13" s="22">
        <f t="shared" si="0"/>
        <v>14</v>
      </c>
      <c r="V13" s="22" t="s">
        <v>22</v>
      </c>
      <c r="W13" s="22" t="s">
        <v>23</v>
      </c>
      <c r="X13" s="22" t="s">
        <v>24</v>
      </c>
      <c r="Y13" s="22" t="s">
        <v>25</v>
      </c>
      <c r="Z13" s="22" t="s">
        <v>26</v>
      </c>
      <c r="AA13" s="22" t="s">
        <v>27</v>
      </c>
      <c r="AB13" s="22" t="s">
        <v>28</v>
      </c>
      <c r="AC13" s="22" t="s">
        <v>29</v>
      </c>
      <c r="AD13" s="22" t="s">
        <v>30</v>
      </c>
      <c r="AE13" s="24"/>
    </row>
    <row r="14" spans="1:31" s="30" customFormat="1" ht="24.75" customHeight="1" x14ac:dyDescent="0.25">
      <c r="A14" s="26" t="s">
        <v>31</v>
      </c>
      <c r="B14" s="26" t="s">
        <v>32</v>
      </c>
      <c r="C14" s="27">
        <f>SUM(C67,C15)</f>
        <v>284639.69683000003</v>
      </c>
      <c r="D14" s="27">
        <f t="shared" ref="D14:U14" si="1">SUM(D67,D15)</f>
        <v>211882.78050600001</v>
      </c>
      <c r="E14" s="27">
        <f t="shared" si="1"/>
        <v>72756.916323999991</v>
      </c>
      <c r="F14" s="27">
        <f t="shared" si="1"/>
        <v>211882.78050600001</v>
      </c>
      <c r="G14" s="27">
        <f t="shared" si="1"/>
        <v>211882.78050600001</v>
      </c>
      <c r="H14" s="27">
        <f t="shared" si="1"/>
        <v>0</v>
      </c>
      <c r="I14" s="27">
        <f t="shared" si="1"/>
        <v>72756.916323999991</v>
      </c>
      <c r="J14" s="27">
        <f t="shared" si="1"/>
        <v>72756.916323999991</v>
      </c>
      <c r="K14" s="27">
        <f t="shared" si="1"/>
        <v>0</v>
      </c>
      <c r="L14" s="27">
        <f t="shared" si="1"/>
        <v>249789.38735199999</v>
      </c>
      <c r="M14" s="27">
        <f t="shared" si="1"/>
        <v>181592.27299</v>
      </c>
      <c r="N14" s="27">
        <f t="shared" si="1"/>
        <v>68197.114361999993</v>
      </c>
      <c r="O14" s="27">
        <f t="shared" si="1"/>
        <v>249789.38735199999</v>
      </c>
      <c r="P14" s="27">
        <f t="shared" si="1"/>
        <v>181592.27299</v>
      </c>
      <c r="Q14" s="27">
        <f t="shared" si="1"/>
        <v>181592.27299</v>
      </c>
      <c r="R14" s="27">
        <f t="shared" si="1"/>
        <v>0</v>
      </c>
      <c r="S14" s="27">
        <f t="shared" si="1"/>
        <v>68197.114361999993</v>
      </c>
      <c r="T14" s="27">
        <f t="shared" si="1"/>
        <v>68197.114361999993</v>
      </c>
      <c r="U14" s="27">
        <f t="shared" si="1"/>
        <v>0</v>
      </c>
      <c r="V14" s="28">
        <f>O14/C14</f>
        <v>0.87756342538962773</v>
      </c>
      <c r="W14" s="28">
        <f t="shared" ref="W14:X29" si="2">P14/D14</f>
        <v>0.85704120248156623</v>
      </c>
      <c r="X14" s="28">
        <f t="shared" si="2"/>
        <v>2.4958764357375465</v>
      </c>
      <c r="Y14" s="28">
        <f>P14/F14</f>
        <v>0.85704120248156623</v>
      </c>
      <c r="Z14" s="28">
        <f>Q14/G14</f>
        <v>0.85704120248156623</v>
      </c>
      <c r="AA14" s="28"/>
      <c r="AB14" s="28">
        <f>S14/I14</f>
        <v>0.93732826798631275</v>
      </c>
      <c r="AC14" s="28">
        <f>T14/J14</f>
        <v>0.93732826798631275</v>
      </c>
      <c r="AD14" s="28"/>
      <c r="AE14" s="29"/>
    </row>
    <row r="15" spans="1:31" s="36" customFormat="1" ht="24.75" customHeight="1" x14ac:dyDescent="0.25">
      <c r="A15" s="31" t="s">
        <v>20</v>
      </c>
      <c r="B15" s="32" t="s">
        <v>33</v>
      </c>
      <c r="C15" s="33">
        <f>C16+C39</f>
        <v>40583.839999999997</v>
      </c>
      <c r="D15" s="33">
        <f t="shared" ref="D15:U15" si="3">D16+D39</f>
        <v>25224.29</v>
      </c>
      <c r="E15" s="33">
        <f t="shared" si="3"/>
        <v>15359.550000000001</v>
      </c>
      <c r="F15" s="33">
        <f t="shared" si="3"/>
        <v>25224.29</v>
      </c>
      <c r="G15" s="33">
        <f t="shared" si="3"/>
        <v>25224.29</v>
      </c>
      <c r="H15" s="33">
        <f t="shared" si="3"/>
        <v>0</v>
      </c>
      <c r="I15" s="33">
        <f t="shared" si="3"/>
        <v>15359.550000000001</v>
      </c>
      <c r="J15" s="33">
        <f t="shared" si="3"/>
        <v>15359.550000000001</v>
      </c>
      <c r="K15" s="33">
        <f t="shared" si="3"/>
        <v>0</v>
      </c>
      <c r="L15" s="33">
        <f t="shared" si="3"/>
        <v>25775.137512999998</v>
      </c>
      <c r="M15" s="33">
        <f t="shared" si="3"/>
        <v>10592.838</v>
      </c>
      <c r="N15" s="33">
        <f t="shared" si="3"/>
        <v>15182.299512999998</v>
      </c>
      <c r="O15" s="33">
        <f t="shared" si="3"/>
        <v>25775.137513000001</v>
      </c>
      <c r="P15" s="33">
        <f t="shared" si="3"/>
        <v>10592.838</v>
      </c>
      <c r="Q15" s="33">
        <f t="shared" si="3"/>
        <v>10592.838</v>
      </c>
      <c r="R15" s="33">
        <f t="shared" si="3"/>
        <v>0</v>
      </c>
      <c r="S15" s="33">
        <f t="shared" si="3"/>
        <v>15182.299512999998</v>
      </c>
      <c r="T15" s="33">
        <f t="shared" si="3"/>
        <v>15182.299512999998</v>
      </c>
      <c r="U15" s="33">
        <f t="shared" si="3"/>
        <v>0</v>
      </c>
      <c r="V15" s="34">
        <f t="shared" ref="V15:X30" si="4">O15/C15</f>
        <v>0.63510839568163102</v>
      </c>
      <c r="W15" s="28">
        <f t="shared" si="2"/>
        <v>0.41994593306689698</v>
      </c>
      <c r="X15" s="28">
        <f t="shared" si="2"/>
        <v>0.68965809545201517</v>
      </c>
      <c r="Y15" s="28">
        <f t="shared" ref="Y15:Z16" si="5">P15/F15</f>
        <v>0.41994593306689698</v>
      </c>
      <c r="Z15" s="28">
        <f t="shared" si="5"/>
        <v>0.41994593306689698</v>
      </c>
      <c r="AA15" s="28"/>
      <c r="AB15" s="28">
        <f t="shared" ref="AB15:AC30" si="6">S15/I15</f>
        <v>0.98845991666422495</v>
      </c>
      <c r="AC15" s="28">
        <f t="shared" si="6"/>
        <v>0.98845991666422495</v>
      </c>
      <c r="AD15" s="34"/>
      <c r="AE15" s="35"/>
    </row>
    <row r="16" spans="1:31" s="40" customFormat="1" ht="39.950000000000003" customHeight="1" x14ac:dyDescent="0.25">
      <c r="A16" s="31" t="s">
        <v>34</v>
      </c>
      <c r="B16" s="37" t="s">
        <v>35</v>
      </c>
      <c r="C16" s="33">
        <f>C17+C18+C19+C21+C23+C25+C27+C29+C31+C32+C33+C35+C36+C38</f>
        <v>23602</v>
      </c>
      <c r="D16" s="38">
        <f t="shared" ref="D16:T16" si="7">D17+D18+D19+D21+D23+D25+D27+D29+D31+D32+D33+D35+D36+D38</f>
        <v>20043</v>
      </c>
      <c r="E16" s="38">
        <f t="shared" si="7"/>
        <v>3559</v>
      </c>
      <c r="F16" s="33">
        <f t="shared" si="7"/>
        <v>20043</v>
      </c>
      <c r="G16" s="33">
        <f t="shared" si="7"/>
        <v>20043</v>
      </c>
      <c r="H16" s="33">
        <f t="shared" si="7"/>
        <v>0</v>
      </c>
      <c r="I16" s="33">
        <f t="shared" si="7"/>
        <v>3559</v>
      </c>
      <c r="J16" s="33">
        <f t="shared" si="7"/>
        <v>3559</v>
      </c>
      <c r="K16" s="33">
        <f t="shared" si="7"/>
        <v>0</v>
      </c>
      <c r="L16" s="38">
        <f t="shared" si="7"/>
        <v>10144.309162</v>
      </c>
      <c r="M16" s="38">
        <f t="shared" si="7"/>
        <v>6685.2079999999996</v>
      </c>
      <c r="N16" s="38">
        <f t="shared" si="7"/>
        <v>3459.1011619999999</v>
      </c>
      <c r="O16" s="33">
        <f t="shared" si="7"/>
        <v>10144.309162</v>
      </c>
      <c r="P16" s="33">
        <f t="shared" si="7"/>
        <v>6685.2079999999996</v>
      </c>
      <c r="Q16" s="33">
        <f t="shared" si="7"/>
        <v>6685.2079999999996</v>
      </c>
      <c r="R16" s="33">
        <f t="shared" si="7"/>
        <v>0</v>
      </c>
      <c r="S16" s="33">
        <f t="shared" si="7"/>
        <v>3459.1011619999999</v>
      </c>
      <c r="T16" s="33">
        <f t="shared" si="7"/>
        <v>3459.1011619999999</v>
      </c>
      <c r="U16" s="39"/>
      <c r="V16" s="34">
        <f t="shared" si="4"/>
        <v>0.42980718422167613</v>
      </c>
      <c r="W16" s="28">
        <f t="shared" si="2"/>
        <v>0.33354328194382077</v>
      </c>
      <c r="X16" s="28">
        <f t="shared" si="2"/>
        <v>1.8783950547906714</v>
      </c>
      <c r="Y16" s="28">
        <f t="shared" si="5"/>
        <v>0.33354328194382077</v>
      </c>
      <c r="Z16" s="28">
        <f t="shared" si="5"/>
        <v>0.33354328194382077</v>
      </c>
      <c r="AA16" s="28"/>
      <c r="AB16" s="28">
        <f t="shared" si="6"/>
        <v>0.97193064400112394</v>
      </c>
      <c r="AC16" s="28">
        <f t="shared" si="6"/>
        <v>0.97193064400112394</v>
      </c>
      <c r="AD16" s="34"/>
      <c r="AE16" s="35">
        <v>3459101162</v>
      </c>
    </row>
    <row r="17" spans="1:66" s="51" customFormat="1" ht="21.95" customHeight="1" x14ac:dyDescent="0.25">
      <c r="A17" s="41">
        <v>1</v>
      </c>
      <c r="B17" s="42" t="s">
        <v>36</v>
      </c>
      <c r="C17" s="43">
        <f>E17+D17</f>
        <v>2339</v>
      </c>
      <c r="D17" s="44">
        <f t="shared" ref="D17:D37" si="8">F17</f>
        <v>0</v>
      </c>
      <c r="E17" s="44">
        <f>I17</f>
        <v>2339</v>
      </c>
      <c r="F17" s="43"/>
      <c r="G17" s="43"/>
      <c r="H17" s="43"/>
      <c r="I17" s="43">
        <f>J17+K17</f>
        <v>2339</v>
      </c>
      <c r="J17" s="45">
        <v>2339</v>
      </c>
      <c r="K17" s="43"/>
      <c r="L17" s="44">
        <f>N17</f>
        <v>2263.6665619999999</v>
      </c>
      <c r="M17" s="44">
        <f>P17</f>
        <v>0</v>
      </c>
      <c r="N17" s="44">
        <f>S17</f>
        <v>2263.6665619999999</v>
      </c>
      <c r="O17" s="46">
        <f>SUM(P17,S17)</f>
        <v>2263.6665619999999</v>
      </c>
      <c r="P17" s="43">
        <f>SUM(Q17:R17)</f>
        <v>0</v>
      </c>
      <c r="Q17" s="43"/>
      <c r="R17" s="43"/>
      <c r="S17" s="43">
        <f>T17+U17</f>
        <v>2263.6665619999999</v>
      </c>
      <c r="T17" s="45">
        <v>2263.6665619999999</v>
      </c>
      <c r="U17" s="47"/>
      <c r="V17" s="48">
        <f t="shared" si="4"/>
        <v>0.96779245917058565</v>
      </c>
      <c r="W17" s="48" t="e">
        <f t="shared" si="2"/>
        <v>#DIV/0!</v>
      </c>
      <c r="X17" s="48">
        <f t="shared" si="2"/>
        <v>0</v>
      </c>
      <c r="Y17" s="48"/>
      <c r="Z17" s="48"/>
      <c r="AA17" s="48"/>
      <c r="AB17" s="48">
        <f t="shared" si="6"/>
        <v>0.96779245917058565</v>
      </c>
      <c r="AC17" s="48">
        <f t="shared" si="6"/>
        <v>0.96779245917058565</v>
      </c>
      <c r="AD17" s="48"/>
      <c r="AE17" s="49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</row>
    <row r="18" spans="1:66" s="51" customFormat="1" ht="21.95" customHeight="1" x14ac:dyDescent="0.25">
      <c r="A18" s="41">
        <v>2</v>
      </c>
      <c r="B18" s="42" t="s">
        <v>37</v>
      </c>
      <c r="C18" s="43">
        <f>E18+D18</f>
        <v>30</v>
      </c>
      <c r="D18" s="44">
        <f t="shared" si="8"/>
        <v>0</v>
      </c>
      <c r="E18" s="44">
        <f>I18</f>
        <v>30</v>
      </c>
      <c r="F18" s="45"/>
      <c r="G18" s="45"/>
      <c r="H18" s="45"/>
      <c r="I18" s="43">
        <f t="shared" ref="I18:I38" si="9">J18+K18</f>
        <v>30</v>
      </c>
      <c r="J18" s="45">
        <v>30</v>
      </c>
      <c r="K18" s="45"/>
      <c r="L18" s="52">
        <f>N18</f>
        <v>30</v>
      </c>
      <c r="M18" s="44">
        <f t="shared" ref="M18:M66" si="10">P18</f>
        <v>0</v>
      </c>
      <c r="N18" s="44">
        <f>S18</f>
        <v>30</v>
      </c>
      <c r="O18" s="46">
        <f>SUM(P18,S18)</f>
        <v>30</v>
      </c>
      <c r="P18" s="43">
        <f>SUM(Q18:R18)</f>
        <v>0</v>
      </c>
      <c r="Q18" s="45"/>
      <c r="R18" s="45"/>
      <c r="S18" s="45">
        <f>T18</f>
        <v>30</v>
      </c>
      <c r="T18" s="45">
        <v>30</v>
      </c>
      <c r="U18" s="53"/>
      <c r="V18" s="48">
        <f t="shared" si="4"/>
        <v>1</v>
      </c>
      <c r="W18" s="48" t="e">
        <f t="shared" si="2"/>
        <v>#DIV/0!</v>
      </c>
      <c r="X18" s="48">
        <f t="shared" si="2"/>
        <v>0</v>
      </c>
      <c r="Y18" s="48"/>
      <c r="Z18" s="48"/>
      <c r="AA18" s="48"/>
      <c r="AB18" s="48">
        <f t="shared" si="6"/>
        <v>1</v>
      </c>
      <c r="AC18" s="48">
        <f t="shared" si="6"/>
        <v>1</v>
      </c>
      <c r="AD18" s="48"/>
      <c r="AE18" s="49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  <c r="BM18" s="50"/>
      <c r="BN18" s="50"/>
    </row>
    <row r="19" spans="1:66" s="51" customFormat="1" ht="21.95" customHeight="1" x14ac:dyDescent="0.25">
      <c r="A19" s="41">
        <v>3</v>
      </c>
      <c r="B19" s="42" t="s">
        <v>38</v>
      </c>
      <c r="C19" s="45">
        <f>E19</f>
        <v>10</v>
      </c>
      <c r="D19" s="44">
        <f t="shared" si="8"/>
        <v>0</v>
      </c>
      <c r="E19" s="52">
        <f>E20</f>
        <v>10</v>
      </c>
      <c r="F19" s="45">
        <f t="shared" ref="F19:T19" si="11">F20</f>
        <v>0</v>
      </c>
      <c r="G19" s="45">
        <f t="shared" si="11"/>
        <v>0</v>
      </c>
      <c r="H19" s="45">
        <f t="shared" si="11"/>
        <v>0</v>
      </c>
      <c r="I19" s="45">
        <f t="shared" si="11"/>
        <v>10</v>
      </c>
      <c r="J19" s="45">
        <f t="shared" si="11"/>
        <v>10</v>
      </c>
      <c r="K19" s="45">
        <f t="shared" si="11"/>
        <v>0</v>
      </c>
      <c r="L19" s="52">
        <f t="shared" si="11"/>
        <v>9.7883999999999993</v>
      </c>
      <c r="M19" s="44">
        <f t="shared" si="10"/>
        <v>0</v>
      </c>
      <c r="N19" s="52">
        <f t="shared" si="11"/>
        <v>9.7883999999999993</v>
      </c>
      <c r="O19" s="45">
        <f t="shared" si="11"/>
        <v>9.7883999999999993</v>
      </c>
      <c r="P19" s="45">
        <f t="shared" si="11"/>
        <v>0</v>
      </c>
      <c r="Q19" s="45">
        <f t="shared" si="11"/>
        <v>0</v>
      </c>
      <c r="R19" s="45">
        <f t="shared" si="11"/>
        <v>0</v>
      </c>
      <c r="S19" s="45">
        <f t="shared" si="11"/>
        <v>9.7883999999999993</v>
      </c>
      <c r="T19" s="45">
        <f t="shared" si="11"/>
        <v>9.7883999999999993</v>
      </c>
      <c r="U19" s="53"/>
      <c r="V19" s="48">
        <f t="shared" si="4"/>
        <v>0.97883999999999993</v>
      </c>
      <c r="W19" s="48" t="e">
        <f t="shared" si="2"/>
        <v>#DIV/0!</v>
      </c>
      <c r="X19" s="48">
        <f t="shared" si="2"/>
        <v>0</v>
      </c>
      <c r="Y19" s="48"/>
      <c r="Z19" s="48"/>
      <c r="AA19" s="48"/>
      <c r="AB19" s="48">
        <f t="shared" si="6"/>
        <v>0.97883999999999993</v>
      </c>
      <c r="AC19" s="48">
        <f t="shared" si="6"/>
        <v>0.97883999999999993</v>
      </c>
      <c r="AD19" s="48"/>
      <c r="AE19" s="49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  <c r="BM19" s="50"/>
      <c r="BN19" s="50"/>
    </row>
    <row r="20" spans="1:66" s="51" customFormat="1" ht="21.95" customHeight="1" x14ac:dyDescent="0.25">
      <c r="A20" s="41"/>
      <c r="B20" s="42" t="s">
        <v>39</v>
      </c>
      <c r="C20" s="43">
        <f>E20+D20</f>
        <v>10</v>
      </c>
      <c r="D20" s="44">
        <f t="shared" si="8"/>
        <v>0</v>
      </c>
      <c r="E20" s="52">
        <f>I20</f>
        <v>10</v>
      </c>
      <c r="F20" s="45"/>
      <c r="G20" s="45"/>
      <c r="H20" s="45"/>
      <c r="I20" s="43">
        <f t="shared" si="9"/>
        <v>10</v>
      </c>
      <c r="J20" s="45">
        <v>10</v>
      </c>
      <c r="K20" s="45"/>
      <c r="L20" s="52">
        <f t="shared" ref="L20:L28" si="12">N20</f>
        <v>9.7883999999999993</v>
      </c>
      <c r="M20" s="44">
        <f t="shared" si="10"/>
        <v>0</v>
      </c>
      <c r="N20" s="52">
        <f t="shared" ref="N20:N28" si="13">S20</f>
        <v>9.7883999999999993</v>
      </c>
      <c r="O20" s="46">
        <f>SUM(P20,S20)</f>
        <v>9.7883999999999993</v>
      </c>
      <c r="P20" s="43">
        <f>SUM(Q20:R20)</f>
        <v>0</v>
      </c>
      <c r="Q20" s="45"/>
      <c r="R20" s="45"/>
      <c r="S20" s="45">
        <f>T20</f>
        <v>9.7883999999999993</v>
      </c>
      <c r="T20" s="45">
        <v>9.7883999999999993</v>
      </c>
      <c r="U20" s="53"/>
      <c r="V20" s="48">
        <f t="shared" si="4"/>
        <v>0.97883999999999993</v>
      </c>
      <c r="W20" s="48" t="e">
        <f t="shared" si="2"/>
        <v>#DIV/0!</v>
      </c>
      <c r="X20" s="48">
        <f t="shared" si="2"/>
        <v>0</v>
      </c>
      <c r="Y20" s="48"/>
      <c r="Z20" s="48"/>
      <c r="AA20" s="48"/>
      <c r="AB20" s="48">
        <f t="shared" si="6"/>
        <v>0.97883999999999993</v>
      </c>
      <c r="AC20" s="48">
        <f t="shared" si="6"/>
        <v>0.97883999999999993</v>
      </c>
      <c r="AD20" s="48"/>
      <c r="AE20" s="49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  <c r="BM20" s="50"/>
      <c r="BN20" s="50"/>
    </row>
    <row r="21" spans="1:66" s="56" customFormat="1" ht="21.95" customHeight="1" x14ac:dyDescent="0.25">
      <c r="A21" s="41">
        <v>4</v>
      </c>
      <c r="B21" s="54" t="s">
        <v>40</v>
      </c>
      <c r="C21" s="43">
        <f>C22</f>
        <v>45</v>
      </c>
      <c r="D21" s="44">
        <f t="shared" si="8"/>
        <v>0</v>
      </c>
      <c r="E21" s="44">
        <f t="shared" ref="E21:T21" si="14">E22</f>
        <v>45</v>
      </c>
      <c r="F21" s="43">
        <f t="shared" si="14"/>
        <v>0</v>
      </c>
      <c r="G21" s="43">
        <f t="shared" si="14"/>
        <v>0</v>
      </c>
      <c r="H21" s="43">
        <f t="shared" si="14"/>
        <v>0</v>
      </c>
      <c r="I21" s="43">
        <f t="shared" si="14"/>
        <v>45</v>
      </c>
      <c r="J21" s="43">
        <f t="shared" si="14"/>
        <v>45</v>
      </c>
      <c r="K21" s="43">
        <f t="shared" si="14"/>
        <v>0</v>
      </c>
      <c r="L21" s="44">
        <f t="shared" si="12"/>
        <v>45</v>
      </c>
      <c r="M21" s="44">
        <f t="shared" si="10"/>
        <v>0</v>
      </c>
      <c r="N21" s="44">
        <f t="shared" si="13"/>
        <v>45</v>
      </c>
      <c r="O21" s="43">
        <f t="shared" si="14"/>
        <v>45</v>
      </c>
      <c r="P21" s="43">
        <f t="shared" si="14"/>
        <v>0</v>
      </c>
      <c r="Q21" s="43">
        <f t="shared" si="14"/>
        <v>0</v>
      </c>
      <c r="R21" s="43">
        <f t="shared" si="14"/>
        <v>0</v>
      </c>
      <c r="S21" s="43">
        <f t="shared" si="14"/>
        <v>45</v>
      </c>
      <c r="T21" s="43">
        <f t="shared" si="14"/>
        <v>45</v>
      </c>
      <c r="U21" s="55"/>
      <c r="V21" s="48">
        <f t="shared" si="4"/>
        <v>1</v>
      </c>
      <c r="W21" s="48" t="e">
        <f t="shared" si="2"/>
        <v>#DIV/0!</v>
      </c>
      <c r="X21" s="48">
        <f t="shared" si="2"/>
        <v>0</v>
      </c>
      <c r="Y21" s="48"/>
      <c r="Z21" s="48"/>
      <c r="AA21" s="48"/>
      <c r="AB21" s="48">
        <f t="shared" si="6"/>
        <v>1</v>
      </c>
      <c r="AC21" s="48">
        <f t="shared" si="6"/>
        <v>1</v>
      </c>
      <c r="AD21" s="48"/>
      <c r="AE21" s="49"/>
    </row>
    <row r="22" spans="1:66" s="51" customFormat="1" ht="21.95" customHeight="1" x14ac:dyDescent="0.25">
      <c r="A22" s="41"/>
      <c r="B22" s="54" t="s">
        <v>41</v>
      </c>
      <c r="C22" s="43">
        <f>E22+D22</f>
        <v>45</v>
      </c>
      <c r="D22" s="44">
        <f t="shared" si="8"/>
        <v>0</v>
      </c>
      <c r="E22" s="44">
        <f>J22</f>
        <v>45</v>
      </c>
      <c r="F22" s="43"/>
      <c r="G22" s="43"/>
      <c r="H22" s="43"/>
      <c r="I22" s="43">
        <f t="shared" si="9"/>
        <v>45</v>
      </c>
      <c r="J22" s="45">
        <v>45</v>
      </c>
      <c r="K22" s="43"/>
      <c r="L22" s="44">
        <f t="shared" si="12"/>
        <v>45</v>
      </c>
      <c r="M22" s="44">
        <f t="shared" si="10"/>
        <v>0</v>
      </c>
      <c r="N22" s="44">
        <f t="shared" si="13"/>
        <v>45</v>
      </c>
      <c r="O22" s="46">
        <f>SUM(P22,S22)</f>
        <v>45</v>
      </c>
      <c r="P22" s="43">
        <f>SUM(Q22:R22)</f>
        <v>0</v>
      </c>
      <c r="Q22" s="43"/>
      <c r="R22" s="43"/>
      <c r="S22" s="43">
        <f>T22+U22</f>
        <v>45</v>
      </c>
      <c r="T22" s="45">
        <f>(30000000+15000000)/1000000</f>
        <v>45</v>
      </c>
      <c r="U22" s="47"/>
      <c r="V22" s="48">
        <f t="shared" si="4"/>
        <v>1</v>
      </c>
      <c r="W22" s="48" t="e">
        <f t="shared" si="2"/>
        <v>#DIV/0!</v>
      </c>
      <c r="X22" s="48">
        <f t="shared" si="2"/>
        <v>0</v>
      </c>
      <c r="Y22" s="48"/>
      <c r="Z22" s="48"/>
      <c r="AA22" s="48"/>
      <c r="AB22" s="48">
        <f t="shared" si="6"/>
        <v>1</v>
      </c>
      <c r="AC22" s="48">
        <f t="shared" si="6"/>
        <v>1</v>
      </c>
      <c r="AD22" s="48"/>
      <c r="AE22" s="49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  <c r="BM22" s="50"/>
      <c r="BN22" s="50"/>
    </row>
    <row r="23" spans="1:66" s="57" customFormat="1" ht="21.95" customHeight="1" x14ac:dyDescent="0.25">
      <c r="A23" s="41">
        <v>5</v>
      </c>
      <c r="B23" s="54" t="s">
        <v>42</v>
      </c>
      <c r="C23" s="43">
        <f>C24</f>
        <v>170</v>
      </c>
      <c r="D23" s="44">
        <f t="shared" si="8"/>
        <v>0</v>
      </c>
      <c r="E23" s="44">
        <f t="shared" ref="E23:T23" si="15">E24</f>
        <v>170</v>
      </c>
      <c r="F23" s="43">
        <f t="shared" si="15"/>
        <v>0</v>
      </c>
      <c r="G23" s="43">
        <f t="shared" si="15"/>
        <v>0</v>
      </c>
      <c r="H23" s="43">
        <f t="shared" si="15"/>
        <v>0</v>
      </c>
      <c r="I23" s="43">
        <f t="shared" si="15"/>
        <v>170</v>
      </c>
      <c r="J23" s="43">
        <f t="shared" si="15"/>
        <v>170</v>
      </c>
      <c r="K23" s="43"/>
      <c r="L23" s="44">
        <f t="shared" si="12"/>
        <v>145.64619999999999</v>
      </c>
      <c r="M23" s="44">
        <f t="shared" si="10"/>
        <v>0</v>
      </c>
      <c r="N23" s="44">
        <f t="shared" si="13"/>
        <v>145.64619999999999</v>
      </c>
      <c r="O23" s="43">
        <f t="shared" si="15"/>
        <v>145.64619999999999</v>
      </c>
      <c r="P23" s="43">
        <f t="shared" si="15"/>
        <v>0</v>
      </c>
      <c r="Q23" s="43">
        <f t="shared" si="15"/>
        <v>0</v>
      </c>
      <c r="R23" s="43">
        <f t="shared" si="15"/>
        <v>0</v>
      </c>
      <c r="S23" s="43">
        <f t="shared" si="15"/>
        <v>145.64619999999999</v>
      </c>
      <c r="T23" s="43">
        <f t="shared" si="15"/>
        <v>145.64619999999999</v>
      </c>
      <c r="U23" s="47"/>
      <c r="V23" s="48">
        <f t="shared" si="4"/>
        <v>0.8567423529411764</v>
      </c>
      <c r="W23" s="48" t="e">
        <f t="shared" si="2"/>
        <v>#DIV/0!</v>
      </c>
      <c r="X23" s="48">
        <f t="shared" si="2"/>
        <v>0</v>
      </c>
      <c r="Y23" s="48"/>
      <c r="Z23" s="48"/>
      <c r="AA23" s="48"/>
      <c r="AB23" s="48">
        <f t="shared" si="6"/>
        <v>0.8567423529411764</v>
      </c>
      <c r="AC23" s="48">
        <f t="shared" si="6"/>
        <v>0.8567423529411764</v>
      </c>
      <c r="AD23" s="48"/>
      <c r="AE23" s="49"/>
    </row>
    <row r="24" spans="1:66" s="51" customFormat="1" ht="21.95" customHeight="1" x14ac:dyDescent="0.25">
      <c r="A24" s="41"/>
      <c r="B24" s="54" t="s">
        <v>43</v>
      </c>
      <c r="C24" s="43">
        <f>E24+D24</f>
        <v>170</v>
      </c>
      <c r="D24" s="44">
        <f t="shared" si="8"/>
        <v>0</v>
      </c>
      <c r="E24" s="44">
        <f>J24</f>
        <v>170</v>
      </c>
      <c r="F24" s="43"/>
      <c r="G24" s="43"/>
      <c r="H24" s="43"/>
      <c r="I24" s="43">
        <f t="shared" si="9"/>
        <v>170</v>
      </c>
      <c r="J24" s="45">
        <v>170</v>
      </c>
      <c r="K24" s="43"/>
      <c r="L24" s="44">
        <f t="shared" si="12"/>
        <v>145.64619999999999</v>
      </c>
      <c r="M24" s="44">
        <f t="shared" si="10"/>
        <v>0</v>
      </c>
      <c r="N24" s="44">
        <f t="shared" si="13"/>
        <v>145.64619999999999</v>
      </c>
      <c r="O24" s="46">
        <f>SUM(P24,S24)</f>
        <v>145.64619999999999</v>
      </c>
      <c r="P24" s="43">
        <f>SUM(Q24:R24)</f>
        <v>0</v>
      </c>
      <c r="Q24" s="43"/>
      <c r="R24" s="43"/>
      <c r="S24" s="43">
        <f>T24+U24</f>
        <v>145.64619999999999</v>
      </c>
      <c r="T24" s="45">
        <f>(135646200+10000000)/1000000</f>
        <v>145.64619999999999</v>
      </c>
      <c r="U24" s="47"/>
      <c r="V24" s="48">
        <f t="shared" si="4"/>
        <v>0.8567423529411764</v>
      </c>
      <c r="W24" s="48" t="e">
        <f t="shared" si="2"/>
        <v>#DIV/0!</v>
      </c>
      <c r="X24" s="48">
        <f t="shared" si="2"/>
        <v>0</v>
      </c>
      <c r="Y24" s="48"/>
      <c r="Z24" s="48"/>
      <c r="AA24" s="48"/>
      <c r="AB24" s="48">
        <f t="shared" si="6"/>
        <v>0.8567423529411764</v>
      </c>
      <c r="AC24" s="48">
        <f t="shared" si="6"/>
        <v>0.8567423529411764</v>
      </c>
      <c r="AD24" s="48"/>
      <c r="AE24" s="49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</row>
    <row r="25" spans="1:66" s="51" customFormat="1" ht="21.95" customHeight="1" x14ac:dyDescent="0.25">
      <c r="A25" s="41">
        <v>6</v>
      </c>
      <c r="B25" s="54" t="s">
        <v>44</v>
      </c>
      <c r="C25" s="43">
        <f>C26</f>
        <v>10</v>
      </c>
      <c r="D25" s="44">
        <f t="shared" si="8"/>
        <v>0</v>
      </c>
      <c r="E25" s="44">
        <f t="shared" ref="E25:J25" si="16">E26</f>
        <v>10</v>
      </c>
      <c r="F25" s="43">
        <f t="shared" si="16"/>
        <v>0</v>
      </c>
      <c r="G25" s="43">
        <f t="shared" si="16"/>
        <v>0</v>
      </c>
      <c r="H25" s="43">
        <f t="shared" si="16"/>
        <v>0</v>
      </c>
      <c r="I25" s="43">
        <f t="shared" si="9"/>
        <v>10</v>
      </c>
      <c r="J25" s="43">
        <f t="shared" si="16"/>
        <v>10</v>
      </c>
      <c r="K25" s="43"/>
      <c r="L25" s="44">
        <f t="shared" si="12"/>
        <v>10</v>
      </c>
      <c r="M25" s="44">
        <f t="shared" si="10"/>
        <v>0</v>
      </c>
      <c r="N25" s="44">
        <f t="shared" si="13"/>
        <v>10</v>
      </c>
      <c r="O25" s="43">
        <f t="shared" ref="O25:T25" si="17">O26</f>
        <v>10</v>
      </c>
      <c r="P25" s="43">
        <f t="shared" si="17"/>
        <v>0</v>
      </c>
      <c r="Q25" s="43">
        <f t="shared" si="17"/>
        <v>0</v>
      </c>
      <c r="R25" s="43">
        <f t="shared" si="17"/>
        <v>0</v>
      </c>
      <c r="S25" s="43">
        <f t="shared" si="17"/>
        <v>10</v>
      </c>
      <c r="T25" s="43">
        <f t="shared" si="17"/>
        <v>10</v>
      </c>
      <c r="U25" s="47"/>
      <c r="V25" s="48">
        <f t="shared" si="4"/>
        <v>1</v>
      </c>
      <c r="W25" s="48" t="e">
        <f t="shared" si="2"/>
        <v>#DIV/0!</v>
      </c>
      <c r="X25" s="48">
        <f t="shared" si="2"/>
        <v>0</v>
      </c>
      <c r="Y25" s="48"/>
      <c r="Z25" s="48"/>
      <c r="AA25" s="48"/>
      <c r="AB25" s="48">
        <f t="shared" si="6"/>
        <v>1</v>
      </c>
      <c r="AC25" s="48">
        <f t="shared" si="6"/>
        <v>1</v>
      </c>
      <c r="AD25" s="48"/>
      <c r="AE25" s="49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</row>
    <row r="26" spans="1:66" s="51" customFormat="1" ht="21.95" customHeight="1" x14ac:dyDescent="0.25">
      <c r="A26" s="41"/>
      <c r="B26" s="54" t="s">
        <v>43</v>
      </c>
      <c r="C26" s="43">
        <f>E26+D26</f>
        <v>10</v>
      </c>
      <c r="D26" s="44">
        <f t="shared" si="8"/>
        <v>0</v>
      </c>
      <c r="E26" s="44">
        <f>J26</f>
        <v>10</v>
      </c>
      <c r="F26" s="43"/>
      <c r="G26" s="43"/>
      <c r="H26" s="43"/>
      <c r="I26" s="43">
        <f t="shared" si="9"/>
        <v>10</v>
      </c>
      <c r="J26" s="45">
        <v>10</v>
      </c>
      <c r="K26" s="43"/>
      <c r="L26" s="44">
        <f t="shared" si="12"/>
        <v>10</v>
      </c>
      <c r="M26" s="44">
        <f t="shared" si="10"/>
        <v>0</v>
      </c>
      <c r="N26" s="44">
        <f t="shared" si="13"/>
        <v>10</v>
      </c>
      <c r="O26" s="46">
        <f>SUM(P26,S26)</f>
        <v>10</v>
      </c>
      <c r="P26" s="43">
        <f>SUM(Q26:R26)</f>
        <v>0</v>
      </c>
      <c r="Q26" s="43"/>
      <c r="R26" s="43"/>
      <c r="S26" s="43">
        <f>T26+U26</f>
        <v>10</v>
      </c>
      <c r="T26" s="45">
        <v>10</v>
      </c>
      <c r="U26" s="47"/>
      <c r="V26" s="48">
        <f t="shared" si="4"/>
        <v>1</v>
      </c>
      <c r="W26" s="48" t="e">
        <f t="shared" si="2"/>
        <v>#DIV/0!</v>
      </c>
      <c r="X26" s="48">
        <f t="shared" si="2"/>
        <v>0</v>
      </c>
      <c r="Y26" s="48"/>
      <c r="Z26" s="48"/>
      <c r="AA26" s="48"/>
      <c r="AB26" s="48">
        <f t="shared" si="6"/>
        <v>1</v>
      </c>
      <c r="AC26" s="48">
        <f t="shared" si="6"/>
        <v>1</v>
      </c>
      <c r="AD26" s="48"/>
      <c r="AE26" s="49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</row>
    <row r="27" spans="1:66" s="51" customFormat="1" ht="21.95" customHeight="1" x14ac:dyDescent="0.25">
      <c r="A27" s="41">
        <v>7</v>
      </c>
      <c r="B27" s="54" t="s">
        <v>45</v>
      </c>
      <c r="C27" s="43">
        <f>C28</f>
        <v>15</v>
      </c>
      <c r="D27" s="44">
        <f t="shared" si="8"/>
        <v>0</v>
      </c>
      <c r="E27" s="44">
        <f t="shared" ref="E27:J27" si="18">E28</f>
        <v>15</v>
      </c>
      <c r="F27" s="43">
        <f t="shared" si="18"/>
        <v>0</v>
      </c>
      <c r="G27" s="43">
        <f t="shared" si="18"/>
        <v>0</v>
      </c>
      <c r="H27" s="43">
        <f t="shared" si="18"/>
        <v>0</v>
      </c>
      <c r="I27" s="43">
        <f t="shared" si="9"/>
        <v>15</v>
      </c>
      <c r="J27" s="43">
        <f t="shared" si="18"/>
        <v>15</v>
      </c>
      <c r="K27" s="43"/>
      <c r="L27" s="44">
        <f t="shared" si="12"/>
        <v>15</v>
      </c>
      <c r="M27" s="44">
        <f t="shared" si="10"/>
        <v>0</v>
      </c>
      <c r="N27" s="44">
        <f t="shared" si="13"/>
        <v>15</v>
      </c>
      <c r="O27" s="43">
        <f t="shared" ref="O27:T27" si="19">O28</f>
        <v>15</v>
      </c>
      <c r="P27" s="43">
        <f t="shared" si="19"/>
        <v>0</v>
      </c>
      <c r="Q27" s="43">
        <f t="shared" si="19"/>
        <v>0</v>
      </c>
      <c r="R27" s="43">
        <f t="shared" si="19"/>
        <v>0</v>
      </c>
      <c r="S27" s="43">
        <f t="shared" si="19"/>
        <v>15</v>
      </c>
      <c r="T27" s="43">
        <f t="shared" si="19"/>
        <v>15</v>
      </c>
      <c r="U27" s="47"/>
      <c r="V27" s="48">
        <f t="shared" si="4"/>
        <v>1</v>
      </c>
      <c r="W27" s="48" t="e">
        <f t="shared" si="2"/>
        <v>#DIV/0!</v>
      </c>
      <c r="X27" s="48">
        <f t="shared" si="2"/>
        <v>0</v>
      </c>
      <c r="Y27" s="48"/>
      <c r="Z27" s="48"/>
      <c r="AA27" s="48"/>
      <c r="AB27" s="48">
        <f t="shared" si="6"/>
        <v>1</v>
      </c>
      <c r="AC27" s="48">
        <f t="shared" si="6"/>
        <v>1</v>
      </c>
      <c r="AD27" s="48"/>
      <c r="AE27" s="49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  <c r="BM27" s="50"/>
      <c r="BN27" s="50"/>
    </row>
    <row r="28" spans="1:66" s="51" customFormat="1" ht="21.95" customHeight="1" x14ac:dyDescent="0.25">
      <c r="A28" s="41"/>
      <c r="B28" s="54" t="s">
        <v>43</v>
      </c>
      <c r="C28" s="43">
        <f>E28+D28</f>
        <v>15</v>
      </c>
      <c r="D28" s="44">
        <f t="shared" si="8"/>
        <v>0</v>
      </c>
      <c r="E28" s="44">
        <f>J28</f>
        <v>15</v>
      </c>
      <c r="F28" s="43"/>
      <c r="G28" s="43"/>
      <c r="H28" s="43"/>
      <c r="I28" s="43">
        <f t="shared" si="9"/>
        <v>15</v>
      </c>
      <c r="J28" s="45">
        <v>15</v>
      </c>
      <c r="K28" s="43"/>
      <c r="L28" s="44">
        <f t="shared" si="12"/>
        <v>15</v>
      </c>
      <c r="M28" s="44">
        <f t="shared" si="10"/>
        <v>0</v>
      </c>
      <c r="N28" s="44">
        <f t="shared" si="13"/>
        <v>15</v>
      </c>
      <c r="O28" s="46">
        <f>SUM(P28,S28)</f>
        <v>15</v>
      </c>
      <c r="P28" s="43">
        <f>SUM(Q28:R28)</f>
        <v>0</v>
      </c>
      <c r="Q28" s="43"/>
      <c r="R28" s="43"/>
      <c r="S28" s="43">
        <f>T28+U28</f>
        <v>15</v>
      </c>
      <c r="T28" s="45">
        <v>15</v>
      </c>
      <c r="U28" s="47"/>
      <c r="V28" s="48">
        <f t="shared" si="4"/>
        <v>1</v>
      </c>
      <c r="W28" s="48" t="e">
        <f t="shared" si="2"/>
        <v>#DIV/0!</v>
      </c>
      <c r="X28" s="48">
        <f t="shared" si="2"/>
        <v>0</v>
      </c>
      <c r="Y28" s="48"/>
      <c r="Z28" s="48"/>
      <c r="AA28" s="48"/>
      <c r="AB28" s="48">
        <f t="shared" si="6"/>
        <v>1</v>
      </c>
      <c r="AC28" s="48">
        <f t="shared" si="6"/>
        <v>1</v>
      </c>
      <c r="AD28" s="48"/>
      <c r="AE28" s="49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  <c r="BM28" s="50"/>
      <c r="BN28" s="50"/>
    </row>
    <row r="29" spans="1:66" s="51" customFormat="1" ht="21.95" customHeight="1" x14ac:dyDescent="0.25">
      <c r="A29" s="41">
        <v>8</v>
      </c>
      <c r="B29" s="54" t="s">
        <v>46</v>
      </c>
      <c r="C29" s="43">
        <f>C30</f>
        <v>10</v>
      </c>
      <c r="D29" s="44">
        <f t="shared" si="8"/>
        <v>0</v>
      </c>
      <c r="E29" s="44">
        <f t="shared" ref="E29:T29" si="20">E30</f>
        <v>10</v>
      </c>
      <c r="F29" s="43">
        <f t="shared" si="20"/>
        <v>0</v>
      </c>
      <c r="G29" s="43">
        <f t="shared" si="20"/>
        <v>0</v>
      </c>
      <c r="H29" s="43">
        <f t="shared" si="20"/>
        <v>0</v>
      </c>
      <c r="I29" s="43">
        <f t="shared" si="9"/>
        <v>10</v>
      </c>
      <c r="J29" s="43">
        <f t="shared" si="20"/>
        <v>10</v>
      </c>
      <c r="K29" s="43"/>
      <c r="L29" s="44">
        <f t="shared" si="20"/>
        <v>10</v>
      </c>
      <c r="M29" s="44">
        <f t="shared" si="10"/>
        <v>0</v>
      </c>
      <c r="N29" s="44">
        <f t="shared" si="20"/>
        <v>10</v>
      </c>
      <c r="O29" s="43">
        <f t="shared" si="20"/>
        <v>10</v>
      </c>
      <c r="P29" s="43">
        <f t="shared" si="20"/>
        <v>0</v>
      </c>
      <c r="Q29" s="43">
        <f t="shared" si="20"/>
        <v>0</v>
      </c>
      <c r="R29" s="43">
        <f t="shared" si="20"/>
        <v>0</v>
      </c>
      <c r="S29" s="43">
        <f t="shared" si="20"/>
        <v>10</v>
      </c>
      <c r="T29" s="43">
        <f t="shared" si="20"/>
        <v>10</v>
      </c>
      <c r="U29" s="47"/>
      <c r="V29" s="48">
        <f t="shared" si="4"/>
        <v>1</v>
      </c>
      <c r="W29" s="48" t="e">
        <f t="shared" si="2"/>
        <v>#DIV/0!</v>
      </c>
      <c r="X29" s="48">
        <f t="shared" si="2"/>
        <v>0</v>
      </c>
      <c r="Y29" s="48"/>
      <c r="Z29" s="48"/>
      <c r="AA29" s="48"/>
      <c r="AB29" s="48">
        <f t="shared" si="6"/>
        <v>1</v>
      </c>
      <c r="AC29" s="48">
        <f t="shared" si="6"/>
        <v>1</v>
      </c>
      <c r="AD29" s="48"/>
      <c r="AE29" s="49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</row>
    <row r="30" spans="1:66" s="51" customFormat="1" ht="21.95" customHeight="1" x14ac:dyDescent="0.25">
      <c r="A30" s="41"/>
      <c r="B30" s="58" t="s">
        <v>43</v>
      </c>
      <c r="C30" s="43">
        <f t="shared" ref="C30:C37" si="21">E30+D30</f>
        <v>10</v>
      </c>
      <c r="D30" s="44">
        <f t="shared" si="8"/>
        <v>0</v>
      </c>
      <c r="E30" s="44">
        <f>I30</f>
        <v>10</v>
      </c>
      <c r="F30" s="43"/>
      <c r="G30" s="43"/>
      <c r="H30" s="43"/>
      <c r="I30" s="43">
        <f t="shared" si="9"/>
        <v>10</v>
      </c>
      <c r="J30" s="45">
        <v>10</v>
      </c>
      <c r="K30" s="43"/>
      <c r="L30" s="44">
        <f>N30</f>
        <v>10</v>
      </c>
      <c r="M30" s="44">
        <f t="shared" si="10"/>
        <v>0</v>
      </c>
      <c r="N30" s="44">
        <f>S30</f>
        <v>10</v>
      </c>
      <c r="O30" s="46">
        <f>SUM(P30,S30)</f>
        <v>10</v>
      </c>
      <c r="P30" s="43">
        <f t="shared" ref="P30:P32" si="22">SUM(Q30:R30)</f>
        <v>0</v>
      </c>
      <c r="Q30" s="43"/>
      <c r="R30" s="43"/>
      <c r="S30" s="43">
        <f>T30</f>
        <v>10</v>
      </c>
      <c r="T30" s="45">
        <v>10</v>
      </c>
      <c r="U30" s="47"/>
      <c r="V30" s="48">
        <f t="shared" si="4"/>
        <v>1</v>
      </c>
      <c r="W30" s="48" t="e">
        <f t="shared" si="4"/>
        <v>#DIV/0!</v>
      </c>
      <c r="X30" s="48">
        <f t="shared" si="4"/>
        <v>0</v>
      </c>
      <c r="Y30" s="48"/>
      <c r="Z30" s="48"/>
      <c r="AA30" s="48"/>
      <c r="AB30" s="48">
        <f t="shared" si="6"/>
        <v>1</v>
      </c>
      <c r="AC30" s="48">
        <f t="shared" si="6"/>
        <v>1</v>
      </c>
      <c r="AD30" s="48"/>
      <c r="AE30" s="49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</row>
    <row r="31" spans="1:66" s="51" customFormat="1" ht="21.95" customHeight="1" x14ac:dyDescent="0.25">
      <c r="A31" s="41">
        <v>9</v>
      </c>
      <c r="B31" s="58" t="s">
        <v>47</v>
      </c>
      <c r="C31" s="43">
        <f t="shared" si="21"/>
        <v>500</v>
      </c>
      <c r="D31" s="44">
        <f t="shared" si="8"/>
        <v>0</v>
      </c>
      <c r="E31" s="44">
        <f>I31</f>
        <v>500</v>
      </c>
      <c r="F31" s="43"/>
      <c r="G31" s="43"/>
      <c r="H31" s="43"/>
      <c r="I31" s="43">
        <f t="shared" si="9"/>
        <v>500</v>
      </c>
      <c r="J31" s="45">
        <v>500</v>
      </c>
      <c r="K31" s="43"/>
      <c r="L31" s="44">
        <f>N31</f>
        <v>500</v>
      </c>
      <c r="M31" s="44">
        <f t="shared" si="10"/>
        <v>0</v>
      </c>
      <c r="N31" s="44">
        <f>S31</f>
        <v>500</v>
      </c>
      <c r="O31" s="46">
        <f>SUM(P31,S31)</f>
        <v>500</v>
      </c>
      <c r="P31" s="43">
        <f t="shared" si="22"/>
        <v>0</v>
      </c>
      <c r="Q31" s="43"/>
      <c r="R31" s="43"/>
      <c r="S31" s="43">
        <f>T31</f>
        <v>500</v>
      </c>
      <c r="T31" s="45">
        <v>500</v>
      </c>
      <c r="U31" s="47"/>
      <c r="V31" s="48">
        <f t="shared" ref="V31:X83" si="23">O31/C31</f>
        <v>1</v>
      </c>
      <c r="W31" s="48" t="e">
        <f t="shared" si="23"/>
        <v>#DIV/0!</v>
      </c>
      <c r="X31" s="48">
        <f t="shared" si="23"/>
        <v>0</v>
      </c>
      <c r="Y31" s="48"/>
      <c r="Z31" s="48"/>
      <c r="AA31" s="48"/>
      <c r="AB31" s="48">
        <f t="shared" ref="AB31:AC83" si="24">S31/I31</f>
        <v>1</v>
      </c>
      <c r="AC31" s="48">
        <f t="shared" si="24"/>
        <v>1</v>
      </c>
      <c r="AD31" s="48"/>
      <c r="AE31" s="49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  <c r="BM31" s="50"/>
      <c r="BN31" s="50"/>
    </row>
    <row r="32" spans="1:66" s="51" customFormat="1" ht="21.95" customHeight="1" x14ac:dyDescent="0.25">
      <c r="A32" s="41">
        <v>10</v>
      </c>
      <c r="B32" s="58" t="s">
        <v>48</v>
      </c>
      <c r="C32" s="43">
        <f t="shared" si="21"/>
        <v>10</v>
      </c>
      <c r="D32" s="44">
        <f t="shared" si="8"/>
        <v>0</v>
      </c>
      <c r="E32" s="44">
        <f>I32</f>
        <v>10</v>
      </c>
      <c r="F32" s="43"/>
      <c r="G32" s="43"/>
      <c r="H32" s="43"/>
      <c r="I32" s="43">
        <f t="shared" si="9"/>
        <v>10</v>
      </c>
      <c r="J32" s="45">
        <v>10</v>
      </c>
      <c r="K32" s="43"/>
      <c r="L32" s="44">
        <f>N32</f>
        <v>10</v>
      </c>
      <c r="M32" s="44">
        <f t="shared" si="10"/>
        <v>0</v>
      </c>
      <c r="N32" s="44">
        <f>S32</f>
        <v>10</v>
      </c>
      <c r="O32" s="46">
        <f>SUM(P32,S32)</f>
        <v>10</v>
      </c>
      <c r="P32" s="43">
        <f t="shared" si="22"/>
        <v>0</v>
      </c>
      <c r="Q32" s="43"/>
      <c r="R32" s="43"/>
      <c r="S32" s="43">
        <f>T32</f>
        <v>10</v>
      </c>
      <c r="T32" s="45">
        <v>10</v>
      </c>
      <c r="U32" s="47"/>
      <c r="V32" s="48">
        <f t="shared" si="23"/>
        <v>1</v>
      </c>
      <c r="W32" s="48" t="e">
        <f t="shared" si="23"/>
        <v>#DIV/0!</v>
      </c>
      <c r="X32" s="48">
        <f t="shared" si="23"/>
        <v>0</v>
      </c>
      <c r="Y32" s="48"/>
      <c r="Z32" s="48"/>
      <c r="AA32" s="48"/>
      <c r="AB32" s="48">
        <f t="shared" si="24"/>
        <v>1</v>
      </c>
      <c r="AC32" s="48">
        <f t="shared" si="24"/>
        <v>1</v>
      </c>
      <c r="AD32" s="48"/>
      <c r="AE32" s="49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  <c r="BM32" s="50"/>
      <c r="BN32" s="50"/>
    </row>
    <row r="33" spans="1:66" s="51" customFormat="1" ht="21.95" customHeight="1" x14ac:dyDescent="0.25">
      <c r="A33" s="41">
        <v>11</v>
      </c>
      <c r="B33" s="54" t="s">
        <v>49</v>
      </c>
      <c r="C33" s="43">
        <f>C34</f>
        <v>390</v>
      </c>
      <c r="D33" s="44">
        <f t="shared" si="8"/>
        <v>0</v>
      </c>
      <c r="E33" s="44">
        <f t="shared" ref="E33:T33" si="25">E34</f>
        <v>390</v>
      </c>
      <c r="F33" s="43">
        <f t="shared" si="25"/>
        <v>0</v>
      </c>
      <c r="G33" s="43">
        <f t="shared" si="25"/>
        <v>0</v>
      </c>
      <c r="H33" s="43">
        <f t="shared" si="25"/>
        <v>0</v>
      </c>
      <c r="I33" s="43">
        <f t="shared" si="9"/>
        <v>390</v>
      </c>
      <c r="J33" s="43">
        <f t="shared" si="25"/>
        <v>390</v>
      </c>
      <c r="K33" s="43"/>
      <c r="L33" s="44">
        <f t="shared" si="25"/>
        <v>390</v>
      </c>
      <c r="M33" s="44">
        <f t="shared" si="10"/>
        <v>0</v>
      </c>
      <c r="N33" s="44">
        <f t="shared" si="25"/>
        <v>390</v>
      </c>
      <c r="O33" s="43">
        <f t="shared" si="25"/>
        <v>390</v>
      </c>
      <c r="P33" s="43">
        <f t="shared" si="25"/>
        <v>0</v>
      </c>
      <c r="Q33" s="43">
        <f t="shared" si="25"/>
        <v>0</v>
      </c>
      <c r="R33" s="43">
        <f t="shared" si="25"/>
        <v>0</v>
      </c>
      <c r="S33" s="43">
        <f t="shared" si="25"/>
        <v>390</v>
      </c>
      <c r="T33" s="43">
        <f t="shared" si="25"/>
        <v>390</v>
      </c>
      <c r="U33" s="47"/>
      <c r="V33" s="48">
        <f t="shared" si="23"/>
        <v>1</v>
      </c>
      <c r="W33" s="48" t="e">
        <f t="shared" si="23"/>
        <v>#DIV/0!</v>
      </c>
      <c r="X33" s="48">
        <f t="shared" si="23"/>
        <v>0</v>
      </c>
      <c r="Y33" s="48"/>
      <c r="Z33" s="48"/>
      <c r="AA33" s="48"/>
      <c r="AB33" s="48">
        <f t="shared" si="24"/>
        <v>1</v>
      </c>
      <c r="AC33" s="48">
        <f t="shared" si="24"/>
        <v>1</v>
      </c>
      <c r="AD33" s="48"/>
      <c r="AE33" s="49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</row>
    <row r="34" spans="1:66" s="51" customFormat="1" ht="21.95" customHeight="1" x14ac:dyDescent="0.25">
      <c r="A34" s="41"/>
      <c r="B34" s="58" t="s">
        <v>43</v>
      </c>
      <c r="C34" s="43">
        <f t="shared" si="21"/>
        <v>390</v>
      </c>
      <c r="D34" s="44">
        <f t="shared" si="8"/>
        <v>0</v>
      </c>
      <c r="E34" s="44">
        <f>I34</f>
        <v>390</v>
      </c>
      <c r="F34" s="43"/>
      <c r="G34" s="43"/>
      <c r="H34" s="43"/>
      <c r="I34" s="43">
        <f t="shared" si="9"/>
        <v>390</v>
      </c>
      <c r="J34" s="45">
        <f>(10000000+180000000+200000000)/1000000</f>
        <v>390</v>
      </c>
      <c r="K34" s="43"/>
      <c r="L34" s="44">
        <f>N34</f>
        <v>390</v>
      </c>
      <c r="M34" s="44">
        <f t="shared" si="10"/>
        <v>0</v>
      </c>
      <c r="N34" s="44">
        <f>S34</f>
        <v>390</v>
      </c>
      <c r="O34" s="46">
        <f>SUM(P34,S34)</f>
        <v>390</v>
      </c>
      <c r="P34" s="43">
        <f>SUM(Q34:R34)</f>
        <v>0</v>
      </c>
      <c r="Q34" s="43"/>
      <c r="R34" s="43"/>
      <c r="S34" s="43">
        <f>T34</f>
        <v>390</v>
      </c>
      <c r="T34" s="45">
        <v>390</v>
      </c>
      <c r="U34" s="47"/>
      <c r="V34" s="48">
        <f t="shared" si="23"/>
        <v>1</v>
      </c>
      <c r="W34" s="48" t="e">
        <f t="shared" si="23"/>
        <v>#DIV/0!</v>
      </c>
      <c r="X34" s="48">
        <f t="shared" si="23"/>
        <v>0</v>
      </c>
      <c r="Y34" s="48"/>
      <c r="Z34" s="48"/>
      <c r="AA34" s="48"/>
      <c r="AB34" s="48">
        <f t="shared" si="24"/>
        <v>1</v>
      </c>
      <c r="AC34" s="48">
        <f t="shared" si="24"/>
        <v>1</v>
      </c>
      <c r="AD34" s="48"/>
      <c r="AE34" s="49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</row>
    <row r="35" spans="1:66" s="51" customFormat="1" ht="21.95" customHeight="1" x14ac:dyDescent="0.25">
      <c r="A35" s="59" t="s">
        <v>50</v>
      </c>
      <c r="B35" s="54" t="s">
        <v>51</v>
      </c>
      <c r="C35" s="43">
        <f t="shared" si="21"/>
        <v>10</v>
      </c>
      <c r="D35" s="44">
        <f t="shared" si="8"/>
        <v>0</v>
      </c>
      <c r="E35" s="44">
        <f>I35</f>
        <v>10</v>
      </c>
      <c r="F35" s="43"/>
      <c r="G35" s="43"/>
      <c r="H35" s="43"/>
      <c r="I35" s="43">
        <f t="shared" si="9"/>
        <v>10</v>
      </c>
      <c r="J35" s="45">
        <v>10</v>
      </c>
      <c r="K35" s="43"/>
      <c r="L35" s="44">
        <f>N35</f>
        <v>10</v>
      </c>
      <c r="M35" s="44">
        <f t="shared" si="10"/>
        <v>0</v>
      </c>
      <c r="N35" s="44">
        <f>S35</f>
        <v>10</v>
      </c>
      <c r="O35" s="46">
        <f>SUM(P35,S35)</f>
        <v>10</v>
      </c>
      <c r="P35" s="43">
        <f>SUM(Q35:R35)</f>
        <v>0</v>
      </c>
      <c r="Q35" s="43"/>
      <c r="R35" s="43"/>
      <c r="S35" s="43">
        <f>T35</f>
        <v>10</v>
      </c>
      <c r="T35" s="45">
        <v>10</v>
      </c>
      <c r="U35" s="47"/>
      <c r="V35" s="48">
        <f t="shared" si="23"/>
        <v>1</v>
      </c>
      <c r="W35" s="48" t="e">
        <f t="shared" si="23"/>
        <v>#DIV/0!</v>
      </c>
      <c r="X35" s="48">
        <f t="shared" si="23"/>
        <v>0</v>
      </c>
      <c r="Y35" s="48"/>
      <c r="Z35" s="48"/>
      <c r="AA35" s="48"/>
      <c r="AB35" s="48">
        <f t="shared" si="24"/>
        <v>1</v>
      </c>
      <c r="AC35" s="48">
        <f t="shared" si="24"/>
        <v>1</v>
      </c>
      <c r="AD35" s="48"/>
      <c r="AE35" s="49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  <c r="BM35" s="50"/>
      <c r="BN35" s="50"/>
    </row>
    <row r="36" spans="1:66" s="51" customFormat="1" ht="21.95" customHeight="1" x14ac:dyDescent="0.25">
      <c r="A36" s="41">
        <v>13</v>
      </c>
      <c r="B36" s="58" t="s">
        <v>52</v>
      </c>
      <c r="C36" s="43">
        <f t="shared" si="21"/>
        <v>20</v>
      </c>
      <c r="D36" s="44">
        <f t="shared" si="8"/>
        <v>0</v>
      </c>
      <c r="E36" s="44">
        <f>I36</f>
        <v>20</v>
      </c>
      <c r="F36" s="43"/>
      <c r="G36" s="43"/>
      <c r="H36" s="43"/>
      <c r="I36" s="43">
        <f>J36+K36</f>
        <v>20</v>
      </c>
      <c r="J36" s="45">
        <v>20</v>
      </c>
      <c r="K36" s="43"/>
      <c r="L36" s="44">
        <f>N36</f>
        <v>20</v>
      </c>
      <c r="M36" s="44">
        <f t="shared" si="10"/>
        <v>0</v>
      </c>
      <c r="N36" s="44">
        <f>S36</f>
        <v>20</v>
      </c>
      <c r="O36" s="46">
        <f>SUM(P36,S36)</f>
        <v>20</v>
      </c>
      <c r="P36" s="43">
        <f>SUM(Q36:R36)</f>
        <v>0</v>
      </c>
      <c r="Q36" s="43"/>
      <c r="R36" s="43"/>
      <c r="S36" s="43">
        <f>T36</f>
        <v>20</v>
      </c>
      <c r="T36" s="45">
        <v>20</v>
      </c>
      <c r="U36" s="47"/>
      <c r="V36" s="48">
        <f t="shared" si="23"/>
        <v>1</v>
      </c>
      <c r="W36" s="48" t="e">
        <f t="shared" si="23"/>
        <v>#DIV/0!</v>
      </c>
      <c r="X36" s="48">
        <f t="shared" si="23"/>
        <v>0</v>
      </c>
      <c r="Y36" s="48"/>
      <c r="Z36" s="48"/>
      <c r="AA36" s="48"/>
      <c r="AB36" s="48">
        <f t="shared" si="24"/>
        <v>1</v>
      </c>
      <c r="AC36" s="48">
        <f t="shared" si="24"/>
        <v>1</v>
      </c>
      <c r="AD36" s="48"/>
      <c r="AE36" s="49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  <c r="BM36" s="50"/>
      <c r="BN36" s="50"/>
    </row>
    <row r="37" spans="1:66" s="51" customFormat="1" ht="21.95" customHeight="1" x14ac:dyDescent="0.25">
      <c r="A37" s="41">
        <v>14</v>
      </c>
      <c r="B37" s="58" t="s">
        <v>53</v>
      </c>
      <c r="C37" s="43">
        <f t="shared" si="21"/>
        <v>10</v>
      </c>
      <c r="D37" s="44">
        <f t="shared" si="8"/>
        <v>0</v>
      </c>
      <c r="E37" s="44">
        <f>I37</f>
        <v>10</v>
      </c>
      <c r="F37" s="43"/>
      <c r="G37" s="43"/>
      <c r="H37" s="43"/>
      <c r="I37" s="43">
        <f>J37+K37</f>
        <v>10</v>
      </c>
      <c r="J37" s="45">
        <v>10</v>
      </c>
      <c r="K37" s="43"/>
      <c r="L37" s="44">
        <f>N37</f>
        <v>0</v>
      </c>
      <c r="M37" s="44">
        <f t="shared" si="10"/>
        <v>0</v>
      </c>
      <c r="N37" s="44">
        <f>S37</f>
        <v>0</v>
      </c>
      <c r="O37" s="46">
        <f>SUM(P37,S37)</f>
        <v>0</v>
      </c>
      <c r="P37" s="43">
        <f>SUM(Q37:R37)</f>
        <v>0</v>
      </c>
      <c r="Q37" s="43"/>
      <c r="R37" s="43"/>
      <c r="S37" s="43">
        <f>T37</f>
        <v>0</v>
      </c>
      <c r="T37" s="45"/>
      <c r="U37" s="47"/>
      <c r="V37" s="48">
        <f t="shared" si="23"/>
        <v>0</v>
      </c>
      <c r="W37" s="48" t="e">
        <f t="shared" si="23"/>
        <v>#DIV/0!</v>
      </c>
      <c r="X37" s="48">
        <f t="shared" si="23"/>
        <v>0</v>
      </c>
      <c r="Y37" s="48"/>
      <c r="Z37" s="48"/>
      <c r="AA37" s="48"/>
      <c r="AB37" s="48">
        <f t="shared" si="24"/>
        <v>0</v>
      </c>
      <c r="AC37" s="48">
        <f t="shared" si="24"/>
        <v>0</v>
      </c>
      <c r="AD37" s="48"/>
      <c r="AE37" s="49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</row>
    <row r="38" spans="1:66" s="51" customFormat="1" ht="21.95" customHeight="1" x14ac:dyDescent="0.25">
      <c r="A38" s="41">
        <v>15</v>
      </c>
      <c r="B38" s="58" t="s">
        <v>54</v>
      </c>
      <c r="C38" s="43">
        <f>E38+D38</f>
        <v>20043</v>
      </c>
      <c r="D38" s="44">
        <f>F38</f>
        <v>20043</v>
      </c>
      <c r="E38" s="44">
        <f>I38</f>
        <v>0</v>
      </c>
      <c r="F38" s="43">
        <f>SUM(G38:H38)</f>
        <v>20043</v>
      </c>
      <c r="G38" s="43">
        <v>20043</v>
      </c>
      <c r="H38" s="43"/>
      <c r="I38" s="43">
        <f t="shared" si="9"/>
        <v>0</v>
      </c>
      <c r="J38" s="45"/>
      <c r="K38" s="43"/>
      <c r="L38" s="44">
        <f>O38+S38</f>
        <v>6685.2079999999996</v>
      </c>
      <c r="M38" s="44">
        <f t="shared" si="10"/>
        <v>6685.2079999999996</v>
      </c>
      <c r="N38" s="44">
        <f>S38</f>
        <v>0</v>
      </c>
      <c r="O38" s="46">
        <f>SUM(P38,S38)</f>
        <v>6685.2079999999996</v>
      </c>
      <c r="P38" s="43">
        <f>SUM(Q38:R38)</f>
        <v>6685.2079999999996</v>
      </c>
      <c r="Q38" s="43">
        <v>6685.2079999999996</v>
      </c>
      <c r="R38" s="43"/>
      <c r="S38" s="43">
        <f>T38</f>
        <v>0</v>
      </c>
      <c r="T38" s="45"/>
      <c r="U38" s="47"/>
      <c r="V38" s="48">
        <f t="shared" si="23"/>
        <v>0.33354328194382077</v>
      </c>
      <c r="W38" s="48">
        <f t="shared" si="23"/>
        <v>0.33354328194382077</v>
      </c>
      <c r="X38" s="48" t="e">
        <f t="shared" si="23"/>
        <v>#DIV/0!</v>
      </c>
      <c r="Y38" s="48">
        <f t="shared" ref="Y38:Z81" si="26">P38/F38</f>
        <v>0.33354328194382077</v>
      </c>
      <c r="Z38" s="48">
        <f t="shared" si="26"/>
        <v>0.33354328194382077</v>
      </c>
      <c r="AA38" s="48"/>
      <c r="AB38" s="48"/>
      <c r="AC38" s="48"/>
      <c r="AD38" s="48"/>
      <c r="AE38" s="49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</row>
    <row r="39" spans="1:66" s="60" customFormat="1" ht="24.95" customHeight="1" x14ac:dyDescent="0.25">
      <c r="A39" s="31" t="s">
        <v>55</v>
      </c>
      <c r="B39" s="37" t="s">
        <v>56</v>
      </c>
      <c r="C39" s="33">
        <f>C40+C42+C45+C47+C48+C49+C50+C52+C54+C57+C58+C59+SUM(C62:C66)</f>
        <v>16981.84</v>
      </c>
      <c r="D39" s="33">
        <f t="shared" ref="D39:U39" si="27">D40+D42+D45+D47+D48+D49+D50+D52+D54+D57+D58+D59+SUM(D62:D66)</f>
        <v>5181.29</v>
      </c>
      <c r="E39" s="33">
        <f t="shared" si="27"/>
        <v>11800.550000000001</v>
      </c>
      <c r="F39" s="33">
        <f t="shared" si="27"/>
        <v>5181.29</v>
      </c>
      <c r="G39" s="33">
        <f t="shared" si="27"/>
        <v>5181.29</v>
      </c>
      <c r="H39" s="33">
        <f t="shared" si="27"/>
        <v>0</v>
      </c>
      <c r="I39" s="33">
        <f t="shared" si="27"/>
        <v>11800.550000000001</v>
      </c>
      <c r="J39" s="33">
        <f t="shared" si="27"/>
        <v>11800.550000000001</v>
      </c>
      <c r="K39" s="33">
        <f t="shared" si="27"/>
        <v>0</v>
      </c>
      <c r="L39" s="33">
        <f t="shared" si="27"/>
        <v>15630.828350999998</v>
      </c>
      <c r="M39" s="33">
        <f t="shared" si="27"/>
        <v>3907.63</v>
      </c>
      <c r="N39" s="33">
        <f t="shared" si="27"/>
        <v>11723.198350999997</v>
      </c>
      <c r="O39" s="33">
        <f t="shared" si="27"/>
        <v>15630.828351</v>
      </c>
      <c r="P39" s="33">
        <f t="shared" si="27"/>
        <v>3907.63</v>
      </c>
      <c r="Q39" s="33">
        <f t="shared" si="27"/>
        <v>3907.63</v>
      </c>
      <c r="R39" s="33">
        <f t="shared" si="27"/>
        <v>0</v>
      </c>
      <c r="S39" s="33">
        <f t="shared" si="27"/>
        <v>11723.198350999997</v>
      </c>
      <c r="T39" s="33">
        <f t="shared" si="27"/>
        <v>11723.198350999997</v>
      </c>
      <c r="U39" s="33">
        <f t="shared" si="27"/>
        <v>0</v>
      </c>
      <c r="V39" s="34">
        <f t="shared" si="23"/>
        <v>0.92044374172645604</v>
      </c>
      <c r="W39" s="34">
        <f t="shared" si="23"/>
        <v>0.75418090861542209</v>
      </c>
      <c r="X39" s="34">
        <f t="shared" si="23"/>
        <v>0.33113965027053821</v>
      </c>
      <c r="Y39" s="34">
        <f t="shared" si="26"/>
        <v>0.75418090861542209</v>
      </c>
      <c r="Z39" s="34">
        <f t="shared" si="26"/>
        <v>0.75418090861542209</v>
      </c>
      <c r="AA39" s="34"/>
      <c r="AB39" s="34">
        <f t="shared" si="24"/>
        <v>0.99344508103435825</v>
      </c>
      <c r="AC39" s="34">
        <f t="shared" si="24"/>
        <v>0.99344508103435825</v>
      </c>
      <c r="AD39" s="34"/>
      <c r="AE39" s="35">
        <v>11723198351</v>
      </c>
    </row>
    <row r="40" spans="1:66" s="57" customFormat="1" ht="21.95" customHeight="1" x14ac:dyDescent="0.25">
      <c r="A40" s="41">
        <v>1</v>
      </c>
      <c r="B40" s="42" t="s">
        <v>57</v>
      </c>
      <c r="C40" s="43">
        <f>C41</f>
        <v>4146.6610000000001</v>
      </c>
      <c r="D40" s="44">
        <f t="shared" ref="D40:D66" si="28">F40</f>
        <v>982</v>
      </c>
      <c r="E40" s="44">
        <f t="shared" ref="E40:J40" si="29">E41</f>
        <v>3164.6610000000001</v>
      </c>
      <c r="F40" s="43">
        <f t="shared" si="29"/>
        <v>982</v>
      </c>
      <c r="G40" s="43">
        <f t="shared" si="29"/>
        <v>982</v>
      </c>
      <c r="H40" s="43">
        <f t="shared" si="29"/>
        <v>0</v>
      </c>
      <c r="I40" s="43">
        <f t="shared" si="29"/>
        <v>3164.6610000000001</v>
      </c>
      <c r="J40" s="43">
        <f t="shared" si="29"/>
        <v>3164.6610000000001</v>
      </c>
      <c r="K40" s="43"/>
      <c r="L40" s="44">
        <f>SUM(M40:N40)</f>
        <v>4118.2525000000005</v>
      </c>
      <c r="M40" s="44">
        <f t="shared" si="10"/>
        <v>982</v>
      </c>
      <c r="N40" s="44">
        <f>S40</f>
        <v>3136.2525000000001</v>
      </c>
      <c r="O40" s="43">
        <f t="shared" ref="O40:T40" si="30">O41</f>
        <v>4118.2525000000005</v>
      </c>
      <c r="P40" s="43">
        <f t="shared" si="30"/>
        <v>982</v>
      </c>
      <c r="Q40" s="43">
        <f t="shared" si="30"/>
        <v>982</v>
      </c>
      <c r="R40" s="43">
        <f t="shared" si="30"/>
        <v>0</v>
      </c>
      <c r="S40" s="43">
        <f t="shared" si="30"/>
        <v>3136.2525000000001</v>
      </c>
      <c r="T40" s="43">
        <f t="shared" si="30"/>
        <v>3136.2525000000001</v>
      </c>
      <c r="U40" s="47"/>
      <c r="V40" s="48">
        <f t="shared" si="23"/>
        <v>0.99314906620049248</v>
      </c>
      <c r="W40" s="48">
        <f t="shared" si="23"/>
        <v>1</v>
      </c>
      <c r="X40" s="48">
        <f t="shared" si="23"/>
        <v>0.31030179851807194</v>
      </c>
      <c r="Y40" s="48">
        <f t="shared" si="26"/>
        <v>1</v>
      </c>
      <c r="Z40" s="48">
        <f t="shared" si="26"/>
        <v>1</v>
      </c>
      <c r="AA40" s="48"/>
      <c r="AB40" s="48">
        <f t="shared" si="24"/>
        <v>0.99102320912097697</v>
      </c>
      <c r="AC40" s="48">
        <f t="shared" si="24"/>
        <v>0.99102320912097697</v>
      </c>
      <c r="AD40" s="48"/>
      <c r="AE40" s="49"/>
    </row>
    <row r="41" spans="1:66" s="51" customFormat="1" ht="21.95" customHeight="1" x14ac:dyDescent="0.25">
      <c r="A41" s="41"/>
      <c r="B41" s="58" t="s">
        <v>43</v>
      </c>
      <c r="C41" s="43">
        <f>E41+D41</f>
        <v>4146.6610000000001</v>
      </c>
      <c r="D41" s="44">
        <f t="shared" si="28"/>
        <v>982</v>
      </c>
      <c r="E41" s="44">
        <f>J41</f>
        <v>3164.6610000000001</v>
      </c>
      <c r="F41" s="43">
        <f>SUM(G41:H41)</f>
        <v>982</v>
      </c>
      <c r="G41" s="43">
        <v>982</v>
      </c>
      <c r="H41" s="43"/>
      <c r="I41" s="43">
        <f>J41+K41</f>
        <v>3164.6610000000001</v>
      </c>
      <c r="J41" s="45">
        <v>3164.6610000000001</v>
      </c>
      <c r="K41" s="43"/>
      <c r="L41" s="44">
        <f t="shared" ref="L41:L75" si="31">SUM(M41:N41)</f>
        <v>4118.2525000000005</v>
      </c>
      <c r="M41" s="44">
        <f t="shared" si="10"/>
        <v>982</v>
      </c>
      <c r="N41" s="44">
        <f>S41</f>
        <v>3136.2525000000001</v>
      </c>
      <c r="O41" s="46">
        <f>SUM(P41,S41)</f>
        <v>4118.2525000000005</v>
      </c>
      <c r="P41" s="43">
        <f>SUM(Q41:R41)</f>
        <v>982</v>
      </c>
      <c r="Q41" s="43">
        <v>982</v>
      </c>
      <c r="R41" s="43"/>
      <c r="S41" s="43">
        <f>T41+U41</f>
        <v>3136.2525000000001</v>
      </c>
      <c r="T41" s="45">
        <f>(28148000+236301500+2871803000)/1000000</f>
        <v>3136.2525000000001</v>
      </c>
      <c r="U41" s="47"/>
      <c r="V41" s="48">
        <f t="shared" si="23"/>
        <v>0.99314906620049248</v>
      </c>
      <c r="W41" s="48">
        <f t="shared" si="23"/>
        <v>1</v>
      </c>
      <c r="X41" s="48">
        <f t="shared" si="23"/>
        <v>0.31030179851807194</v>
      </c>
      <c r="Y41" s="48">
        <f t="shared" si="26"/>
        <v>1</v>
      </c>
      <c r="Z41" s="48">
        <f t="shared" si="26"/>
        <v>1</v>
      </c>
      <c r="AA41" s="48"/>
      <c r="AB41" s="48">
        <f t="shared" si="24"/>
        <v>0.99102320912097697</v>
      </c>
      <c r="AC41" s="48">
        <f t="shared" si="24"/>
        <v>0.99102320912097697</v>
      </c>
      <c r="AD41" s="48"/>
      <c r="AE41" s="49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  <c r="BM41" s="50"/>
      <c r="BN41" s="50"/>
    </row>
    <row r="42" spans="1:66" s="57" customFormat="1" ht="21.95" customHeight="1" x14ac:dyDescent="0.25">
      <c r="A42" s="41">
        <v>2</v>
      </c>
      <c r="B42" s="54" t="s">
        <v>40</v>
      </c>
      <c r="C42" s="43">
        <f>C43+C44</f>
        <v>7234.0119999999997</v>
      </c>
      <c r="D42" s="44">
        <f t="shared" si="28"/>
        <v>3712.29</v>
      </c>
      <c r="E42" s="44">
        <f t="shared" ref="E42:J42" si="32">E43+E44</f>
        <v>3521.7219999999998</v>
      </c>
      <c r="F42" s="43">
        <f t="shared" si="32"/>
        <v>3712.29</v>
      </c>
      <c r="G42" s="43">
        <f t="shared" si="32"/>
        <v>3712.29</v>
      </c>
      <c r="H42" s="43">
        <f t="shared" si="32"/>
        <v>0</v>
      </c>
      <c r="I42" s="43">
        <f t="shared" si="32"/>
        <v>3521.7219999999998</v>
      </c>
      <c r="J42" s="43">
        <f t="shared" si="32"/>
        <v>3521.7219999999998</v>
      </c>
      <c r="K42" s="43"/>
      <c r="L42" s="44">
        <f t="shared" si="31"/>
        <v>6294.07719</v>
      </c>
      <c r="M42" s="44">
        <f t="shared" si="10"/>
        <v>2774.63</v>
      </c>
      <c r="N42" s="44">
        <f t="shared" ref="N42:N49" si="33">S42</f>
        <v>3519.4471899999999</v>
      </c>
      <c r="O42" s="43">
        <f t="shared" ref="O42:T42" si="34">O43+O44</f>
        <v>6294.0771900000009</v>
      </c>
      <c r="P42" s="43">
        <f t="shared" si="34"/>
        <v>2774.63</v>
      </c>
      <c r="Q42" s="43">
        <f t="shared" si="34"/>
        <v>2774.63</v>
      </c>
      <c r="R42" s="43">
        <f t="shared" si="34"/>
        <v>0</v>
      </c>
      <c r="S42" s="43">
        <f t="shared" si="34"/>
        <v>3519.4471899999999</v>
      </c>
      <c r="T42" s="43">
        <f t="shared" si="34"/>
        <v>3519.4471899999999</v>
      </c>
      <c r="U42" s="47"/>
      <c r="V42" s="48">
        <f t="shared" si="23"/>
        <v>0.87006728631359764</v>
      </c>
      <c r="W42" s="48">
        <f t="shared" si="23"/>
        <v>0.74741736232891287</v>
      </c>
      <c r="X42" s="48">
        <f t="shared" si="23"/>
        <v>0.78786173354966693</v>
      </c>
      <c r="Y42" s="48">
        <f t="shared" si="26"/>
        <v>0.74741736232891287</v>
      </c>
      <c r="Z42" s="48">
        <f t="shared" si="26"/>
        <v>0.74741736232891287</v>
      </c>
      <c r="AA42" s="48"/>
      <c r="AB42" s="48">
        <f t="shared" si="24"/>
        <v>0.99935406315433195</v>
      </c>
      <c r="AC42" s="48">
        <f t="shared" si="24"/>
        <v>0.99935406315433195</v>
      </c>
      <c r="AD42" s="48"/>
      <c r="AE42" s="49"/>
    </row>
    <row r="43" spans="1:66" s="51" customFormat="1" ht="35.1" customHeight="1" x14ac:dyDescent="0.25">
      <c r="A43" s="41"/>
      <c r="B43" s="58" t="s">
        <v>58</v>
      </c>
      <c r="C43" s="43">
        <f t="shared" ref="C43:C44" si="35">E43+D43</f>
        <v>6775.1849999999995</v>
      </c>
      <c r="D43" s="44">
        <f t="shared" si="28"/>
        <v>3712.29</v>
      </c>
      <c r="E43" s="44">
        <f>J43</f>
        <v>3062.895</v>
      </c>
      <c r="F43" s="43">
        <f>SUM(G43:H43)</f>
        <v>3712.29</v>
      </c>
      <c r="G43" s="43">
        <v>3712.29</v>
      </c>
      <c r="H43" s="43"/>
      <c r="I43" s="43">
        <f>J43+K43</f>
        <v>3062.895</v>
      </c>
      <c r="J43" s="45">
        <f>(2662895000+400000000)/1000000</f>
        <v>3062.895</v>
      </c>
      <c r="K43" s="43"/>
      <c r="L43" s="44">
        <f t="shared" si="31"/>
        <v>5835.2501900000007</v>
      </c>
      <c r="M43" s="44">
        <f t="shared" si="10"/>
        <v>2774.63</v>
      </c>
      <c r="N43" s="44">
        <f t="shared" si="33"/>
        <v>3060.6201900000001</v>
      </c>
      <c r="O43" s="46">
        <f>SUM(P43,S43)</f>
        <v>5835.2501900000007</v>
      </c>
      <c r="P43" s="43">
        <f t="shared" ref="P43:P44" si="36">SUM(Q43:R43)</f>
        <v>2774.63</v>
      </c>
      <c r="Q43" s="43">
        <v>2774.63</v>
      </c>
      <c r="R43" s="43"/>
      <c r="S43" s="43">
        <f>T43+U43</f>
        <v>3060.6201900000001</v>
      </c>
      <c r="T43" s="45">
        <v>3060.6201900000001</v>
      </c>
      <c r="U43" s="47"/>
      <c r="V43" s="48">
        <f t="shared" si="23"/>
        <v>0.86126802293959515</v>
      </c>
      <c r="W43" s="48">
        <f t="shared" si="23"/>
        <v>0.74741736232891287</v>
      </c>
      <c r="X43" s="48">
        <f t="shared" si="23"/>
        <v>0.90588479200233774</v>
      </c>
      <c r="Y43" s="48">
        <f t="shared" si="26"/>
        <v>0.74741736232891287</v>
      </c>
      <c r="Z43" s="48">
        <f t="shared" si="26"/>
        <v>0.74741736232891287</v>
      </c>
      <c r="AA43" s="48"/>
      <c r="AB43" s="48">
        <f t="shared" si="24"/>
        <v>0.99925730069101293</v>
      </c>
      <c r="AC43" s="48">
        <f t="shared" si="24"/>
        <v>0.99925730069101293</v>
      </c>
      <c r="AD43" s="48"/>
      <c r="AE43" s="49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  <c r="BM43" s="50"/>
      <c r="BN43" s="50"/>
    </row>
    <row r="44" spans="1:66" s="51" customFormat="1" ht="21.95" customHeight="1" x14ac:dyDescent="0.25">
      <c r="A44" s="41"/>
      <c r="B44" s="58" t="s">
        <v>41</v>
      </c>
      <c r="C44" s="43">
        <f t="shared" si="35"/>
        <v>458.827</v>
      </c>
      <c r="D44" s="44">
        <f t="shared" si="28"/>
        <v>0</v>
      </c>
      <c r="E44" s="44">
        <f>J44</f>
        <v>458.827</v>
      </c>
      <c r="F44" s="43"/>
      <c r="G44" s="43"/>
      <c r="H44" s="43"/>
      <c r="I44" s="43">
        <f>J44+K44</f>
        <v>458.827</v>
      </c>
      <c r="J44" s="45">
        <v>458.827</v>
      </c>
      <c r="K44" s="43"/>
      <c r="L44" s="44">
        <f t="shared" si="31"/>
        <v>458.827</v>
      </c>
      <c r="M44" s="44">
        <f t="shared" si="10"/>
        <v>0</v>
      </c>
      <c r="N44" s="44">
        <f t="shared" si="33"/>
        <v>458.827</v>
      </c>
      <c r="O44" s="46">
        <f>SUM(P44,S44)</f>
        <v>458.827</v>
      </c>
      <c r="P44" s="43">
        <f t="shared" si="36"/>
        <v>0</v>
      </c>
      <c r="Q44" s="43"/>
      <c r="R44" s="43"/>
      <c r="S44" s="43">
        <f>T44+U44</f>
        <v>458.827</v>
      </c>
      <c r="T44" s="45">
        <f>(50000000+408827000)/1000000</f>
        <v>458.827</v>
      </c>
      <c r="U44" s="47"/>
      <c r="V44" s="48">
        <f t="shared" si="23"/>
        <v>1</v>
      </c>
      <c r="W44" s="48" t="e">
        <f t="shared" si="23"/>
        <v>#DIV/0!</v>
      </c>
      <c r="X44" s="48">
        <f t="shared" si="23"/>
        <v>0</v>
      </c>
      <c r="Y44" s="48"/>
      <c r="Z44" s="48"/>
      <c r="AA44" s="48"/>
      <c r="AB44" s="48">
        <f t="shared" si="24"/>
        <v>1</v>
      </c>
      <c r="AC44" s="48">
        <f t="shared" si="24"/>
        <v>1</v>
      </c>
      <c r="AD44" s="48"/>
      <c r="AE44" s="49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  <c r="BM44" s="50"/>
      <c r="BN44" s="50"/>
    </row>
    <row r="45" spans="1:66" s="57" customFormat="1" ht="21.95" customHeight="1" x14ac:dyDescent="0.25">
      <c r="A45" s="41">
        <v>3</v>
      </c>
      <c r="B45" s="54" t="s">
        <v>42</v>
      </c>
      <c r="C45" s="43">
        <f t="shared" ref="C45:T45" si="37">C46</f>
        <v>1940</v>
      </c>
      <c r="D45" s="44">
        <f t="shared" si="28"/>
        <v>0</v>
      </c>
      <c r="E45" s="44">
        <f t="shared" si="37"/>
        <v>1940</v>
      </c>
      <c r="F45" s="43">
        <f t="shared" si="37"/>
        <v>0</v>
      </c>
      <c r="G45" s="43">
        <f t="shared" si="37"/>
        <v>0</v>
      </c>
      <c r="H45" s="43">
        <f t="shared" si="37"/>
        <v>0</v>
      </c>
      <c r="I45" s="43">
        <f t="shared" si="37"/>
        <v>1940</v>
      </c>
      <c r="J45" s="43">
        <f t="shared" si="37"/>
        <v>1940</v>
      </c>
      <c r="K45" s="43"/>
      <c r="L45" s="44">
        <f t="shared" si="31"/>
        <v>1926.6713999999999</v>
      </c>
      <c r="M45" s="44">
        <f t="shared" si="10"/>
        <v>0</v>
      </c>
      <c r="N45" s="44">
        <f t="shared" si="33"/>
        <v>1926.6713999999999</v>
      </c>
      <c r="O45" s="43">
        <f t="shared" si="37"/>
        <v>1926.6713999999999</v>
      </c>
      <c r="P45" s="43">
        <f t="shared" si="37"/>
        <v>0</v>
      </c>
      <c r="Q45" s="43">
        <f t="shared" si="37"/>
        <v>0</v>
      </c>
      <c r="R45" s="43">
        <f t="shared" si="37"/>
        <v>0</v>
      </c>
      <c r="S45" s="43">
        <f t="shared" si="37"/>
        <v>1926.6713999999999</v>
      </c>
      <c r="T45" s="43">
        <f t="shared" si="37"/>
        <v>1926.6713999999999</v>
      </c>
      <c r="U45" s="47"/>
      <c r="V45" s="48">
        <f t="shared" si="23"/>
        <v>0.99312958762886594</v>
      </c>
      <c r="W45" s="48" t="e">
        <f t="shared" si="23"/>
        <v>#DIV/0!</v>
      </c>
      <c r="X45" s="48">
        <f t="shared" si="23"/>
        <v>0</v>
      </c>
      <c r="Y45" s="48"/>
      <c r="Z45" s="48"/>
      <c r="AA45" s="48"/>
      <c r="AB45" s="48">
        <f t="shared" si="24"/>
        <v>0.99312958762886594</v>
      </c>
      <c r="AC45" s="48">
        <f t="shared" si="24"/>
        <v>0.99312958762886594</v>
      </c>
      <c r="AD45" s="48"/>
      <c r="AE45" s="49"/>
    </row>
    <row r="46" spans="1:66" s="51" customFormat="1" ht="21.95" customHeight="1" x14ac:dyDescent="0.25">
      <c r="A46" s="41"/>
      <c r="B46" s="58" t="s">
        <v>43</v>
      </c>
      <c r="C46" s="43">
        <f>E46+D46</f>
        <v>1940</v>
      </c>
      <c r="D46" s="44">
        <f t="shared" si="28"/>
        <v>0</v>
      </c>
      <c r="E46" s="44">
        <f>J46</f>
        <v>1940</v>
      </c>
      <c r="F46" s="43"/>
      <c r="G46" s="43"/>
      <c r="H46" s="43"/>
      <c r="I46" s="43">
        <f>J46+K46</f>
        <v>1940</v>
      </c>
      <c r="J46" s="45">
        <v>1940</v>
      </c>
      <c r="K46" s="43"/>
      <c r="L46" s="44">
        <f t="shared" si="31"/>
        <v>1926.6713999999999</v>
      </c>
      <c r="M46" s="44">
        <f t="shared" si="10"/>
        <v>0</v>
      </c>
      <c r="N46" s="44">
        <f t="shared" si="33"/>
        <v>1926.6713999999999</v>
      </c>
      <c r="O46" s="46">
        <f>SUM(P46,S46)</f>
        <v>1926.6713999999999</v>
      </c>
      <c r="P46" s="43">
        <f t="shared" ref="P46:P49" si="38">SUM(Q46:R46)</f>
        <v>0</v>
      </c>
      <c r="Q46" s="43"/>
      <c r="R46" s="43"/>
      <c r="S46" s="43">
        <f>T46+U46</f>
        <v>1926.6713999999999</v>
      </c>
      <c r="T46" s="45">
        <v>1926.6713999999999</v>
      </c>
      <c r="U46" s="47"/>
      <c r="V46" s="48">
        <f t="shared" si="23"/>
        <v>0.99312958762886594</v>
      </c>
      <c r="W46" s="48" t="e">
        <f t="shared" si="23"/>
        <v>#DIV/0!</v>
      </c>
      <c r="X46" s="48">
        <f t="shared" si="23"/>
        <v>0</v>
      </c>
      <c r="Y46" s="48"/>
      <c r="Z46" s="48"/>
      <c r="AA46" s="48"/>
      <c r="AB46" s="48">
        <f t="shared" si="24"/>
        <v>0.99312958762886594</v>
      </c>
      <c r="AC46" s="48">
        <f t="shared" si="24"/>
        <v>0.99312958762886594</v>
      </c>
      <c r="AD46" s="48"/>
      <c r="AE46" s="49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  <c r="BM46" s="50"/>
      <c r="BN46" s="50"/>
    </row>
    <row r="47" spans="1:66" s="57" customFormat="1" ht="21.95" customHeight="1" x14ac:dyDescent="0.25">
      <c r="A47" s="41">
        <v>4</v>
      </c>
      <c r="B47" s="54" t="s">
        <v>59</v>
      </c>
      <c r="C47" s="43">
        <f t="shared" ref="C47:C65" si="39">E47+D47</f>
        <v>565.25</v>
      </c>
      <c r="D47" s="44">
        <f t="shared" si="28"/>
        <v>0</v>
      </c>
      <c r="E47" s="44">
        <f>J47</f>
        <v>565.25</v>
      </c>
      <c r="F47" s="43"/>
      <c r="G47" s="43"/>
      <c r="H47" s="43"/>
      <c r="I47" s="43">
        <f>J47+K47</f>
        <v>565.25</v>
      </c>
      <c r="J47" s="45">
        <v>565.25</v>
      </c>
      <c r="K47" s="43"/>
      <c r="L47" s="44">
        <f t="shared" si="31"/>
        <v>564.70349999999996</v>
      </c>
      <c r="M47" s="44">
        <f t="shared" si="10"/>
        <v>0</v>
      </c>
      <c r="N47" s="44">
        <f t="shared" si="33"/>
        <v>564.70349999999996</v>
      </c>
      <c r="O47" s="46">
        <f>SUM(P47,S47)</f>
        <v>564.70349999999996</v>
      </c>
      <c r="P47" s="43">
        <f t="shared" si="38"/>
        <v>0</v>
      </c>
      <c r="Q47" s="43"/>
      <c r="R47" s="43"/>
      <c r="S47" s="43">
        <f>T47+U47</f>
        <v>564.70349999999996</v>
      </c>
      <c r="T47" s="45">
        <v>564.70349999999996</v>
      </c>
      <c r="U47" s="47"/>
      <c r="V47" s="48">
        <f t="shared" si="23"/>
        <v>0.99903317116320201</v>
      </c>
      <c r="W47" s="48" t="e">
        <f t="shared" si="23"/>
        <v>#DIV/0!</v>
      </c>
      <c r="X47" s="48">
        <f t="shared" si="23"/>
        <v>0</v>
      </c>
      <c r="Y47" s="48"/>
      <c r="Z47" s="48"/>
      <c r="AA47" s="48"/>
      <c r="AB47" s="48">
        <f t="shared" si="24"/>
        <v>0.99903317116320201</v>
      </c>
      <c r="AC47" s="48">
        <f t="shared" si="24"/>
        <v>0.99903317116320201</v>
      </c>
      <c r="AD47" s="48"/>
      <c r="AE47" s="49"/>
    </row>
    <row r="48" spans="1:66" s="57" customFormat="1" ht="21.95" customHeight="1" x14ac:dyDescent="0.25">
      <c r="A48" s="41">
        <v>5</v>
      </c>
      <c r="B48" s="54" t="s">
        <v>60</v>
      </c>
      <c r="C48" s="43">
        <f t="shared" si="39"/>
        <v>25</v>
      </c>
      <c r="D48" s="44">
        <f t="shared" si="28"/>
        <v>0</v>
      </c>
      <c r="E48" s="44">
        <f>J48</f>
        <v>25</v>
      </c>
      <c r="F48" s="43"/>
      <c r="G48" s="43"/>
      <c r="H48" s="43"/>
      <c r="I48" s="43">
        <f>J48+K48</f>
        <v>25</v>
      </c>
      <c r="J48" s="45">
        <v>25</v>
      </c>
      <c r="K48" s="43"/>
      <c r="L48" s="44">
        <f t="shared" si="31"/>
        <v>25</v>
      </c>
      <c r="M48" s="44">
        <f t="shared" si="10"/>
        <v>0</v>
      </c>
      <c r="N48" s="44">
        <f t="shared" si="33"/>
        <v>25</v>
      </c>
      <c r="O48" s="46">
        <f>SUM(P48,S48)</f>
        <v>25</v>
      </c>
      <c r="P48" s="43">
        <f t="shared" si="38"/>
        <v>0</v>
      </c>
      <c r="Q48" s="43"/>
      <c r="R48" s="43"/>
      <c r="S48" s="43">
        <f>T48+U48</f>
        <v>25</v>
      </c>
      <c r="T48" s="45">
        <v>25</v>
      </c>
      <c r="U48" s="47"/>
      <c r="V48" s="48">
        <f t="shared" si="23"/>
        <v>1</v>
      </c>
      <c r="W48" s="48" t="e">
        <f t="shared" si="23"/>
        <v>#DIV/0!</v>
      </c>
      <c r="X48" s="48">
        <f t="shared" si="23"/>
        <v>0</v>
      </c>
      <c r="Y48" s="48"/>
      <c r="Z48" s="48"/>
      <c r="AA48" s="48"/>
      <c r="AB48" s="48">
        <f t="shared" si="24"/>
        <v>1</v>
      </c>
      <c r="AC48" s="48">
        <f t="shared" si="24"/>
        <v>1</v>
      </c>
      <c r="AD48" s="48"/>
      <c r="AE48" s="49"/>
    </row>
    <row r="49" spans="1:66" s="57" customFormat="1" ht="21.95" customHeight="1" x14ac:dyDescent="0.25">
      <c r="A49" s="41">
        <v>6</v>
      </c>
      <c r="B49" s="54" t="s">
        <v>37</v>
      </c>
      <c r="C49" s="43">
        <f t="shared" si="39"/>
        <v>100</v>
      </c>
      <c r="D49" s="44">
        <f t="shared" si="28"/>
        <v>0</v>
      </c>
      <c r="E49" s="44">
        <f>J49</f>
        <v>100</v>
      </c>
      <c r="F49" s="43"/>
      <c r="G49" s="43"/>
      <c r="H49" s="43"/>
      <c r="I49" s="43">
        <f>J49+K49</f>
        <v>100</v>
      </c>
      <c r="J49" s="45">
        <v>100</v>
      </c>
      <c r="K49" s="43"/>
      <c r="L49" s="44">
        <f t="shared" si="31"/>
        <v>100</v>
      </c>
      <c r="M49" s="44">
        <f t="shared" si="10"/>
        <v>0</v>
      </c>
      <c r="N49" s="44">
        <f t="shared" si="33"/>
        <v>100</v>
      </c>
      <c r="O49" s="46">
        <f>SUM(P49,S49)</f>
        <v>100</v>
      </c>
      <c r="P49" s="43">
        <f t="shared" si="38"/>
        <v>0</v>
      </c>
      <c r="Q49" s="43"/>
      <c r="R49" s="43"/>
      <c r="S49" s="43">
        <f>T49</f>
        <v>100</v>
      </c>
      <c r="T49" s="45">
        <v>100</v>
      </c>
      <c r="U49" s="47"/>
      <c r="V49" s="48">
        <f t="shared" si="23"/>
        <v>1</v>
      </c>
      <c r="W49" s="48" t="e">
        <f t="shared" si="23"/>
        <v>#DIV/0!</v>
      </c>
      <c r="X49" s="48">
        <f t="shared" si="23"/>
        <v>0</v>
      </c>
      <c r="Y49" s="48"/>
      <c r="Z49" s="48"/>
      <c r="AA49" s="48"/>
      <c r="AB49" s="48">
        <f t="shared" si="24"/>
        <v>1</v>
      </c>
      <c r="AC49" s="48">
        <f t="shared" si="24"/>
        <v>1</v>
      </c>
      <c r="AD49" s="48"/>
      <c r="AE49" s="49"/>
    </row>
    <row r="50" spans="1:66" s="57" customFormat="1" ht="21.95" customHeight="1" x14ac:dyDescent="0.25">
      <c r="A50" s="41">
        <v>7</v>
      </c>
      <c r="B50" s="54" t="s">
        <v>38</v>
      </c>
      <c r="C50" s="43">
        <f t="shared" si="39"/>
        <v>978.36599999999999</v>
      </c>
      <c r="D50" s="44">
        <f t="shared" si="28"/>
        <v>0</v>
      </c>
      <c r="E50" s="44">
        <f t="shared" ref="E50:T50" si="40">E51</f>
        <v>978.36599999999999</v>
      </c>
      <c r="F50" s="43">
        <f t="shared" si="40"/>
        <v>0</v>
      </c>
      <c r="G50" s="43">
        <f t="shared" si="40"/>
        <v>0</v>
      </c>
      <c r="H50" s="43">
        <f t="shared" si="40"/>
        <v>0</v>
      </c>
      <c r="I50" s="43">
        <f t="shared" si="40"/>
        <v>978.36599999999999</v>
      </c>
      <c r="J50" s="43">
        <f t="shared" si="40"/>
        <v>978.36599999999999</v>
      </c>
      <c r="K50" s="43"/>
      <c r="L50" s="44">
        <f t="shared" si="31"/>
        <v>978.36599999999999</v>
      </c>
      <c r="M50" s="44">
        <f t="shared" si="10"/>
        <v>0</v>
      </c>
      <c r="N50" s="44">
        <f t="shared" si="40"/>
        <v>978.36599999999999</v>
      </c>
      <c r="O50" s="43">
        <f t="shared" si="40"/>
        <v>978.36599999999999</v>
      </c>
      <c r="P50" s="43">
        <f t="shared" si="40"/>
        <v>0</v>
      </c>
      <c r="Q50" s="43">
        <f t="shared" si="40"/>
        <v>0</v>
      </c>
      <c r="R50" s="43">
        <f t="shared" si="40"/>
        <v>0</v>
      </c>
      <c r="S50" s="43">
        <f t="shared" si="40"/>
        <v>978.36599999999999</v>
      </c>
      <c r="T50" s="43">
        <f t="shared" si="40"/>
        <v>978.36599999999999</v>
      </c>
      <c r="U50" s="47"/>
      <c r="V50" s="48">
        <f t="shared" si="23"/>
        <v>1</v>
      </c>
      <c r="W50" s="48" t="e">
        <f t="shared" si="23"/>
        <v>#DIV/0!</v>
      </c>
      <c r="X50" s="48">
        <f t="shared" si="23"/>
        <v>0</v>
      </c>
      <c r="Y50" s="48"/>
      <c r="Z50" s="48"/>
      <c r="AA50" s="48"/>
      <c r="AB50" s="48">
        <f t="shared" si="24"/>
        <v>1</v>
      </c>
      <c r="AC50" s="48">
        <f t="shared" si="24"/>
        <v>1</v>
      </c>
      <c r="AD50" s="48"/>
      <c r="AE50" s="49"/>
    </row>
    <row r="51" spans="1:66" s="51" customFormat="1" ht="21.95" customHeight="1" x14ac:dyDescent="0.25">
      <c r="A51" s="41"/>
      <c r="B51" s="58" t="s">
        <v>39</v>
      </c>
      <c r="C51" s="43">
        <f t="shared" si="39"/>
        <v>978.36599999999999</v>
      </c>
      <c r="D51" s="44">
        <f t="shared" si="28"/>
        <v>0</v>
      </c>
      <c r="E51" s="44">
        <f>I51</f>
        <v>978.36599999999999</v>
      </c>
      <c r="F51" s="43"/>
      <c r="G51" s="43"/>
      <c r="H51" s="43"/>
      <c r="I51" s="43">
        <f>J51</f>
        <v>978.36599999999999</v>
      </c>
      <c r="J51" s="45">
        <v>978.36599999999999</v>
      </c>
      <c r="K51" s="43"/>
      <c r="L51" s="44">
        <f t="shared" si="31"/>
        <v>978.36599999999999</v>
      </c>
      <c r="M51" s="44">
        <f t="shared" si="10"/>
        <v>0</v>
      </c>
      <c r="N51" s="44">
        <f>S51</f>
        <v>978.36599999999999</v>
      </c>
      <c r="O51" s="46">
        <f>SUM(P51,S51)</f>
        <v>978.36599999999999</v>
      </c>
      <c r="P51" s="43">
        <f>SUM(Q51:R51)</f>
        <v>0</v>
      </c>
      <c r="Q51" s="43"/>
      <c r="R51" s="43"/>
      <c r="S51" s="43">
        <f>T51</f>
        <v>978.36599999999999</v>
      </c>
      <c r="T51" s="45">
        <v>978.36599999999999</v>
      </c>
      <c r="U51" s="47"/>
      <c r="V51" s="48">
        <f t="shared" si="23"/>
        <v>1</v>
      </c>
      <c r="W51" s="48" t="e">
        <f t="shared" si="23"/>
        <v>#DIV/0!</v>
      </c>
      <c r="X51" s="48">
        <f t="shared" si="23"/>
        <v>0</v>
      </c>
      <c r="Y51" s="48"/>
      <c r="Z51" s="48"/>
      <c r="AA51" s="48"/>
      <c r="AB51" s="48">
        <f t="shared" si="24"/>
        <v>1</v>
      </c>
      <c r="AC51" s="48">
        <f t="shared" si="24"/>
        <v>1</v>
      </c>
      <c r="AD51" s="48"/>
      <c r="AE51" s="49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  <c r="BM51" s="50"/>
      <c r="BN51" s="50"/>
    </row>
    <row r="52" spans="1:66" s="57" customFormat="1" ht="21.95" customHeight="1" x14ac:dyDescent="0.25">
      <c r="A52" s="41">
        <v>8</v>
      </c>
      <c r="B52" s="54" t="s">
        <v>45</v>
      </c>
      <c r="C52" s="43">
        <f t="shared" si="39"/>
        <v>128.875</v>
      </c>
      <c r="D52" s="44">
        <f t="shared" si="28"/>
        <v>0</v>
      </c>
      <c r="E52" s="44">
        <f t="shared" ref="E52:J52" si="41">E53</f>
        <v>128.875</v>
      </c>
      <c r="F52" s="43">
        <f t="shared" si="41"/>
        <v>0</v>
      </c>
      <c r="G52" s="43">
        <f t="shared" si="41"/>
        <v>0</v>
      </c>
      <c r="H52" s="43">
        <f t="shared" si="41"/>
        <v>0</v>
      </c>
      <c r="I52" s="43">
        <f t="shared" si="41"/>
        <v>128.875</v>
      </c>
      <c r="J52" s="43">
        <f t="shared" si="41"/>
        <v>128.875</v>
      </c>
      <c r="K52" s="43"/>
      <c r="L52" s="44">
        <f t="shared" si="31"/>
        <v>128.875</v>
      </c>
      <c r="M52" s="44">
        <f t="shared" si="10"/>
        <v>0</v>
      </c>
      <c r="N52" s="44">
        <f t="shared" ref="N52:T52" si="42">N53</f>
        <v>128.875</v>
      </c>
      <c r="O52" s="43">
        <f t="shared" si="42"/>
        <v>128.875</v>
      </c>
      <c r="P52" s="43">
        <f t="shared" si="42"/>
        <v>0</v>
      </c>
      <c r="Q52" s="43">
        <f t="shared" si="42"/>
        <v>0</v>
      </c>
      <c r="R52" s="43">
        <f t="shared" si="42"/>
        <v>0</v>
      </c>
      <c r="S52" s="43">
        <f t="shared" si="42"/>
        <v>128.875</v>
      </c>
      <c r="T52" s="43">
        <f t="shared" si="42"/>
        <v>128.875</v>
      </c>
      <c r="U52" s="47"/>
      <c r="V52" s="48">
        <f t="shared" si="23"/>
        <v>1</v>
      </c>
      <c r="W52" s="48" t="e">
        <f t="shared" si="23"/>
        <v>#DIV/0!</v>
      </c>
      <c r="X52" s="48">
        <f t="shared" si="23"/>
        <v>0</v>
      </c>
      <c r="Y52" s="48"/>
      <c r="Z52" s="48"/>
      <c r="AA52" s="48"/>
      <c r="AB52" s="48">
        <f t="shared" si="24"/>
        <v>1</v>
      </c>
      <c r="AC52" s="48">
        <f t="shared" si="24"/>
        <v>1</v>
      </c>
      <c r="AD52" s="48"/>
      <c r="AE52" s="49"/>
    </row>
    <row r="53" spans="1:66" s="51" customFormat="1" ht="21.95" customHeight="1" x14ac:dyDescent="0.25">
      <c r="A53" s="41"/>
      <c r="B53" s="58" t="s">
        <v>43</v>
      </c>
      <c r="C53" s="43">
        <f t="shared" si="39"/>
        <v>128.875</v>
      </c>
      <c r="D53" s="44">
        <f t="shared" si="28"/>
        <v>0</v>
      </c>
      <c r="E53" s="44">
        <f>I53</f>
        <v>128.875</v>
      </c>
      <c r="F53" s="43"/>
      <c r="G53" s="43"/>
      <c r="H53" s="43"/>
      <c r="I53" s="43">
        <f>J53</f>
        <v>128.875</v>
      </c>
      <c r="J53" s="45">
        <v>128.875</v>
      </c>
      <c r="K53" s="43"/>
      <c r="L53" s="44">
        <f t="shared" si="31"/>
        <v>128.875</v>
      </c>
      <c r="M53" s="44">
        <f t="shared" si="10"/>
        <v>0</v>
      </c>
      <c r="N53" s="44">
        <f>S53</f>
        <v>128.875</v>
      </c>
      <c r="O53" s="46">
        <f>SUM(P53,S53)</f>
        <v>128.875</v>
      </c>
      <c r="P53" s="43">
        <f>SUM(Q53:R53)</f>
        <v>0</v>
      </c>
      <c r="Q53" s="43"/>
      <c r="R53" s="43"/>
      <c r="S53" s="43">
        <f>T53</f>
        <v>128.875</v>
      </c>
      <c r="T53" s="45">
        <v>128.875</v>
      </c>
      <c r="U53" s="47"/>
      <c r="V53" s="48">
        <f t="shared" si="23"/>
        <v>1</v>
      </c>
      <c r="W53" s="48" t="e">
        <f t="shared" si="23"/>
        <v>#DIV/0!</v>
      </c>
      <c r="X53" s="48">
        <f t="shared" si="23"/>
        <v>0</v>
      </c>
      <c r="Y53" s="48"/>
      <c r="Z53" s="48"/>
      <c r="AA53" s="48"/>
      <c r="AB53" s="48">
        <f t="shared" si="24"/>
        <v>1</v>
      </c>
      <c r="AC53" s="48">
        <f t="shared" si="24"/>
        <v>1</v>
      </c>
      <c r="AD53" s="48"/>
      <c r="AE53" s="49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</row>
    <row r="54" spans="1:66" s="57" customFormat="1" ht="21.95" customHeight="1" x14ac:dyDescent="0.25">
      <c r="A54" s="41">
        <v>9</v>
      </c>
      <c r="B54" s="54" t="s">
        <v>61</v>
      </c>
      <c r="C54" s="43">
        <f t="shared" si="39"/>
        <v>597.45000000000005</v>
      </c>
      <c r="D54" s="44">
        <f t="shared" si="28"/>
        <v>0</v>
      </c>
      <c r="E54" s="44">
        <f t="shared" ref="E54:T54" si="43">E55+E56</f>
        <v>597.45000000000005</v>
      </c>
      <c r="F54" s="43">
        <f t="shared" si="43"/>
        <v>0</v>
      </c>
      <c r="G54" s="43">
        <f t="shared" si="43"/>
        <v>0</v>
      </c>
      <c r="H54" s="43">
        <f t="shared" si="43"/>
        <v>0</v>
      </c>
      <c r="I54" s="43">
        <f t="shared" si="43"/>
        <v>597.45000000000005</v>
      </c>
      <c r="J54" s="43">
        <f t="shared" si="43"/>
        <v>597.45000000000005</v>
      </c>
      <c r="K54" s="43"/>
      <c r="L54" s="44">
        <f t="shared" si="31"/>
        <v>595.96460000000002</v>
      </c>
      <c r="M54" s="44">
        <f t="shared" si="10"/>
        <v>0</v>
      </c>
      <c r="N54" s="44">
        <f t="shared" si="43"/>
        <v>595.96460000000002</v>
      </c>
      <c r="O54" s="43">
        <f t="shared" si="43"/>
        <v>595.96460000000002</v>
      </c>
      <c r="P54" s="43">
        <f t="shared" si="43"/>
        <v>0</v>
      </c>
      <c r="Q54" s="43">
        <f t="shared" si="43"/>
        <v>0</v>
      </c>
      <c r="R54" s="43">
        <f t="shared" si="43"/>
        <v>0</v>
      </c>
      <c r="S54" s="43">
        <f t="shared" si="43"/>
        <v>595.96460000000002</v>
      </c>
      <c r="T54" s="43">
        <f t="shared" si="43"/>
        <v>595.96460000000002</v>
      </c>
      <c r="U54" s="47"/>
      <c r="V54" s="48">
        <f t="shared" si="23"/>
        <v>0.99751376684241355</v>
      </c>
      <c r="W54" s="48" t="e">
        <f t="shared" si="23"/>
        <v>#DIV/0!</v>
      </c>
      <c r="X54" s="48">
        <f t="shared" si="23"/>
        <v>0</v>
      </c>
      <c r="Y54" s="48"/>
      <c r="Z54" s="48"/>
      <c r="AA54" s="48"/>
      <c r="AB54" s="48">
        <f t="shared" si="24"/>
        <v>0.99751376684241355</v>
      </c>
      <c r="AC54" s="48">
        <f t="shared" si="24"/>
        <v>0.99751376684241355</v>
      </c>
      <c r="AD54" s="48"/>
      <c r="AE54" s="49"/>
    </row>
    <row r="55" spans="1:66" s="51" customFormat="1" ht="21.95" customHeight="1" x14ac:dyDescent="0.25">
      <c r="A55" s="41"/>
      <c r="B55" s="58" t="s">
        <v>62</v>
      </c>
      <c r="C55" s="43">
        <f t="shared" si="39"/>
        <v>25</v>
      </c>
      <c r="D55" s="44">
        <f t="shared" si="28"/>
        <v>0</v>
      </c>
      <c r="E55" s="44">
        <f>I55</f>
        <v>25</v>
      </c>
      <c r="F55" s="43"/>
      <c r="G55" s="43"/>
      <c r="H55" s="43"/>
      <c r="I55" s="43">
        <f>J55</f>
        <v>25</v>
      </c>
      <c r="J55" s="45">
        <v>25</v>
      </c>
      <c r="K55" s="43"/>
      <c r="L55" s="44">
        <f t="shared" si="31"/>
        <v>25</v>
      </c>
      <c r="M55" s="44">
        <f t="shared" si="10"/>
        <v>0</v>
      </c>
      <c r="N55" s="44">
        <f>S55</f>
        <v>25</v>
      </c>
      <c r="O55" s="46">
        <f>SUM(P55,S55)</f>
        <v>25</v>
      </c>
      <c r="P55" s="43">
        <f t="shared" ref="P55:P58" si="44">SUM(Q55:R55)</f>
        <v>0</v>
      </c>
      <c r="Q55" s="43"/>
      <c r="R55" s="43"/>
      <c r="S55" s="43">
        <f>T55</f>
        <v>25</v>
      </c>
      <c r="T55" s="45">
        <v>25</v>
      </c>
      <c r="U55" s="47"/>
      <c r="V55" s="48">
        <f t="shared" si="23"/>
        <v>1</v>
      </c>
      <c r="W55" s="48" t="e">
        <f t="shared" si="23"/>
        <v>#DIV/0!</v>
      </c>
      <c r="X55" s="48">
        <f t="shared" si="23"/>
        <v>0</v>
      </c>
      <c r="Y55" s="48"/>
      <c r="Z55" s="48"/>
      <c r="AA55" s="48"/>
      <c r="AB55" s="48">
        <f t="shared" si="24"/>
        <v>1</v>
      </c>
      <c r="AC55" s="48">
        <f t="shared" si="24"/>
        <v>1</v>
      </c>
      <c r="AD55" s="48"/>
      <c r="AE55" s="49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</row>
    <row r="56" spans="1:66" s="51" customFormat="1" ht="21.95" customHeight="1" x14ac:dyDescent="0.25">
      <c r="A56" s="41"/>
      <c r="B56" s="54" t="s">
        <v>63</v>
      </c>
      <c r="C56" s="43">
        <f t="shared" si="39"/>
        <v>572.45000000000005</v>
      </c>
      <c r="D56" s="44">
        <f t="shared" si="28"/>
        <v>0</v>
      </c>
      <c r="E56" s="44">
        <f>I56</f>
        <v>572.45000000000005</v>
      </c>
      <c r="F56" s="43"/>
      <c r="G56" s="43"/>
      <c r="H56" s="43"/>
      <c r="I56" s="43">
        <f>J56</f>
        <v>572.45000000000005</v>
      </c>
      <c r="J56" s="45">
        <v>572.45000000000005</v>
      </c>
      <c r="K56" s="43"/>
      <c r="L56" s="44">
        <f t="shared" si="31"/>
        <v>570.96460000000002</v>
      </c>
      <c r="M56" s="44">
        <f t="shared" si="10"/>
        <v>0</v>
      </c>
      <c r="N56" s="44">
        <f>S56</f>
        <v>570.96460000000002</v>
      </c>
      <c r="O56" s="46">
        <f>SUM(P56,S56)</f>
        <v>570.96460000000002</v>
      </c>
      <c r="P56" s="43">
        <f t="shared" si="44"/>
        <v>0</v>
      </c>
      <c r="Q56" s="43"/>
      <c r="R56" s="43"/>
      <c r="S56" s="43">
        <f>T56</f>
        <v>570.96460000000002</v>
      </c>
      <c r="T56" s="45">
        <v>570.96460000000002</v>
      </c>
      <c r="U56" s="47"/>
      <c r="V56" s="48">
        <f t="shared" si="23"/>
        <v>0.99740518822604585</v>
      </c>
      <c r="W56" s="48" t="e">
        <f t="shared" si="23"/>
        <v>#DIV/0!</v>
      </c>
      <c r="X56" s="48">
        <f t="shared" si="23"/>
        <v>0</v>
      </c>
      <c r="Y56" s="48"/>
      <c r="Z56" s="48"/>
      <c r="AA56" s="48"/>
      <c r="AB56" s="48">
        <f t="shared" si="24"/>
        <v>0.99740518822604585</v>
      </c>
      <c r="AC56" s="48">
        <f t="shared" si="24"/>
        <v>0.99740518822604585</v>
      </c>
      <c r="AD56" s="48"/>
      <c r="AE56" s="49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</row>
    <row r="57" spans="1:66" s="57" customFormat="1" ht="21.95" customHeight="1" x14ac:dyDescent="0.25">
      <c r="A57" s="41">
        <v>10</v>
      </c>
      <c r="B57" s="54" t="s">
        <v>48</v>
      </c>
      <c r="C57" s="43">
        <f t="shared" si="39"/>
        <v>25</v>
      </c>
      <c r="D57" s="44">
        <f t="shared" si="28"/>
        <v>0</v>
      </c>
      <c r="E57" s="44">
        <f>I57</f>
        <v>25</v>
      </c>
      <c r="F57" s="43"/>
      <c r="G57" s="43"/>
      <c r="H57" s="43"/>
      <c r="I57" s="43">
        <f>J57</f>
        <v>25</v>
      </c>
      <c r="J57" s="45">
        <v>25</v>
      </c>
      <c r="K57" s="43"/>
      <c r="L57" s="44">
        <f t="shared" si="31"/>
        <v>25</v>
      </c>
      <c r="M57" s="44">
        <f t="shared" si="10"/>
        <v>0</v>
      </c>
      <c r="N57" s="44">
        <f>S57</f>
        <v>25</v>
      </c>
      <c r="O57" s="46">
        <f>SUM(P57,S57)</f>
        <v>25</v>
      </c>
      <c r="P57" s="43">
        <f t="shared" si="44"/>
        <v>0</v>
      </c>
      <c r="Q57" s="43"/>
      <c r="R57" s="43"/>
      <c r="S57" s="43">
        <f>T57</f>
        <v>25</v>
      </c>
      <c r="T57" s="45">
        <v>25</v>
      </c>
      <c r="U57" s="47"/>
      <c r="V57" s="48">
        <f t="shared" si="23"/>
        <v>1</v>
      </c>
      <c r="W57" s="48" t="e">
        <f t="shared" si="23"/>
        <v>#DIV/0!</v>
      </c>
      <c r="X57" s="48">
        <f t="shared" si="23"/>
        <v>0</v>
      </c>
      <c r="Y57" s="48"/>
      <c r="Z57" s="48"/>
      <c r="AA57" s="48"/>
      <c r="AB57" s="48">
        <f t="shared" si="24"/>
        <v>1</v>
      </c>
      <c r="AC57" s="48">
        <f t="shared" si="24"/>
        <v>1</v>
      </c>
      <c r="AD57" s="48"/>
      <c r="AE57" s="49"/>
    </row>
    <row r="58" spans="1:66" s="57" customFormat="1" ht="21.95" customHeight="1" x14ac:dyDescent="0.25">
      <c r="A58" s="41">
        <v>11</v>
      </c>
      <c r="B58" s="54" t="s">
        <v>64</v>
      </c>
      <c r="C58" s="43">
        <f t="shared" si="39"/>
        <v>25</v>
      </c>
      <c r="D58" s="44">
        <f t="shared" si="28"/>
        <v>0</v>
      </c>
      <c r="E58" s="44">
        <f>I58</f>
        <v>25</v>
      </c>
      <c r="F58" s="43"/>
      <c r="G58" s="43"/>
      <c r="H58" s="43"/>
      <c r="I58" s="43">
        <f>J58</f>
        <v>25</v>
      </c>
      <c r="J58" s="45">
        <v>25</v>
      </c>
      <c r="K58" s="43"/>
      <c r="L58" s="44">
        <f t="shared" si="31"/>
        <v>25</v>
      </c>
      <c r="M58" s="44">
        <f t="shared" si="10"/>
        <v>0</v>
      </c>
      <c r="N58" s="44">
        <f>S58</f>
        <v>25</v>
      </c>
      <c r="O58" s="46">
        <f>SUM(P58,S58)</f>
        <v>25</v>
      </c>
      <c r="P58" s="43">
        <f t="shared" si="44"/>
        <v>0</v>
      </c>
      <c r="Q58" s="43"/>
      <c r="R58" s="43"/>
      <c r="S58" s="43">
        <f>T58</f>
        <v>25</v>
      </c>
      <c r="T58" s="45">
        <v>25</v>
      </c>
      <c r="U58" s="47"/>
      <c r="V58" s="48">
        <f t="shared" si="23"/>
        <v>1</v>
      </c>
      <c r="W58" s="48" t="e">
        <f t="shared" si="23"/>
        <v>#DIV/0!</v>
      </c>
      <c r="X58" s="48">
        <f t="shared" si="23"/>
        <v>0</v>
      </c>
      <c r="Y58" s="48"/>
      <c r="Z58" s="48"/>
      <c r="AA58" s="48"/>
      <c r="AB58" s="48">
        <f t="shared" si="24"/>
        <v>1</v>
      </c>
      <c r="AC58" s="48">
        <f t="shared" si="24"/>
        <v>1</v>
      </c>
      <c r="AD58" s="48"/>
      <c r="AE58" s="49"/>
    </row>
    <row r="59" spans="1:66" s="51" customFormat="1" ht="21.95" customHeight="1" x14ac:dyDescent="0.25">
      <c r="A59" s="41">
        <v>12</v>
      </c>
      <c r="B59" s="54" t="s">
        <v>49</v>
      </c>
      <c r="C59" s="43">
        <f t="shared" si="39"/>
        <v>599.85</v>
      </c>
      <c r="D59" s="44">
        <f t="shared" si="28"/>
        <v>0</v>
      </c>
      <c r="E59" s="44">
        <f t="shared" ref="E59:T59" si="45">E60+E61</f>
        <v>599.85</v>
      </c>
      <c r="F59" s="43">
        <f t="shared" si="45"/>
        <v>0</v>
      </c>
      <c r="G59" s="43">
        <f t="shared" si="45"/>
        <v>0</v>
      </c>
      <c r="H59" s="43">
        <f t="shared" si="45"/>
        <v>0</v>
      </c>
      <c r="I59" s="43">
        <f t="shared" si="45"/>
        <v>599.85</v>
      </c>
      <c r="J59" s="43">
        <f t="shared" si="45"/>
        <v>599.85</v>
      </c>
      <c r="K59" s="43"/>
      <c r="L59" s="44">
        <f t="shared" si="31"/>
        <v>568.54216100000008</v>
      </c>
      <c r="M59" s="44">
        <f t="shared" si="10"/>
        <v>0</v>
      </c>
      <c r="N59" s="44">
        <f t="shared" si="45"/>
        <v>568.54216100000008</v>
      </c>
      <c r="O59" s="43">
        <f t="shared" si="45"/>
        <v>568.54216100000008</v>
      </c>
      <c r="P59" s="43">
        <f t="shared" si="45"/>
        <v>0</v>
      </c>
      <c r="Q59" s="43">
        <f t="shared" si="45"/>
        <v>0</v>
      </c>
      <c r="R59" s="43">
        <f t="shared" si="45"/>
        <v>0</v>
      </c>
      <c r="S59" s="43">
        <f t="shared" si="45"/>
        <v>568.54216100000008</v>
      </c>
      <c r="T59" s="43">
        <f t="shared" si="45"/>
        <v>568.54216100000008</v>
      </c>
      <c r="U59" s="47"/>
      <c r="V59" s="48">
        <f t="shared" si="23"/>
        <v>0.94780722013836805</v>
      </c>
      <c r="W59" s="48" t="e">
        <f t="shared" si="23"/>
        <v>#DIV/0!</v>
      </c>
      <c r="X59" s="48">
        <f t="shared" si="23"/>
        <v>0</v>
      </c>
      <c r="Y59" s="48"/>
      <c r="Z59" s="48"/>
      <c r="AA59" s="48"/>
      <c r="AB59" s="48">
        <f t="shared" si="24"/>
        <v>0.94780722013836805</v>
      </c>
      <c r="AC59" s="48">
        <f t="shared" si="24"/>
        <v>0.94780722013836805</v>
      </c>
      <c r="AD59" s="48"/>
      <c r="AE59" s="49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</row>
    <row r="60" spans="1:66" s="51" customFormat="1" ht="21.95" customHeight="1" x14ac:dyDescent="0.25">
      <c r="A60" s="41"/>
      <c r="B60" s="42" t="s">
        <v>65</v>
      </c>
      <c r="C60" s="43">
        <f t="shared" si="39"/>
        <v>332.85</v>
      </c>
      <c r="D60" s="44">
        <f t="shared" si="28"/>
        <v>0</v>
      </c>
      <c r="E60" s="44">
        <f t="shared" ref="E60:E66" si="46">I60</f>
        <v>332.85</v>
      </c>
      <c r="F60" s="43">
        <f>SUM(G60:H60)</f>
        <v>0</v>
      </c>
      <c r="G60" s="43"/>
      <c r="H60" s="43"/>
      <c r="I60" s="43">
        <f t="shared" ref="I60:I66" si="47">J60</f>
        <v>332.85</v>
      </c>
      <c r="J60" s="45">
        <v>332.85</v>
      </c>
      <c r="K60" s="43"/>
      <c r="L60" s="44">
        <f t="shared" si="31"/>
        <v>301.54216100000002</v>
      </c>
      <c r="M60" s="44">
        <f t="shared" si="10"/>
        <v>0</v>
      </c>
      <c r="N60" s="44">
        <f t="shared" ref="N60:N66" si="48">S60</f>
        <v>301.54216100000002</v>
      </c>
      <c r="O60" s="46">
        <f t="shared" ref="O60:O66" si="49">SUM(P60,S60)</f>
        <v>301.54216100000002</v>
      </c>
      <c r="P60" s="43">
        <f t="shared" ref="P60:P64" si="50">SUM(Q60:R60)</f>
        <v>0</v>
      </c>
      <c r="Q60" s="43"/>
      <c r="R60" s="43"/>
      <c r="S60" s="43">
        <f t="shared" ref="S60:S65" si="51">T60</f>
        <v>301.54216100000002</v>
      </c>
      <c r="T60" s="45">
        <v>301.54216100000002</v>
      </c>
      <c r="U60" s="47"/>
      <c r="V60" s="48">
        <f t="shared" si="23"/>
        <v>0.90594009613940218</v>
      </c>
      <c r="W60" s="48" t="e">
        <f t="shared" si="23"/>
        <v>#DIV/0!</v>
      </c>
      <c r="X60" s="48">
        <f t="shared" si="23"/>
        <v>0</v>
      </c>
      <c r="Y60" s="48"/>
      <c r="Z60" s="48"/>
      <c r="AA60" s="48"/>
      <c r="AB60" s="48">
        <f t="shared" si="24"/>
        <v>0.90594009613940218</v>
      </c>
      <c r="AC60" s="48">
        <f t="shared" si="24"/>
        <v>0.90594009613940218</v>
      </c>
      <c r="AD60" s="48"/>
      <c r="AE60" s="49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</row>
    <row r="61" spans="1:66" s="51" customFormat="1" ht="21.95" customHeight="1" x14ac:dyDescent="0.25">
      <c r="A61" s="41"/>
      <c r="B61" s="42" t="s">
        <v>43</v>
      </c>
      <c r="C61" s="43">
        <f t="shared" si="39"/>
        <v>267</v>
      </c>
      <c r="D61" s="44">
        <f t="shared" si="28"/>
        <v>0</v>
      </c>
      <c r="E61" s="44">
        <f t="shared" si="46"/>
        <v>267</v>
      </c>
      <c r="F61" s="43">
        <f t="shared" ref="F61:F75" si="52">SUM(G61:H61)</f>
        <v>0</v>
      </c>
      <c r="G61" s="43"/>
      <c r="H61" s="43"/>
      <c r="I61" s="43">
        <f t="shared" si="47"/>
        <v>267</v>
      </c>
      <c r="J61" s="45">
        <v>267</v>
      </c>
      <c r="K61" s="43"/>
      <c r="L61" s="44">
        <f t="shared" si="31"/>
        <v>267</v>
      </c>
      <c r="M61" s="44">
        <f t="shared" si="10"/>
        <v>0</v>
      </c>
      <c r="N61" s="44">
        <f t="shared" si="48"/>
        <v>267</v>
      </c>
      <c r="O61" s="46">
        <f t="shared" si="49"/>
        <v>267</v>
      </c>
      <c r="P61" s="43">
        <f t="shared" si="50"/>
        <v>0</v>
      </c>
      <c r="Q61" s="43"/>
      <c r="R61" s="43"/>
      <c r="S61" s="43">
        <f t="shared" si="51"/>
        <v>267</v>
      </c>
      <c r="T61" s="45">
        <v>267</v>
      </c>
      <c r="U61" s="47"/>
      <c r="V61" s="48">
        <f t="shared" si="23"/>
        <v>1</v>
      </c>
      <c r="W61" s="48" t="e">
        <f t="shared" si="23"/>
        <v>#DIV/0!</v>
      </c>
      <c r="X61" s="48">
        <f t="shared" si="23"/>
        <v>0</v>
      </c>
      <c r="Y61" s="48"/>
      <c r="Z61" s="48"/>
      <c r="AA61" s="48"/>
      <c r="AB61" s="48">
        <f t="shared" si="24"/>
        <v>1</v>
      </c>
      <c r="AC61" s="48">
        <f t="shared" si="24"/>
        <v>1</v>
      </c>
      <c r="AD61" s="48"/>
      <c r="AE61" s="49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</row>
    <row r="62" spans="1:66" s="51" customFormat="1" ht="35.1" customHeight="1" x14ac:dyDescent="0.25">
      <c r="A62" s="41">
        <v>13</v>
      </c>
      <c r="B62" s="54" t="s">
        <v>66</v>
      </c>
      <c r="C62" s="43">
        <f t="shared" si="39"/>
        <v>25</v>
      </c>
      <c r="D62" s="44">
        <f t="shared" si="28"/>
        <v>0</v>
      </c>
      <c r="E62" s="44">
        <f t="shared" si="46"/>
        <v>25</v>
      </c>
      <c r="F62" s="43">
        <f t="shared" si="52"/>
        <v>0</v>
      </c>
      <c r="G62" s="43"/>
      <c r="H62" s="43"/>
      <c r="I62" s="43">
        <f t="shared" si="47"/>
        <v>25</v>
      </c>
      <c r="J62" s="45">
        <v>25</v>
      </c>
      <c r="K62" s="43"/>
      <c r="L62" s="44">
        <f t="shared" si="31"/>
        <v>25</v>
      </c>
      <c r="M62" s="44">
        <f t="shared" si="10"/>
        <v>0</v>
      </c>
      <c r="N62" s="44">
        <f t="shared" si="48"/>
        <v>25</v>
      </c>
      <c r="O62" s="46">
        <f t="shared" si="49"/>
        <v>25</v>
      </c>
      <c r="P62" s="43">
        <f t="shared" si="50"/>
        <v>0</v>
      </c>
      <c r="Q62" s="43"/>
      <c r="R62" s="43"/>
      <c r="S62" s="43">
        <f t="shared" si="51"/>
        <v>25</v>
      </c>
      <c r="T62" s="45">
        <v>25</v>
      </c>
      <c r="U62" s="47"/>
      <c r="V62" s="48">
        <f t="shared" si="23"/>
        <v>1</v>
      </c>
      <c r="W62" s="48" t="e">
        <f t="shared" si="23"/>
        <v>#DIV/0!</v>
      </c>
      <c r="X62" s="48">
        <f t="shared" si="23"/>
        <v>0</v>
      </c>
      <c r="Y62" s="48"/>
      <c r="Z62" s="48"/>
      <c r="AA62" s="48"/>
      <c r="AB62" s="48">
        <f t="shared" si="24"/>
        <v>1</v>
      </c>
      <c r="AC62" s="48">
        <f t="shared" si="24"/>
        <v>1</v>
      </c>
      <c r="AD62" s="48"/>
      <c r="AE62" s="49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</row>
    <row r="63" spans="1:66" s="51" customFormat="1" ht="21.95" customHeight="1" x14ac:dyDescent="0.25">
      <c r="A63" s="41">
        <v>14</v>
      </c>
      <c r="B63" s="42" t="s">
        <v>52</v>
      </c>
      <c r="C63" s="43">
        <f t="shared" si="39"/>
        <v>50</v>
      </c>
      <c r="D63" s="44">
        <f t="shared" si="28"/>
        <v>0</v>
      </c>
      <c r="E63" s="44">
        <f t="shared" si="46"/>
        <v>50</v>
      </c>
      <c r="F63" s="43">
        <f t="shared" si="52"/>
        <v>0</v>
      </c>
      <c r="G63" s="43"/>
      <c r="H63" s="43"/>
      <c r="I63" s="43">
        <f t="shared" si="47"/>
        <v>50</v>
      </c>
      <c r="J63" s="45">
        <v>50</v>
      </c>
      <c r="K63" s="43"/>
      <c r="L63" s="44">
        <f t="shared" si="31"/>
        <v>50</v>
      </c>
      <c r="M63" s="44">
        <f t="shared" si="10"/>
        <v>0</v>
      </c>
      <c r="N63" s="44">
        <f t="shared" si="48"/>
        <v>50</v>
      </c>
      <c r="O63" s="46">
        <f t="shared" si="49"/>
        <v>50</v>
      </c>
      <c r="P63" s="43">
        <f t="shared" si="50"/>
        <v>0</v>
      </c>
      <c r="Q63" s="43"/>
      <c r="R63" s="43"/>
      <c r="S63" s="43">
        <f t="shared" si="51"/>
        <v>50</v>
      </c>
      <c r="T63" s="45">
        <v>50</v>
      </c>
      <c r="U63" s="47"/>
      <c r="V63" s="48">
        <f t="shared" si="23"/>
        <v>1</v>
      </c>
      <c r="W63" s="48" t="e">
        <f t="shared" si="23"/>
        <v>#DIV/0!</v>
      </c>
      <c r="X63" s="48">
        <f t="shared" si="23"/>
        <v>0</v>
      </c>
      <c r="Y63" s="48"/>
      <c r="Z63" s="48"/>
      <c r="AA63" s="48"/>
      <c r="AB63" s="48">
        <f t="shared" si="24"/>
        <v>1</v>
      </c>
      <c r="AC63" s="48">
        <f t="shared" si="24"/>
        <v>1</v>
      </c>
      <c r="AD63" s="48"/>
      <c r="AE63" s="49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</row>
    <row r="64" spans="1:66" s="51" customFormat="1" ht="21.95" customHeight="1" x14ac:dyDescent="0.25">
      <c r="A64" s="59" t="s">
        <v>67</v>
      </c>
      <c r="B64" s="54" t="s">
        <v>68</v>
      </c>
      <c r="C64" s="43">
        <f t="shared" si="39"/>
        <v>54.375999999999998</v>
      </c>
      <c r="D64" s="44">
        <f t="shared" si="28"/>
        <v>0</v>
      </c>
      <c r="E64" s="44">
        <f t="shared" si="46"/>
        <v>54.375999999999998</v>
      </c>
      <c r="F64" s="43">
        <f t="shared" si="52"/>
        <v>0</v>
      </c>
      <c r="G64" s="43"/>
      <c r="H64" s="43"/>
      <c r="I64" s="43">
        <f t="shared" si="47"/>
        <v>54.375999999999998</v>
      </c>
      <c r="J64" s="45">
        <v>54.375999999999998</v>
      </c>
      <c r="K64" s="43"/>
      <c r="L64" s="44">
        <f t="shared" si="31"/>
        <v>54.375999999999998</v>
      </c>
      <c r="M64" s="44">
        <f t="shared" si="10"/>
        <v>0</v>
      </c>
      <c r="N64" s="44">
        <f t="shared" si="48"/>
        <v>54.375999999999998</v>
      </c>
      <c r="O64" s="46">
        <f t="shared" si="49"/>
        <v>54.375999999999998</v>
      </c>
      <c r="P64" s="43">
        <f t="shared" si="50"/>
        <v>0</v>
      </c>
      <c r="Q64" s="43"/>
      <c r="R64" s="43"/>
      <c r="S64" s="43">
        <f t="shared" si="51"/>
        <v>54.375999999999998</v>
      </c>
      <c r="T64" s="45">
        <v>54.375999999999998</v>
      </c>
      <c r="U64" s="47"/>
      <c r="V64" s="48">
        <f t="shared" si="23"/>
        <v>1</v>
      </c>
      <c r="W64" s="48" t="e">
        <f t="shared" si="23"/>
        <v>#DIV/0!</v>
      </c>
      <c r="X64" s="48">
        <f t="shared" si="23"/>
        <v>0</v>
      </c>
      <c r="Y64" s="48"/>
      <c r="Z64" s="48"/>
      <c r="AA64" s="48"/>
      <c r="AB64" s="48">
        <f t="shared" si="24"/>
        <v>1</v>
      </c>
      <c r="AC64" s="48">
        <f t="shared" si="24"/>
        <v>1</v>
      </c>
      <c r="AD64" s="48"/>
      <c r="AE64" s="49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</row>
    <row r="65" spans="1:66" s="51" customFormat="1" ht="21.95" customHeight="1" x14ac:dyDescent="0.25">
      <c r="A65" s="59" t="s">
        <v>69</v>
      </c>
      <c r="B65" s="54" t="s">
        <v>70</v>
      </c>
      <c r="C65" s="43">
        <f t="shared" si="39"/>
        <v>151</v>
      </c>
      <c r="D65" s="44">
        <f t="shared" si="28"/>
        <v>151</v>
      </c>
      <c r="E65" s="44">
        <f t="shared" si="46"/>
        <v>0</v>
      </c>
      <c r="F65" s="43">
        <f t="shared" si="52"/>
        <v>151</v>
      </c>
      <c r="G65" s="43">
        <v>151</v>
      </c>
      <c r="H65" s="43"/>
      <c r="I65" s="43">
        <f t="shared" si="47"/>
        <v>0</v>
      </c>
      <c r="J65" s="45"/>
      <c r="K65" s="43"/>
      <c r="L65" s="44">
        <f t="shared" si="31"/>
        <v>151</v>
      </c>
      <c r="M65" s="44">
        <f t="shared" si="10"/>
        <v>151</v>
      </c>
      <c r="N65" s="44">
        <f t="shared" si="48"/>
        <v>0</v>
      </c>
      <c r="O65" s="46">
        <f t="shared" si="49"/>
        <v>151</v>
      </c>
      <c r="P65" s="43">
        <f>SUM(Q65:R65)</f>
        <v>151</v>
      </c>
      <c r="Q65" s="43">
        <v>151</v>
      </c>
      <c r="R65" s="43"/>
      <c r="S65" s="43">
        <f t="shared" si="51"/>
        <v>0</v>
      </c>
      <c r="T65" s="45"/>
      <c r="U65" s="47"/>
      <c r="V65" s="48">
        <f t="shared" si="23"/>
        <v>1</v>
      </c>
      <c r="W65" s="48">
        <f t="shared" si="23"/>
        <v>1</v>
      </c>
      <c r="X65" s="48" t="e">
        <f t="shared" si="23"/>
        <v>#DIV/0!</v>
      </c>
      <c r="Y65" s="48">
        <f t="shared" si="26"/>
        <v>1</v>
      </c>
      <c r="Z65" s="48">
        <f t="shared" si="26"/>
        <v>1</v>
      </c>
      <c r="AA65" s="48"/>
      <c r="AB65" s="48"/>
      <c r="AC65" s="48"/>
      <c r="AD65" s="48"/>
      <c r="AE65" s="49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</row>
    <row r="66" spans="1:66" s="51" customFormat="1" ht="21.95" customHeight="1" x14ac:dyDescent="0.25">
      <c r="A66" s="59">
        <v>17</v>
      </c>
      <c r="B66" s="54" t="s">
        <v>71</v>
      </c>
      <c r="C66" s="43">
        <f>E66+D66</f>
        <v>336</v>
      </c>
      <c r="D66" s="44">
        <f t="shared" si="28"/>
        <v>336</v>
      </c>
      <c r="E66" s="44">
        <f t="shared" si="46"/>
        <v>0</v>
      </c>
      <c r="F66" s="43">
        <f t="shared" si="52"/>
        <v>336</v>
      </c>
      <c r="G66" s="43">
        <v>336</v>
      </c>
      <c r="H66" s="43"/>
      <c r="I66" s="43">
        <f t="shared" si="47"/>
        <v>0</v>
      </c>
      <c r="J66" s="45"/>
      <c r="K66" s="43"/>
      <c r="L66" s="44">
        <f t="shared" si="31"/>
        <v>0</v>
      </c>
      <c r="M66" s="44">
        <f t="shared" si="10"/>
        <v>0</v>
      </c>
      <c r="N66" s="44">
        <f t="shared" si="48"/>
        <v>0</v>
      </c>
      <c r="O66" s="46">
        <f t="shared" si="49"/>
        <v>0</v>
      </c>
      <c r="P66" s="43">
        <f>SUM(Q66:R66)</f>
        <v>0</v>
      </c>
      <c r="Q66" s="43"/>
      <c r="R66" s="43"/>
      <c r="S66" s="43">
        <f>SUM(T66:U66)</f>
        <v>0</v>
      </c>
      <c r="T66" s="45"/>
      <c r="U66" s="47"/>
      <c r="V66" s="48">
        <f t="shared" si="23"/>
        <v>0</v>
      </c>
      <c r="W66" s="48">
        <f t="shared" si="23"/>
        <v>0</v>
      </c>
      <c r="X66" s="48" t="e">
        <f t="shared" si="23"/>
        <v>#DIV/0!</v>
      </c>
      <c r="Y66" s="48">
        <f t="shared" si="26"/>
        <v>0</v>
      </c>
      <c r="Z66" s="48">
        <f t="shared" si="26"/>
        <v>0</v>
      </c>
      <c r="AA66" s="48"/>
      <c r="AB66" s="48"/>
      <c r="AC66" s="48"/>
      <c r="AD66" s="48"/>
      <c r="AE66" s="49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</row>
    <row r="67" spans="1:66" s="62" customFormat="1" ht="24.95" customHeight="1" x14ac:dyDescent="0.25">
      <c r="A67" s="31" t="s">
        <v>21</v>
      </c>
      <c r="B67" s="37" t="s">
        <v>72</v>
      </c>
      <c r="C67" s="33">
        <f>SUM(C68,C76)</f>
        <v>244055.85683</v>
      </c>
      <c r="D67" s="33">
        <f t="shared" ref="D67:U67" si="53">SUM(D68,D76)</f>
        <v>186658.490506</v>
      </c>
      <c r="E67" s="33">
        <f t="shared" si="53"/>
        <v>57397.366323999995</v>
      </c>
      <c r="F67" s="33">
        <f t="shared" si="53"/>
        <v>186658.490506</v>
      </c>
      <c r="G67" s="33">
        <f t="shared" si="53"/>
        <v>186658.490506</v>
      </c>
      <c r="H67" s="33">
        <f t="shared" si="53"/>
        <v>0</v>
      </c>
      <c r="I67" s="33">
        <f t="shared" si="53"/>
        <v>57397.366323999995</v>
      </c>
      <c r="J67" s="33">
        <f t="shared" si="53"/>
        <v>57397.366323999995</v>
      </c>
      <c r="K67" s="33">
        <f t="shared" si="53"/>
        <v>0</v>
      </c>
      <c r="L67" s="33">
        <f t="shared" si="53"/>
        <v>224014.249839</v>
      </c>
      <c r="M67" s="33">
        <f t="shared" si="53"/>
        <v>170999.43499000001</v>
      </c>
      <c r="N67" s="33">
        <f t="shared" si="53"/>
        <v>53014.814848999995</v>
      </c>
      <c r="O67" s="33">
        <f t="shared" si="53"/>
        <v>224014.249839</v>
      </c>
      <c r="P67" s="33">
        <f t="shared" si="53"/>
        <v>170999.43499000001</v>
      </c>
      <c r="Q67" s="33">
        <f t="shared" si="53"/>
        <v>170999.43499000001</v>
      </c>
      <c r="R67" s="33">
        <f t="shared" si="53"/>
        <v>0</v>
      </c>
      <c r="S67" s="33">
        <f t="shared" si="53"/>
        <v>53014.814848999995</v>
      </c>
      <c r="T67" s="33">
        <f t="shared" si="53"/>
        <v>53014.814848999995</v>
      </c>
      <c r="U67" s="33">
        <f t="shared" si="53"/>
        <v>0</v>
      </c>
      <c r="V67" s="34">
        <f t="shared" si="23"/>
        <v>0.9178810652146725</v>
      </c>
      <c r="W67" s="34">
        <f t="shared" si="23"/>
        <v>0.9161085280741802</v>
      </c>
      <c r="X67" s="34">
        <f t="shared" si="23"/>
        <v>2.9792209284435187</v>
      </c>
      <c r="Y67" s="34">
        <f t="shared" si="26"/>
        <v>0.9161085280741802</v>
      </c>
      <c r="Z67" s="34">
        <f t="shared" si="26"/>
        <v>0.9161085280741802</v>
      </c>
      <c r="AA67" s="34"/>
      <c r="AB67" s="34">
        <f t="shared" si="24"/>
        <v>0.9236454256409411</v>
      </c>
      <c r="AC67" s="34">
        <f t="shared" si="24"/>
        <v>0.9236454256409411</v>
      </c>
      <c r="AD67" s="34"/>
      <c r="AE67" s="35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</row>
    <row r="68" spans="1:66" s="40" customFormat="1" ht="39.950000000000003" customHeight="1" x14ac:dyDescent="0.25">
      <c r="A68" s="31" t="s">
        <v>34</v>
      </c>
      <c r="B68" s="37" t="s">
        <v>35</v>
      </c>
      <c r="C68" s="33">
        <f>SUM(C69:C75)</f>
        <v>134085.793416</v>
      </c>
      <c r="D68" s="38">
        <f t="shared" ref="D68:U68" si="54">SUM(D69:D75)</f>
        <v>98720.125465999998</v>
      </c>
      <c r="E68" s="38">
        <f t="shared" si="54"/>
        <v>35365.667949999995</v>
      </c>
      <c r="F68" s="33">
        <f t="shared" si="54"/>
        <v>98720.125465999998</v>
      </c>
      <c r="G68" s="33">
        <f t="shared" si="54"/>
        <v>98720.125465999998</v>
      </c>
      <c r="H68" s="33">
        <f t="shared" si="54"/>
        <v>0</v>
      </c>
      <c r="I68" s="33">
        <f t="shared" si="54"/>
        <v>35365.667949999995</v>
      </c>
      <c r="J68" s="33">
        <f t="shared" si="54"/>
        <v>35365.667949999995</v>
      </c>
      <c r="K68" s="33">
        <f t="shared" si="54"/>
        <v>0</v>
      </c>
      <c r="L68" s="38">
        <f t="shared" si="54"/>
        <v>122961.508996</v>
      </c>
      <c r="M68" s="38">
        <f t="shared" si="54"/>
        <v>91402.394091000009</v>
      </c>
      <c r="N68" s="38">
        <f t="shared" si="54"/>
        <v>31559.114904999995</v>
      </c>
      <c r="O68" s="33">
        <f t="shared" si="54"/>
        <v>122961.508996</v>
      </c>
      <c r="P68" s="33">
        <f t="shared" si="54"/>
        <v>91402.394091000009</v>
      </c>
      <c r="Q68" s="33">
        <f t="shared" si="54"/>
        <v>91402.394091000009</v>
      </c>
      <c r="R68" s="33">
        <f t="shared" si="54"/>
        <v>0</v>
      </c>
      <c r="S68" s="33">
        <f t="shared" si="54"/>
        <v>31559.114904999995</v>
      </c>
      <c r="T68" s="33">
        <f t="shared" si="54"/>
        <v>31559.114904999995</v>
      </c>
      <c r="U68" s="39">
        <f t="shared" si="54"/>
        <v>0</v>
      </c>
      <c r="V68" s="34">
        <f t="shared" si="23"/>
        <v>0.91703606969392348</v>
      </c>
      <c r="W68" s="28">
        <f t="shared" si="23"/>
        <v>0.92587396601800032</v>
      </c>
      <c r="X68" s="28">
        <f t="shared" si="23"/>
        <v>2.5844950594521436</v>
      </c>
      <c r="Y68" s="28">
        <f t="shared" si="26"/>
        <v>0.92587396601800032</v>
      </c>
      <c r="Z68" s="28">
        <f t="shared" si="26"/>
        <v>0.92587396601800032</v>
      </c>
      <c r="AA68" s="28"/>
      <c r="AB68" s="28">
        <f t="shared" si="24"/>
        <v>0.89236586594711831</v>
      </c>
      <c r="AC68" s="28">
        <f t="shared" si="24"/>
        <v>0.89236586594711831</v>
      </c>
      <c r="AD68" s="34"/>
      <c r="AE68" s="35"/>
    </row>
    <row r="69" spans="1:66" s="51" customFormat="1" ht="21.95" customHeight="1" x14ac:dyDescent="0.25">
      <c r="A69" s="41">
        <v>1</v>
      </c>
      <c r="B69" s="54" t="s">
        <v>73</v>
      </c>
      <c r="C69" s="43">
        <f t="shared" ref="C69:C75" si="55">E69+D69</f>
        <v>13213.458000000001</v>
      </c>
      <c r="D69" s="44">
        <f t="shared" ref="D69:D75" si="56">F69</f>
        <v>10123.091</v>
      </c>
      <c r="E69" s="44">
        <f t="shared" ref="E69:E75" si="57">I69</f>
        <v>3090.3669999999997</v>
      </c>
      <c r="F69" s="43">
        <f t="shared" si="52"/>
        <v>10123.091</v>
      </c>
      <c r="G69" s="43">
        <v>10123.091</v>
      </c>
      <c r="H69" s="43"/>
      <c r="I69" s="43">
        <f>SUM(J69:K69)</f>
        <v>3090.3669999999997</v>
      </c>
      <c r="J69" s="45">
        <v>3090.3669999999997</v>
      </c>
      <c r="K69" s="43"/>
      <c r="L69" s="44">
        <f t="shared" si="31"/>
        <v>12969.267615999999</v>
      </c>
      <c r="M69" s="44">
        <f>P69</f>
        <v>10019.359616</v>
      </c>
      <c r="N69" s="44">
        <f>S69</f>
        <v>2949.9079999999999</v>
      </c>
      <c r="O69" s="46">
        <f t="shared" ref="O69:O75" si="58">SUM(P69,S69)</f>
        <v>12969.267615999999</v>
      </c>
      <c r="P69" s="43">
        <f t="shared" ref="P69:P75" si="59">SUM(Q69:R69)</f>
        <v>10019.359616</v>
      </c>
      <c r="Q69" s="43">
        <v>10019.359616</v>
      </c>
      <c r="R69" s="43"/>
      <c r="S69" s="43">
        <f t="shared" ref="S69:S75" si="60">SUM(T69:U69)</f>
        <v>2949.9079999999999</v>
      </c>
      <c r="T69" s="45">
        <v>2949.9079999999999</v>
      </c>
      <c r="U69" s="47"/>
      <c r="V69" s="48">
        <f t="shared" si="23"/>
        <v>0.98151957012312741</v>
      </c>
      <c r="W69" s="48">
        <f t="shared" si="23"/>
        <v>0.98975299303345188</v>
      </c>
      <c r="X69" s="48">
        <f t="shared" si="23"/>
        <v>3.2421261345335362</v>
      </c>
      <c r="Y69" s="48">
        <f t="shared" si="26"/>
        <v>0.98975299303345188</v>
      </c>
      <c r="Z69" s="48">
        <f t="shared" si="26"/>
        <v>0.98975299303345188</v>
      </c>
      <c r="AA69" s="48"/>
      <c r="AB69" s="48">
        <f t="shared" si="24"/>
        <v>0.9545494111217212</v>
      </c>
      <c r="AC69" s="48">
        <f t="shared" si="24"/>
        <v>0.9545494111217212</v>
      </c>
      <c r="AD69" s="48"/>
      <c r="AE69" s="49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</row>
    <row r="70" spans="1:66" s="51" customFormat="1" ht="21.95" customHeight="1" x14ac:dyDescent="0.25">
      <c r="A70" s="41">
        <v>2</v>
      </c>
      <c r="B70" s="54" t="s">
        <v>74</v>
      </c>
      <c r="C70" s="43">
        <f t="shared" si="55"/>
        <v>18215.8328</v>
      </c>
      <c r="D70" s="44">
        <f t="shared" si="56"/>
        <v>13389.3213</v>
      </c>
      <c r="E70" s="44">
        <f t="shared" si="57"/>
        <v>4826.5114999999996</v>
      </c>
      <c r="F70" s="43">
        <f t="shared" si="52"/>
        <v>13389.3213</v>
      </c>
      <c r="G70" s="43">
        <v>13389.3213</v>
      </c>
      <c r="H70" s="43"/>
      <c r="I70" s="43">
        <f t="shared" ref="I70:I75" si="61">SUM(J70:K70)</f>
        <v>4826.5114999999996</v>
      </c>
      <c r="J70" s="45">
        <v>4826.5114999999996</v>
      </c>
      <c r="K70" s="43"/>
      <c r="L70" s="44">
        <f t="shared" si="31"/>
        <v>14846.908769</v>
      </c>
      <c r="M70" s="44">
        <f t="shared" ref="M70:M75" si="62">P70</f>
        <v>10708.865269</v>
      </c>
      <c r="N70" s="44">
        <f t="shared" ref="N70:N75" si="63">S70</f>
        <v>4138.0434999999998</v>
      </c>
      <c r="O70" s="46">
        <f t="shared" si="58"/>
        <v>14846.908769</v>
      </c>
      <c r="P70" s="43">
        <f t="shared" si="59"/>
        <v>10708.865269</v>
      </c>
      <c r="Q70" s="43">
        <v>10708.865269</v>
      </c>
      <c r="R70" s="43"/>
      <c r="S70" s="43">
        <f t="shared" si="60"/>
        <v>4138.0434999999998</v>
      </c>
      <c r="T70" s="45">
        <v>4138.0434999999998</v>
      </c>
      <c r="U70" s="47"/>
      <c r="V70" s="48">
        <f t="shared" si="23"/>
        <v>0.81505517381560499</v>
      </c>
      <c r="W70" s="48">
        <f t="shared" si="23"/>
        <v>0.79980642999432694</v>
      </c>
      <c r="X70" s="48">
        <f t="shared" si="23"/>
        <v>2.218758883926828</v>
      </c>
      <c r="Y70" s="48">
        <f t="shared" si="26"/>
        <v>0.79980642999432694</v>
      </c>
      <c r="Z70" s="48">
        <f t="shared" si="26"/>
        <v>0.79980642999432694</v>
      </c>
      <c r="AA70" s="48"/>
      <c r="AB70" s="48">
        <f t="shared" si="24"/>
        <v>0.85735701655326002</v>
      </c>
      <c r="AC70" s="48">
        <f t="shared" si="24"/>
        <v>0.85735701655326002</v>
      </c>
      <c r="AD70" s="48"/>
      <c r="AE70" s="49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</row>
    <row r="71" spans="1:66" s="51" customFormat="1" ht="21.95" customHeight="1" x14ac:dyDescent="0.25">
      <c r="A71" s="41">
        <v>3</v>
      </c>
      <c r="B71" s="54" t="s">
        <v>75</v>
      </c>
      <c r="C71" s="43">
        <f t="shared" si="55"/>
        <v>24504.34</v>
      </c>
      <c r="D71" s="44">
        <f t="shared" si="56"/>
        <v>18242.34</v>
      </c>
      <c r="E71" s="44">
        <f t="shared" si="57"/>
        <v>6262</v>
      </c>
      <c r="F71" s="43">
        <f t="shared" si="52"/>
        <v>18242.34</v>
      </c>
      <c r="G71" s="43">
        <v>18242.34</v>
      </c>
      <c r="H71" s="43"/>
      <c r="I71" s="43">
        <f t="shared" si="61"/>
        <v>6262</v>
      </c>
      <c r="J71" s="45">
        <v>6262</v>
      </c>
      <c r="K71" s="43"/>
      <c r="L71" s="44">
        <f t="shared" si="31"/>
        <v>23985.152999999998</v>
      </c>
      <c r="M71" s="44">
        <f t="shared" si="62"/>
        <v>17731.03</v>
      </c>
      <c r="N71" s="44">
        <f t="shared" si="63"/>
        <v>6254.1229999999996</v>
      </c>
      <c r="O71" s="46">
        <f t="shared" si="58"/>
        <v>23985.152999999998</v>
      </c>
      <c r="P71" s="43">
        <f t="shared" si="59"/>
        <v>17731.03</v>
      </c>
      <c r="Q71" s="43">
        <v>17731.03</v>
      </c>
      <c r="R71" s="43"/>
      <c r="S71" s="43">
        <f t="shared" si="60"/>
        <v>6254.1229999999996</v>
      </c>
      <c r="T71" s="45">
        <v>6254.1229999999996</v>
      </c>
      <c r="U71" s="47"/>
      <c r="V71" s="48">
        <f t="shared" si="23"/>
        <v>0.97881244710120729</v>
      </c>
      <c r="W71" s="48">
        <f t="shared" si="23"/>
        <v>0.97197124930244683</v>
      </c>
      <c r="X71" s="48">
        <f t="shared" si="23"/>
        <v>2.8315282657297987</v>
      </c>
      <c r="Y71" s="48">
        <f t="shared" si="26"/>
        <v>0.97197124930244683</v>
      </c>
      <c r="Z71" s="48">
        <f t="shared" si="26"/>
        <v>0.97197124930244683</v>
      </c>
      <c r="AA71" s="48"/>
      <c r="AB71" s="48">
        <f t="shared" si="24"/>
        <v>0.99874209517725965</v>
      </c>
      <c r="AC71" s="48">
        <f t="shared" si="24"/>
        <v>0.99874209517725965</v>
      </c>
      <c r="AD71" s="48"/>
      <c r="AE71" s="49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</row>
    <row r="72" spans="1:66" s="51" customFormat="1" ht="21.95" customHeight="1" x14ac:dyDescent="0.25">
      <c r="A72" s="41">
        <v>4</v>
      </c>
      <c r="B72" s="54" t="s">
        <v>76</v>
      </c>
      <c r="C72" s="43">
        <f t="shared" si="55"/>
        <v>23758.577465999999</v>
      </c>
      <c r="D72" s="44">
        <f t="shared" si="56"/>
        <v>16207.631015999999</v>
      </c>
      <c r="E72" s="44">
        <f t="shared" si="57"/>
        <v>7550.9464499999995</v>
      </c>
      <c r="F72" s="43">
        <f t="shared" si="52"/>
        <v>16207.631015999999</v>
      </c>
      <c r="G72" s="43">
        <v>16207.631015999999</v>
      </c>
      <c r="H72" s="43"/>
      <c r="I72" s="43">
        <f t="shared" si="61"/>
        <v>7550.9464499999995</v>
      </c>
      <c r="J72" s="45">
        <v>7550.9464499999995</v>
      </c>
      <c r="K72" s="43"/>
      <c r="L72" s="44">
        <f t="shared" si="31"/>
        <v>20623.098976000001</v>
      </c>
      <c r="M72" s="44">
        <f t="shared" si="62"/>
        <v>15871.537016</v>
      </c>
      <c r="N72" s="44">
        <f t="shared" si="63"/>
        <v>4751.56196</v>
      </c>
      <c r="O72" s="46">
        <f t="shared" si="58"/>
        <v>20623.098976000001</v>
      </c>
      <c r="P72" s="43">
        <f t="shared" si="59"/>
        <v>15871.537016</v>
      </c>
      <c r="Q72" s="43">
        <v>15871.537016</v>
      </c>
      <c r="R72" s="43"/>
      <c r="S72" s="43">
        <f t="shared" si="60"/>
        <v>4751.56196</v>
      </c>
      <c r="T72" s="45">
        <v>4751.56196</v>
      </c>
      <c r="U72" s="47"/>
      <c r="V72" s="48">
        <f t="shared" si="23"/>
        <v>0.86802751576827097</v>
      </c>
      <c r="W72" s="48">
        <f t="shared" si="23"/>
        <v>0.97926322485573547</v>
      </c>
      <c r="X72" s="48">
        <f t="shared" si="23"/>
        <v>2.1019268407074985</v>
      </c>
      <c r="Y72" s="48">
        <f t="shared" si="26"/>
        <v>0.97926322485573547</v>
      </c>
      <c r="Z72" s="48">
        <f t="shared" si="26"/>
        <v>0.97926322485573547</v>
      </c>
      <c r="AA72" s="48"/>
      <c r="AB72" s="48">
        <f t="shared" si="24"/>
        <v>0.62926707154703765</v>
      </c>
      <c r="AC72" s="48">
        <f t="shared" si="24"/>
        <v>0.62926707154703765</v>
      </c>
      <c r="AD72" s="48"/>
      <c r="AE72" s="49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</row>
    <row r="73" spans="1:66" s="51" customFormat="1" ht="21.95" customHeight="1" x14ac:dyDescent="0.25">
      <c r="A73" s="41">
        <v>5</v>
      </c>
      <c r="B73" s="54" t="s">
        <v>77</v>
      </c>
      <c r="C73" s="43">
        <f t="shared" si="55"/>
        <v>32287.2965</v>
      </c>
      <c r="D73" s="44">
        <f t="shared" si="56"/>
        <v>24089.7415</v>
      </c>
      <c r="E73" s="44">
        <f t="shared" si="57"/>
        <v>8197.5550000000003</v>
      </c>
      <c r="F73" s="43">
        <f t="shared" si="52"/>
        <v>24089.7415</v>
      </c>
      <c r="G73" s="43">
        <v>24089.7415</v>
      </c>
      <c r="H73" s="43"/>
      <c r="I73" s="43">
        <f t="shared" si="61"/>
        <v>8197.5550000000003</v>
      </c>
      <c r="J73" s="45">
        <v>8197.5550000000003</v>
      </c>
      <c r="K73" s="43"/>
      <c r="L73" s="44">
        <f t="shared" si="31"/>
        <v>30419.142200000002</v>
      </c>
      <c r="M73" s="44">
        <f t="shared" si="62"/>
        <v>22326.0452</v>
      </c>
      <c r="N73" s="44">
        <f t="shared" si="63"/>
        <v>8093.0969999999998</v>
      </c>
      <c r="O73" s="46">
        <f t="shared" si="58"/>
        <v>30419.142200000002</v>
      </c>
      <c r="P73" s="43">
        <f t="shared" si="59"/>
        <v>22326.0452</v>
      </c>
      <c r="Q73" s="43">
        <v>22326.0452</v>
      </c>
      <c r="R73" s="43"/>
      <c r="S73" s="43">
        <f t="shared" si="60"/>
        <v>8093.0969999999998</v>
      </c>
      <c r="T73" s="45">
        <v>8093.0969999999998</v>
      </c>
      <c r="U73" s="47"/>
      <c r="V73" s="48">
        <f t="shared" si="23"/>
        <v>0.9421396492580294</v>
      </c>
      <c r="W73" s="48">
        <f t="shared" si="23"/>
        <v>0.92678641653336136</v>
      </c>
      <c r="X73" s="48">
        <f t="shared" si="23"/>
        <v>2.7235005071634162</v>
      </c>
      <c r="Y73" s="48">
        <f t="shared" si="26"/>
        <v>0.92678641653336136</v>
      </c>
      <c r="Z73" s="48">
        <f t="shared" si="26"/>
        <v>0.92678641653336136</v>
      </c>
      <c r="AA73" s="48"/>
      <c r="AB73" s="48">
        <f t="shared" si="24"/>
        <v>0.98725742004780692</v>
      </c>
      <c r="AC73" s="48">
        <f t="shared" si="24"/>
        <v>0.98725742004780692</v>
      </c>
      <c r="AD73" s="48"/>
      <c r="AE73" s="49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</row>
    <row r="74" spans="1:66" s="51" customFormat="1" ht="21.95" customHeight="1" x14ac:dyDescent="0.25">
      <c r="A74" s="41">
        <v>6</v>
      </c>
      <c r="B74" s="54" t="s">
        <v>78</v>
      </c>
      <c r="C74" s="43">
        <f t="shared" si="55"/>
        <v>21915.288650000002</v>
      </c>
      <c r="D74" s="44">
        <f t="shared" si="56"/>
        <v>16668.000650000002</v>
      </c>
      <c r="E74" s="44">
        <f t="shared" si="57"/>
        <v>5247.2879999999996</v>
      </c>
      <c r="F74" s="43">
        <f t="shared" si="52"/>
        <v>16668.000650000002</v>
      </c>
      <c r="G74" s="43">
        <v>16668.000650000002</v>
      </c>
      <c r="H74" s="43"/>
      <c r="I74" s="43">
        <f t="shared" si="61"/>
        <v>5247.2879999999996</v>
      </c>
      <c r="J74" s="45">
        <v>5247.2879999999996</v>
      </c>
      <c r="K74" s="43"/>
      <c r="L74" s="44">
        <f t="shared" si="31"/>
        <v>19926.938435</v>
      </c>
      <c r="M74" s="44">
        <f t="shared" si="62"/>
        <v>14745.556989999999</v>
      </c>
      <c r="N74" s="44">
        <f t="shared" si="63"/>
        <v>5181.381445</v>
      </c>
      <c r="O74" s="46">
        <f t="shared" si="58"/>
        <v>19926.938435</v>
      </c>
      <c r="P74" s="43">
        <f t="shared" si="59"/>
        <v>14745.556989999999</v>
      </c>
      <c r="Q74" s="43">
        <v>14745.556989999999</v>
      </c>
      <c r="R74" s="43"/>
      <c r="S74" s="43">
        <f t="shared" si="60"/>
        <v>5181.381445</v>
      </c>
      <c r="T74" s="45">
        <v>5181.381445</v>
      </c>
      <c r="U74" s="47"/>
      <c r="V74" s="48">
        <f t="shared" si="23"/>
        <v>0.90927109166777953</v>
      </c>
      <c r="W74" s="48">
        <f t="shared" si="23"/>
        <v>0.88466261188920681</v>
      </c>
      <c r="X74" s="48">
        <f t="shared" si="23"/>
        <v>2.8101291543364879</v>
      </c>
      <c r="Y74" s="48">
        <f t="shared" si="26"/>
        <v>0.88466261188920681</v>
      </c>
      <c r="Z74" s="48">
        <f t="shared" si="26"/>
        <v>0.88466261188920681</v>
      </c>
      <c r="AA74" s="48"/>
      <c r="AB74" s="48">
        <f t="shared" si="24"/>
        <v>0.98743988227823598</v>
      </c>
      <c r="AC74" s="48">
        <f t="shared" si="24"/>
        <v>0.98743988227823598</v>
      </c>
      <c r="AD74" s="48"/>
      <c r="AE74" s="49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</row>
    <row r="75" spans="1:66" s="51" customFormat="1" ht="21.95" customHeight="1" x14ac:dyDescent="0.25">
      <c r="A75" s="41">
        <v>7</v>
      </c>
      <c r="B75" s="54" t="s">
        <v>79</v>
      </c>
      <c r="C75" s="43">
        <f t="shared" si="55"/>
        <v>191</v>
      </c>
      <c r="D75" s="44">
        <f t="shared" si="56"/>
        <v>0</v>
      </c>
      <c r="E75" s="44">
        <f t="shared" si="57"/>
        <v>191</v>
      </c>
      <c r="F75" s="43">
        <f t="shared" si="52"/>
        <v>0</v>
      </c>
      <c r="G75" s="43"/>
      <c r="H75" s="43"/>
      <c r="I75" s="43">
        <f t="shared" si="61"/>
        <v>191</v>
      </c>
      <c r="J75" s="45">
        <v>191</v>
      </c>
      <c r="K75" s="43"/>
      <c r="L75" s="44">
        <f t="shared" si="31"/>
        <v>191</v>
      </c>
      <c r="M75" s="44">
        <f t="shared" si="62"/>
        <v>0</v>
      </c>
      <c r="N75" s="44">
        <f t="shared" si="63"/>
        <v>191</v>
      </c>
      <c r="O75" s="46">
        <f t="shared" si="58"/>
        <v>191</v>
      </c>
      <c r="P75" s="43">
        <f t="shared" si="59"/>
        <v>0</v>
      </c>
      <c r="Q75" s="43"/>
      <c r="R75" s="43"/>
      <c r="S75" s="43">
        <f t="shared" si="60"/>
        <v>191</v>
      </c>
      <c r="T75" s="45">
        <v>191</v>
      </c>
      <c r="U75" s="47"/>
      <c r="V75" s="48">
        <f t="shared" si="23"/>
        <v>1</v>
      </c>
      <c r="W75" s="48" t="e">
        <f t="shared" si="23"/>
        <v>#DIV/0!</v>
      </c>
      <c r="X75" s="48">
        <f t="shared" si="23"/>
        <v>0</v>
      </c>
      <c r="Y75" s="48"/>
      <c r="Z75" s="48"/>
      <c r="AA75" s="48"/>
      <c r="AB75" s="48">
        <f t="shared" si="24"/>
        <v>1</v>
      </c>
      <c r="AC75" s="48">
        <f t="shared" si="24"/>
        <v>1</v>
      </c>
      <c r="AD75" s="48"/>
      <c r="AE75" s="49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</row>
    <row r="76" spans="1:66" s="62" customFormat="1" ht="24.95" customHeight="1" x14ac:dyDescent="0.25">
      <c r="A76" s="31" t="s">
        <v>55</v>
      </c>
      <c r="B76" s="37" t="s">
        <v>56</v>
      </c>
      <c r="C76" s="33">
        <f>SUM(C77:C83)</f>
        <v>109970.06341399999</v>
      </c>
      <c r="D76" s="33">
        <f t="shared" ref="D76:U76" si="64">SUM(D77:D83)</f>
        <v>87938.365040000004</v>
      </c>
      <c r="E76" s="33">
        <f t="shared" si="64"/>
        <v>22031.698374</v>
      </c>
      <c r="F76" s="33">
        <f t="shared" si="64"/>
        <v>87938.365040000004</v>
      </c>
      <c r="G76" s="33">
        <f t="shared" si="64"/>
        <v>87938.365040000004</v>
      </c>
      <c r="H76" s="33">
        <f t="shared" si="64"/>
        <v>0</v>
      </c>
      <c r="I76" s="33">
        <f t="shared" si="64"/>
        <v>22031.698374</v>
      </c>
      <c r="J76" s="33">
        <f t="shared" si="64"/>
        <v>22031.698374</v>
      </c>
      <c r="K76" s="33">
        <f t="shared" si="64"/>
        <v>0</v>
      </c>
      <c r="L76" s="33">
        <f t="shared" si="64"/>
        <v>101052.74084299999</v>
      </c>
      <c r="M76" s="33">
        <f t="shared" si="64"/>
        <v>79597.040899</v>
      </c>
      <c r="N76" s="33">
        <f t="shared" si="64"/>
        <v>21455.699944</v>
      </c>
      <c r="O76" s="33">
        <f t="shared" si="64"/>
        <v>101052.74084299999</v>
      </c>
      <c r="P76" s="33">
        <f t="shared" si="64"/>
        <v>79597.040899</v>
      </c>
      <c r="Q76" s="33">
        <f t="shared" si="64"/>
        <v>79597.040899</v>
      </c>
      <c r="R76" s="33">
        <f t="shared" si="64"/>
        <v>0</v>
      </c>
      <c r="S76" s="33">
        <f t="shared" si="64"/>
        <v>21455.699944</v>
      </c>
      <c r="T76" s="33">
        <f t="shared" si="64"/>
        <v>21455.699944</v>
      </c>
      <c r="U76" s="33">
        <f t="shared" si="64"/>
        <v>0</v>
      </c>
      <c r="V76" s="34">
        <f t="shared" si="23"/>
        <v>0.9189113628367267</v>
      </c>
      <c r="W76" s="34">
        <f t="shared" si="23"/>
        <v>0.90514579004049212</v>
      </c>
      <c r="X76" s="34">
        <f t="shared" si="23"/>
        <v>3.6128418040133434</v>
      </c>
      <c r="Y76" s="34">
        <f t="shared" si="26"/>
        <v>0.90514579004049212</v>
      </c>
      <c r="Z76" s="34">
        <f t="shared" si="26"/>
        <v>0.90514579004049212</v>
      </c>
      <c r="AA76" s="34"/>
      <c r="AB76" s="34">
        <f t="shared" si="24"/>
        <v>0.97385592248849295</v>
      </c>
      <c r="AC76" s="34">
        <f t="shared" si="24"/>
        <v>0.97385592248849295</v>
      </c>
      <c r="AD76" s="34"/>
      <c r="AE76" s="35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</row>
    <row r="77" spans="1:66" s="51" customFormat="1" ht="21.95" customHeight="1" x14ac:dyDescent="0.25">
      <c r="A77" s="41">
        <v>1</v>
      </c>
      <c r="B77" s="54" t="s">
        <v>73</v>
      </c>
      <c r="C77" s="43">
        <f t="shared" ref="C77:C83" si="65">E77+D77</f>
        <v>10698.7559</v>
      </c>
      <c r="D77" s="44">
        <f t="shared" ref="D77:D83" si="66">F77</f>
        <v>7636.9440000000004</v>
      </c>
      <c r="E77" s="44">
        <f t="shared" ref="E77:E83" si="67">I77</f>
        <v>3061.8119000000006</v>
      </c>
      <c r="F77" s="43">
        <f t="shared" ref="F77:F83" si="68">SUM(G77:H77)</f>
        <v>7636.9440000000004</v>
      </c>
      <c r="G77" s="43">
        <v>7636.9440000000004</v>
      </c>
      <c r="H77" s="43"/>
      <c r="I77" s="43">
        <f>SUM(J77:K77)</f>
        <v>3061.8119000000006</v>
      </c>
      <c r="J77" s="45">
        <v>3061.8119000000006</v>
      </c>
      <c r="K77" s="43"/>
      <c r="L77" s="44">
        <f t="shared" ref="L77:L83" si="69">SUM(M77:N77)</f>
        <v>8010.4018589999996</v>
      </c>
      <c r="M77" s="44">
        <f t="shared" ref="M77:M83" si="70">P77</f>
        <v>5144.2929089999998</v>
      </c>
      <c r="N77" s="44">
        <f t="shared" ref="N77:N83" si="71">S77</f>
        <v>2866.1089499999998</v>
      </c>
      <c r="O77" s="46">
        <f t="shared" ref="O77:O83" si="72">SUM(P77,S77)</f>
        <v>8010.4018589999996</v>
      </c>
      <c r="P77" s="43">
        <f t="shared" ref="P77:P83" si="73">SUM(Q77:R77)</f>
        <v>5144.2929089999998</v>
      </c>
      <c r="Q77" s="43">
        <v>5144.2929089999998</v>
      </c>
      <c r="R77" s="43"/>
      <c r="S77" s="43">
        <f t="shared" ref="S77:S83" si="74">SUM(T77:U77)</f>
        <v>2866.1089499999998</v>
      </c>
      <c r="T77" s="45">
        <v>2866.1089499999998</v>
      </c>
      <c r="U77" s="47"/>
      <c r="V77" s="48">
        <f t="shared" si="23"/>
        <v>0.74872274251999704</v>
      </c>
      <c r="W77" s="48">
        <f t="shared" si="23"/>
        <v>0.67360621067798843</v>
      </c>
      <c r="X77" s="48">
        <f t="shared" si="23"/>
        <v>1.680146618085846</v>
      </c>
      <c r="Y77" s="48">
        <f t="shared" si="26"/>
        <v>0.67360621067798843</v>
      </c>
      <c r="Z77" s="48">
        <f t="shared" si="26"/>
        <v>0.67360621067798843</v>
      </c>
      <c r="AA77" s="48"/>
      <c r="AB77" s="48">
        <f t="shared" si="24"/>
        <v>0.93608263459946683</v>
      </c>
      <c r="AC77" s="48">
        <f t="shared" si="24"/>
        <v>0.93608263459946683</v>
      </c>
      <c r="AD77" s="48"/>
      <c r="AE77" s="49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</row>
    <row r="78" spans="1:66" s="51" customFormat="1" ht="21.95" customHeight="1" x14ac:dyDescent="0.25">
      <c r="A78" s="41">
        <v>2</v>
      </c>
      <c r="B78" s="54" t="s">
        <v>74</v>
      </c>
      <c r="C78" s="43">
        <f t="shared" si="65"/>
        <v>14002.673374</v>
      </c>
      <c r="D78" s="44">
        <f t="shared" si="66"/>
        <v>10928.385</v>
      </c>
      <c r="E78" s="44">
        <f t="shared" si="67"/>
        <v>3074.2883740000002</v>
      </c>
      <c r="F78" s="43">
        <f t="shared" si="68"/>
        <v>10928.385</v>
      </c>
      <c r="G78" s="43">
        <v>10928.385</v>
      </c>
      <c r="H78" s="43"/>
      <c r="I78" s="43">
        <f t="shared" ref="I78:I83" si="75">SUM(J78:K78)</f>
        <v>3074.2883740000002</v>
      </c>
      <c r="J78" s="45">
        <v>3074.2883740000002</v>
      </c>
      <c r="K78" s="43"/>
      <c r="L78" s="44">
        <f t="shared" si="69"/>
        <v>12374.2405</v>
      </c>
      <c r="M78" s="44">
        <f t="shared" si="70"/>
        <v>9497.5949999999993</v>
      </c>
      <c r="N78" s="44">
        <f t="shared" si="71"/>
        <v>2876.6455000000001</v>
      </c>
      <c r="O78" s="46">
        <f t="shared" si="72"/>
        <v>12374.2405</v>
      </c>
      <c r="P78" s="43">
        <f t="shared" si="73"/>
        <v>9497.5949999999993</v>
      </c>
      <c r="Q78" s="43">
        <v>9497.5949999999993</v>
      </c>
      <c r="R78" s="43"/>
      <c r="S78" s="43">
        <f t="shared" si="74"/>
        <v>2876.6455000000001</v>
      </c>
      <c r="T78" s="45">
        <v>2876.6455000000001</v>
      </c>
      <c r="U78" s="47"/>
      <c r="V78" s="48">
        <f t="shared" si="23"/>
        <v>0.88370557317835785</v>
      </c>
      <c r="W78" s="48">
        <f t="shared" si="23"/>
        <v>0.86907580580296162</v>
      </c>
      <c r="X78" s="48">
        <f t="shared" si="23"/>
        <v>3.0893637305867125</v>
      </c>
      <c r="Y78" s="48">
        <f t="shared" si="26"/>
        <v>0.86907580580296162</v>
      </c>
      <c r="Z78" s="48">
        <f t="shared" si="26"/>
        <v>0.86907580580296162</v>
      </c>
      <c r="AA78" s="48"/>
      <c r="AB78" s="48">
        <f t="shared" si="24"/>
        <v>0.9357110166790098</v>
      </c>
      <c r="AC78" s="48">
        <f t="shared" si="24"/>
        <v>0.9357110166790098</v>
      </c>
      <c r="AD78" s="48"/>
      <c r="AE78" s="49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</row>
    <row r="79" spans="1:66" s="51" customFormat="1" ht="21.95" customHeight="1" x14ac:dyDescent="0.25">
      <c r="A79" s="41">
        <v>3</v>
      </c>
      <c r="B79" s="54" t="s">
        <v>75</v>
      </c>
      <c r="C79" s="43">
        <f t="shared" si="65"/>
        <v>27875.51</v>
      </c>
      <c r="D79" s="44">
        <f t="shared" si="66"/>
        <v>24006.51</v>
      </c>
      <c r="E79" s="44">
        <f t="shared" si="67"/>
        <v>3869</v>
      </c>
      <c r="F79" s="43">
        <f t="shared" si="68"/>
        <v>24006.51</v>
      </c>
      <c r="G79" s="43">
        <v>24006.51</v>
      </c>
      <c r="H79" s="43"/>
      <c r="I79" s="43">
        <f t="shared" si="75"/>
        <v>3869</v>
      </c>
      <c r="J79" s="45">
        <v>3869</v>
      </c>
      <c r="K79" s="43"/>
      <c r="L79" s="44">
        <f t="shared" si="69"/>
        <v>26225.038</v>
      </c>
      <c r="M79" s="44">
        <f t="shared" si="70"/>
        <v>22703.862000000001</v>
      </c>
      <c r="N79" s="44">
        <f t="shared" si="71"/>
        <v>3521.1759999999999</v>
      </c>
      <c r="O79" s="46">
        <f t="shared" si="72"/>
        <v>26225.038</v>
      </c>
      <c r="P79" s="43">
        <f t="shared" si="73"/>
        <v>22703.862000000001</v>
      </c>
      <c r="Q79" s="43">
        <v>22703.862000000001</v>
      </c>
      <c r="R79" s="43"/>
      <c r="S79" s="43">
        <f t="shared" si="74"/>
        <v>3521.1759999999999</v>
      </c>
      <c r="T79" s="45">
        <v>3521.1759999999999</v>
      </c>
      <c r="U79" s="47"/>
      <c r="V79" s="48">
        <f t="shared" si="23"/>
        <v>0.9407913254322523</v>
      </c>
      <c r="W79" s="48">
        <f t="shared" si="23"/>
        <v>0.94573771864381795</v>
      </c>
      <c r="X79" s="48">
        <f t="shared" si="23"/>
        <v>5.8681473248901526</v>
      </c>
      <c r="Y79" s="48">
        <f t="shared" si="26"/>
        <v>0.94573771864381795</v>
      </c>
      <c r="Z79" s="48">
        <f t="shared" si="26"/>
        <v>0.94573771864381795</v>
      </c>
      <c r="AA79" s="48"/>
      <c r="AB79" s="48">
        <f t="shared" si="24"/>
        <v>0.91009976738175236</v>
      </c>
      <c r="AC79" s="48">
        <f t="shared" si="24"/>
        <v>0.91009976738175236</v>
      </c>
      <c r="AD79" s="48"/>
      <c r="AE79" s="49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</row>
    <row r="80" spans="1:66" s="51" customFormat="1" ht="21.95" customHeight="1" x14ac:dyDescent="0.25">
      <c r="A80" s="41">
        <v>4</v>
      </c>
      <c r="B80" s="54" t="s">
        <v>76</v>
      </c>
      <c r="C80" s="43">
        <f t="shared" si="65"/>
        <v>12651.59254</v>
      </c>
      <c r="D80" s="44">
        <f t="shared" si="66"/>
        <v>10782.686040000001</v>
      </c>
      <c r="E80" s="44">
        <f t="shared" si="67"/>
        <v>1868.9064999999998</v>
      </c>
      <c r="F80" s="43">
        <f t="shared" si="68"/>
        <v>10782.686040000001</v>
      </c>
      <c r="G80" s="43">
        <v>10782.686040000001</v>
      </c>
      <c r="H80" s="43"/>
      <c r="I80" s="43">
        <f t="shared" si="75"/>
        <v>1868.9064999999998</v>
      </c>
      <c r="J80" s="45">
        <v>1868.9064999999998</v>
      </c>
      <c r="K80" s="43"/>
      <c r="L80" s="44">
        <f t="shared" si="69"/>
        <v>11704.326534</v>
      </c>
      <c r="M80" s="44">
        <f t="shared" si="70"/>
        <v>9518.25504</v>
      </c>
      <c r="N80" s="44">
        <f t="shared" si="71"/>
        <v>2186.0714939999998</v>
      </c>
      <c r="O80" s="46">
        <f t="shared" si="72"/>
        <v>11704.326534</v>
      </c>
      <c r="P80" s="43">
        <f t="shared" si="73"/>
        <v>9518.25504</v>
      </c>
      <c r="Q80" s="43">
        <v>9518.25504</v>
      </c>
      <c r="R80" s="43"/>
      <c r="S80" s="43">
        <f t="shared" si="74"/>
        <v>2186.0714939999998</v>
      </c>
      <c r="T80" s="45">
        <v>2186.0714939999998</v>
      </c>
      <c r="U80" s="47"/>
      <c r="V80" s="48">
        <f t="shared" si="23"/>
        <v>0.92512673776008281</v>
      </c>
      <c r="W80" s="48">
        <f t="shared" si="23"/>
        <v>0.88273506292315262</v>
      </c>
      <c r="X80" s="48">
        <f t="shared" si="23"/>
        <v>5.09295410979629</v>
      </c>
      <c r="Y80" s="48">
        <f t="shared" si="26"/>
        <v>0.88273506292315262</v>
      </c>
      <c r="Z80" s="48">
        <f t="shared" si="26"/>
        <v>0.88273506292315262</v>
      </c>
      <c r="AA80" s="48"/>
      <c r="AB80" s="48">
        <f t="shared" si="24"/>
        <v>1.1697061859434916</v>
      </c>
      <c r="AC80" s="48">
        <f t="shared" si="24"/>
        <v>1.1697061859434916</v>
      </c>
      <c r="AD80" s="48"/>
      <c r="AE80" s="49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</row>
    <row r="81" spans="1:66" s="51" customFormat="1" ht="21.95" customHeight="1" x14ac:dyDescent="0.25">
      <c r="A81" s="41">
        <v>5</v>
      </c>
      <c r="B81" s="54" t="s">
        <v>77</v>
      </c>
      <c r="C81" s="43">
        <f t="shared" si="65"/>
        <v>23547.533199999998</v>
      </c>
      <c r="D81" s="44">
        <f t="shared" si="66"/>
        <v>19073.84</v>
      </c>
      <c r="E81" s="44">
        <f t="shared" si="67"/>
        <v>4473.6931999999997</v>
      </c>
      <c r="F81" s="43">
        <f t="shared" si="68"/>
        <v>19073.84</v>
      </c>
      <c r="G81" s="43">
        <v>19073.84</v>
      </c>
      <c r="H81" s="43"/>
      <c r="I81" s="43">
        <f t="shared" si="75"/>
        <v>4473.6931999999997</v>
      </c>
      <c r="J81" s="45">
        <v>4473.6931999999997</v>
      </c>
      <c r="K81" s="43"/>
      <c r="L81" s="44">
        <f t="shared" si="69"/>
        <v>21930.286500000002</v>
      </c>
      <c r="M81" s="44">
        <f t="shared" si="70"/>
        <v>17488.358</v>
      </c>
      <c r="N81" s="44">
        <f t="shared" si="71"/>
        <v>4441.9285</v>
      </c>
      <c r="O81" s="46">
        <f t="shared" si="72"/>
        <v>21930.286500000002</v>
      </c>
      <c r="P81" s="43">
        <f t="shared" si="73"/>
        <v>17488.358</v>
      </c>
      <c r="Q81" s="43">
        <v>17488.358</v>
      </c>
      <c r="R81" s="43"/>
      <c r="S81" s="43">
        <f t="shared" si="74"/>
        <v>4441.9285</v>
      </c>
      <c r="T81" s="45">
        <v>4441.9285</v>
      </c>
      <c r="U81" s="47"/>
      <c r="V81" s="48">
        <f t="shared" si="23"/>
        <v>0.93131990997681247</v>
      </c>
      <c r="W81" s="48">
        <f t="shared" si="23"/>
        <v>0.91687662264127201</v>
      </c>
      <c r="X81" s="48">
        <f t="shared" si="23"/>
        <v>3.9091545213695031</v>
      </c>
      <c r="Y81" s="48">
        <f t="shared" si="26"/>
        <v>0.91687662264127201</v>
      </c>
      <c r="Z81" s="48">
        <f t="shared" si="26"/>
        <v>0.91687662264127201</v>
      </c>
      <c r="AA81" s="48"/>
      <c r="AB81" s="48">
        <f t="shared" si="24"/>
        <v>0.99289966956160525</v>
      </c>
      <c r="AC81" s="48">
        <f t="shared" si="24"/>
        <v>0.99289966956160525</v>
      </c>
      <c r="AD81" s="48"/>
      <c r="AE81" s="49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</row>
    <row r="82" spans="1:66" s="51" customFormat="1" ht="21.95" customHeight="1" x14ac:dyDescent="0.25">
      <c r="A82" s="41">
        <v>6</v>
      </c>
      <c r="B82" s="54" t="s">
        <v>78</v>
      </c>
      <c r="C82" s="43">
        <f t="shared" si="65"/>
        <v>19865.792000000001</v>
      </c>
      <c r="D82" s="44">
        <f t="shared" si="66"/>
        <v>15510</v>
      </c>
      <c r="E82" s="44">
        <f t="shared" si="67"/>
        <v>4355.7920000000004</v>
      </c>
      <c r="F82" s="43">
        <f t="shared" si="68"/>
        <v>15510</v>
      </c>
      <c r="G82" s="43">
        <v>15510</v>
      </c>
      <c r="H82" s="43"/>
      <c r="I82" s="43">
        <f t="shared" si="75"/>
        <v>4355.7920000000004</v>
      </c>
      <c r="J82" s="45">
        <v>4355.7920000000004</v>
      </c>
      <c r="K82" s="43"/>
      <c r="L82" s="44">
        <f t="shared" si="69"/>
        <v>18501.02865</v>
      </c>
      <c r="M82" s="44">
        <f t="shared" si="70"/>
        <v>14259.16555</v>
      </c>
      <c r="N82" s="44">
        <f t="shared" si="71"/>
        <v>4241.8630999999996</v>
      </c>
      <c r="O82" s="46">
        <f t="shared" si="72"/>
        <v>18501.02865</v>
      </c>
      <c r="P82" s="43">
        <f t="shared" si="73"/>
        <v>14259.16555</v>
      </c>
      <c r="Q82" s="43">
        <v>14259.16555</v>
      </c>
      <c r="R82" s="43"/>
      <c r="S82" s="43">
        <f t="shared" si="74"/>
        <v>4241.8630999999996</v>
      </c>
      <c r="T82" s="45">
        <v>4241.8630999999996</v>
      </c>
      <c r="U82" s="47"/>
      <c r="V82" s="48">
        <f t="shared" si="23"/>
        <v>0.93130083361388249</v>
      </c>
      <c r="W82" s="48">
        <f t="shared" si="23"/>
        <v>0.9193530335267569</v>
      </c>
      <c r="X82" s="48">
        <f t="shared" si="23"/>
        <v>3.2736102986552154</v>
      </c>
      <c r="Y82" s="48">
        <f t="shared" ref="Y82:Z82" si="76">P82/F82</f>
        <v>0.9193530335267569</v>
      </c>
      <c r="Z82" s="48">
        <f t="shared" si="76"/>
        <v>0.9193530335267569</v>
      </c>
      <c r="AA82" s="48"/>
      <c r="AB82" s="48">
        <f t="shared" si="24"/>
        <v>0.9738442744740794</v>
      </c>
      <c r="AC82" s="48">
        <f t="shared" si="24"/>
        <v>0.9738442744740794</v>
      </c>
      <c r="AD82" s="48"/>
      <c r="AE82" s="49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</row>
    <row r="83" spans="1:66" s="51" customFormat="1" ht="21.95" customHeight="1" x14ac:dyDescent="0.25">
      <c r="A83" s="41">
        <v>7</v>
      </c>
      <c r="B83" s="54" t="s">
        <v>79</v>
      </c>
      <c r="C83" s="43">
        <f t="shared" si="65"/>
        <v>1328.2064</v>
      </c>
      <c r="D83" s="44">
        <f t="shared" si="66"/>
        <v>0</v>
      </c>
      <c r="E83" s="44">
        <f t="shared" si="67"/>
        <v>1328.2064</v>
      </c>
      <c r="F83" s="43">
        <f t="shared" si="68"/>
        <v>0</v>
      </c>
      <c r="G83" s="43"/>
      <c r="H83" s="43"/>
      <c r="I83" s="43">
        <f t="shared" si="75"/>
        <v>1328.2064</v>
      </c>
      <c r="J83" s="45">
        <v>1328.2064</v>
      </c>
      <c r="K83" s="43"/>
      <c r="L83" s="44">
        <f t="shared" si="69"/>
        <v>2307.4187999999999</v>
      </c>
      <c r="M83" s="44">
        <f t="shared" si="70"/>
        <v>985.51239999999996</v>
      </c>
      <c r="N83" s="44">
        <f t="shared" si="71"/>
        <v>1321.9064000000001</v>
      </c>
      <c r="O83" s="46">
        <f t="shared" si="72"/>
        <v>2307.4187999999999</v>
      </c>
      <c r="P83" s="43">
        <f t="shared" si="73"/>
        <v>985.51239999999996</v>
      </c>
      <c r="Q83" s="43">
        <v>985.51239999999996</v>
      </c>
      <c r="R83" s="43"/>
      <c r="S83" s="43">
        <f t="shared" si="74"/>
        <v>1321.9064000000001</v>
      </c>
      <c r="T83" s="45">
        <v>1321.9064000000001</v>
      </c>
      <c r="U83" s="47"/>
      <c r="V83" s="48">
        <f t="shared" si="23"/>
        <v>1.7372441512102335</v>
      </c>
      <c r="W83" s="48" t="e">
        <f t="shared" si="23"/>
        <v>#DIV/0!</v>
      </c>
      <c r="X83" s="48">
        <f t="shared" si="23"/>
        <v>0.74198738991168833</v>
      </c>
      <c r="Y83" s="48"/>
      <c r="Z83" s="48"/>
      <c r="AA83" s="48"/>
      <c r="AB83" s="48">
        <f t="shared" si="24"/>
        <v>0.99525676129854523</v>
      </c>
      <c r="AC83" s="48">
        <f t="shared" si="24"/>
        <v>0.99525676129854523</v>
      </c>
      <c r="AD83" s="48"/>
      <c r="AE83" s="49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</row>
    <row r="84" spans="1:66" s="50" customFormat="1" ht="21.95" customHeight="1" x14ac:dyDescent="0.25">
      <c r="A84" s="63"/>
      <c r="B84" s="64"/>
      <c r="C84" s="65"/>
      <c r="D84" s="66"/>
      <c r="E84" s="66"/>
      <c r="F84" s="65"/>
      <c r="G84" s="65"/>
      <c r="H84" s="65"/>
      <c r="I84" s="65"/>
      <c r="J84" s="67"/>
      <c r="K84" s="65"/>
      <c r="L84" s="66"/>
      <c r="M84" s="66"/>
      <c r="N84" s="66"/>
      <c r="O84" s="68"/>
      <c r="P84" s="65"/>
      <c r="Q84" s="65"/>
      <c r="R84" s="65"/>
      <c r="S84" s="65"/>
      <c r="T84" s="67"/>
      <c r="U84" s="69"/>
      <c r="V84" s="70"/>
      <c r="W84" s="70"/>
      <c r="X84" s="70"/>
      <c r="Y84" s="70"/>
      <c r="Z84" s="70"/>
      <c r="AA84" s="70"/>
      <c r="AB84" s="70"/>
      <c r="AC84" s="70"/>
      <c r="AD84" s="71"/>
      <c r="AE84" s="72"/>
    </row>
    <row r="85" spans="1:66" s="50" customFormat="1" ht="22.5" customHeight="1" x14ac:dyDescent="0.25">
      <c r="A85" s="73"/>
      <c r="B85" s="74"/>
      <c r="C85" s="75"/>
      <c r="D85" s="76"/>
      <c r="E85" s="76"/>
      <c r="F85" s="75"/>
      <c r="G85" s="75"/>
      <c r="H85" s="75"/>
      <c r="I85" s="75"/>
      <c r="J85" s="75"/>
      <c r="K85" s="75"/>
      <c r="L85" s="76"/>
      <c r="M85" s="76"/>
      <c r="N85" s="76"/>
      <c r="O85" s="77"/>
      <c r="P85" s="75"/>
      <c r="Q85" s="75"/>
      <c r="R85" s="75"/>
      <c r="S85" s="75"/>
      <c r="T85" s="75"/>
      <c r="U85" s="78"/>
      <c r="V85" s="79"/>
      <c r="W85" s="79"/>
      <c r="X85" s="79"/>
      <c r="Y85" s="79"/>
      <c r="Z85" s="79"/>
      <c r="AA85" s="79"/>
      <c r="AB85" s="79"/>
      <c r="AC85" s="79"/>
      <c r="AD85" s="78"/>
      <c r="AE85" s="78"/>
    </row>
    <row r="86" spans="1:66" s="81" customFormat="1" ht="23.25" customHeight="1" x14ac:dyDescent="0.35">
      <c r="A86" s="80"/>
      <c r="B86" s="80"/>
      <c r="D86" s="82"/>
      <c r="E86" s="82"/>
      <c r="L86" s="82"/>
      <c r="M86" s="82"/>
      <c r="N86" s="82"/>
      <c r="S86" s="83"/>
      <c r="T86" s="83"/>
      <c r="U86" s="83"/>
      <c r="V86" s="83"/>
      <c r="W86" s="83"/>
      <c r="X86" s="83"/>
      <c r="AE86" s="84"/>
    </row>
    <row r="87" spans="1:66" s="85" customFormat="1" ht="23.25" customHeight="1" x14ac:dyDescent="0.3">
      <c r="C87" s="86"/>
      <c r="D87" s="86"/>
      <c r="E87" s="86"/>
      <c r="L87" s="87"/>
      <c r="M87" s="87"/>
      <c r="N87" s="87"/>
      <c r="S87" s="86"/>
      <c r="T87" s="86"/>
      <c r="U87" s="86"/>
      <c r="V87" s="86"/>
      <c r="W87" s="86"/>
      <c r="X87" s="86"/>
      <c r="AE87" s="88"/>
    </row>
    <row r="88" spans="1:66" s="81" customFormat="1" ht="22.9" customHeight="1" x14ac:dyDescent="0.35">
      <c r="B88" s="89" t="s">
        <v>80</v>
      </c>
      <c r="C88" s="90">
        <v>31570774000</v>
      </c>
      <c r="D88" s="91">
        <v>0</v>
      </c>
      <c r="E88" s="91">
        <v>31570774000</v>
      </c>
      <c r="F88" s="90">
        <v>0</v>
      </c>
      <c r="G88" s="90">
        <v>1319000000</v>
      </c>
      <c r="H88" s="90">
        <v>75000000</v>
      </c>
      <c r="I88" s="90">
        <v>31570774000</v>
      </c>
      <c r="J88" s="90">
        <v>31570774000</v>
      </c>
      <c r="K88" s="90">
        <v>0</v>
      </c>
      <c r="L88" s="91">
        <v>18127904261</v>
      </c>
      <c r="M88" s="91">
        <v>0</v>
      </c>
      <c r="N88" s="91">
        <v>18127904261</v>
      </c>
      <c r="O88" s="90">
        <v>10000000</v>
      </c>
      <c r="P88" s="90">
        <v>0</v>
      </c>
      <c r="Q88" s="90">
        <v>0</v>
      </c>
      <c r="R88" s="90">
        <v>0</v>
      </c>
      <c r="S88" s="90">
        <v>18127904261</v>
      </c>
      <c r="T88" s="90">
        <v>18127904261</v>
      </c>
      <c r="U88" s="90">
        <v>0</v>
      </c>
      <c r="V88" s="90">
        <v>57.419891767620271</v>
      </c>
      <c r="W88" s="90">
        <v>0</v>
      </c>
      <c r="X88" s="90">
        <v>57.419891767620271</v>
      </c>
      <c r="Y88" s="90">
        <v>0</v>
      </c>
      <c r="Z88" s="90">
        <v>0</v>
      </c>
      <c r="AA88" s="90">
        <v>0</v>
      </c>
      <c r="AB88" s="90">
        <v>57.419891767620271</v>
      </c>
      <c r="AC88" s="90">
        <v>57.419891767620271</v>
      </c>
      <c r="AD88" s="81">
        <v>0</v>
      </c>
      <c r="AE88" s="84"/>
    </row>
    <row r="89" spans="1:66" s="81" customFormat="1" ht="23.25" customHeight="1" x14ac:dyDescent="0.35">
      <c r="B89" s="89" t="s">
        <v>81</v>
      </c>
      <c r="C89" s="90">
        <v>31635150000</v>
      </c>
      <c r="D89" s="91">
        <v>0</v>
      </c>
      <c r="E89" s="91">
        <v>31635150000</v>
      </c>
      <c r="F89" s="90">
        <v>0</v>
      </c>
      <c r="G89" s="90">
        <v>1319000000</v>
      </c>
      <c r="H89" s="90">
        <v>75000000</v>
      </c>
      <c r="I89" s="90">
        <v>31635150000</v>
      </c>
      <c r="J89" s="90">
        <v>31635150000</v>
      </c>
      <c r="K89" s="90">
        <v>0</v>
      </c>
      <c r="L89" s="91">
        <v>18192280261</v>
      </c>
      <c r="M89" s="91">
        <v>0</v>
      </c>
      <c r="N89" s="91">
        <v>18192280261</v>
      </c>
      <c r="O89" s="90">
        <v>10000000</v>
      </c>
      <c r="P89" s="90">
        <v>0</v>
      </c>
      <c r="Q89" s="90">
        <v>0</v>
      </c>
      <c r="R89" s="90">
        <v>0</v>
      </c>
      <c r="S89" s="90">
        <v>18192280261</v>
      </c>
      <c r="T89" s="90">
        <v>18192280261</v>
      </c>
      <c r="U89" s="90"/>
      <c r="V89" s="90">
        <v>57.506540228195533</v>
      </c>
      <c r="W89" s="90"/>
      <c r="X89" s="90">
        <v>57.506540228195533</v>
      </c>
      <c r="Y89" s="90"/>
      <c r="Z89" s="90"/>
      <c r="AA89" s="90"/>
      <c r="AB89" s="90">
        <v>57.506540228195533</v>
      </c>
      <c r="AC89" s="90">
        <v>57.506540228195533</v>
      </c>
      <c r="AE89" s="84"/>
    </row>
    <row r="90" spans="1:66" s="81" customFormat="1" ht="23.25" customHeight="1" x14ac:dyDescent="0.35">
      <c r="B90" s="89" t="s">
        <v>82</v>
      </c>
      <c r="C90" s="90">
        <f t="shared" ref="C90:T90" si="77">SUM(C69:C83)</f>
        <v>354025.92024400004</v>
      </c>
      <c r="D90" s="91">
        <f t="shared" si="77"/>
        <v>274596.85554600001</v>
      </c>
      <c r="E90" s="91">
        <f t="shared" si="77"/>
        <v>79429.064697999987</v>
      </c>
      <c r="F90" s="90">
        <f t="shared" si="77"/>
        <v>274596.85554600001</v>
      </c>
      <c r="G90" s="90">
        <f t="shared" si="77"/>
        <v>274596.85554600001</v>
      </c>
      <c r="H90" s="90">
        <f t="shared" si="77"/>
        <v>0</v>
      </c>
      <c r="I90" s="90">
        <f t="shared" si="77"/>
        <v>79429.064697999987</v>
      </c>
      <c r="J90" s="90">
        <f t="shared" si="77"/>
        <v>79429.064697999987</v>
      </c>
      <c r="K90" s="90">
        <f t="shared" si="77"/>
        <v>0</v>
      </c>
      <c r="L90" s="91">
        <f t="shared" si="77"/>
        <v>325066.99068199995</v>
      </c>
      <c r="M90" s="91">
        <f t="shared" si="77"/>
        <v>250596.47588900002</v>
      </c>
      <c r="N90" s="91">
        <f t="shared" si="77"/>
        <v>74470.514792999995</v>
      </c>
      <c r="O90" s="90">
        <f t="shared" si="77"/>
        <v>325066.99068199995</v>
      </c>
      <c r="P90" s="90">
        <f t="shared" si="77"/>
        <v>250596.47588900002</v>
      </c>
      <c r="Q90" s="90">
        <f t="shared" si="77"/>
        <v>250596.47588900002</v>
      </c>
      <c r="R90" s="90">
        <f t="shared" si="77"/>
        <v>0</v>
      </c>
      <c r="S90" s="90">
        <f t="shared" si="77"/>
        <v>74470.514792999995</v>
      </c>
      <c r="T90" s="90">
        <f t="shared" si="77"/>
        <v>74470.514792999995</v>
      </c>
      <c r="U90" s="90"/>
      <c r="V90" s="90"/>
      <c r="W90" s="90"/>
      <c r="X90" s="90"/>
      <c r="Y90" s="90"/>
      <c r="Z90" s="90"/>
      <c r="AA90" s="90"/>
      <c r="AB90" s="90"/>
      <c r="AC90" s="90"/>
      <c r="AE90" s="84"/>
    </row>
    <row r="91" spans="1:66" s="85" customFormat="1" ht="23.25" customHeight="1" x14ac:dyDescent="0.3">
      <c r="B91" s="92"/>
      <c r="C91" s="93">
        <f>C89+C90</f>
        <v>31635504025.920242</v>
      </c>
      <c r="D91" s="94">
        <f t="shared" ref="D91:T91" si="78">D89+D90</f>
        <v>274596.85554600001</v>
      </c>
      <c r="E91" s="94">
        <f t="shared" si="78"/>
        <v>31635229429.064697</v>
      </c>
      <c r="F91" s="93">
        <f t="shared" si="78"/>
        <v>274596.85554600001</v>
      </c>
      <c r="G91" s="93">
        <f t="shared" si="78"/>
        <v>1319274596.855546</v>
      </c>
      <c r="H91" s="93">
        <f t="shared" si="78"/>
        <v>75000000</v>
      </c>
      <c r="I91" s="93">
        <f t="shared" si="78"/>
        <v>31635229429.064697</v>
      </c>
      <c r="J91" s="93">
        <f t="shared" si="78"/>
        <v>31635229429.064697</v>
      </c>
      <c r="K91" s="93">
        <f t="shared" si="78"/>
        <v>0</v>
      </c>
      <c r="L91" s="94">
        <f t="shared" si="78"/>
        <v>18192605327.990681</v>
      </c>
      <c r="M91" s="94">
        <f t="shared" si="78"/>
        <v>250596.47588900002</v>
      </c>
      <c r="N91" s="94">
        <f t="shared" si="78"/>
        <v>18192354731.514793</v>
      </c>
      <c r="O91" s="93">
        <f t="shared" si="78"/>
        <v>10325066.990682</v>
      </c>
      <c r="P91" s="93">
        <f t="shared" si="78"/>
        <v>250596.47588900002</v>
      </c>
      <c r="Q91" s="93">
        <f t="shared" si="78"/>
        <v>250596.47588900002</v>
      </c>
      <c r="R91" s="93">
        <f t="shared" si="78"/>
        <v>0</v>
      </c>
      <c r="S91" s="93">
        <f t="shared" si="78"/>
        <v>18192354731.514793</v>
      </c>
      <c r="T91" s="93">
        <f t="shared" si="78"/>
        <v>18192354731.514793</v>
      </c>
      <c r="U91" s="93"/>
      <c r="V91" s="93"/>
      <c r="W91" s="93"/>
      <c r="X91" s="93"/>
      <c r="Y91" s="93"/>
      <c r="Z91" s="93"/>
      <c r="AA91" s="93"/>
      <c r="AB91" s="93"/>
      <c r="AC91" s="93"/>
      <c r="AE91" s="88"/>
    </row>
    <row r="92" spans="1:66" s="95" customFormat="1" ht="23.25" customHeight="1" x14ac:dyDescent="0.35">
      <c r="C92" s="96">
        <f t="shared" ref="C92:T92" si="79">C91-C15</f>
        <v>31635463442.080242</v>
      </c>
      <c r="D92" s="97">
        <f t="shared" si="79"/>
        <v>249372.565546</v>
      </c>
      <c r="E92" s="97">
        <f t="shared" si="79"/>
        <v>31635214069.514698</v>
      </c>
      <c r="F92" s="96">
        <f t="shared" si="79"/>
        <v>249372.565546</v>
      </c>
      <c r="G92" s="96">
        <f t="shared" si="79"/>
        <v>1319249372.565546</v>
      </c>
      <c r="H92" s="96">
        <f t="shared" si="79"/>
        <v>75000000</v>
      </c>
      <c r="I92" s="96">
        <f t="shared" si="79"/>
        <v>31635214069.514698</v>
      </c>
      <c r="J92" s="96">
        <f t="shared" si="79"/>
        <v>31635214069.514698</v>
      </c>
      <c r="K92" s="96">
        <f t="shared" si="79"/>
        <v>0</v>
      </c>
      <c r="L92" s="97">
        <f t="shared" si="79"/>
        <v>18192579552.853168</v>
      </c>
      <c r="M92" s="97">
        <f t="shared" si="79"/>
        <v>240003.63788900003</v>
      </c>
      <c r="N92" s="97">
        <f t="shared" si="79"/>
        <v>18192339549.215279</v>
      </c>
      <c r="O92" s="96">
        <f t="shared" si="79"/>
        <v>10299291.853169</v>
      </c>
      <c r="P92" s="96">
        <f t="shared" si="79"/>
        <v>240003.63788900003</v>
      </c>
      <c r="Q92" s="96">
        <f t="shared" si="79"/>
        <v>240003.63788900003</v>
      </c>
      <c r="R92" s="96">
        <f t="shared" si="79"/>
        <v>0</v>
      </c>
      <c r="S92" s="96">
        <f t="shared" si="79"/>
        <v>18192339549.215279</v>
      </c>
      <c r="T92" s="96">
        <f t="shared" si="79"/>
        <v>18192339549.215279</v>
      </c>
      <c r="AE92" s="98"/>
    </row>
    <row r="93" spans="1:66" s="19" customFormat="1" ht="23.25" customHeight="1" x14ac:dyDescent="0.25">
      <c r="B93" s="99" t="s">
        <v>83</v>
      </c>
      <c r="C93" s="100"/>
      <c r="D93" s="101"/>
      <c r="E93" s="102"/>
      <c r="L93" s="103">
        <v>24214.400260999999</v>
      </c>
      <c r="M93" s="104"/>
      <c r="N93" s="104"/>
      <c r="O93" s="19">
        <v>25775.1</v>
      </c>
      <c r="S93" s="105"/>
      <c r="T93" s="105"/>
      <c r="U93" s="105"/>
      <c r="V93" s="105"/>
      <c r="W93" s="105"/>
      <c r="X93" s="105"/>
      <c r="AE93" s="18"/>
    </row>
    <row r="94" spans="1:66" s="19" customFormat="1" ht="23.25" customHeight="1" x14ac:dyDescent="0.25">
      <c r="B94" s="106" t="s">
        <v>84</v>
      </c>
      <c r="D94" s="104"/>
      <c r="E94" s="107"/>
      <c r="L94" s="108">
        <f>L15-L93</f>
        <v>1560.737251999999</v>
      </c>
      <c r="M94" s="104"/>
      <c r="N94" s="104"/>
      <c r="O94" s="109">
        <f>SUM(O95:O101)</f>
        <v>224014.24983900003</v>
      </c>
      <c r="P94" s="110">
        <f>O94+O93</f>
        <v>249789.34983900003</v>
      </c>
      <c r="AE94" s="18"/>
    </row>
    <row r="95" spans="1:66" s="19" customFormat="1" ht="23.25" customHeight="1" x14ac:dyDescent="0.25">
      <c r="A95" s="41">
        <v>1</v>
      </c>
      <c r="B95" s="54" t="s">
        <v>73</v>
      </c>
      <c r="C95" s="111"/>
      <c r="D95" s="104"/>
      <c r="E95" s="104"/>
      <c r="L95" s="104"/>
      <c r="M95" s="104"/>
      <c r="N95" s="104"/>
      <c r="O95" s="110">
        <f>SUM(O69,O77)</f>
        <v>20979.669474999999</v>
      </c>
      <c r="AE95" s="18"/>
    </row>
    <row r="96" spans="1:66" s="19" customFormat="1" ht="23.25" customHeight="1" x14ac:dyDescent="0.25">
      <c r="A96" s="41">
        <v>2</v>
      </c>
      <c r="B96" s="54" t="s">
        <v>74</v>
      </c>
      <c r="C96" s="112"/>
      <c r="D96" s="104"/>
      <c r="E96" s="104"/>
      <c r="L96" s="104"/>
      <c r="M96" s="104"/>
      <c r="N96" s="104"/>
      <c r="O96" s="110">
        <f t="shared" ref="O96:O101" si="80">SUM(O70,O78)</f>
        <v>27221.149269000001</v>
      </c>
      <c r="AE96" s="18"/>
    </row>
    <row r="97" spans="1:66" ht="23.25" customHeight="1" x14ac:dyDescent="0.3">
      <c r="A97" s="41">
        <v>3</v>
      </c>
      <c r="B97" s="54" t="s">
        <v>75</v>
      </c>
      <c r="C97" s="11"/>
      <c r="D97" s="113"/>
      <c r="E97" s="113"/>
      <c r="F97" s="11"/>
      <c r="G97" s="11"/>
      <c r="H97" s="11"/>
      <c r="I97" s="11"/>
      <c r="J97" s="11"/>
      <c r="K97" s="11"/>
      <c r="L97" s="113"/>
      <c r="M97" s="113"/>
      <c r="N97" s="113"/>
      <c r="O97" s="110">
        <f t="shared" si="80"/>
        <v>50210.190999999999</v>
      </c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66" s="6" customFormat="1" ht="23.25" customHeight="1" x14ac:dyDescent="0.3">
      <c r="A98" s="41">
        <v>4</v>
      </c>
      <c r="B98" s="54" t="s">
        <v>76</v>
      </c>
      <c r="C98" s="11"/>
      <c r="D98" s="113"/>
      <c r="E98" s="113"/>
      <c r="F98" s="11"/>
      <c r="G98" s="11"/>
      <c r="H98" s="11"/>
      <c r="I98" s="11"/>
      <c r="J98" s="11"/>
      <c r="K98" s="11"/>
      <c r="L98" s="113"/>
      <c r="M98" s="113"/>
      <c r="N98" s="113"/>
      <c r="O98" s="110">
        <f t="shared" si="80"/>
        <v>32327.425510000001</v>
      </c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</row>
    <row r="99" spans="1:66" s="6" customFormat="1" ht="23.25" customHeight="1" x14ac:dyDescent="0.3">
      <c r="A99" s="41">
        <v>5</v>
      </c>
      <c r="B99" s="54" t="s">
        <v>77</v>
      </c>
      <c r="C99" s="11"/>
      <c r="D99" s="113"/>
      <c r="E99" s="113"/>
      <c r="F99" s="11"/>
      <c r="G99" s="11"/>
      <c r="H99" s="11"/>
      <c r="I99" s="11"/>
      <c r="J99" s="11"/>
      <c r="K99" s="11"/>
      <c r="L99" s="113"/>
      <c r="M99" s="113"/>
      <c r="N99" s="113"/>
      <c r="O99" s="110">
        <f t="shared" si="80"/>
        <v>52349.428700000004</v>
      </c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</row>
    <row r="100" spans="1:66" s="6" customFormat="1" ht="23.25" customHeight="1" x14ac:dyDescent="0.25">
      <c r="A100" s="41">
        <v>6</v>
      </c>
      <c r="B100" s="54" t="s">
        <v>78</v>
      </c>
      <c r="C100" s="4"/>
      <c r="D100" s="114"/>
      <c r="E100" s="114"/>
      <c r="F100" s="4"/>
      <c r="G100" s="4"/>
      <c r="H100" s="4"/>
      <c r="I100" s="4"/>
      <c r="J100" s="4"/>
      <c r="K100" s="4"/>
      <c r="L100" s="114"/>
      <c r="M100" s="114"/>
      <c r="N100" s="114"/>
      <c r="O100" s="110">
        <f t="shared" si="80"/>
        <v>38427.967084999997</v>
      </c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</row>
    <row r="101" spans="1:66" s="6" customFormat="1" ht="23.25" customHeight="1" x14ac:dyDescent="0.25">
      <c r="A101" s="41">
        <v>7</v>
      </c>
      <c r="B101" s="54" t="s">
        <v>79</v>
      </c>
      <c r="C101" s="4"/>
      <c r="D101" s="114"/>
      <c r="E101" s="114"/>
      <c r="F101" s="4"/>
      <c r="G101" s="4"/>
      <c r="H101" s="4"/>
      <c r="I101" s="4"/>
      <c r="J101" s="4"/>
      <c r="K101" s="4"/>
      <c r="L101" s="114"/>
      <c r="M101" s="114"/>
      <c r="N101" s="114"/>
      <c r="O101" s="110">
        <f t="shared" si="80"/>
        <v>2498.4187999999999</v>
      </c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</row>
  </sheetData>
  <mergeCells count="58">
    <mergeCell ref="S93:X93"/>
    <mergeCell ref="Z10:Z12"/>
    <mergeCell ref="AA10:AA12"/>
    <mergeCell ref="AC10:AC12"/>
    <mergeCell ref="AD10:AD12"/>
    <mergeCell ref="S86:X86"/>
    <mergeCell ref="C87:E87"/>
    <mergeCell ref="S87:X87"/>
    <mergeCell ref="Y9:Y12"/>
    <mergeCell ref="Z9:AA9"/>
    <mergeCell ref="AB9:AB12"/>
    <mergeCell ref="AC9:AD9"/>
    <mergeCell ref="G10:G12"/>
    <mergeCell ref="H10:H12"/>
    <mergeCell ref="J10:J12"/>
    <mergeCell ref="K10:K12"/>
    <mergeCell ref="Q10:Q12"/>
    <mergeCell ref="R10:R12"/>
    <mergeCell ref="Y8:AA8"/>
    <mergeCell ref="AB8:AD8"/>
    <mergeCell ref="F9:F12"/>
    <mergeCell ref="G9:H9"/>
    <mergeCell ref="I9:I12"/>
    <mergeCell ref="J9:K9"/>
    <mergeCell ref="P9:P12"/>
    <mergeCell ref="Q9:R9"/>
    <mergeCell ref="S9:S12"/>
    <mergeCell ref="T9:U9"/>
    <mergeCell ref="Y7:AD7"/>
    <mergeCell ref="D8:D12"/>
    <mergeCell ref="E8:E12"/>
    <mergeCell ref="F8:H8"/>
    <mergeCell ref="I8:K8"/>
    <mergeCell ref="M8:M12"/>
    <mergeCell ref="N8:N12"/>
    <mergeCell ref="O8:O12"/>
    <mergeCell ref="P8:R8"/>
    <mergeCell ref="S8:U8"/>
    <mergeCell ref="F7:K7"/>
    <mergeCell ref="L7:L12"/>
    <mergeCell ref="M7:N7"/>
    <mergeCell ref="O7:U7"/>
    <mergeCell ref="V7:V12"/>
    <mergeCell ref="W7:X7"/>
    <mergeCell ref="W8:W12"/>
    <mergeCell ref="X8:X12"/>
    <mergeCell ref="T10:T12"/>
    <mergeCell ref="U10:U12"/>
    <mergeCell ref="A3:AD3"/>
    <mergeCell ref="A4:AD4"/>
    <mergeCell ref="X5:AD5"/>
    <mergeCell ref="A6:A12"/>
    <mergeCell ref="B6:B12"/>
    <mergeCell ref="C6:K6"/>
    <mergeCell ref="L6:U6"/>
    <mergeCell ref="V6:AD6"/>
    <mergeCell ref="C7:C12"/>
    <mergeCell ref="D7:E7"/>
  </mergeCells>
  <printOptions horizontalCentered="1"/>
  <pageMargins left="0.5" right="0.28000000000000003" top="0.5" bottom="0.5" header="0.25" footer="0.16"/>
  <pageSetup paperSize="9" scale="70" fitToHeight="5" orientation="landscape" r:id="rId1"/>
  <headerFooter alignWithMargins="0">
    <oddFooter xml:space="preserve">&amp;C&amp;".VnTime,Regular"&amp;8&amp;P/&amp;N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3F4F2-1D8A-4C2F-809B-4A211015B25F}"/>
</file>

<file path=customXml/itemProps2.xml><?xml version="1.0" encoding="utf-8"?>
<ds:datastoreItem xmlns:ds="http://schemas.openxmlformats.org/officeDocument/2006/customXml" ds:itemID="{8452496F-1D3E-45F3-9024-E69C79584EA8}"/>
</file>

<file path=customXml/itemProps3.xml><?xml version="1.0" encoding="utf-8"?>
<ds:datastoreItem xmlns:ds="http://schemas.openxmlformats.org/officeDocument/2006/customXml" ds:itemID="{F9339B0F-1301-4AC6-977B-252759EFE6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68</vt:lpstr>
      <vt:lpstr>'68'!Print_Area</vt:lpstr>
      <vt:lpstr>'68'!Print_Titles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2019-12-30T09:53:40Z</dcterms:created>
  <dcterms:modified xsi:type="dcterms:W3CDTF">2019-12-30T09:53:48Z</dcterms:modified>
</cp:coreProperties>
</file>