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1. QUYET TOAN NAM 2018\3. QUYET TOAN_CHINH THUC\12. CONG KHAI QUYET TOAN 2018\2. LOAD CKNS\"/>
    </mc:Choice>
  </mc:AlternateContent>
  <bookViews>
    <workbookView xWindow="0" yWindow="0" windowWidth="24000" windowHeight="9630"/>
  </bookViews>
  <sheets>
    <sheet name="BIEU 66_CK NSNN" sheetId="1" r:id="rId1"/>
  </sheets>
  <externalReferences>
    <externalReference r:id="rId2"/>
  </externalReferences>
  <definedNames>
    <definedName name="___xlnm._FilterDatabase">#REF!</definedName>
    <definedName name="_1">#N/A</definedName>
    <definedName name="_1000A01">#N/A</definedName>
    <definedName name="_2">#N/A</definedName>
    <definedName name="_40x4">5100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250">#REF!</definedName>
    <definedName name="_btM300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Fill" hidden="1">#REF!</definedName>
    <definedName name="_gon4">#REF!</definedName>
    <definedName name="_hom2">#REF!</definedName>
    <definedName name="_Key1" hidden="1">#REF!</definedName>
    <definedName name="_Key2" hidden="1">#REF!</definedName>
    <definedName name="_KM188">#REF!</definedName>
    <definedName name="_km189">#REF!</definedName>
    <definedName name="_km190">#REF!</definedName>
    <definedName name="_km191">#REF!</definedName>
    <definedName name="_km192">#REF!</definedName>
    <definedName name="_km193">#REF!</definedName>
    <definedName name="_km194">#REF!</definedName>
    <definedName name="_km195">#REF!</definedName>
    <definedName name="_km196">#REF!</definedName>
    <definedName name="_km197">#REF!</definedName>
    <definedName name="_km198">#REF!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sat10">#REF!</definedName>
    <definedName name="_sat14">#REF!</definedName>
    <definedName name="_sat16">#REF!</definedName>
    <definedName name="_sat20">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 hidden="1">#REF!</definedName>
    <definedName name="_sua20">#REF!</definedName>
    <definedName name="_sua30">#REF!</definedName>
    <definedName name="_TB1">#REF!</definedName>
    <definedName name="_TH1">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b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ll_Item">#REF!</definedName>
    <definedName name="ALPIN">#N/A</definedName>
    <definedName name="ALPJYOU">#N/A</definedName>
    <definedName name="ALPTOI">#N/A</definedName>
    <definedName name="anpha">#REF!</definedName>
    <definedName name="b_240">#REF!</definedName>
    <definedName name="b_280">#REF!</definedName>
    <definedName name="b_320">#REF!</definedName>
    <definedName name="BANG_CHI_TIET_THI_NGHIEM_CONG_TO">#REF!</definedName>
    <definedName name="BANG_CHI_TIET_THI_NGHIEM_DZ0.4KV">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B">#REF!</definedName>
    <definedName name="bengam">#REF!</definedName>
    <definedName name="benuoc">#REF!</definedName>
    <definedName name="beta">#REF!</definedName>
    <definedName name="blkh">#REF!</definedName>
    <definedName name="blkh1">#REF!</definedName>
    <definedName name="Book2">#REF!</definedName>
    <definedName name="BOQ">#REF!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U_CHENH_LECH_DZ0.4KV">#REF!</definedName>
    <definedName name="BU_CHENH_LECH_DZ22KV">#REF!</definedName>
    <definedName name="BU_CHENH_LECH_TBA">#REF!</definedName>
    <definedName name="Bulongma">8700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a.1111">#REF!</definedName>
    <definedName name="ca.1111.th">#REF!</definedName>
    <definedName name="CACAU">298161</definedName>
    <definedName name="cao">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CS">#REF!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H">#REF!</definedName>
    <definedName name="chon">#REF!</definedName>
    <definedName name="chon1">#REF!</definedName>
    <definedName name="chon2">#REF!</definedName>
    <definedName name="chon3">#REF!</definedName>
    <definedName name="CK">#REF!</definedName>
    <definedName name="CLECH_0.4">#REF!</definedName>
    <definedName name="CLVC3">0.1</definedName>
    <definedName name="CLVC35">#REF!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G">#REF!</definedName>
    <definedName name="Co">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>#REF!</definedName>
    <definedName name="COT">#REF!</definedName>
    <definedName name="cot7.5">#REF!</definedName>
    <definedName name="cot8.5">#REF!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mtc">#REF!</definedName>
    <definedName name="cpnc">#REF!</definedName>
    <definedName name="cptt">#REF!</definedName>
    <definedName name="CPVC35">#REF!</definedName>
    <definedName name="CPVCDN">#REF!</definedName>
    <definedName name="cpvl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iep">#REF!</definedName>
    <definedName name="CTIET">#REF!</definedName>
    <definedName name="CU_LY_VAN_CHUYEN_GIA_QUYEN">#REF!</definedName>
    <definedName name="CU_LY_VAN_CHUYEN_THU_CONG">#REF!</definedName>
    <definedName name="CURRENCY">#REF!</definedName>
    <definedName name="cx">#REF!</definedName>
    <definedName name="D_7101A_B">#REF!</definedName>
    <definedName name="da1x2">#REF!</definedName>
    <definedName name="dahoc">#REF!</definedName>
    <definedName name="dam">#REF!</definedName>
    <definedName name="danducsan">#REF!</definedName>
    <definedName name="dao">#REF!</definedName>
    <definedName name="dap">#REF!</definedName>
    <definedName name="DAT">#REF!</definedName>
    <definedName name="DATA_DATA2_List">#REF!</definedName>
    <definedName name="_xlnm.Database">#REF!</definedName>
    <definedName name="DCL_22">12117600</definedName>
    <definedName name="DCL_35">25490000</definedName>
    <definedName name="DD">#REF!</definedName>
    <definedName name="DDAY">#REF!</definedName>
    <definedName name="DDK">#REF!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gbdII">#REF!</definedName>
    <definedName name="DGCTI592">#REF!</definedName>
    <definedName name="DGNC">#REF!</definedName>
    <definedName name="dgqndn">#REF!</definedName>
    <definedName name="DGTV">#REF!</definedName>
    <definedName name="dgvl">#REF!</definedName>
    <definedName name="DGVT">#REF!</definedName>
    <definedName name="dhom">#REF!</definedName>
    <definedName name="dien">#REF!</definedName>
    <definedName name="dientichck">#REF!</definedName>
    <definedName name="dinh2">#REF!</definedName>
    <definedName name="DLCC">#REF!</definedName>
    <definedName name="DM">#REF!</definedName>
    <definedName name="dm56bxd">#REF!</definedName>
    <definedName name="DN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ument_array">{"Thuxm2.xls","Sheet1"}</definedName>
    <definedName name="DON_GIA_3282">#REF!</definedName>
    <definedName name="DON_GIA_3283">#REF!</definedName>
    <definedName name="DON_GIA_3285">#REF!</definedName>
    <definedName name="DON_GIA_VAN_CHUYEN_36">#REF!</definedName>
    <definedName name="dongia">#REF!</definedName>
    <definedName name="DS1p1vc">#REF!</definedName>
    <definedName name="ds1p2nc">#REF!</definedName>
    <definedName name="ds1p2vc">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PK1p1nc">#REF!</definedName>
    <definedName name="DSPK1p1vl">#REF!</definedName>
    <definedName name="DSPK1pnc">#REF!</definedName>
    <definedName name="DSPK1pvl">#REF!</definedName>
    <definedName name="DSUMDATA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22KV">#REF!</definedName>
    <definedName name="DU_TOAN_CHI_TIET_KHO_BAI">#REF!</definedName>
    <definedName name="DutoanDongmo">#REF!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f">#REF!</definedName>
    <definedName name="FACTOR">#REF!</definedName>
    <definedName name="FI_12">4820</definedName>
    <definedName name="G_ME">#REF!</definedName>
    <definedName name="gach">#REF!</definedName>
    <definedName name="geo">#REF!</definedName>
    <definedName name="gg">#REF!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VLIEUTN">#REF!</definedName>
    <definedName name="Giocong">#REF!</definedName>
    <definedName name="gl3p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tb">#REF!</definedName>
    <definedName name="gtbtt">#REF!</definedName>
    <definedName name="gtst">#REF!</definedName>
    <definedName name="GTXL">#REF!</definedName>
    <definedName name="Gxl">#REF!</definedName>
    <definedName name="gxltt">#REF!</definedName>
    <definedName name="h">#REF!</definedName>
    <definedName name="H_THUCHTHH">#REF!</definedName>
    <definedName name="H_THUCTT">#REF!</definedName>
    <definedName name="HCM">#REF!</definedName>
    <definedName name="HE_SO_KHO_KHAN_CANG_DAY">#REF!</definedName>
    <definedName name="Heä_soá_laép_xaø_H">1.7</definedName>
    <definedName name="heä_soá_sình_laày">#REF!</definedName>
    <definedName name="hh">#REF!</definedName>
    <definedName name="HHcat">#REF!</definedName>
    <definedName name="HHda">#REF!</definedName>
    <definedName name="HHTT">#REF!</definedName>
    <definedName name="hien">#REF!</definedName>
    <definedName name="Hinh_thuc">#REF!</definedName>
    <definedName name="HiÕu">#REF!</definedName>
    <definedName name="HOME_MANP">#REF!</definedName>
    <definedName name="HOMEOFFICE_COST">#REF!</definedName>
    <definedName name="hs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HH">#REF!</definedName>
    <definedName name="HSHHUT">#REF!</definedName>
    <definedName name="hsk">#REF!</definedName>
    <definedName name="HSKK35">#REF!</definedName>
    <definedName name="HSLX">#REF!</definedName>
    <definedName name="HSLXH">1.7</definedName>
    <definedName name="HSLXP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l">#REF!</definedName>
    <definedName name="HT">#REF!</definedName>
    <definedName name="HTHH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hidden="1">{"'Sheet1'!$L$16"}</definedName>
    <definedName name="I">#REF!</definedName>
    <definedName name="IDLAB_COST">#REF!</definedName>
    <definedName name="IND_LAB">#REF!</definedName>
    <definedName name="INDMANP">#REF!</definedName>
    <definedName name="j">#REF!</definedName>
    <definedName name="j356C8">#REF!</definedName>
    <definedName name="k">#REF!</definedName>
    <definedName name="k2b">#REF!</definedName>
    <definedName name="kcong">#REF!</definedName>
    <definedName name="KH_Chang">#REF!</definedName>
    <definedName name="KHOI_LUONG_DAT_DAO_DAP">#REF!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l_ME">#REF!</definedName>
    <definedName name="KLTHDN">#REF!</definedName>
    <definedName name="KLVANKHUON">#REF!</definedName>
    <definedName name="kp1ph">#REF!</definedName>
    <definedName name="KSTK">#REF!</definedName>
    <definedName name="l">#REF!</definedName>
    <definedName name="L_mong">#REF!</definedName>
    <definedName name="L63x6">5800</definedName>
    <definedName name="lan">#REF!</definedName>
    <definedName name="lanhto">#REF!</definedName>
    <definedName name="LAP_DAT_TBA">#REF!</definedName>
    <definedName name="LBS_22">107800000</definedName>
    <definedName name="LIET_KE_VI_TRI_DZ0.4KV">#REF!</definedName>
    <definedName name="LIET_KE_VI_TRI_DZ22KV">#REF!</definedName>
    <definedName name="LK_hathe">#REF!</definedName>
    <definedName name="Lmk">#REF!</definedName>
    <definedName name="lntt">#REF!</definedName>
    <definedName name="Loai_TD">#REF!</definedName>
    <definedName name="M0.4">#REF!</definedName>
    <definedName name="M12aavl">#REF!</definedName>
    <definedName name="M12ba3p">#REF!</definedName>
    <definedName name="M12bb1p">#REF!</definedName>
    <definedName name="M14bb1p">#REF!</definedName>
    <definedName name="M8a">#REF!</definedName>
    <definedName name="M8aa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VANKHUON">#REF!</definedName>
    <definedName name="MAVLTHDN">#REF!</definedName>
    <definedName name="Mba1p">#REF!</definedName>
    <definedName name="Mba3p">#REF!</definedName>
    <definedName name="Mbb3p">#REF!</definedName>
    <definedName name="mc">#REF!</definedName>
    <definedName name="MG_A">#REF!</definedName>
    <definedName name="MN">#REF!</definedName>
    <definedName name="mongbang">#REF!</definedName>
    <definedName name="mongdon">#REF!</definedName>
    <definedName name="Moùng">#REF!</definedName>
    <definedName name="MSCT">#REF!</definedName>
    <definedName name="mtcdg">#REF!</definedName>
    <definedName name="MTMAC12">#REF!</definedName>
    <definedName name="mtram">#REF!</definedName>
    <definedName name="myle">#REF!</definedName>
    <definedName name="n">#REF!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vc">#REF!</definedName>
    <definedName name="n1pint">#REF!</definedName>
    <definedName name="nc">#REF!</definedName>
    <definedName name="nc_btm10">#REF!</definedName>
    <definedName name="nc_btm100">#REF!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g">#REF!</definedName>
    <definedName name="NCKT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">#REF!</definedName>
    <definedName name="nignc1p">#REF!</definedName>
    <definedName name="NIGvc">#REF!</definedName>
    <definedName name="NIGvl">#REF!</definedName>
    <definedName name="nigvl1p">#REF!</definedName>
    <definedName name="nin">#REF!</definedName>
    <definedName name="nin1903p">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vc">#REF!</definedName>
    <definedName name="NINDvl">#REF!</definedName>
    <definedName name="nindvl1p">#REF!</definedName>
    <definedName name="ning1p">#REF!</definedName>
    <definedName name="ningnc1p">#REF!</definedName>
    <definedName name="ningvl1p">#REF!</definedName>
    <definedName name="NINnc">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l">#REF!</definedName>
    <definedName name="nl1p">#REF!</definedName>
    <definedName name="nl3p">#REF!</definedName>
    <definedName name="nlht">#REF!</definedName>
    <definedName name="NLTK1p">#REF!</definedName>
    <definedName name="nn">#REF!</definedName>
    <definedName name="nn1p">#REF!</definedName>
    <definedName name="nn3p">#REF!</definedName>
    <definedName name="No">#REF!</definedName>
    <definedName name="nx">#REF!</definedName>
    <definedName name="ophom">#REF!</definedName>
    <definedName name="osc">#REF!</definedName>
    <definedName name="PA">#REF!</definedName>
    <definedName name="panen">#REF!</definedName>
    <definedName name="PHAN_DIEN_DZ0.4KV">#REF!</definedName>
    <definedName name="PHAN_DIEN_TBA">#REF!</definedName>
    <definedName name="PHAN_MUA_SAM_DZ0.4KV">#REF!</definedName>
    <definedName name="phu_luc_vua">#REF!</definedName>
    <definedName name="PLKL">#REF!</definedName>
    <definedName name="PRICE">#REF!</definedName>
    <definedName name="PRICE1">#REF!</definedName>
    <definedName name="_xlnm.Print_Titles" localSheetId="0">'BIEU 66_CK NSNN'!$8:$11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NC">#REF!</definedName>
    <definedName name="pvd">#REF!</definedName>
    <definedName name="qtdm">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te">14000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san">#REF!</definedName>
    <definedName name="sand">#REF!</definedName>
    <definedName name="SCH">#REF!</definedName>
    <definedName name="sd1p">#REF!</definedName>
    <definedName name="sd3p">#REF!</definedName>
    <definedName name="SDMONG">#REF!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lieu">#REF!</definedName>
    <definedName name="SORT">#REF!</definedName>
    <definedName name="SPEC">#REF!</definedName>
    <definedName name="SPECSUMMARY">#REF!</definedName>
    <definedName name="ss">#REF!</definedName>
    <definedName name="sss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101p">#REF!</definedName>
    <definedName name="t103p">#REF!</definedName>
    <definedName name="t10m">#REF!</definedName>
    <definedName name="t10nc1p">#REF!</definedName>
    <definedName name="t10vl1p">#REF!</definedName>
    <definedName name="t121p">#REF!</definedName>
    <definedName name="t123p">#REF!</definedName>
    <definedName name="T12nc">#REF!</definedName>
    <definedName name="t12nc3p">#REF!</definedName>
    <definedName name="T12vc">#REF!</definedName>
    <definedName name="T12vl">#REF!</definedName>
    <definedName name="t141p">#REF!</definedName>
    <definedName name="t143p">#REF!</definedName>
    <definedName name="t7m">#REF!</definedName>
    <definedName name="t8m">#REF!</definedName>
    <definedName name="Tæng_c_ng_suÊt_hiÖn_t_i">"THOP"</definedName>
    <definedName name="TAMTINH">#REF!</definedName>
    <definedName name="TaxTV">10%</definedName>
    <definedName name="TaxXL">5%</definedName>
    <definedName name="TBA">#REF!</definedName>
    <definedName name="tbtram">#REF!</definedName>
    <definedName name="TBXD">#REF!</definedName>
    <definedName name="TC">#REF!</definedName>
    <definedName name="TC_NHANH1">#REF!</definedName>
    <definedName name="TD">#REF!</definedName>
    <definedName name="TD12vl">#REF!</definedName>
    <definedName name="TD1p1nc">#REF!</definedName>
    <definedName name="td1p1vc">#REF!</definedName>
    <definedName name="TD1p1vl">#REF!</definedName>
    <definedName name="td3p">#REF!</definedName>
    <definedName name="TDctnc">#REF!</definedName>
    <definedName name="TDctvc">#REF!</definedName>
    <definedName name="TDctvl">#REF!</definedName>
    <definedName name="tdia">#REF!</definedName>
    <definedName name="tdnc1p">#REF!</definedName>
    <definedName name="tdt">#REF!</definedName>
    <definedName name="tdtr2cnc">#REF!</definedName>
    <definedName name="tdtr2cvl">#REF!</definedName>
    <definedName name="tdvl1p">#REF!</definedName>
    <definedName name="tenck">#REF!</definedName>
    <definedName name="thang">#REF!</definedName>
    <definedName name="thanhtien">#REF!</definedName>
    <definedName name="THchon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goc25_60">#REF!</definedName>
    <definedName name="thepgoc63_75">#REF!</definedName>
    <definedName name="thepgoc80_100">#REF!</definedName>
    <definedName name="thepma">10500</definedName>
    <definedName name="theptron12">#REF!</definedName>
    <definedName name="theptron14_22">#REF!</definedName>
    <definedName name="theptron6_8">#REF!</definedName>
    <definedName name="thetichck">#REF!</definedName>
    <definedName name="THGO1pnc">#REF!</definedName>
    <definedName name="thht">#REF!</definedName>
    <definedName name="THI">#REF!</definedName>
    <definedName name="thkp3">#REF!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>#REF!</definedName>
    <definedName name="Tien">#REF!</definedName>
    <definedName name="TIENLUONG">#REF!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T">#REF!</definedName>
    <definedName name="TITAN">#REF!</definedName>
    <definedName name="tk">#REF!</definedName>
    <definedName name="TKP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ONG_GIA_TRI_CONG_TRINH">#REF!</definedName>
    <definedName name="TONG_HOP_THI_NGHIEM_DZ0.4KV">#REF!</definedName>
    <definedName name="TONG_HOP_THI_NGHIEM_DZ22KV">#REF!</definedName>
    <definedName name="TONG_KE_TBA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PLRP">#REF!</definedName>
    <definedName name="Tra_DM_su_dung">#REF!</definedName>
    <definedName name="Tra_don_gia_KS">#REF!</definedName>
    <definedName name="Tra_DTCT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DE2">#REF!</definedName>
    <definedName name="TRAM">#REF!</definedName>
    <definedName name="trt">#REF!</definedName>
    <definedName name="TT_1P">#REF!</definedName>
    <definedName name="TT_3p">#REF!</definedName>
    <definedName name="TTDD1P">#REF!</definedName>
    <definedName name="TTDKKH">#REF!</definedName>
    <definedName name="tthi">#REF!</definedName>
    <definedName name="ttronmk">#REF!</definedName>
    <definedName name="tv75nc">#REF!</definedName>
    <definedName name="tv75vl">#REF!</definedName>
    <definedName name="ty_le">#REF!</definedName>
    <definedName name="ty_le_BTN">#REF!</definedName>
    <definedName name="Ty_le1">#REF!</definedName>
    <definedName name="upnoc">#REF!</definedName>
    <definedName name="uu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_CHUYEN_DUONG_DAI_DZ0.4KV">#REF!</definedName>
    <definedName name="VAN_CHUYEN_DUONG_DAI_DZ22KV">#REF!</definedName>
    <definedName name="VAN_CHUYEN_VAT_TU_CHUNG">#REF!</definedName>
    <definedName name="VAN_TRUNG_CHUYEN_VAT_TU_CHUNG">#REF!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cot">#REF!</definedName>
    <definedName name="vcdc">#REF!</definedName>
    <definedName name="VCHT">#REF!</definedName>
    <definedName name="vct">#REF!</definedName>
    <definedName name="VCTT">#REF!</definedName>
    <definedName name="VCVBT1">#REF!</definedName>
    <definedName name="VCVBT2">#REF!</definedName>
    <definedName name="vd3p">#REF!</definedName>
    <definedName name="vgk">#REF!</definedName>
    <definedName name="vgt">#REF!</definedName>
    <definedName name="vkcauthang">#REF!</definedName>
    <definedName name="vksan">#REF!</definedName>
    <definedName name="vl">#REF!</definedName>
    <definedName name="vl3p">#REF!</definedName>
    <definedName name="VLCT3p">#REF!</definedName>
    <definedName name="vldg">#REF!</definedName>
    <definedName name="vldn400">#REF!</definedName>
    <definedName name="vldn600">#REF!</definedName>
    <definedName name="VLIEU">#REF!</definedName>
    <definedName name="VLM">#REF!</definedName>
    <definedName name="vltram">#REF!</definedName>
    <definedName name="vr3p">#REF!</definedName>
    <definedName name="W">#REF!</definedName>
    <definedName name="wrn.chi._.tiÆt." hidden="1">{#N/A,#N/A,FALSE,"Chi tiÆt"}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CCT">0.5</definedName>
    <definedName name="xd0.6">#REF!</definedName>
    <definedName name="xd1.3">#REF!</definedName>
    <definedName name="xd1.5">#REF!</definedName>
    <definedName name="xfco">#REF!</definedName>
    <definedName name="xfco3p">#REF!</definedName>
    <definedName name="XFCOnc">#REF!</definedName>
    <definedName name="xfcotnc">#REF!</definedName>
    <definedName name="xfcotvl">#REF!</definedName>
    <definedName name="XFCO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">#REF!</definedName>
    <definedName name="XIGvc">#REF!</definedName>
    <definedName name="XIGvl">#REF!</definedName>
    <definedName name="ximang">#REF!</definedName>
    <definedName name="xin">#REF!</definedName>
    <definedName name="xin190">#REF!</definedName>
    <definedName name="xin190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">#REF!</definedName>
    <definedName name="xint1p">#REF!</definedName>
    <definedName name="XINvc">#REF!</definedName>
    <definedName name="XINvl">#REF!</definedName>
    <definedName name="xit">#REF!</definedName>
    <definedName name="xit1">#REF!</definedName>
    <definedName name="xit1p">#REF!</definedName>
    <definedName name="xit3p">#REF!</definedName>
    <definedName name="XITnc">#REF!</definedName>
    <definedName name="XITvc">#REF!</definedName>
    <definedName name="XITvl">#REF!</definedName>
    <definedName name="xk0.6">#REF!</definedName>
    <definedName name="xk1.3">#REF!</definedName>
    <definedName name="xk1.5">#REF!</definedName>
    <definedName name="xld1.4">#REF!</definedName>
    <definedName name="xlk1.4">#REF!</definedName>
    <definedName name="XM">#REF!</definedName>
    <definedName name="xmcax">#REF!</definedName>
    <definedName name="xn">#REF!</definedName>
    <definedName name="xx">#REF!</definedName>
    <definedName name="y">#REF!</definedName>
    <definedName name="z">#REF!</definedName>
    <definedName name="ZXD">#REF!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7" i="1" l="1"/>
  <c r="F246" i="1"/>
  <c r="J245" i="1"/>
  <c r="J12" i="1" s="1"/>
  <c r="F245" i="1"/>
  <c r="O244" i="1"/>
  <c r="F244" i="1" s="1"/>
  <c r="F243" i="1"/>
  <c r="I242" i="1"/>
  <c r="F242" i="1" s="1"/>
  <c r="H241" i="1"/>
  <c r="F241" i="1"/>
  <c r="N240" i="1"/>
  <c r="F240" i="1" s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H208" i="1"/>
  <c r="F208" i="1" s="1"/>
  <c r="H207" i="1"/>
  <c r="F207" i="1"/>
  <c r="T206" i="1"/>
  <c r="F206" i="1"/>
  <c r="K205" i="1"/>
  <c r="F205" i="1"/>
  <c r="H204" i="1"/>
  <c r="F204" i="1" s="1"/>
  <c r="T203" i="1"/>
  <c r="N203" i="1"/>
  <c r="N12" i="1" s="1"/>
  <c r="M203" i="1"/>
  <c r="L203" i="1"/>
  <c r="K203" i="1"/>
  <c r="H203" i="1"/>
  <c r="K202" i="1"/>
  <c r="F202" i="1"/>
  <c r="K201" i="1"/>
  <c r="G201" i="1"/>
  <c r="F201" i="1"/>
  <c r="K200" i="1"/>
  <c r="F200" i="1" s="1"/>
  <c r="K199" i="1"/>
  <c r="F199" i="1"/>
  <c r="K198" i="1"/>
  <c r="F198" i="1" s="1"/>
  <c r="K197" i="1"/>
  <c r="F197" i="1"/>
  <c r="K196" i="1"/>
  <c r="F196" i="1" s="1"/>
  <c r="K195" i="1"/>
  <c r="F195" i="1"/>
  <c r="N194" i="1"/>
  <c r="S202" i="1" s="1"/>
  <c r="K194" i="1"/>
  <c r="F194" i="1"/>
  <c r="K193" i="1"/>
  <c r="G193" i="1"/>
  <c r="F193" i="1" s="1"/>
  <c r="O192" i="1"/>
  <c r="O12" i="1" s="1"/>
  <c r="N192" i="1"/>
  <c r="U191" i="1" s="1"/>
  <c r="M192" i="1"/>
  <c r="L192" i="1"/>
  <c r="K192" i="1"/>
  <c r="J192" i="1"/>
  <c r="I192" i="1"/>
  <c r="H192" i="1"/>
  <c r="G192" i="1"/>
  <c r="G12" i="1" s="1"/>
  <c r="K191" i="1"/>
  <c r="F191" i="1"/>
  <c r="K190" i="1"/>
  <c r="F190" i="1" s="1"/>
  <c r="K189" i="1"/>
  <c r="F189" i="1"/>
  <c r="K188" i="1"/>
  <c r="F188" i="1" s="1"/>
  <c r="K187" i="1"/>
  <c r="F187" i="1"/>
  <c r="K186" i="1"/>
  <c r="F186" i="1" s="1"/>
  <c r="K185" i="1"/>
  <c r="F185" i="1"/>
  <c r="K184" i="1"/>
  <c r="F184" i="1" s="1"/>
  <c r="K183" i="1"/>
  <c r="F183" i="1"/>
  <c r="K182" i="1"/>
  <c r="F182" i="1" s="1"/>
  <c r="K181" i="1"/>
  <c r="F181" i="1"/>
  <c r="K180" i="1"/>
  <c r="F180" i="1" s="1"/>
  <c r="K179" i="1"/>
  <c r="F179" i="1"/>
  <c r="K178" i="1"/>
  <c r="F178" i="1" s="1"/>
  <c r="K177" i="1"/>
  <c r="F177" i="1"/>
  <c r="K176" i="1"/>
  <c r="F176" i="1" s="1"/>
  <c r="K175" i="1"/>
  <c r="F175" i="1"/>
  <c r="K174" i="1"/>
  <c r="F174" i="1" s="1"/>
  <c r="K173" i="1"/>
  <c r="F173" i="1"/>
  <c r="K172" i="1"/>
  <c r="F172" i="1" s="1"/>
  <c r="K171" i="1"/>
  <c r="F171" i="1"/>
  <c r="K170" i="1"/>
  <c r="F170" i="1" s="1"/>
  <c r="K169" i="1"/>
  <c r="F169" i="1"/>
  <c r="K168" i="1"/>
  <c r="F168" i="1" s="1"/>
  <c r="K167" i="1"/>
  <c r="F167" i="1"/>
  <c r="K166" i="1"/>
  <c r="F166" i="1" s="1"/>
  <c r="K165" i="1"/>
  <c r="F165" i="1"/>
  <c r="K164" i="1"/>
  <c r="H164" i="1"/>
  <c r="F164" i="1"/>
  <c r="K163" i="1"/>
  <c r="F163" i="1" s="1"/>
  <c r="K162" i="1"/>
  <c r="F162" i="1"/>
  <c r="K161" i="1"/>
  <c r="F161" i="1" s="1"/>
  <c r="K160" i="1"/>
  <c r="F160" i="1"/>
  <c r="K159" i="1"/>
  <c r="F159" i="1" s="1"/>
  <c r="K158" i="1"/>
  <c r="F158" i="1"/>
  <c r="K157" i="1"/>
  <c r="F157" i="1" s="1"/>
  <c r="K156" i="1"/>
  <c r="F156" i="1"/>
  <c r="K155" i="1"/>
  <c r="F155" i="1" s="1"/>
  <c r="K154" i="1"/>
  <c r="F154" i="1"/>
  <c r="K153" i="1"/>
  <c r="F153" i="1" s="1"/>
  <c r="K152" i="1"/>
  <c r="F152" i="1"/>
  <c r="K151" i="1"/>
  <c r="F151" i="1" s="1"/>
  <c r="K150" i="1"/>
  <c r="F150" i="1"/>
  <c r="K149" i="1"/>
  <c r="F149" i="1" s="1"/>
  <c r="K148" i="1"/>
  <c r="F148" i="1"/>
  <c r="K147" i="1"/>
  <c r="F147" i="1" s="1"/>
  <c r="K146" i="1"/>
  <c r="F146" i="1"/>
  <c r="K145" i="1"/>
  <c r="F145" i="1" s="1"/>
  <c r="K144" i="1"/>
  <c r="F144" i="1"/>
  <c r="K143" i="1"/>
  <c r="F143" i="1" s="1"/>
  <c r="K142" i="1"/>
  <c r="F142" i="1"/>
  <c r="K141" i="1"/>
  <c r="F141" i="1" s="1"/>
  <c r="K140" i="1"/>
  <c r="F140" i="1"/>
  <c r="K139" i="1"/>
  <c r="F139" i="1" s="1"/>
  <c r="K138" i="1"/>
  <c r="F138" i="1"/>
  <c r="K137" i="1"/>
  <c r="F137" i="1" s="1"/>
  <c r="K136" i="1"/>
  <c r="F136" i="1"/>
  <c r="K135" i="1"/>
  <c r="F135" i="1" s="1"/>
  <c r="K134" i="1"/>
  <c r="F134" i="1"/>
  <c r="K133" i="1"/>
  <c r="F133" i="1" s="1"/>
  <c r="K132" i="1"/>
  <c r="F132" i="1"/>
  <c r="K131" i="1"/>
  <c r="F131" i="1" s="1"/>
  <c r="K130" i="1"/>
  <c r="F130" i="1"/>
  <c r="K129" i="1"/>
  <c r="F129" i="1" s="1"/>
  <c r="K128" i="1"/>
  <c r="F128" i="1"/>
  <c r="K127" i="1"/>
  <c r="F127" i="1" s="1"/>
  <c r="K126" i="1"/>
  <c r="F126" i="1"/>
  <c r="K125" i="1"/>
  <c r="F125" i="1" s="1"/>
  <c r="K124" i="1"/>
  <c r="F124" i="1"/>
  <c r="K123" i="1"/>
  <c r="F123" i="1" s="1"/>
  <c r="K122" i="1"/>
  <c r="F122" i="1"/>
  <c r="K121" i="1"/>
  <c r="F121" i="1" s="1"/>
  <c r="K120" i="1"/>
  <c r="F120" i="1"/>
  <c r="K119" i="1"/>
  <c r="F119" i="1" s="1"/>
  <c r="K118" i="1"/>
  <c r="F118" i="1"/>
  <c r="K117" i="1"/>
  <c r="F117" i="1" s="1"/>
  <c r="K116" i="1"/>
  <c r="F116" i="1"/>
  <c r="K115" i="1"/>
  <c r="F115" i="1" s="1"/>
  <c r="K114" i="1"/>
  <c r="F114" i="1"/>
  <c r="K113" i="1"/>
  <c r="F113" i="1" s="1"/>
  <c r="K112" i="1"/>
  <c r="F112" i="1"/>
  <c r="K111" i="1"/>
  <c r="F111" i="1" s="1"/>
  <c r="K110" i="1"/>
  <c r="F110" i="1"/>
  <c r="K109" i="1"/>
  <c r="F109" i="1" s="1"/>
  <c r="K108" i="1"/>
  <c r="F108" i="1"/>
  <c r="K107" i="1"/>
  <c r="F107" i="1" s="1"/>
  <c r="K106" i="1"/>
  <c r="F106" i="1"/>
  <c r="K105" i="1"/>
  <c r="F105" i="1" s="1"/>
  <c r="K104" i="1"/>
  <c r="F104" i="1"/>
  <c r="K103" i="1"/>
  <c r="F103" i="1" s="1"/>
  <c r="K102" i="1"/>
  <c r="F102" i="1"/>
  <c r="K101" i="1"/>
  <c r="F101" i="1" s="1"/>
  <c r="K100" i="1"/>
  <c r="F100" i="1"/>
  <c r="K99" i="1"/>
  <c r="F99" i="1" s="1"/>
  <c r="K98" i="1"/>
  <c r="F98" i="1"/>
  <c r="K97" i="1"/>
  <c r="F97" i="1" s="1"/>
  <c r="K96" i="1"/>
  <c r="F96" i="1"/>
  <c r="K95" i="1"/>
  <c r="F95" i="1" s="1"/>
  <c r="K94" i="1"/>
  <c r="F94" i="1"/>
  <c r="K93" i="1"/>
  <c r="F93" i="1" s="1"/>
  <c r="K92" i="1"/>
  <c r="F92" i="1"/>
  <c r="K91" i="1"/>
  <c r="F91" i="1" s="1"/>
  <c r="K90" i="1"/>
  <c r="F90" i="1"/>
  <c r="K89" i="1"/>
  <c r="F89" i="1" s="1"/>
  <c r="K88" i="1"/>
  <c r="F88" i="1"/>
  <c r="K87" i="1"/>
  <c r="F87" i="1" s="1"/>
  <c r="K86" i="1"/>
  <c r="F86" i="1"/>
  <c r="K85" i="1"/>
  <c r="F85" i="1" s="1"/>
  <c r="K84" i="1"/>
  <c r="F84" i="1"/>
  <c r="K83" i="1"/>
  <c r="F83" i="1" s="1"/>
  <c r="K82" i="1"/>
  <c r="F82" i="1"/>
  <c r="K81" i="1"/>
  <c r="F81" i="1" s="1"/>
  <c r="K80" i="1"/>
  <c r="F80" i="1"/>
  <c r="K79" i="1"/>
  <c r="F79" i="1" s="1"/>
  <c r="K78" i="1"/>
  <c r="F78" i="1"/>
  <c r="K77" i="1"/>
  <c r="F77" i="1" s="1"/>
  <c r="K76" i="1"/>
  <c r="H76" i="1"/>
  <c r="F76" i="1"/>
  <c r="K75" i="1"/>
  <c r="F75" i="1" s="1"/>
  <c r="K74" i="1"/>
  <c r="F74" i="1"/>
  <c r="K73" i="1"/>
  <c r="F73" i="1"/>
  <c r="K72" i="1"/>
  <c r="H72" i="1"/>
  <c r="F72" i="1" s="1"/>
  <c r="K71" i="1"/>
  <c r="F71" i="1"/>
  <c r="K70" i="1"/>
  <c r="F70" i="1" s="1"/>
  <c r="K69" i="1"/>
  <c r="F69" i="1"/>
  <c r="K68" i="1"/>
  <c r="F68" i="1" s="1"/>
  <c r="K67" i="1"/>
  <c r="F67" i="1"/>
  <c r="K66" i="1"/>
  <c r="F66" i="1" s="1"/>
  <c r="K65" i="1"/>
  <c r="F65" i="1"/>
  <c r="K64" i="1"/>
  <c r="F64" i="1" s="1"/>
  <c r="K63" i="1"/>
  <c r="F63" i="1"/>
  <c r="K62" i="1"/>
  <c r="F62" i="1" s="1"/>
  <c r="K61" i="1"/>
  <c r="F61" i="1"/>
  <c r="K60" i="1"/>
  <c r="F60" i="1" s="1"/>
  <c r="K59" i="1"/>
  <c r="F59" i="1"/>
  <c r="K58" i="1"/>
  <c r="F58" i="1" s="1"/>
  <c r="K57" i="1"/>
  <c r="F57" i="1"/>
  <c r="K56" i="1"/>
  <c r="F56" i="1" s="1"/>
  <c r="K55" i="1"/>
  <c r="F55" i="1"/>
  <c r="K54" i="1"/>
  <c r="F54" i="1" s="1"/>
  <c r="K53" i="1"/>
  <c r="F53" i="1"/>
  <c r="K52" i="1"/>
  <c r="F52" i="1" s="1"/>
  <c r="K51" i="1"/>
  <c r="F51" i="1"/>
  <c r="K50" i="1"/>
  <c r="F50" i="1" s="1"/>
  <c r="K49" i="1"/>
  <c r="F49" i="1"/>
  <c r="K48" i="1"/>
  <c r="F48" i="1" s="1"/>
  <c r="K47" i="1"/>
  <c r="F47" i="1"/>
  <c r="K46" i="1"/>
  <c r="F46" i="1" s="1"/>
  <c r="K45" i="1"/>
  <c r="F45" i="1"/>
  <c r="K44" i="1"/>
  <c r="F44" i="1" s="1"/>
  <c r="K43" i="1"/>
  <c r="F43" i="1"/>
  <c r="K42" i="1"/>
  <c r="F42" i="1" s="1"/>
  <c r="K41" i="1"/>
  <c r="F41" i="1"/>
  <c r="K40" i="1"/>
  <c r="F40" i="1" s="1"/>
  <c r="K39" i="1"/>
  <c r="F39" i="1"/>
  <c r="K38" i="1"/>
  <c r="F38" i="1" s="1"/>
  <c r="K37" i="1"/>
  <c r="F37" i="1"/>
  <c r="K36" i="1"/>
  <c r="F36" i="1" s="1"/>
  <c r="K35" i="1"/>
  <c r="F35" i="1"/>
  <c r="K34" i="1"/>
  <c r="F34" i="1" s="1"/>
  <c r="K33" i="1"/>
  <c r="F33" i="1"/>
  <c r="K32" i="1"/>
  <c r="F32" i="1" s="1"/>
  <c r="K31" i="1"/>
  <c r="F31" i="1"/>
  <c r="K30" i="1"/>
  <c r="F30" i="1" s="1"/>
  <c r="K29" i="1"/>
  <c r="F29" i="1"/>
  <c r="K28" i="1"/>
  <c r="F28" i="1" s="1"/>
  <c r="K27" i="1"/>
  <c r="F27" i="1"/>
  <c r="K26" i="1"/>
  <c r="F26" i="1" s="1"/>
  <c r="K25" i="1"/>
  <c r="F25" i="1"/>
  <c r="K24" i="1"/>
  <c r="F24" i="1" s="1"/>
  <c r="K23" i="1"/>
  <c r="F23" i="1"/>
  <c r="K22" i="1"/>
  <c r="F22" i="1"/>
  <c r="K21" i="1"/>
  <c r="F21" i="1"/>
  <c r="K20" i="1"/>
  <c r="F20" i="1"/>
  <c r="K19" i="1"/>
  <c r="F19" i="1" s="1"/>
  <c r="K18" i="1"/>
  <c r="F18" i="1"/>
  <c r="K17" i="1"/>
  <c r="F17" i="1" s="1"/>
  <c r="K16" i="1"/>
  <c r="F16" i="1"/>
  <c r="V15" i="1"/>
  <c r="K15" i="1"/>
  <c r="F15" i="1"/>
  <c r="K14" i="1"/>
  <c r="F14" i="1" s="1"/>
  <c r="M13" i="1"/>
  <c r="T20" i="1" s="1"/>
  <c r="L13" i="1"/>
  <c r="L12" i="1"/>
  <c r="V14" i="1" l="1"/>
  <c r="V16" i="1" s="1"/>
  <c r="F192" i="1"/>
  <c r="F13" i="1"/>
  <c r="F203" i="1"/>
  <c r="M12" i="1"/>
  <c r="K13" i="1"/>
  <c r="K12" i="1" s="1"/>
  <c r="I12" i="1"/>
  <c r="H13" i="1"/>
  <c r="H12" i="1" s="1"/>
  <c r="T22" i="1" l="1"/>
  <c r="F12" i="1"/>
  <c r="V11" i="1" s="1"/>
  <c r="V13" i="1" s="1"/>
  <c r="U192" i="1"/>
  <c r="T198" i="1"/>
</calcChain>
</file>

<file path=xl/comments1.xml><?xml version="1.0" encoding="utf-8"?>
<comments xmlns="http://schemas.openxmlformats.org/spreadsheetml/2006/main">
  <authors>
    <author>Administrator</author>
    <author>THANH CHONG</author>
  </authors>
  <commentList>
    <comment ref="G19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không mục tiêu qg và mục tiêu khác của chi 8211</t>
        </r>
      </text>
    </comment>
    <comment ref="H205" authorId="1" shapeId="0">
      <text>
        <r>
          <rPr>
            <b/>
            <sz val="9"/>
            <color indexed="81"/>
            <rFont val="Tahoma"/>
            <family val="2"/>
          </rPr>
          <t>THANH CHONG:</t>
        </r>
        <r>
          <rPr>
            <sz val="9"/>
            <color indexed="81"/>
            <rFont val="Tahoma"/>
            <family val="2"/>
          </rPr>
          <t xml:space="preserve">
đã loại trừ mtqg</t>
        </r>
      </text>
    </comment>
    <comment ref="F24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có trả vay nl điện nông thôn</t>
        </r>
      </text>
    </comment>
  </commentList>
</comments>
</file>

<file path=xl/sharedStrings.xml><?xml version="1.0" encoding="utf-8"?>
<sst xmlns="http://schemas.openxmlformats.org/spreadsheetml/2006/main" count="458" uniqueCount="453">
  <si>
    <t xml:space="preserve">   ỦY BAN NHÂN DÂN</t>
  </si>
  <si>
    <t>Biểu số 66/CK-NSNN</t>
  </si>
  <si>
    <t xml:space="preserve">       TỈNH CÀ MAU</t>
  </si>
  <si>
    <t>QUYẾT TOÁN CHI NGÂN SÁCH CẤP TỈNH CHO TỪNG CƠ QUAN, TỔ CHỨC THEO LĨNH VỰC NĂM 2018</t>
  </si>
  <si>
    <t>(Kèm theo Quyết toán số            /QĐ-UBND ngày         /12/2019 của UBND tỉnh Cà Mau)</t>
  </si>
  <si>
    <t>Đơn vị: Triệu đồng.</t>
  </si>
  <si>
    <t>STT</t>
  </si>
  <si>
    <t>Tên đơn vị</t>
  </si>
  <si>
    <t>Dự toán</t>
  </si>
  <si>
    <t>Quyết toán</t>
  </si>
  <si>
    <t>So sánh (%)</t>
  </si>
  <si>
    <t>Tổng số</t>
  </si>
  <si>
    <t>Chi đầu tư phát triển
(Không kể CT MTQG)</t>
  </si>
  <si>
    <t>..</t>
  </si>
  <si>
    <t>Tổng chi</t>
  </si>
  <si>
    <t>Chi đầu tư phát triển
(không kể CT MTQG)</t>
  </si>
  <si>
    <t>Chi thường xuyên (không kể CT MTQG)</t>
  </si>
  <si>
    <t>Chi trả
nợ lãi do chính quyền địa phương vay</t>
  </si>
  <si>
    <t>Chi bổ sung
quỹ dự trữ tài chính</t>
  </si>
  <si>
    <t>Chi chương trình MTQG</t>
  </si>
  <si>
    <t>Chi thực hiện một số nhiệm vụ, mục tiêu khác</t>
  </si>
  <si>
    <t>Chi chuyển nguồn sang
ngân sách năm sau</t>
  </si>
  <si>
    <t>Chi đầu
tư phát triển</t>
  </si>
  <si>
    <t>…</t>
  </si>
  <si>
    <t>Chi thường
xuyên</t>
  </si>
  <si>
    <t>A</t>
  </si>
  <si>
    <t>B</t>
  </si>
  <si>
    <t>13=4/1</t>
  </si>
  <si>
    <t>14=5/2</t>
  </si>
  <si>
    <t>TỔNG SỐ</t>
  </si>
  <si>
    <t>I</t>
  </si>
  <si>
    <t>CÁC CƠ QUAN, TỔ CHỨC</t>
  </si>
  <si>
    <t>1</t>
  </si>
  <si>
    <t>Ban An toàn giao thông</t>
  </si>
  <si>
    <t>2</t>
  </si>
  <si>
    <t>Ban Chỉ huy phòng, chống thiên tai và tìm kiếm cứu nạn tỉnh Cà Mau</t>
  </si>
  <si>
    <t>3</t>
  </si>
  <si>
    <t>Ban Đại diện Hội người cao tuổi tỉnh Cà Mau</t>
  </si>
  <si>
    <t>4</t>
  </si>
  <si>
    <t>Ban Dân tộc tỉnh Cà Mau</t>
  </si>
  <si>
    <t>5</t>
  </si>
  <si>
    <t>Ban Quản lý Chương trình UN-REDD Cà Mau</t>
  </si>
  <si>
    <t>6</t>
  </si>
  <si>
    <t>Ban Quản lý di tích tỉnh Cà Mau</t>
  </si>
  <si>
    <t>7</t>
  </si>
  <si>
    <t>Ban quản lý dự án ICMP Cà Mau</t>
  </si>
  <si>
    <t>8</t>
  </si>
  <si>
    <t>Ban Quản lý dự án Nguồn lợi ven biển vì sự phát triển bền vững tỉnh Cà Mau</t>
  </si>
  <si>
    <t>9</t>
  </si>
  <si>
    <t>Ban Quản lý dự án Quỹ toàn cầu phòng, chống HIV/AIDS tỉnh Cà Mau</t>
  </si>
  <si>
    <t>10</t>
  </si>
  <si>
    <t>Ban Quản lý dự án Sáng kiến khu vực ngăn chặn và loại trừ sốt rét kháng thuốc Artemisinin tỉnh Cà Mau, giai đoạn 2018 - 2020</t>
  </si>
  <si>
    <t>11</t>
  </si>
  <si>
    <t>Ban Quản lý Khu du lịch Đất Mũi</t>
  </si>
  <si>
    <t>12</t>
  </si>
  <si>
    <t>Ban Quản lý Khu sinh quyển Mũi Cà Mau</t>
  </si>
  <si>
    <t>13</t>
  </si>
  <si>
    <t>Ban Thi đua - Khen thưởng</t>
  </si>
  <si>
    <t>14</t>
  </si>
  <si>
    <t>Ban Tiếp công dân tỉnh Cà Mau</t>
  </si>
  <si>
    <t>15</t>
  </si>
  <si>
    <t>Ban Tôn giáo</t>
  </si>
  <si>
    <t>16</t>
  </si>
  <si>
    <t>Báo ảnh Đất Mũi Cà Mau</t>
  </si>
  <si>
    <t>17</t>
  </si>
  <si>
    <t>Bảo tàng tỉnh Cà Mau</t>
  </si>
  <si>
    <t>18</t>
  </si>
  <si>
    <t>Bệnh viện Đa khoa khu vực Cái Nước</t>
  </si>
  <si>
    <t>19</t>
  </si>
  <si>
    <t>Bệnh viện Đa khoa khu vực Đầm Dơi</t>
  </si>
  <si>
    <t>20</t>
  </si>
  <si>
    <t>Bệnh viện Đa khoa khu vực Năm Căn</t>
  </si>
  <si>
    <t>21</t>
  </si>
  <si>
    <t>Bệnh viện Đa khoa khu vực Trần Văn Thời</t>
  </si>
  <si>
    <t>22</t>
  </si>
  <si>
    <t>Bệnh viện Đa khoa tỉnh Cà Mau</t>
  </si>
  <si>
    <t>23</t>
  </si>
  <si>
    <t>Bệnh viện Sản - Nhi Cà Mau</t>
  </si>
  <si>
    <t>24</t>
  </si>
  <si>
    <t>Bệnh viện Y học cổ truyền tỉnh Cà Mau</t>
  </si>
  <si>
    <t>25</t>
  </si>
  <si>
    <t>Ban Quản lý Rừng phòng hộ Đầm Dơi</t>
  </si>
  <si>
    <t>26</t>
  </si>
  <si>
    <t>Ban Quản lý Rừng phòng hộ Đất Mũi</t>
  </si>
  <si>
    <t>27</t>
  </si>
  <si>
    <t>Ban Quản lý Rừng phòng hộ Kiến Vàng</t>
  </si>
  <si>
    <t>28</t>
  </si>
  <si>
    <t>Ban Quản lý Rừng phòng hộ Năm Căn</t>
  </si>
  <si>
    <t>29</t>
  </si>
  <si>
    <t>Ban Quản lý Rừng phòng hộ Nhưng Miên</t>
  </si>
  <si>
    <t>30</t>
  </si>
  <si>
    <t>Ban Quản lý Rừng phòng hộ Sào Lưới</t>
  </si>
  <si>
    <t>31</t>
  </si>
  <si>
    <t>Ban Quản lý Rừng phòng hộ Tam Giang I</t>
  </si>
  <si>
    <t>32</t>
  </si>
  <si>
    <t>Chi cục An toàn vệ sinh thực phẩm</t>
  </si>
  <si>
    <t>33</t>
  </si>
  <si>
    <t>Chi cục Bảo vệ môi trường</t>
  </si>
  <si>
    <t>34</t>
  </si>
  <si>
    <t>Chi cục Biển và Hải đảo</t>
  </si>
  <si>
    <t>35</t>
  </si>
  <si>
    <t>Chi cục Chăn nuôi và Thú y tỉnh Cà Mau</t>
  </si>
  <si>
    <t>36</t>
  </si>
  <si>
    <t>Chi cục Dân số - Kế hoạch hoá gia đình tỉnh Cà Mau</t>
  </si>
  <si>
    <t>37</t>
  </si>
  <si>
    <t>Chi cục Kiểm lâm tỉnh Cà Mau</t>
  </si>
  <si>
    <t>38</t>
  </si>
  <si>
    <t>Chi cục Phát triển nông thôn</t>
  </si>
  <si>
    <t>39</t>
  </si>
  <si>
    <t>Chi cục phòng chống tệ nạn xã hội tỉnh Cà Mau</t>
  </si>
  <si>
    <t>40</t>
  </si>
  <si>
    <t>Chi cục Quản lý đất đai tỉnh cà Mau</t>
  </si>
  <si>
    <t>41</t>
  </si>
  <si>
    <t>Chi cục Quản lý thị trường tỉnh Cà Mau</t>
  </si>
  <si>
    <t>42</t>
  </si>
  <si>
    <t>Chi cục Thủy sản</t>
  </si>
  <si>
    <t>43</t>
  </si>
  <si>
    <t>Chi cục Trồng trọt và Bảo vệ thực vật tỉnh Cà Mau</t>
  </si>
  <si>
    <t>44</t>
  </si>
  <si>
    <t>Chi cục Văn thư lưu trữ tỉnh Cà Mau</t>
  </si>
  <si>
    <t>45</t>
  </si>
  <si>
    <t>Cổng Thông tin điện tử tỉnh Cà Mau</t>
  </si>
  <si>
    <t>46</t>
  </si>
  <si>
    <t>Đài Phát thanh - Truyền hình Cà Mau</t>
  </si>
  <si>
    <t>47</t>
  </si>
  <si>
    <t>Đoàn Cải lương Hương Tràm tỉnh Cà Mau</t>
  </si>
  <si>
    <t>48</t>
  </si>
  <si>
    <t>Đội Thông tin văn nghệ Khmer Cà Mau</t>
  </si>
  <si>
    <t>49</t>
  </si>
  <si>
    <t>Hạt Quản lý đê điều</t>
  </si>
  <si>
    <t>50</t>
  </si>
  <si>
    <t>Hội Bảo trợ người tàn tật và trẻ mồ côi</t>
  </si>
  <si>
    <t>51</t>
  </si>
  <si>
    <t>Hội Chữ thập đỏ tỉnh Cà Mau</t>
  </si>
  <si>
    <t>52</t>
  </si>
  <si>
    <t>Hội Cựu chiến binh tỉnh Cà Mau</t>
  </si>
  <si>
    <t>53</t>
  </si>
  <si>
    <t>Hội Cựu thanh niên xung phong tỉnh Cà Mau</t>
  </si>
  <si>
    <t>54</t>
  </si>
  <si>
    <t>Hội Đông y tỉnh Cà Mau</t>
  </si>
  <si>
    <t>55</t>
  </si>
  <si>
    <t>Hội Khuyến học tỉnh Cà Mau</t>
  </si>
  <si>
    <t>56</t>
  </si>
  <si>
    <t>Hội Luật gia tỉnh Cà Mau</t>
  </si>
  <si>
    <t>57</t>
  </si>
  <si>
    <t>Hội Nạn nhân chất độc da cam Dioxin tỉnh Cà Mau</t>
  </si>
  <si>
    <t>58</t>
  </si>
  <si>
    <t>Hội Người mù tỉnh Cà Mau</t>
  </si>
  <si>
    <t>59</t>
  </si>
  <si>
    <t>Hội Nhà báo Việt Nam tỉnh Cà Mau</t>
  </si>
  <si>
    <t>60</t>
  </si>
  <si>
    <t>Hội Thủy sản Cà Mau</t>
  </si>
  <si>
    <t>61</t>
  </si>
  <si>
    <t>Hội Tiêu chuẩn và bảo vệ quyền lợi người tiêu dùng tỉnh Cà Mau</t>
  </si>
  <si>
    <t>62</t>
  </si>
  <si>
    <t>Hội Tù chính trị yêu nước tỉnh Cà Mau</t>
  </si>
  <si>
    <t>63</t>
  </si>
  <si>
    <t>Hội Văn học - Nghệ thuật tỉnh Cà Mau</t>
  </si>
  <si>
    <t>64</t>
  </si>
  <si>
    <t>Hội Y học tỉnh Cà Mau</t>
  </si>
  <si>
    <t>65</t>
  </si>
  <si>
    <t>Liên Hiệp các hội khoa học kỹ thuật tỉnh Cà Mau</t>
  </si>
  <si>
    <t>66</t>
  </si>
  <si>
    <t>Liên Hiệp các tổ chức hữu nghị tỉnh Cà Mau</t>
  </si>
  <si>
    <t>67</t>
  </si>
  <si>
    <t>Nhà Thiếu nhi tỉnh Cà Mau</t>
  </si>
  <si>
    <t>68</t>
  </si>
  <si>
    <t>Quỹ Bảo trợ trẻ em tỉnh Cà Mau</t>
  </si>
  <si>
    <t>69</t>
  </si>
  <si>
    <t>Sở Ngoại vụ tỉnh Cà Mau</t>
  </si>
  <si>
    <t>70</t>
  </si>
  <si>
    <t>Thanh Tra tỉnh Cà Mau</t>
  </si>
  <si>
    <t>71</t>
  </si>
  <si>
    <t>Thư viện tỉnh Cà Mau</t>
  </si>
  <si>
    <t>72</t>
  </si>
  <si>
    <t>Trung tâm Kiểm nghiệm thuốc, mỹ phẩm, thực phẩm</t>
  </si>
  <si>
    <t>73</t>
  </si>
  <si>
    <t>Trung tâm Bảo trợ xã hội tỉnh Cà Mau</t>
  </si>
  <si>
    <t>74</t>
  </si>
  <si>
    <t>Trung tâm Chăm sóc sức khoẻ sinh sản</t>
  </si>
  <si>
    <t>75</t>
  </si>
  <si>
    <t>Trung tâm Công nghệ thông tin và Truyền thông</t>
  </si>
  <si>
    <t>76</t>
  </si>
  <si>
    <t>Trung tâm Đăng kiểm và cảng vụ đường thủy nội địa Cà Mau</t>
  </si>
  <si>
    <t>77</t>
  </si>
  <si>
    <t>Trung tâm Dịch vụ hỗ trợ hợp tác xã, DN vừa và nhỏ</t>
  </si>
  <si>
    <t>78</t>
  </si>
  <si>
    <t>Trung tâm Dịch vụ tài chính công tỉnh Cà Mau</t>
  </si>
  <si>
    <t>79</t>
  </si>
  <si>
    <t>Trung tâm Dịch vụ việc làm tỉnh Cà Mau</t>
  </si>
  <si>
    <t>80</t>
  </si>
  <si>
    <t>Trung tâm Giải quyết thủ tục hành chính tỉnh Cà Mau</t>
  </si>
  <si>
    <t>81</t>
  </si>
  <si>
    <t>Trung tâm Giám định y khoa</t>
  </si>
  <si>
    <t>82</t>
  </si>
  <si>
    <t>Trung tâm Giáo dục lao động xã hội tỉnh Cà Mau</t>
  </si>
  <si>
    <t>83</t>
  </si>
  <si>
    <t>Trung tâm Giáo dục thường xuyên tỉnh Cà Mau</t>
  </si>
  <si>
    <t>84</t>
  </si>
  <si>
    <t>Trung tâm Giống nông nghiệp tỉnh Cà Mau</t>
  </si>
  <si>
    <t>85</t>
  </si>
  <si>
    <t>Trung tâm Hỗ trợ nông dân tỉnh Cà Mau</t>
  </si>
  <si>
    <t>86</t>
  </si>
  <si>
    <t>Trung tâm Khuyến công và xúc tiến thương mại tỉnh Cà Mau</t>
  </si>
  <si>
    <t>87</t>
  </si>
  <si>
    <t>Trung tâm Khuyến nông tỉnh Cà Mau</t>
  </si>
  <si>
    <t>88</t>
  </si>
  <si>
    <t>Trung tâm Kỹ thuật - Công nghệ - Quan trắc tài nguyên và môi trường</t>
  </si>
  <si>
    <t>89</t>
  </si>
  <si>
    <t>Trung tâm Kỹ thuật tiêu chuẩn đo lường chất lượng</t>
  </si>
  <si>
    <t>90</t>
  </si>
  <si>
    <t>Trung tâm Lưu trữ lịch sử tỉnh Cà Mau</t>
  </si>
  <si>
    <t>91</t>
  </si>
  <si>
    <t>Trung tâm Nước sạch và vệ sinh môi trường nông thôn Cà Mau</t>
  </si>
  <si>
    <t>92</t>
  </si>
  <si>
    <t>Trung tâm Nuôi dưỡng người tâm thần</t>
  </si>
  <si>
    <t>93</t>
  </si>
  <si>
    <t>Trung tâm Phân tích kiểm nghiệm tỉnh Cà Mau</t>
  </si>
  <si>
    <t>94</t>
  </si>
  <si>
    <t>Trung tâm Pháp y tỉnh Cà Mau</t>
  </si>
  <si>
    <t>95</t>
  </si>
  <si>
    <t>Trung tâm Phát triển hạ tầng khu kinh tế tỉnh Cà Mau</t>
  </si>
  <si>
    <t>96</t>
  </si>
  <si>
    <t>Trung tâm Phát triển quỹ đất</t>
  </si>
  <si>
    <t>97</t>
  </si>
  <si>
    <t>Trung tâm Phòng chống các bệnh xã hội tỉnh Cà Mau</t>
  </si>
  <si>
    <t>98</t>
  </si>
  <si>
    <t>Trung tâm Phòng chống HIV/AIDS</t>
  </si>
  <si>
    <t>99</t>
  </si>
  <si>
    <t>Trung tâm Quản lý, bảo trì công trình giao thông</t>
  </si>
  <si>
    <t>100</t>
  </si>
  <si>
    <t>Trung tâm Quản lý, khai thác công trình thủy lợi Cà Mau</t>
  </si>
  <si>
    <t>101</t>
  </si>
  <si>
    <t>Trung tâm Thể dục thể thao tỉnh Cà Mau</t>
  </si>
  <si>
    <t>102</t>
  </si>
  <si>
    <t>Trung tâm Thông tin và quảng bá du lịch tỉnh Cà Mau</t>
  </si>
  <si>
    <t>103</t>
  </si>
  <si>
    <t>Trung tâm Thông tin và ứng dụng khoa học công nghệ</t>
  </si>
  <si>
    <t>104</t>
  </si>
  <si>
    <t>Trung tâm Trợ giúp pháp lý của Nhà nước</t>
  </si>
  <si>
    <t>105</t>
  </si>
  <si>
    <t>Trung tâm Trợ giúp phát triển doanh nghiệp tỉnh Cà Mau</t>
  </si>
  <si>
    <t>106</t>
  </si>
  <si>
    <t>Trung tâm Truyền thông giáo dục sức khoẻ Cà Mau</t>
  </si>
  <si>
    <t>107</t>
  </si>
  <si>
    <t>Trung tâm Văn hoá tỉnh Cà Mau</t>
  </si>
  <si>
    <t>108</t>
  </si>
  <si>
    <t>Trung tâm Y tế dự phòng tỉnh Cà Mau</t>
  </si>
  <si>
    <t>109</t>
  </si>
  <si>
    <t>Trường Cao đẳng Cộng đồng tỉnh Cà Mau</t>
  </si>
  <si>
    <t>110</t>
  </si>
  <si>
    <t>Trường Cao đẳng Nghề Việt Nam - Hàn Quốc Cà Mau</t>
  </si>
  <si>
    <t>111</t>
  </si>
  <si>
    <t>Trường Cao đẳng Y tế tỉnh Cà Mau</t>
  </si>
  <si>
    <t>112</t>
  </si>
  <si>
    <t>Trường Chính trị tỉnh Cà Mau</t>
  </si>
  <si>
    <t>113</t>
  </si>
  <si>
    <t>Trường Nuôi dạy trẻ khuyết tật tỉnh Cà Mau</t>
  </si>
  <si>
    <t>114</t>
  </si>
  <si>
    <t>Trường Phổ thông dân tộc nội trú</t>
  </si>
  <si>
    <t>115</t>
  </si>
  <si>
    <t>Trường Phổ thông dân tộc nội trú và trung học cơ sở Danh Thị Tươi</t>
  </si>
  <si>
    <t>116</t>
  </si>
  <si>
    <t>Trường Trung cấp Kinh tế - Kỹ thuật tỉnh Cà Mau</t>
  </si>
  <si>
    <t>117</t>
  </si>
  <si>
    <t>Trường Trung học cơ sở và trung học phổ thông Lý Văn Lâm</t>
  </si>
  <si>
    <t>118</t>
  </si>
  <si>
    <t>Trường Trung học cơ sở và trung học phổ thông Vàm Đình</t>
  </si>
  <si>
    <t>119</t>
  </si>
  <si>
    <t>Trường Trung học phổ thông Cà Mau</t>
  </si>
  <si>
    <t>120</t>
  </si>
  <si>
    <t>Trường Trung học phổ thông Cái Nước</t>
  </si>
  <si>
    <t>121</t>
  </si>
  <si>
    <t>Trường Trung học phổ thông chuyên Phan Ngọc Hiển</t>
  </si>
  <si>
    <t>122</t>
  </si>
  <si>
    <t>Trường Trung học phổ thông Đầm Dơi</t>
  </si>
  <si>
    <t>123</t>
  </si>
  <si>
    <t>Trường Trung học phổ thông Hồ Thị Kỷ</t>
  </si>
  <si>
    <t>124</t>
  </si>
  <si>
    <t>Trường Trung học phổ thông Huỳnh Phi Hùng</t>
  </si>
  <si>
    <t>125</t>
  </si>
  <si>
    <t>Trường Trung học phổ thông Khánh An</t>
  </si>
  <si>
    <t>126</t>
  </si>
  <si>
    <t>Trường Trung học phổ thông Khánh Hưng</t>
  </si>
  <si>
    <t>127</t>
  </si>
  <si>
    <t>Trường Trung học phổ thông Khánh Lâm</t>
  </si>
  <si>
    <t>128</t>
  </si>
  <si>
    <t>Trường Trung học phổ thông Ngọc Hiển</t>
  </si>
  <si>
    <t>129</t>
  </si>
  <si>
    <t>Trường Trung học phổ thông Nguyễn Mai</t>
  </si>
  <si>
    <t>130</t>
  </si>
  <si>
    <t>Trường Trung học phổ thông Nguyễn Thị Minh Khai</t>
  </si>
  <si>
    <t>131</t>
  </si>
  <si>
    <t>Trường Trung học phổ thông Nguyễn Văn Nguyễn</t>
  </si>
  <si>
    <t>132</t>
  </si>
  <si>
    <t>Trường Trung học phổ thông Nguyễn Việt Khái</t>
  </si>
  <si>
    <t>133</t>
  </si>
  <si>
    <t>Trường Trung học phổ thông Phan Ngọc Hiển</t>
  </si>
  <si>
    <t>134</t>
  </si>
  <si>
    <t>Trường Trung học phổ thông Phú Hưng</t>
  </si>
  <si>
    <t>135</t>
  </si>
  <si>
    <t>Trường Trung học phổ thông Phú Tân</t>
  </si>
  <si>
    <t>136</t>
  </si>
  <si>
    <t>Trường Trung học phổ thông Quách Văn Phẩm</t>
  </si>
  <si>
    <t>137</t>
  </si>
  <si>
    <t>Trường Trung học phổ thông Sông Đốc</t>
  </si>
  <si>
    <t>138</t>
  </si>
  <si>
    <t>Trường Trung học phổ thông Tắc Vân</t>
  </si>
  <si>
    <t>139</t>
  </si>
  <si>
    <t>Trường Trung học phổ thông Tân Bằng</t>
  </si>
  <si>
    <t>140</t>
  </si>
  <si>
    <t>Trường Trung học phổ thông Tân Đức</t>
  </si>
  <si>
    <t>141</t>
  </si>
  <si>
    <t>Trường Trung học phổ thông Thái Thanh Hoà</t>
  </si>
  <si>
    <t>142</t>
  </si>
  <si>
    <t>Trường Trung học phổ thông Thới Bình</t>
  </si>
  <si>
    <t>143</t>
  </si>
  <si>
    <t>Trường Trung học phổ thông Trần Văn Thời</t>
  </si>
  <si>
    <t>144</t>
  </si>
  <si>
    <t>Trường Trung học phổ thông U Minh</t>
  </si>
  <si>
    <t>145</t>
  </si>
  <si>
    <t>Trường Trung học phổ thông Viên An</t>
  </si>
  <si>
    <t>146</t>
  </si>
  <si>
    <t>Trường Trung học phổ thông Võ Thị Hồng</t>
  </si>
  <si>
    <t>147</t>
  </si>
  <si>
    <t>Văn phòng Đăng ký đất đai tỉnh Cà Mau</t>
  </si>
  <si>
    <t>148</t>
  </si>
  <si>
    <t>Văn phòng Điều phối các chương trình MTQG</t>
  </si>
  <si>
    <t>149</t>
  </si>
  <si>
    <t>Văn phòng Hội đồng nhân dân tỉnh Cà Mau</t>
  </si>
  <si>
    <t>150</t>
  </si>
  <si>
    <t>Văn phòng Thường trực Ban Chỉ đạo 389 tỉnh Cà Mau</t>
  </si>
  <si>
    <t>151</t>
  </si>
  <si>
    <t>Văn phòng Tỉnh ủy Cà Mau</t>
  </si>
  <si>
    <t>152</t>
  </si>
  <si>
    <t>Văn phòng Ủy ban nhân dân tỉnh Cà Mau</t>
  </si>
  <si>
    <t>153</t>
  </si>
  <si>
    <t>VP Ban Quản lý khu kinh tế tỉnh Cà Mau</t>
  </si>
  <si>
    <t>154</t>
  </si>
  <si>
    <t>VP Chi cục Quản lý chất lượng nông lâm sản và thủy sản</t>
  </si>
  <si>
    <t>155</t>
  </si>
  <si>
    <t>VP Chi cục Thủy lợi tỉnh Cà Mau</t>
  </si>
  <si>
    <t>156</t>
  </si>
  <si>
    <t>VP Chi cục Tiêu chuẩn đo lường chất lượng</t>
  </si>
  <si>
    <t>157</t>
  </si>
  <si>
    <t>VP Hội đồng Liên minh Hợp tác xã tỉnh Cà Mau</t>
  </si>
  <si>
    <t>158</t>
  </si>
  <si>
    <t>VP Hội Liên hiệp Phụ nữ tỉnh Cà Mau</t>
  </si>
  <si>
    <t>159</t>
  </si>
  <si>
    <t>VP Hội Nông dân tỉnh Cà Mau</t>
  </si>
  <si>
    <t>160</t>
  </si>
  <si>
    <t>VP Sở Công thương tỉnh Cà Mau</t>
  </si>
  <si>
    <t>161</t>
  </si>
  <si>
    <t>VP Sở Giáo dục và Đào tạo tỉnh Cà Mau</t>
  </si>
  <si>
    <t>162</t>
  </si>
  <si>
    <t>VP Sở Giao thông vận tải tỉnh Cà Mau</t>
  </si>
  <si>
    <t>163</t>
  </si>
  <si>
    <t>VP Sở Kế hoạch và Đầu tư tỉnh Cà Mau</t>
  </si>
  <si>
    <t>164</t>
  </si>
  <si>
    <t>VP Sở Khoa học và Công nghệ tỉnh Cà Mau</t>
  </si>
  <si>
    <t>165</t>
  </si>
  <si>
    <t>VP Sở Lao động - Thương binh và Xã hội tỉnh Cà Mau</t>
  </si>
  <si>
    <t>166</t>
  </si>
  <si>
    <t>VP Sở Nội vụ tỉnh Cà Mau</t>
  </si>
  <si>
    <t>167</t>
  </si>
  <si>
    <t>VP Sở Nông nghiệp và Phát triển Nông thôn tỉnh Cà Mau</t>
  </si>
  <si>
    <t>168</t>
  </si>
  <si>
    <t>VP Sở Tài chính tỉnh Cà Mau</t>
  </si>
  <si>
    <t>169</t>
  </si>
  <si>
    <t>VP Sở Tài nguyên và Môi trường tỉnh Cà Mau</t>
  </si>
  <si>
    <t>170</t>
  </si>
  <si>
    <t>VP Sở Thông tin và Truyền thông tỉnh Cà Mau</t>
  </si>
  <si>
    <t>171</t>
  </si>
  <si>
    <t>VP Sở Tư pháp tỉnh Cà Mau</t>
  </si>
  <si>
    <t>172</t>
  </si>
  <si>
    <t>VP Sở Văn hoá, Thể thao và Du lịch tỉnh Cà Mau</t>
  </si>
  <si>
    <t>173</t>
  </si>
  <si>
    <t>VP Sở Xây dựng tỉnh Cà Mau</t>
  </si>
  <si>
    <t>174</t>
  </si>
  <si>
    <t>VP Sở Y tế tỉnh Cà Mau</t>
  </si>
  <si>
    <t>175</t>
  </si>
  <si>
    <t>VP Tỉnh Đoàn Cà Mau</t>
  </si>
  <si>
    <t>176</t>
  </si>
  <si>
    <t>VP Ủy ban Mặt trận Tổ quốc Việt Nam tỉnh Cà Mau</t>
  </si>
  <si>
    <t>177</t>
  </si>
  <si>
    <t>Vườn Quốc gia Mũi Cà Mau</t>
  </si>
  <si>
    <t>178</t>
  </si>
  <si>
    <t>Vườn Quốc Gia U Minh Hạ</t>
  </si>
  <si>
    <t>II</t>
  </si>
  <si>
    <t>CHI ĐẦU TƯ PHÁT TRIỂN</t>
  </si>
  <si>
    <t>Chi đầu tư phát triển cho chương trình, dự án</t>
  </si>
  <si>
    <t>Chi thực hiện một số mục tiêu, nhiệm vụ</t>
  </si>
  <si>
    <t>Ghi thu, ghi chi tiền sử dụng đất</t>
  </si>
  <si>
    <t>Đầu tư xây dựng bãi chôn chất thải rắn sinh hoạt hợp vệ sinh thị trấn Cái Đôi Vàm</t>
  </si>
  <si>
    <t>Đầu tư xây dựng bãi chôn chất thải rắn sinh hoạt thị trấn Cái Nước</t>
  </si>
  <si>
    <t>Đầu tư xây dựng bãi chôn chất thải rắn sinh hoạt thị trấn U Minh</t>
  </si>
  <si>
    <t>Đề án xây dựng nông thôn mới xã Viên An, huyện Ngọc Hiển</t>
  </si>
  <si>
    <t>Dự án khả thi bãi rác thị trấn Năm Căn</t>
  </si>
  <si>
    <t>Chi đầu tư phát triển khác</t>
  </si>
  <si>
    <t>Chi đầu tư và hỗ trợ vốn cho các DN hoạt động công ích (Quỹ đầu tư phát triển)</t>
  </si>
  <si>
    <t>III</t>
  </si>
  <si>
    <t>CHI MỘT SỐ NHIỆM VỤ KHÁC THEO CHẾ ĐỘ</t>
  </si>
  <si>
    <t>Công an tỉnh tỉnh Cà Mau</t>
  </si>
  <si>
    <t>Bộ Chỉ huy Bộ đội Biên phòng tỉnh Cà Mau</t>
  </si>
  <si>
    <t>Làng Trẻ em SOS Cà Mau</t>
  </si>
  <si>
    <t>Bộ Chỉ huy Quân sự tỉnh Cà Mau</t>
  </si>
  <si>
    <t>Bảo hiểm Xã hội tỉnh Cà Mau</t>
  </si>
  <si>
    <t>Đoàn Đại biểu Quốc hội tỉnh Cà Mau</t>
  </si>
  <si>
    <t>Liên Đoàn lao động tỉnh Cà Mau</t>
  </si>
  <si>
    <t>Văn phòng Cục Thi hành án dân sự tỉnh Cà Mau</t>
  </si>
  <si>
    <t>Văn phòng Tòa án Nhân dân tỉnh Cà Mau</t>
  </si>
  <si>
    <t>Văn phòng Cục thuế tỉnh Cà Mau</t>
  </si>
  <si>
    <t>Văn phòng Cục Thống kê tỉnh Cà Mau</t>
  </si>
  <si>
    <t>Hội Cựu giáo chức tỉnh Cà Mau</t>
  </si>
  <si>
    <t>Hội Khoa học lịch sử tỉnh Cà Mau</t>
  </si>
  <si>
    <t>Đoàn Luật sư tỉnh Cà Mau</t>
  </si>
  <si>
    <t>Hội Sinh vật cảnh tỉnh Cà Mau</t>
  </si>
  <si>
    <t>Ủy ban Đoàn kết Công giáo tỉnh Cà Mau</t>
  </si>
  <si>
    <t>Hội Hữu nghị Việt Nam - Hàn Quốc tỉnh Cà Mau</t>
  </si>
  <si>
    <t>Công ty TNHH MTV Cấp thoát nước và Công trình đô thị Cà Mau</t>
  </si>
  <si>
    <t>Nhà Xuất bản Phương Đông</t>
  </si>
  <si>
    <t>Cục thuế tỉnh Cà Mau</t>
  </si>
  <si>
    <t>Chi cục Thuế U Minh</t>
  </si>
  <si>
    <t>Chi cục Thuế Thới Bình</t>
  </si>
  <si>
    <t>Chi cục Thuế Trần Văn Thời</t>
  </si>
  <si>
    <t>Chi cục Thuế Cái Nước</t>
  </si>
  <si>
    <t>Chi cục Thuế Năm Căn</t>
  </si>
  <si>
    <t>Chi cục Thuế Ngọc Hiển</t>
  </si>
  <si>
    <t>Chi cục Thuế huyện Phú Tân</t>
  </si>
  <si>
    <t>Chi cục Thuế Thành phố Cà Mau</t>
  </si>
  <si>
    <t>Chi cục Thuế huyện Đầm Dơi</t>
  </si>
  <si>
    <t>Chi cục Thuế huyện Ngọc Hiển</t>
  </si>
  <si>
    <t>Quỹ Hỗ trợ phát triển hợp tác xã tỉnh Cà Mau</t>
  </si>
  <si>
    <t>Ngân hàng Chính sách xã hội tỉnh Cà Mau</t>
  </si>
  <si>
    <t>Công ty Bảo hiểm PVI</t>
  </si>
  <si>
    <t>Ban Điều hành Quỹ hỗ trợ nông dân tỉnh Cà Mau</t>
  </si>
  <si>
    <t>Quỹ Bảo vệ môi trường tỉnh Cà Mau</t>
  </si>
  <si>
    <t>Các đơn vị khác tỉnh Cà Mau</t>
  </si>
  <si>
    <t>IV</t>
  </si>
  <si>
    <t>CHI TRẢ NỢ LÃI DO CHÍNH QUYỀN ĐỊA PHƯƠNG VAY</t>
  </si>
  <si>
    <t>V</t>
  </si>
  <si>
    <t>CHI TRẢ NỢ GỐC</t>
  </si>
  <si>
    <t>VI</t>
  </si>
  <si>
    <t>CHI CHUYỂN NGUỒN</t>
  </si>
  <si>
    <t>VII</t>
  </si>
  <si>
    <t>CHI BỔ SUNG QUỸ DTTC</t>
  </si>
  <si>
    <t>VIII</t>
  </si>
  <si>
    <t>CHI BỔ SUNG CHO NGÂN SÁCH CẤP DƯỚI</t>
  </si>
  <si>
    <t>IX</t>
  </si>
  <si>
    <t>CHI NỘP NGÂN SÁCH CẤP TRÊN</t>
  </si>
  <si>
    <t>Cà Mau, ngày        tháng 10 năm 2019</t>
  </si>
  <si>
    <t>TM. UBND tỉnh Cà Mau</t>
  </si>
  <si>
    <t>Chủ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</si>
</sst>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_ * #,##0.00_ ;_ * \-#,##0.00_ ;_ * \-??_ ;_ @_ "/>
    <numFmt numFmtId="166" formatCode="_(* #,##0_);_(* \(#,##0\);_(* \-?_);_(@_)"/>
  </numFmts>
  <fonts count="11"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sz val="10"/>
      <name val="Mangal"/>
      <family val="2"/>
    </font>
    <font>
      <sz val="9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165" fontId="7" fillId="0" borderId="0" applyFill="0" applyBorder="0" applyAlignment="0" applyProtection="0"/>
  </cellStyleXfs>
  <cellXfs count="6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  <xf numFmtId="4" fontId="5" fillId="0" borderId="1" xfId="0" applyNumberFormat="1" applyFont="1" applyFill="1" applyBorder="1" applyAlignment="1">
      <alignment horizontal="right" vertical="center" wrapText="1"/>
    </xf>
    <xf numFmtId="0" fontId="1" fillId="0" borderId="2" xfId="0" applyFont="1" applyFill="1" applyBorder="1"/>
    <xf numFmtId="0" fontId="1" fillId="0" borderId="1" xfId="0" applyFont="1" applyFill="1" applyBorder="1"/>
    <xf numFmtId="4" fontId="1" fillId="0" borderId="0" xfId="0" applyNumberFormat="1" applyFont="1" applyFill="1"/>
    <xf numFmtId="2" fontId="5" fillId="0" borderId="1" xfId="0" applyNumberFormat="1" applyFont="1" applyFill="1" applyBorder="1" applyAlignment="1">
      <alignment horizontal="justify" vertical="center" wrapText="1"/>
    </xf>
    <xf numFmtId="2" fontId="5" fillId="0" borderId="1" xfId="0" applyNumberFormat="1" applyFont="1" applyFill="1" applyBorder="1"/>
    <xf numFmtId="166" fontId="5" fillId="0" borderId="1" xfId="1" applyNumberFormat="1" applyFont="1" applyFill="1" applyBorder="1" applyAlignment="1" applyProtection="1">
      <alignment horizontal="right" vertical="center" wrapText="1"/>
    </xf>
    <xf numFmtId="2" fontId="1" fillId="0" borderId="3" xfId="0" applyNumberFormat="1" applyFont="1" applyFill="1" applyBorder="1"/>
    <xf numFmtId="2" fontId="1" fillId="0" borderId="4" xfId="0" applyNumberFormat="1" applyFont="1" applyFill="1" applyBorder="1"/>
    <xf numFmtId="1" fontId="8" fillId="0" borderId="1" xfId="0" quotePrefix="1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justify" vertical="center" wrapText="1"/>
    </xf>
    <xf numFmtId="2" fontId="8" fillId="0" borderId="1" xfId="0" applyNumberFormat="1" applyFont="1" applyFill="1" applyBorder="1"/>
    <xf numFmtId="4" fontId="8" fillId="0" borderId="1" xfId="0" applyNumberFormat="1" applyFont="1" applyFill="1" applyBorder="1" applyAlignment="1">
      <alignment horizontal="right" vertical="center" wrapText="1"/>
    </xf>
    <xf numFmtId="2" fontId="2" fillId="0" borderId="5" xfId="0" applyNumberFormat="1" applyFont="1" applyFill="1" applyBorder="1"/>
    <xf numFmtId="2" fontId="2" fillId="0" borderId="6" xfId="0" applyNumberFormat="1" applyFont="1" applyFill="1" applyBorder="1"/>
    <xf numFmtId="4" fontId="2" fillId="0" borderId="0" xfId="0" applyNumberFormat="1" applyFont="1" applyFill="1"/>
    <xf numFmtId="2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/>
    <xf numFmtId="2" fontId="2" fillId="0" borderId="7" xfId="0" applyNumberFormat="1" applyFont="1" applyFill="1" applyBorder="1"/>
    <xf numFmtId="2" fontId="2" fillId="0" borderId="8" xfId="0" applyNumberFormat="1" applyFont="1" applyFill="1" applyBorder="1"/>
    <xf numFmtId="0" fontId="2" fillId="0" borderId="2" xfId="0" applyFont="1" applyFill="1" applyBorder="1"/>
    <xf numFmtId="0" fontId="2" fillId="0" borderId="1" xfId="0" applyFont="1" applyFill="1" applyBorder="1"/>
    <xf numFmtId="1" fontId="5" fillId="0" borderId="1" xfId="0" quotePrefix="1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/>
    <xf numFmtId="4" fontId="5" fillId="0" borderId="1" xfId="0" applyNumberFormat="1" applyFont="1" applyFill="1" applyBorder="1" applyAlignment="1">
      <alignment horizontal="justify" vertical="center" wrapText="1"/>
    </xf>
    <xf numFmtId="4" fontId="8" fillId="0" borderId="1" xfId="0" applyNumberFormat="1" applyFont="1" applyFill="1" applyBorder="1" applyAlignment="1">
      <alignment horizontal="justify" vertical="center" wrapText="1"/>
    </xf>
    <xf numFmtId="4" fontId="5" fillId="0" borderId="1" xfId="0" quotePrefix="1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Comma_THCT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284534</xdr:colOff>
      <xdr:row>2</xdr:row>
      <xdr:rowOff>44822</xdr:rowOff>
    </xdr:from>
    <xdr:to>
      <xdr:col>1</xdr:col>
      <xdr:colOff>896534</xdr:colOff>
      <xdr:row>2</xdr:row>
      <xdr:rowOff>44822</xdr:rowOff>
    </xdr:to>
    <xdr:cxnSp macro="">
      <xdr:nvCxnSpPr>
        <xdr:cNvPr id="2" name="Straight Connector 1"/>
        <xdr:cNvCxnSpPr/>
      </xdr:nvCxnSpPr>
      <xdr:spPr bwMode="auto">
        <a:xfrm flipV="1">
          <a:off x="541709" y="463922"/>
          <a:ext cx="612000" cy="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64313</xdr:colOff>
      <xdr:row>5</xdr:row>
      <xdr:rowOff>58148</xdr:rowOff>
    </xdr:from>
    <xdr:to>
      <xdr:col>7</xdr:col>
      <xdr:colOff>329058</xdr:colOff>
      <xdr:row>5</xdr:row>
      <xdr:rowOff>58148</xdr:rowOff>
    </xdr:to>
    <xdr:cxnSp macro="">
      <xdr:nvCxnSpPr>
        <xdr:cNvPr id="3" name="Straight Connector 2"/>
        <xdr:cNvCxnSpPr/>
      </xdr:nvCxnSpPr>
      <xdr:spPr bwMode="auto">
        <a:xfrm flipV="1">
          <a:off x="3979088" y="1448798"/>
          <a:ext cx="1607770" cy="0"/>
        </a:xfrm>
        <a:prstGeom prst="line">
          <a:avLst/>
        </a:prstGeom>
        <a:ln>
          <a:headEnd type="none" w="med" len="med"/>
          <a:tailEnd type="non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Roaming\Microsoft\Excel\2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 DOI_60_342 BTC"/>
      <sheetName val="CAN DOI_60_342"/>
      <sheetName val="CAN DOI 49_ND31"/>
      <sheetName val="TH THU_61_342_50_31"/>
      <sheetName val="TH CHI_62_342_BTC"/>
      <sheetName val="BIEU 62_CK_NSNN"/>
      <sheetName val="BIEU_63_CK NSNN"/>
      <sheetName val="CAN DOI 48_ND31_BC"/>
      <sheetName val="TH THU_50_ND31_BC"/>
      <sheetName val="BIEU 64  CK NSNN"/>
      <sheetName val="BIEU 65 CK NSNN"/>
      <sheetName val="BIEU 66_CK NSNN"/>
      <sheetName val="BIEU 67 CK NSNN"/>
      <sheetName val="BIEU 68 CK NSNN"/>
      <sheetName val="TH CHI 51 ND31"/>
      <sheetName val="TH CHI 53 ND31 BC"/>
      <sheetName val="TRA NO VAY"/>
      <sheetName val="CHI HUYEN 58_31"/>
      <sheetName val="DAU TU"/>
      <sheetName val="TH CHI_62_342_51_52_53_31"/>
      <sheetName val="TM DP, TT 68_342"/>
      <sheetName val="TM THIEN TAI 67_342"/>
      <sheetName val="TM QLHC 66_342"/>
      <sheetName val="KIEM TOAN 69_342"/>
      <sheetName val="CHUYEN NGUON 70_342"/>
      <sheetName val="MAU 59_342"/>
      <sheetName val="MAU 58_342"/>
    </sheetNames>
    <sheetDataSet>
      <sheetData sheetId="0"/>
      <sheetData sheetId="1">
        <row r="10">
          <cell r="J10">
            <v>403.904653</v>
          </cell>
        </row>
        <row r="27">
          <cell r="J27">
            <v>86597.686707000001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75">
          <cell r="F75">
            <v>1000</v>
          </cell>
        </row>
        <row r="77">
          <cell r="F77">
            <v>1736404.7300210001</v>
          </cell>
        </row>
        <row r="80">
          <cell r="F80">
            <v>684062.32112500002</v>
          </cell>
          <cell r="G80">
            <v>633340.47815500002</v>
          </cell>
          <cell r="H80">
            <v>50721.842970000005</v>
          </cell>
        </row>
        <row r="82">
          <cell r="H82">
            <v>2658.2200400000002</v>
          </cell>
        </row>
        <row r="83">
          <cell r="G83">
            <v>41.097000000000001</v>
          </cell>
          <cell r="H83">
            <v>11925.661426000001</v>
          </cell>
        </row>
        <row r="84">
          <cell r="G84">
            <v>140</v>
          </cell>
        </row>
        <row r="102">
          <cell r="F102">
            <v>4169359.5692720003</v>
          </cell>
        </row>
        <row r="107">
          <cell r="F107">
            <v>31031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1"/>
  <sheetViews>
    <sheetView tabSelected="1" zoomScale="115" zoomScaleNormal="115" workbookViewId="0">
      <selection activeCell="K19" sqref="K19"/>
    </sheetView>
  </sheetViews>
  <sheetFormatPr defaultRowHeight="16.5"/>
  <cols>
    <col min="1" max="1" width="3.85546875" style="13" customWidth="1"/>
    <col min="2" max="2" width="54.85546875" style="8" customWidth="1"/>
    <col min="3" max="3" width="9" style="8" hidden="1" customWidth="1"/>
    <col min="4" max="4" width="8.7109375" style="8" hidden="1" customWidth="1"/>
    <col min="5" max="5" width="9.140625" style="8" hidden="1" customWidth="1"/>
    <col min="6" max="6" width="10.42578125" style="8" customWidth="1"/>
    <col min="7" max="7" width="9.7109375" style="8" customWidth="1"/>
    <col min="8" max="8" width="9.7109375" style="9" customWidth="1"/>
    <col min="9" max="9" width="8.42578125" style="8" customWidth="1"/>
    <col min="10" max="10" width="6.85546875" style="8" customWidth="1"/>
    <col min="11" max="11" width="7.42578125" style="8" customWidth="1"/>
    <col min="12" max="12" width="6.42578125" style="8" customWidth="1"/>
    <col min="13" max="13" width="7.5703125" style="8" customWidth="1"/>
    <col min="14" max="14" width="8" style="8" customWidth="1"/>
    <col min="15" max="15" width="9.42578125" style="8" customWidth="1"/>
    <col min="16" max="18" width="0" style="8" hidden="1" customWidth="1"/>
    <col min="19" max="19" width="11.42578125" style="8" hidden="1" customWidth="1"/>
    <col min="20" max="20" width="23.85546875" style="8" hidden="1" customWidth="1"/>
    <col min="21" max="21" width="18.7109375" style="8" hidden="1" customWidth="1"/>
    <col min="22" max="22" width="12.7109375" style="8" hidden="1" customWidth="1"/>
    <col min="23" max="23" width="9.140625" style="8"/>
    <col min="24" max="24" width="24.85546875" style="8" customWidth="1"/>
    <col min="25" max="16384" width="9.140625" style="8"/>
  </cols>
  <sheetData>
    <row r="1" spans="1:24" s="3" customFormat="1" ht="17.100000000000001" customHeight="1">
      <c r="A1" s="1" t="s">
        <v>0</v>
      </c>
      <c r="B1" s="2"/>
      <c r="H1" s="4"/>
      <c r="M1" s="5" t="s">
        <v>1</v>
      </c>
      <c r="N1" s="5"/>
      <c r="O1" s="5"/>
    </row>
    <row r="2" spans="1:24" s="3" customFormat="1" ht="17.100000000000001" customHeight="1">
      <c r="A2" s="1" t="s">
        <v>2</v>
      </c>
      <c r="B2" s="6"/>
      <c r="H2" s="4"/>
      <c r="M2" s="6"/>
      <c r="N2" s="6"/>
      <c r="O2" s="6"/>
    </row>
    <row r="3" spans="1:24" ht="31.5" customHeight="1">
      <c r="A3" s="7"/>
      <c r="B3" s="7"/>
      <c r="M3" s="7"/>
      <c r="N3" s="7"/>
      <c r="O3" s="7"/>
    </row>
    <row r="4" spans="1:24" ht="23.2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4" ht="21.75" customHeight="1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2"/>
    </row>
    <row r="6" spans="1:24" ht="18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24" ht="23.25" customHeight="1">
      <c r="M7" s="14" t="s">
        <v>5</v>
      </c>
      <c r="N7" s="14"/>
      <c r="O7" s="14"/>
      <c r="P7" s="14"/>
      <c r="Q7" s="14"/>
      <c r="R7" s="14"/>
    </row>
    <row r="8" spans="1:24" s="18" customFormat="1" ht="20.100000000000001" customHeight="1">
      <c r="A8" s="15" t="s">
        <v>6</v>
      </c>
      <c r="B8" s="15" t="s">
        <v>7</v>
      </c>
      <c r="C8" s="15" t="s">
        <v>8</v>
      </c>
      <c r="D8" s="15"/>
      <c r="E8" s="15"/>
      <c r="F8" s="15" t="s">
        <v>9</v>
      </c>
      <c r="G8" s="15"/>
      <c r="H8" s="15"/>
      <c r="I8" s="15"/>
      <c r="J8" s="15"/>
      <c r="K8" s="15"/>
      <c r="L8" s="15"/>
      <c r="M8" s="15"/>
      <c r="N8" s="15"/>
      <c r="O8" s="15"/>
      <c r="P8" s="16" t="s">
        <v>10</v>
      </c>
      <c r="Q8" s="17"/>
      <c r="R8" s="17"/>
    </row>
    <row r="9" spans="1:24" s="18" customFormat="1" ht="20.100000000000001" customHeight="1">
      <c r="A9" s="15"/>
      <c r="B9" s="15"/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9" t="s">
        <v>16</v>
      </c>
      <c r="I9" s="15" t="s">
        <v>17</v>
      </c>
      <c r="J9" s="15" t="s">
        <v>18</v>
      </c>
      <c r="K9" s="15" t="s">
        <v>19</v>
      </c>
      <c r="L9" s="15"/>
      <c r="M9" s="15"/>
      <c r="N9" s="15" t="s">
        <v>20</v>
      </c>
      <c r="O9" s="15" t="s">
        <v>21</v>
      </c>
      <c r="P9" s="16" t="s">
        <v>11</v>
      </c>
      <c r="Q9" s="17" t="s">
        <v>22</v>
      </c>
      <c r="R9" s="17" t="s">
        <v>23</v>
      </c>
    </row>
    <row r="10" spans="1:24" s="18" customFormat="1" ht="60" customHeight="1">
      <c r="A10" s="15"/>
      <c r="B10" s="15"/>
      <c r="C10" s="15"/>
      <c r="D10" s="15"/>
      <c r="E10" s="15"/>
      <c r="F10" s="15"/>
      <c r="G10" s="15"/>
      <c r="H10" s="19"/>
      <c r="I10" s="15"/>
      <c r="J10" s="15"/>
      <c r="K10" s="20" t="s">
        <v>11</v>
      </c>
      <c r="L10" s="20" t="s">
        <v>22</v>
      </c>
      <c r="M10" s="20" t="s">
        <v>24</v>
      </c>
      <c r="N10" s="15"/>
      <c r="O10" s="15"/>
      <c r="P10" s="16"/>
      <c r="Q10" s="17"/>
      <c r="R10" s="17"/>
    </row>
    <row r="11" spans="1:24" s="18" customFormat="1" ht="20.100000000000001" customHeight="1">
      <c r="A11" s="21" t="s">
        <v>25</v>
      </c>
      <c r="B11" s="21" t="s">
        <v>26</v>
      </c>
      <c r="C11" s="21">
        <v>1</v>
      </c>
      <c r="D11" s="21">
        <v>2</v>
      </c>
      <c r="E11" s="21">
        <v>3</v>
      </c>
      <c r="F11" s="21">
        <v>1</v>
      </c>
      <c r="G11" s="21">
        <v>2</v>
      </c>
      <c r="H11" s="22">
        <v>3</v>
      </c>
      <c r="I11" s="21">
        <v>4</v>
      </c>
      <c r="J11" s="21">
        <v>5</v>
      </c>
      <c r="K11" s="21">
        <v>6</v>
      </c>
      <c r="L11" s="21">
        <v>7</v>
      </c>
      <c r="M11" s="21">
        <v>8</v>
      </c>
      <c r="N11" s="21">
        <v>9</v>
      </c>
      <c r="O11" s="21">
        <v>10</v>
      </c>
      <c r="P11" s="23" t="s">
        <v>27</v>
      </c>
      <c r="Q11" s="24" t="s">
        <v>28</v>
      </c>
      <c r="R11" s="24">
        <v>15</v>
      </c>
      <c r="T11" s="25"/>
      <c r="U11" s="26">
        <v>10505673.049838001</v>
      </c>
      <c r="V11" s="27">
        <f>+F12-U11</f>
        <v>8.5339993238449097E-3</v>
      </c>
      <c r="X11" s="25"/>
    </row>
    <row r="12" spans="1:24" s="3" customFormat="1" ht="20.100000000000001" customHeight="1">
      <c r="A12" s="28"/>
      <c r="B12" s="20" t="s">
        <v>29</v>
      </c>
      <c r="C12" s="29"/>
      <c r="D12" s="29"/>
      <c r="E12" s="29"/>
      <c r="F12" s="30">
        <f t="shared" ref="F12:O12" si="0">+F13+F192+F203+F242+F243+F244+F245+F246+F247</f>
        <v>10505673.058372</v>
      </c>
      <c r="G12" s="30">
        <f t="shared" si="0"/>
        <v>1703453.2417049999</v>
      </c>
      <c r="H12" s="30">
        <f t="shared" si="0"/>
        <v>2093360.596355</v>
      </c>
      <c r="I12" s="30">
        <f t="shared" si="0"/>
        <v>403.904653</v>
      </c>
      <c r="J12" s="30">
        <f t="shared" si="0"/>
        <v>1000</v>
      </c>
      <c r="K12" s="30">
        <f t="shared" si="0"/>
        <v>14764.986999999999</v>
      </c>
      <c r="L12" s="30">
        <f t="shared" si="0"/>
        <v>181.09700000000001</v>
      </c>
      <c r="M12" s="30">
        <f t="shared" si="0"/>
        <v>14583.89</v>
      </c>
      <c r="N12" s="30">
        <f t="shared" si="0"/>
        <v>669297.34265900007</v>
      </c>
      <c r="O12" s="30">
        <f t="shared" si="0"/>
        <v>1736404.7300210001</v>
      </c>
      <c r="P12" s="31"/>
      <c r="Q12" s="32"/>
      <c r="R12" s="32"/>
      <c r="V12" s="33">
        <v>13673</v>
      </c>
    </row>
    <row r="13" spans="1:24" s="3" customFormat="1" ht="20.100000000000001" customHeight="1">
      <c r="A13" s="28" t="s">
        <v>30</v>
      </c>
      <c r="B13" s="34" t="s">
        <v>31</v>
      </c>
      <c r="C13" s="35"/>
      <c r="D13" s="35"/>
      <c r="E13" s="35"/>
      <c r="F13" s="30">
        <f>SUM(F14:F191)</f>
        <v>1619793.8885179993</v>
      </c>
      <c r="G13" s="36">
        <v>0</v>
      </c>
      <c r="H13" s="30">
        <f>SUM(H14:H191)</f>
        <v>1605209.9985179999</v>
      </c>
      <c r="I13" s="36">
        <v>0</v>
      </c>
      <c r="J13" s="36">
        <v>0</v>
      </c>
      <c r="K13" s="30">
        <f>SUM(K14:K191)</f>
        <v>14583.89</v>
      </c>
      <c r="L13" s="30">
        <f>SUM(L14:L191)</f>
        <v>0</v>
      </c>
      <c r="M13" s="30">
        <f>SUM(M14:M191)</f>
        <v>14583.89</v>
      </c>
      <c r="N13" s="36">
        <v>0</v>
      </c>
      <c r="O13" s="36">
        <v>0</v>
      </c>
      <c r="P13" s="37"/>
      <c r="Q13" s="38"/>
      <c r="R13" s="38"/>
      <c r="T13" s="33"/>
      <c r="V13" s="33">
        <f>+V12-V11</f>
        <v>13672.991466000676</v>
      </c>
    </row>
    <row r="14" spans="1:24" ht="20.100000000000001" customHeight="1">
      <c r="A14" s="39" t="s">
        <v>32</v>
      </c>
      <c r="B14" s="40" t="s">
        <v>33</v>
      </c>
      <c r="C14" s="41"/>
      <c r="D14" s="41"/>
      <c r="E14" s="41"/>
      <c r="F14" s="42">
        <f>+H14+K14</f>
        <v>3271.7449449999999</v>
      </c>
      <c r="G14" s="36">
        <v>0</v>
      </c>
      <c r="H14" s="42">
        <v>3271.7449449999999</v>
      </c>
      <c r="I14" s="36">
        <v>0</v>
      </c>
      <c r="J14" s="36">
        <v>0</v>
      </c>
      <c r="K14" s="36">
        <f>+L14+M14</f>
        <v>0</v>
      </c>
      <c r="L14" s="36">
        <v>0</v>
      </c>
      <c r="M14" s="36">
        <v>0</v>
      </c>
      <c r="N14" s="36">
        <v>0</v>
      </c>
      <c r="O14" s="36">
        <v>0</v>
      </c>
      <c r="P14" s="43"/>
      <c r="Q14" s="44"/>
      <c r="R14" s="44"/>
      <c r="S14" s="9"/>
      <c r="V14" s="45">
        <f>+N12+K12</f>
        <v>684062.32965900004</v>
      </c>
    </row>
    <row r="15" spans="1:24" ht="20.100000000000001" customHeight="1">
      <c r="A15" s="39" t="s">
        <v>34</v>
      </c>
      <c r="B15" s="40" t="s">
        <v>35</v>
      </c>
      <c r="C15" s="41"/>
      <c r="D15" s="41"/>
      <c r="E15" s="41"/>
      <c r="F15" s="42">
        <f t="shared" ref="F15:F78" si="1">+H15+K15</f>
        <v>1989.1595480000001</v>
      </c>
      <c r="G15" s="36">
        <v>0</v>
      </c>
      <c r="H15" s="42">
        <v>1989.1595480000001</v>
      </c>
      <c r="I15" s="36">
        <v>0</v>
      </c>
      <c r="J15" s="36">
        <v>0</v>
      </c>
      <c r="K15" s="36">
        <f t="shared" ref="K15:K78" si="2">+L15+M15</f>
        <v>0</v>
      </c>
      <c r="L15" s="36">
        <v>0</v>
      </c>
      <c r="M15" s="36">
        <v>0</v>
      </c>
      <c r="N15" s="36">
        <v>0</v>
      </c>
      <c r="O15" s="36">
        <v>0</v>
      </c>
      <c r="P15" s="43"/>
      <c r="Q15" s="44"/>
      <c r="R15" s="44"/>
      <c r="T15" s="45"/>
      <c r="V15" s="45">
        <f>+'[1]TH CHI_62_342_51_52_53_31'!F80</f>
        <v>684062.32112500002</v>
      </c>
    </row>
    <row r="16" spans="1:24" ht="20.100000000000001" customHeight="1">
      <c r="A16" s="39" t="s">
        <v>36</v>
      </c>
      <c r="B16" s="40" t="s">
        <v>37</v>
      </c>
      <c r="C16" s="41"/>
      <c r="D16" s="41"/>
      <c r="E16" s="41"/>
      <c r="F16" s="42">
        <f t="shared" si="1"/>
        <v>305.501531</v>
      </c>
      <c r="G16" s="36">
        <v>0</v>
      </c>
      <c r="H16" s="42">
        <v>305.501531</v>
      </c>
      <c r="I16" s="36">
        <v>0</v>
      </c>
      <c r="J16" s="36">
        <v>0</v>
      </c>
      <c r="K16" s="36">
        <f t="shared" si="2"/>
        <v>0</v>
      </c>
      <c r="L16" s="36">
        <v>0</v>
      </c>
      <c r="M16" s="36">
        <v>0</v>
      </c>
      <c r="N16" s="36">
        <v>0</v>
      </c>
      <c r="O16" s="36">
        <v>0</v>
      </c>
      <c r="P16" s="43"/>
      <c r="Q16" s="44"/>
      <c r="R16" s="44"/>
      <c r="V16" s="45">
        <f>+V14-V15</f>
        <v>8.5340000223368406E-3</v>
      </c>
    </row>
    <row r="17" spans="1:20" ht="20.100000000000001" customHeight="1">
      <c r="A17" s="39" t="s">
        <v>38</v>
      </c>
      <c r="B17" s="40" t="s">
        <v>39</v>
      </c>
      <c r="C17" s="41"/>
      <c r="D17" s="41"/>
      <c r="E17" s="41"/>
      <c r="F17" s="42">
        <f>+H17+K17</f>
        <v>9033.7436429999998</v>
      </c>
      <c r="G17" s="36">
        <v>0</v>
      </c>
      <c r="H17" s="42">
        <v>7526.3036430000002</v>
      </c>
      <c r="I17" s="36">
        <v>0</v>
      </c>
      <c r="J17" s="36">
        <v>0</v>
      </c>
      <c r="K17" s="46">
        <f t="shared" si="2"/>
        <v>1507.44</v>
      </c>
      <c r="L17" s="46"/>
      <c r="M17" s="42">
        <v>1507.44</v>
      </c>
      <c r="N17" s="36">
        <v>0</v>
      </c>
      <c r="O17" s="36">
        <v>0</v>
      </c>
      <c r="P17" s="43"/>
      <c r="Q17" s="44"/>
      <c r="R17" s="44"/>
    </row>
    <row r="18" spans="1:20" ht="20.100000000000001" customHeight="1">
      <c r="A18" s="39" t="s">
        <v>40</v>
      </c>
      <c r="B18" s="40" t="s">
        <v>41</v>
      </c>
      <c r="C18" s="41"/>
      <c r="D18" s="41"/>
      <c r="E18" s="41"/>
      <c r="F18" s="42">
        <f t="shared" si="1"/>
        <v>300.82200999999998</v>
      </c>
      <c r="G18" s="36">
        <v>0</v>
      </c>
      <c r="H18" s="42">
        <v>300.82200999999998</v>
      </c>
      <c r="I18" s="36">
        <v>0</v>
      </c>
      <c r="J18" s="36">
        <v>0</v>
      </c>
      <c r="K18" s="36">
        <f t="shared" si="2"/>
        <v>0</v>
      </c>
      <c r="L18" s="36">
        <v>0</v>
      </c>
      <c r="M18" s="36">
        <v>0</v>
      </c>
      <c r="N18" s="36">
        <v>0</v>
      </c>
      <c r="O18" s="36">
        <v>0</v>
      </c>
      <c r="P18" s="43"/>
      <c r="Q18" s="44"/>
      <c r="R18" s="44"/>
    </row>
    <row r="19" spans="1:20" ht="20.100000000000001" customHeight="1">
      <c r="A19" s="39" t="s">
        <v>42</v>
      </c>
      <c r="B19" s="40" t="s">
        <v>43</v>
      </c>
      <c r="C19" s="41"/>
      <c r="D19" s="41"/>
      <c r="E19" s="41"/>
      <c r="F19" s="42">
        <f t="shared" si="1"/>
        <v>4689.2733520000002</v>
      </c>
      <c r="G19" s="36">
        <v>0</v>
      </c>
      <c r="H19" s="42">
        <v>4689.2733520000002</v>
      </c>
      <c r="I19" s="36">
        <v>0</v>
      </c>
      <c r="J19" s="36">
        <v>0</v>
      </c>
      <c r="K19" s="36">
        <f t="shared" si="2"/>
        <v>0</v>
      </c>
      <c r="L19" s="36">
        <v>0</v>
      </c>
      <c r="M19" s="36">
        <v>0</v>
      </c>
      <c r="N19" s="36">
        <v>0</v>
      </c>
      <c r="O19" s="36">
        <v>0</v>
      </c>
      <c r="P19" s="43"/>
      <c r="Q19" s="44"/>
      <c r="R19" s="44"/>
    </row>
    <row r="20" spans="1:20" ht="20.100000000000001" customHeight="1">
      <c r="A20" s="39" t="s">
        <v>44</v>
      </c>
      <c r="B20" s="40" t="s">
        <v>45</v>
      </c>
      <c r="C20" s="41"/>
      <c r="D20" s="41"/>
      <c r="E20" s="41"/>
      <c r="F20" s="42">
        <f>+H20+K20</f>
        <v>654.49785999999995</v>
      </c>
      <c r="G20" s="36">
        <v>0</v>
      </c>
      <c r="H20" s="42">
        <v>654.49785999999995</v>
      </c>
      <c r="I20" s="36">
        <v>0</v>
      </c>
      <c r="J20" s="36">
        <v>0</v>
      </c>
      <c r="K20" s="36">
        <f t="shared" si="2"/>
        <v>0</v>
      </c>
      <c r="L20" s="36">
        <v>0</v>
      </c>
      <c r="M20" s="36">
        <v>0</v>
      </c>
      <c r="N20" s="36">
        <v>0</v>
      </c>
      <c r="O20" s="36">
        <v>0</v>
      </c>
      <c r="P20" s="43"/>
      <c r="Q20" s="44"/>
      <c r="R20" s="44"/>
      <c r="T20" s="45">
        <f>+M13+N240</f>
        <v>50721.851504000006</v>
      </c>
    </row>
    <row r="21" spans="1:20" ht="20.100000000000001" customHeight="1">
      <c r="A21" s="39" t="s">
        <v>46</v>
      </c>
      <c r="B21" s="40" t="s">
        <v>47</v>
      </c>
      <c r="C21" s="41"/>
      <c r="D21" s="41"/>
      <c r="E21" s="41"/>
      <c r="F21" s="42">
        <f t="shared" si="1"/>
        <v>211.26599999999999</v>
      </c>
      <c r="G21" s="36">
        <v>0</v>
      </c>
      <c r="H21" s="42">
        <v>211.26599999999999</v>
      </c>
      <c r="I21" s="36">
        <v>0</v>
      </c>
      <c r="J21" s="36">
        <v>0</v>
      </c>
      <c r="K21" s="36">
        <f t="shared" si="2"/>
        <v>0</v>
      </c>
      <c r="L21" s="36">
        <v>0</v>
      </c>
      <c r="M21" s="36">
        <v>0</v>
      </c>
      <c r="N21" s="36">
        <v>0</v>
      </c>
      <c r="O21" s="36">
        <v>0</v>
      </c>
      <c r="P21" s="43"/>
      <c r="Q21" s="44"/>
      <c r="R21" s="44"/>
      <c r="S21" s="45"/>
      <c r="T21" s="45"/>
    </row>
    <row r="22" spans="1:20" ht="20.100000000000001" customHeight="1">
      <c r="A22" s="39" t="s">
        <v>48</v>
      </c>
      <c r="B22" s="40" t="s">
        <v>49</v>
      </c>
      <c r="C22" s="41"/>
      <c r="D22" s="41"/>
      <c r="E22" s="41"/>
      <c r="F22" s="42">
        <f t="shared" si="1"/>
        <v>82.337100000000007</v>
      </c>
      <c r="G22" s="36">
        <v>0</v>
      </c>
      <c r="H22" s="42">
        <v>82.337100000000007</v>
      </c>
      <c r="I22" s="36">
        <v>0</v>
      </c>
      <c r="J22" s="36">
        <v>0</v>
      </c>
      <c r="K22" s="36">
        <f t="shared" si="2"/>
        <v>0</v>
      </c>
      <c r="L22" s="36">
        <v>0</v>
      </c>
      <c r="M22" s="36">
        <v>0</v>
      </c>
      <c r="N22" s="36">
        <v>0</v>
      </c>
      <c r="O22" s="36">
        <v>0</v>
      </c>
      <c r="P22" s="43"/>
      <c r="Q22" s="44"/>
      <c r="R22" s="44"/>
      <c r="T22" s="45">
        <f>+F13+F203</f>
        <v>2144082.4478589995</v>
      </c>
    </row>
    <row r="23" spans="1:20" ht="32.1" customHeight="1">
      <c r="A23" s="39" t="s">
        <v>50</v>
      </c>
      <c r="B23" s="40" t="s">
        <v>51</v>
      </c>
      <c r="C23" s="41"/>
      <c r="D23" s="41"/>
      <c r="E23" s="41"/>
      <c r="F23" s="42">
        <f t="shared" si="1"/>
        <v>219.131</v>
      </c>
      <c r="G23" s="36">
        <v>0</v>
      </c>
      <c r="H23" s="42">
        <v>219.131</v>
      </c>
      <c r="I23" s="36">
        <v>0</v>
      </c>
      <c r="J23" s="36">
        <v>0</v>
      </c>
      <c r="K23" s="36">
        <f t="shared" si="2"/>
        <v>0</v>
      </c>
      <c r="L23" s="36">
        <v>0</v>
      </c>
      <c r="M23" s="36">
        <v>0</v>
      </c>
      <c r="N23" s="36">
        <v>0</v>
      </c>
      <c r="O23" s="36">
        <v>0</v>
      </c>
      <c r="P23" s="43"/>
      <c r="Q23" s="44"/>
      <c r="R23" s="44"/>
    </row>
    <row r="24" spans="1:20" ht="20.100000000000001" customHeight="1">
      <c r="A24" s="39" t="s">
        <v>52</v>
      </c>
      <c r="B24" s="40" t="s">
        <v>53</v>
      </c>
      <c r="C24" s="41"/>
      <c r="D24" s="41"/>
      <c r="E24" s="41"/>
      <c r="F24" s="42">
        <f t="shared" si="1"/>
        <v>1457.0003939999999</v>
      </c>
      <c r="G24" s="36">
        <v>0</v>
      </c>
      <c r="H24" s="42">
        <v>1457.0003939999999</v>
      </c>
      <c r="I24" s="36">
        <v>0</v>
      </c>
      <c r="J24" s="36">
        <v>0</v>
      </c>
      <c r="K24" s="36">
        <f t="shared" si="2"/>
        <v>0</v>
      </c>
      <c r="L24" s="36">
        <v>0</v>
      </c>
      <c r="M24" s="36">
        <v>0</v>
      </c>
      <c r="N24" s="36">
        <v>0</v>
      </c>
      <c r="O24" s="36">
        <v>0</v>
      </c>
      <c r="P24" s="43"/>
      <c r="Q24" s="44"/>
      <c r="R24" s="44"/>
      <c r="S24" s="45"/>
    </row>
    <row r="25" spans="1:20" ht="20.100000000000001" customHeight="1">
      <c r="A25" s="39" t="s">
        <v>54</v>
      </c>
      <c r="B25" s="40" t="s">
        <v>55</v>
      </c>
      <c r="C25" s="41"/>
      <c r="D25" s="41"/>
      <c r="E25" s="41"/>
      <c r="F25" s="42">
        <f t="shared" si="1"/>
        <v>634</v>
      </c>
      <c r="G25" s="36">
        <v>0</v>
      </c>
      <c r="H25" s="42">
        <v>634</v>
      </c>
      <c r="I25" s="36">
        <v>0</v>
      </c>
      <c r="J25" s="36">
        <v>0</v>
      </c>
      <c r="K25" s="36">
        <f t="shared" si="2"/>
        <v>0</v>
      </c>
      <c r="L25" s="36">
        <v>0</v>
      </c>
      <c r="M25" s="36">
        <v>0</v>
      </c>
      <c r="N25" s="36">
        <v>0</v>
      </c>
      <c r="O25" s="36">
        <v>0</v>
      </c>
      <c r="P25" s="43"/>
      <c r="Q25" s="44"/>
      <c r="R25" s="44"/>
    </row>
    <row r="26" spans="1:20" ht="20.100000000000001" customHeight="1">
      <c r="A26" s="39" t="s">
        <v>56</v>
      </c>
      <c r="B26" s="40" t="s">
        <v>57</v>
      </c>
      <c r="C26" s="41"/>
      <c r="D26" s="41"/>
      <c r="E26" s="41"/>
      <c r="F26" s="42">
        <f t="shared" si="1"/>
        <v>14052.215319000001</v>
      </c>
      <c r="G26" s="36">
        <v>0</v>
      </c>
      <c r="H26" s="42">
        <v>14052.215319000001</v>
      </c>
      <c r="I26" s="36">
        <v>0</v>
      </c>
      <c r="J26" s="36">
        <v>0</v>
      </c>
      <c r="K26" s="36">
        <f t="shared" si="2"/>
        <v>0</v>
      </c>
      <c r="L26" s="36">
        <v>0</v>
      </c>
      <c r="M26" s="36">
        <v>0</v>
      </c>
      <c r="N26" s="36">
        <v>0</v>
      </c>
      <c r="O26" s="36">
        <v>0</v>
      </c>
      <c r="P26" s="43"/>
      <c r="Q26" s="44"/>
      <c r="R26" s="44"/>
    </row>
    <row r="27" spans="1:20" ht="20.100000000000001" customHeight="1">
      <c r="A27" s="39" t="s">
        <v>58</v>
      </c>
      <c r="B27" s="40" t="s">
        <v>59</v>
      </c>
      <c r="C27" s="41"/>
      <c r="D27" s="41"/>
      <c r="E27" s="41"/>
      <c r="F27" s="42">
        <f t="shared" si="1"/>
        <v>939.15925800000002</v>
      </c>
      <c r="G27" s="36">
        <v>0</v>
      </c>
      <c r="H27" s="42">
        <v>939.15925800000002</v>
      </c>
      <c r="I27" s="36">
        <v>0</v>
      </c>
      <c r="J27" s="36">
        <v>0</v>
      </c>
      <c r="K27" s="36">
        <f t="shared" si="2"/>
        <v>0</v>
      </c>
      <c r="L27" s="36">
        <v>0</v>
      </c>
      <c r="M27" s="36">
        <v>0</v>
      </c>
      <c r="N27" s="36">
        <v>0</v>
      </c>
      <c r="O27" s="36">
        <v>0</v>
      </c>
      <c r="P27" s="43"/>
      <c r="Q27" s="44"/>
      <c r="R27" s="44"/>
    </row>
    <row r="28" spans="1:20" ht="20.100000000000001" customHeight="1">
      <c r="A28" s="39" t="s">
        <v>60</v>
      </c>
      <c r="B28" s="40" t="s">
        <v>61</v>
      </c>
      <c r="C28" s="41"/>
      <c r="D28" s="41"/>
      <c r="E28" s="41"/>
      <c r="F28" s="42">
        <f t="shared" si="1"/>
        <v>1831.1579999999999</v>
      </c>
      <c r="G28" s="36">
        <v>0</v>
      </c>
      <c r="H28" s="42">
        <v>1831.1579999999999</v>
      </c>
      <c r="I28" s="36">
        <v>0</v>
      </c>
      <c r="J28" s="36">
        <v>0</v>
      </c>
      <c r="K28" s="36">
        <f t="shared" si="2"/>
        <v>0</v>
      </c>
      <c r="L28" s="36">
        <v>0</v>
      </c>
      <c r="M28" s="36">
        <v>0</v>
      </c>
      <c r="N28" s="36">
        <v>0</v>
      </c>
      <c r="O28" s="36">
        <v>0</v>
      </c>
      <c r="P28" s="43"/>
      <c r="Q28" s="44"/>
      <c r="R28" s="44"/>
    </row>
    <row r="29" spans="1:20" ht="20.100000000000001" customHeight="1">
      <c r="A29" s="39" t="s">
        <v>62</v>
      </c>
      <c r="B29" s="40" t="s">
        <v>63</v>
      </c>
      <c r="C29" s="41"/>
      <c r="D29" s="41"/>
      <c r="E29" s="41"/>
      <c r="F29" s="42">
        <f>+H29+K29</f>
        <v>5473.4461000000001</v>
      </c>
      <c r="G29" s="36">
        <v>0</v>
      </c>
      <c r="H29" s="42">
        <v>5403.4461000000001</v>
      </c>
      <c r="I29" s="36">
        <v>0</v>
      </c>
      <c r="J29" s="36">
        <v>0</v>
      </c>
      <c r="K29" s="46">
        <f t="shared" si="2"/>
        <v>70</v>
      </c>
      <c r="L29" s="36">
        <v>0</v>
      </c>
      <c r="M29" s="42">
        <v>70</v>
      </c>
      <c r="N29" s="36">
        <v>0</v>
      </c>
      <c r="O29" s="36">
        <v>0</v>
      </c>
      <c r="P29" s="43"/>
      <c r="Q29" s="44"/>
      <c r="R29" s="44"/>
    </row>
    <row r="30" spans="1:20" ht="20.100000000000001" customHeight="1">
      <c r="A30" s="39" t="s">
        <v>64</v>
      </c>
      <c r="B30" s="40" t="s">
        <v>65</v>
      </c>
      <c r="C30" s="41"/>
      <c r="D30" s="41"/>
      <c r="E30" s="41"/>
      <c r="F30" s="42">
        <f t="shared" si="1"/>
        <v>2329.1074319999998</v>
      </c>
      <c r="G30" s="36">
        <v>0</v>
      </c>
      <c r="H30" s="42">
        <v>2329.1074319999998</v>
      </c>
      <c r="I30" s="36">
        <v>0</v>
      </c>
      <c r="J30" s="36">
        <v>0</v>
      </c>
      <c r="K30" s="36">
        <f t="shared" si="2"/>
        <v>0</v>
      </c>
      <c r="L30" s="36">
        <v>0</v>
      </c>
      <c r="M30" s="36">
        <v>0</v>
      </c>
      <c r="N30" s="36">
        <v>0</v>
      </c>
      <c r="O30" s="36">
        <v>0</v>
      </c>
      <c r="P30" s="43"/>
      <c r="Q30" s="44"/>
      <c r="R30" s="44"/>
    </row>
    <row r="31" spans="1:20" ht="20.100000000000001" customHeight="1">
      <c r="A31" s="39" t="s">
        <v>66</v>
      </c>
      <c r="B31" s="40" t="s">
        <v>67</v>
      </c>
      <c r="C31" s="41"/>
      <c r="D31" s="41"/>
      <c r="E31" s="41"/>
      <c r="F31" s="42">
        <f t="shared" si="1"/>
        <v>11701.466</v>
      </c>
      <c r="G31" s="36">
        <v>0</v>
      </c>
      <c r="H31" s="42">
        <v>11701.466</v>
      </c>
      <c r="I31" s="36">
        <v>0</v>
      </c>
      <c r="J31" s="36">
        <v>0</v>
      </c>
      <c r="K31" s="36">
        <f t="shared" si="2"/>
        <v>0</v>
      </c>
      <c r="L31" s="36">
        <v>0</v>
      </c>
      <c r="M31" s="36">
        <v>0</v>
      </c>
      <c r="N31" s="36">
        <v>0</v>
      </c>
      <c r="O31" s="36">
        <v>0</v>
      </c>
      <c r="P31" s="43"/>
      <c r="Q31" s="44"/>
      <c r="R31" s="44"/>
    </row>
    <row r="32" spans="1:20" ht="20.100000000000001" customHeight="1">
      <c r="A32" s="39" t="s">
        <v>68</v>
      </c>
      <c r="B32" s="40" t="s">
        <v>69</v>
      </c>
      <c r="C32" s="41"/>
      <c r="D32" s="41"/>
      <c r="E32" s="41"/>
      <c r="F32" s="42">
        <f t="shared" si="1"/>
        <v>5997.9035480000002</v>
      </c>
      <c r="G32" s="36">
        <v>0</v>
      </c>
      <c r="H32" s="42">
        <v>5997.9035480000002</v>
      </c>
      <c r="I32" s="36">
        <v>0</v>
      </c>
      <c r="J32" s="36">
        <v>0</v>
      </c>
      <c r="K32" s="36">
        <f t="shared" si="2"/>
        <v>0</v>
      </c>
      <c r="L32" s="36">
        <v>0</v>
      </c>
      <c r="M32" s="36">
        <v>0</v>
      </c>
      <c r="N32" s="36">
        <v>0</v>
      </c>
      <c r="O32" s="36">
        <v>0</v>
      </c>
      <c r="P32" s="43"/>
      <c r="Q32" s="44"/>
      <c r="R32" s="44"/>
    </row>
    <row r="33" spans="1:18" ht="20.100000000000001" customHeight="1">
      <c r="A33" s="39" t="s">
        <v>70</v>
      </c>
      <c r="B33" s="40" t="s">
        <v>71</v>
      </c>
      <c r="C33" s="41"/>
      <c r="D33" s="41"/>
      <c r="E33" s="41"/>
      <c r="F33" s="42">
        <f t="shared" si="1"/>
        <v>5123.5</v>
      </c>
      <c r="G33" s="36">
        <v>0</v>
      </c>
      <c r="H33" s="42">
        <v>5123.5</v>
      </c>
      <c r="I33" s="36">
        <v>0</v>
      </c>
      <c r="J33" s="36">
        <v>0</v>
      </c>
      <c r="K33" s="36">
        <f t="shared" si="2"/>
        <v>0</v>
      </c>
      <c r="L33" s="36">
        <v>0</v>
      </c>
      <c r="M33" s="36">
        <v>0</v>
      </c>
      <c r="N33" s="36">
        <v>0</v>
      </c>
      <c r="O33" s="36">
        <v>0</v>
      </c>
      <c r="P33" s="43"/>
      <c r="Q33" s="44"/>
      <c r="R33" s="44"/>
    </row>
    <row r="34" spans="1:18" ht="20.100000000000001" customHeight="1">
      <c r="A34" s="39" t="s">
        <v>72</v>
      </c>
      <c r="B34" s="40" t="s">
        <v>73</v>
      </c>
      <c r="C34" s="41"/>
      <c r="D34" s="41"/>
      <c r="E34" s="41"/>
      <c r="F34" s="42">
        <f t="shared" si="1"/>
        <v>5996.4484640000001</v>
      </c>
      <c r="G34" s="36">
        <v>0</v>
      </c>
      <c r="H34" s="42">
        <v>5996.4484640000001</v>
      </c>
      <c r="I34" s="36">
        <v>0</v>
      </c>
      <c r="J34" s="36">
        <v>0</v>
      </c>
      <c r="K34" s="36">
        <f t="shared" si="2"/>
        <v>0</v>
      </c>
      <c r="L34" s="36">
        <v>0</v>
      </c>
      <c r="M34" s="36">
        <v>0</v>
      </c>
      <c r="N34" s="36">
        <v>0</v>
      </c>
      <c r="O34" s="36">
        <v>0</v>
      </c>
      <c r="P34" s="43"/>
      <c r="Q34" s="44"/>
      <c r="R34" s="44"/>
    </row>
    <row r="35" spans="1:18" ht="20.100000000000001" customHeight="1">
      <c r="A35" s="39" t="s">
        <v>74</v>
      </c>
      <c r="B35" s="40" t="s">
        <v>75</v>
      </c>
      <c r="C35" s="41"/>
      <c r="D35" s="41"/>
      <c r="E35" s="41"/>
      <c r="F35" s="42">
        <f t="shared" si="1"/>
        <v>23603.184098999998</v>
      </c>
      <c r="G35" s="36">
        <v>0</v>
      </c>
      <c r="H35" s="42">
        <v>23603.184098999998</v>
      </c>
      <c r="I35" s="36">
        <v>0</v>
      </c>
      <c r="J35" s="36">
        <v>0</v>
      </c>
      <c r="K35" s="36">
        <f t="shared" si="2"/>
        <v>0</v>
      </c>
      <c r="L35" s="36">
        <v>0</v>
      </c>
      <c r="M35" s="36">
        <v>0</v>
      </c>
      <c r="N35" s="36">
        <v>0</v>
      </c>
      <c r="O35" s="36">
        <v>0</v>
      </c>
      <c r="P35" s="43"/>
      <c r="Q35" s="44"/>
      <c r="R35" s="44"/>
    </row>
    <row r="36" spans="1:18" ht="20.100000000000001" customHeight="1">
      <c r="A36" s="39" t="s">
        <v>76</v>
      </c>
      <c r="B36" s="40" t="s">
        <v>77</v>
      </c>
      <c r="C36" s="41"/>
      <c r="D36" s="41"/>
      <c r="E36" s="41"/>
      <c r="F36" s="42">
        <f t="shared" si="1"/>
        <v>13682.469058999999</v>
      </c>
      <c r="G36" s="36">
        <v>0</v>
      </c>
      <c r="H36" s="42">
        <v>13682.469058999999</v>
      </c>
      <c r="I36" s="36">
        <v>0</v>
      </c>
      <c r="J36" s="36">
        <v>0</v>
      </c>
      <c r="K36" s="36">
        <f t="shared" si="2"/>
        <v>0</v>
      </c>
      <c r="L36" s="36">
        <v>0</v>
      </c>
      <c r="M36" s="36">
        <v>0</v>
      </c>
      <c r="N36" s="36">
        <v>0</v>
      </c>
      <c r="O36" s="36">
        <v>0</v>
      </c>
      <c r="P36" s="43"/>
      <c r="Q36" s="44"/>
      <c r="R36" s="44"/>
    </row>
    <row r="37" spans="1:18" ht="20.100000000000001" customHeight="1">
      <c r="A37" s="39" t="s">
        <v>78</v>
      </c>
      <c r="B37" s="40" t="s">
        <v>79</v>
      </c>
      <c r="C37" s="41"/>
      <c r="D37" s="41"/>
      <c r="E37" s="41"/>
      <c r="F37" s="42">
        <f t="shared" si="1"/>
        <v>7367.2915199999998</v>
      </c>
      <c r="G37" s="36">
        <v>0</v>
      </c>
      <c r="H37" s="42">
        <v>7367.2915199999998</v>
      </c>
      <c r="I37" s="36">
        <v>0</v>
      </c>
      <c r="J37" s="36">
        <v>0</v>
      </c>
      <c r="K37" s="36">
        <f t="shared" si="2"/>
        <v>0</v>
      </c>
      <c r="L37" s="36">
        <v>0</v>
      </c>
      <c r="M37" s="36">
        <v>0</v>
      </c>
      <c r="N37" s="36">
        <v>0</v>
      </c>
      <c r="O37" s="36">
        <v>0</v>
      </c>
      <c r="P37" s="43"/>
      <c r="Q37" s="44"/>
      <c r="R37" s="44"/>
    </row>
    <row r="38" spans="1:18" ht="20.100000000000001" customHeight="1">
      <c r="A38" s="39" t="s">
        <v>80</v>
      </c>
      <c r="B38" s="40" t="s">
        <v>81</v>
      </c>
      <c r="C38" s="41"/>
      <c r="D38" s="41"/>
      <c r="E38" s="41"/>
      <c r="F38" s="42">
        <f t="shared" si="1"/>
        <v>6248.5256900000004</v>
      </c>
      <c r="G38" s="36">
        <v>0</v>
      </c>
      <c r="H38" s="42">
        <v>6248.5256900000004</v>
      </c>
      <c r="I38" s="36">
        <v>0</v>
      </c>
      <c r="J38" s="36">
        <v>0</v>
      </c>
      <c r="K38" s="36">
        <f t="shared" si="2"/>
        <v>0</v>
      </c>
      <c r="L38" s="36">
        <v>0</v>
      </c>
      <c r="M38" s="36">
        <v>0</v>
      </c>
      <c r="N38" s="36">
        <v>0</v>
      </c>
      <c r="O38" s="36">
        <v>0</v>
      </c>
      <c r="P38" s="43"/>
      <c r="Q38" s="44"/>
      <c r="R38" s="44"/>
    </row>
    <row r="39" spans="1:18" ht="20.100000000000001" customHeight="1">
      <c r="A39" s="39" t="s">
        <v>82</v>
      </c>
      <c r="B39" s="40" t="s">
        <v>83</v>
      </c>
      <c r="C39" s="41"/>
      <c r="D39" s="41"/>
      <c r="E39" s="41"/>
      <c r="F39" s="42">
        <f t="shared" si="1"/>
        <v>6290.869557</v>
      </c>
      <c r="G39" s="36">
        <v>0</v>
      </c>
      <c r="H39" s="42">
        <v>6290.869557</v>
      </c>
      <c r="I39" s="36">
        <v>0</v>
      </c>
      <c r="J39" s="36">
        <v>0</v>
      </c>
      <c r="K39" s="36">
        <f t="shared" si="2"/>
        <v>0</v>
      </c>
      <c r="L39" s="36">
        <v>0</v>
      </c>
      <c r="M39" s="36">
        <v>0</v>
      </c>
      <c r="N39" s="36">
        <v>0</v>
      </c>
      <c r="O39" s="36">
        <v>0</v>
      </c>
      <c r="P39" s="43"/>
      <c r="Q39" s="44"/>
      <c r="R39" s="44"/>
    </row>
    <row r="40" spans="1:18" ht="20.100000000000001" customHeight="1">
      <c r="A40" s="39" t="s">
        <v>84</v>
      </c>
      <c r="B40" s="40" t="s">
        <v>85</v>
      </c>
      <c r="C40" s="41"/>
      <c r="D40" s="41"/>
      <c r="E40" s="41"/>
      <c r="F40" s="42">
        <f t="shared" si="1"/>
        <v>4555.1563079999996</v>
      </c>
      <c r="G40" s="36">
        <v>0</v>
      </c>
      <c r="H40" s="42">
        <v>4555.1563079999996</v>
      </c>
      <c r="I40" s="36">
        <v>0</v>
      </c>
      <c r="J40" s="36">
        <v>0</v>
      </c>
      <c r="K40" s="36">
        <f t="shared" si="2"/>
        <v>0</v>
      </c>
      <c r="L40" s="36">
        <v>0</v>
      </c>
      <c r="M40" s="36">
        <v>0</v>
      </c>
      <c r="N40" s="36">
        <v>0</v>
      </c>
      <c r="O40" s="36">
        <v>0</v>
      </c>
      <c r="P40" s="43"/>
      <c r="Q40" s="44"/>
      <c r="R40" s="44"/>
    </row>
    <row r="41" spans="1:18" ht="20.100000000000001" customHeight="1">
      <c r="A41" s="39" t="s">
        <v>86</v>
      </c>
      <c r="B41" s="40" t="s">
        <v>87</v>
      </c>
      <c r="C41" s="41"/>
      <c r="D41" s="41"/>
      <c r="E41" s="41"/>
      <c r="F41" s="42">
        <f t="shared" si="1"/>
        <v>2856.0830000000001</v>
      </c>
      <c r="G41" s="36">
        <v>0</v>
      </c>
      <c r="H41" s="42">
        <v>2856.0830000000001</v>
      </c>
      <c r="I41" s="36">
        <v>0</v>
      </c>
      <c r="J41" s="36">
        <v>0</v>
      </c>
      <c r="K41" s="36">
        <f t="shared" si="2"/>
        <v>0</v>
      </c>
      <c r="L41" s="36">
        <v>0</v>
      </c>
      <c r="M41" s="36">
        <v>0</v>
      </c>
      <c r="N41" s="36">
        <v>0</v>
      </c>
      <c r="O41" s="36">
        <v>0</v>
      </c>
      <c r="P41" s="43"/>
      <c r="Q41" s="44"/>
      <c r="R41" s="44"/>
    </row>
    <row r="42" spans="1:18" ht="20.100000000000001" customHeight="1">
      <c r="A42" s="39" t="s">
        <v>88</v>
      </c>
      <c r="B42" s="40" t="s">
        <v>89</v>
      </c>
      <c r="C42" s="41"/>
      <c r="D42" s="41"/>
      <c r="E42" s="41"/>
      <c r="F42" s="42">
        <f t="shared" si="1"/>
        <v>6043.8114299999997</v>
      </c>
      <c r="G42" s="36">
        <v>0</v>
      </c>
      <c r="H42" s="42">
        <v>6043.8114299999997</v>
      </c>
      <c r="I42" s="36">
        <v>0</v>
      </c>
      <c r="J42" s="36">
        <v>0</v>
      </c>
      <c r="K42" s="36">
        <f t="shared" si="2"/>
        <v>0</v>
      </c>
      <c r="L42" s="36">
        <v>0</v>
      </c>
      <c r="M42" s="36">
        <v>0</v>
      </c>
      <c r="N42" s="36">
        <v>0</v>
      </c>
      <c r="O42" s="36">
        <v>0</v>
      </c>
      <c r="P42" s="43"/>
      <c r="Q42" s="44"/>
      <c r="R42" s="44"/>
    </row>
    <row r="43" spans="1:18" ht="20.100000000000001" customHeight="1">
      <c r="A43" s="39" t="s">
        <v>90</v>
      </c>
      <c r="B43" s="40" t="s">
        <v>91</v>
      </c>
      <c r="C43" s="41"/>
      <c r="D43" s="41"/>
      <c r="E43" s="41"/>
      <c r="F43" s="42">
        <f t="shared" si="1"/>
        <v>4726.3285669999996</v>
      </c>
      <c r="G43" s="36">
        <v>0</v>
      </c>
      <c r="H43" s="42">
        <v>4726.3285669999996</v>
      </c>
      <c r="I43" s="36">
        <v>0</v>
      </c>
      <c r="J43" s="36">
        <v>0</v>
      </c>
      <c r="K43" s="36">
        <f t="shared" si="2"/>
        <v>0</v>
      </c>
      <c r="L43" s="36">
        <v>0</v>
      </c>
      <c r="M43" s="36">
        <v>0</v>
      </c>
      <c r="N43" s="36">
        <v>0</v>
      </c>
      <c r="O43" s="36">
        <v>0</v>
      </c>
      <c r="P43" s="43"/>
      <c r="Q43" s="44"/>
      <c r="R43" s="44"/>
    </row>
    <row r="44" spans="1:18" ht="20.100000000000001" customHeight="1">
      <c r="A44" s="39" t="s">
        <v>92</v>
      </c>
      <c r="B44" s="40" t="s">
        <v>93</v>
      </c>
      <c r="C44" s="41"/>
      <c r="D44" s="41"/>
      <c r="E44" s="41"/>
      <c r="F44" s="42">
        <f t="shared" si="1"/>
        <v>4696.5648350000001</v>
      </c>
      <c r="G44" s="36">
        <v>0</v>
      </c>
      <c r="H44" s="42">
        <v>4696.5648350000001</v>
      </c>
      <c r="I44" s="36">
        <v>0</v>
      </c>
      <c r="J44" s="36">
        <v>0</v>
      </c>
      <c r="K44" s="36">
        <f t="shared" si="2"/>
        <v>0</v>
      </c>
      <c r="L44" s="36">
        <v>0</v>
      </c>
      <c r="M44" s="36">
        <v>0</v>
      </c>
      <c r="N44" s="36">
        <v>0</v>
      </c>
      <c r="O44" s="36">
        <v>0</v>
      </c>
      <c r="P44" s="43"/>
      <c r="Q44" s="44"/>
      <c r="R44" s="44"/>
    </row>
    <row r="45" spans="1:18" ht="20.100000000000001" customHeight="1">
      <c r="A45" s="39" t="s">
        <v>94</v>
      </c>
      <c r="B45" s="40" t="s">
        <v>95</v>
      </c>
      <c r="C45" s="41"/>
      <c r="D45" s="41"/>
      <c r="E45" s="41"/>
      <c r="F45" s="42">
        <f t="shared" si="1"/>
        <v>2059.5026830000002</v>
      </c>
      <c r="G45" s="36">
        <v>0</v>
      </c>
      <c r="H45" s="42">
        <v>2059.5026830000002</v>
      </c>
      <c r="I45" s="36">
        <v>0</v>
      </c>
      <c r="J45" s="36">
        <v>0</v>
      </c>
      <c r="K45" s="36">
        <f t="shared" si="2"/>
        <v>0</v>
      </c>
      <c r="L45" s="36">
        <v>0</v>
      </c>
      <c r="M45" s="36">
        <v>0</v>
      </c>
      <c r="N45" s="36">
        <v>0</v>
      </c>
      <c r="O45" s="36">
        <v>0</v>
      </c>
      <c r="P45" s="43"/>
      <c r="Q45" s="44"/>
      <c r="R45" s="44"/>
    </row>
    <row r="46" spans="1:18" ht="20.100000000000001" customHeight="1">
      <c r="A46" s="39" t="s">
        <v>96</v>
      </c>
      <c r="B46" s="40" t="s">
        <v>97</v>
      </c>
      <c r="C46" s="41"/>
      <c r="D46" s="41"/>
      <c r="E46" s="41"/>
      <c r="F46" s="42">
        <f t="shared" si="1"/>
        <v>2916.6866890000001</v>
      </c>
      <c r="G46" s="36">
        <v>0</v>
      </c>
      <c r="H46" s="42">
        <v>2916.6866890000001</v>
      </c>
      <c r="I46" s="36">
        <v>0</v>
      </c>
      <c r="J46" s="36">
        <v>0</v>
      </c>
      <c r="K46" s="36">
        <f t="shared" si="2"/>
        <v>0</v>
      </c>
      <c r="L46" s="36">
        <v>0</v>
      </c>
      <c r="M46" s="36">
        <v>0</v>
      </c>
      <c r="N46" s="36">
        <v>0</v>
      </c>
      <c r="O46" s="36">
        <v>0</v>
      </c>
      <c r="P46" s="43"/>
      <c r="Q46" s="44"/>
      <c r="R46" s="44"/>
    </row>
    <row r="47" spans="1:18" ht="20.100000000000001" customHeight="1">
      <c r="A47" s="39" t="s">
        <v>98</v>
      </c>
      <c r="B47" s="40" t="s">
        <v>99</v>
      </c>
      <c r="C47" s="41"/>
      <c r="D47" s="41"/>
      <c r="E47" s="41"/>
      <c r="F47" s="42">
        <f t="shared" si="1"/>
        <v>1867.7787599999999</v>
      </c>
      <c r="G47" s="36">
        <v>0</v>
      </c>
      <c r="H47" s="42">
        <v>1867.7787599999999</v>
      </c>
      <c r="I47" s="36">
        <v>0</v>
      </c>
      <c r="J47" s="36">
        <v>0</v>
      </c>
      <c r="K47" s="36">
        <f t="shared" si="2"/>
        <v>0</v>
      </c>
      <c r="L47" s="36">
        <v>0</v>
      </c>
      <c r="M47" s="36">
        <v>0</v>
      </c>
      <c r="N47" s="36">
        <v>0</v>
      </c>
      <c r="O47" s="36">
        <v>0</v>
      </c>
      <c r="P47" s="43"/>
      <c r="Q47" s="44"/>
      <c r="R47" s="44"/>
    </row>
    <row r="48" spans="1:18" ht="20.100000000000001" customHeight="1">
      <c r="A48" s="39" t="s">
        <v>100</v>
      </c>
      <c r="B48" s="40" t="s">
        <v>101</v>
      </c>
      <c r="C48" s="41"/>
      <c r="D48" s="41"/>
      <c r="E48" s="41"/>
      <c r="F48" s="42">
        <f t="shared" si="1"/>
        <v>21360.170482000001</v>
      </c>
      <c r="G48" s="36">
        <v>0</v>
      </c>
      <c r="H48" s="42">
        <v>21360.170482000001</v>
      </c>
      <c r="I48" s="36">
        <v>0</v>
      </c>
      <c r="J48" s="36">
        <v>0</v>
      </c>
      <c r="K48" s="36">
        <f t="shared" si="2"/>
        <v>0</v>
      </c>
      <c r="L48" s="36">
        <v>0</v>
      </c>
      <c r="M48" s="36">
        <v>0</v>
      </c>
      <c r="N48" s="36">
        <v>0</v>
      </c>
      <c r="O48" s="36">
        <v>0</v>
      </c>
      <c r="P48" s="43"/>
      <c r="Q48" s="44"/>
      <c r="R48" s="44"/>
    </row>
    <row r="49" spans="1:18" ht="20.100000000000001" customHeight="1">
      <c r="A49" s="39" t="s">
        <v>102</v>
      </c>
      <c r="B49" s="40" t="s">
        <v>103</v>
      </c>
      <c r="C49" s="41"/>
      <c r="D49" s="41"/>
      <c r="E49" s="41"/>
      <c r="F49" s="42">
        <f t="shared" si="1"/>
        <v>2248.5246499999998</v>
      </c>
      <c r="G49" s="36">
        <v>0</v>
      </c>
      <c r="H49" s="42">
        <v>2248.5246499999998</v>
      </c>
      <c r="I49" s="36">
        <v>0</v>
      </c>
      <c r="J49" s="36">
        <v>0</v>
      </c>
      <c r="K49" s="36">
        <f t="shared" si="2"/>
        <v>0</v>
      </c>
      <c r="L49" s="36">
        <v>0</v>
      </c>
      <c r="M49" s="36">
        <v>0</v>
      </c>
      <c r="N49" s="36">
        <v>0</v>
      </c>
      <c r="O49" s="36">
        <v>0</v>
      </c>
      <c r="P49" s="43"/>
      <c r="Q49" s="44"/>
      <c r="R49" s="44"/>
    </row>
    <row r="50" spans="1:18" ht="20.100000000000001" customHeight="1">
      <c r="A50" s="39" t="s">
        <v>104</v>
      </c>
      <c r="B50" s="40" t="s">
        <v>105</v>
      </c>
      <c r="C50" s="41"/>
      <c r="D50" s="41"/>
      <c r="E50" s="41"/>
      <c r="F50" s="42">
        <f t="shared" si="1"/>
        <v>34400.773134000003</v>
      </c>
      <c r="G50" s="36">
        <v>0</v>
      </c>
      <c r="H50" s="42">
        <v>34400.773134000003</v>
      </c>
      <c r="I50" s="36">
        <v>0</v>
      </c>
      <c r="J50" s="36">
        <v>0</v>
      </c>
      <c r="K50" s="36">
        <f t="shared" si="2"/>
        <v>0</v>
      </c>
      <c r="L50" s="36">
        <v>0</v>
      </c>
      <c r="M50" s="36">
        <v>0</v>
      </c>
      <c r="N50" s="36">
        <v>0</v>
      </c>
      <c r="O50" s="36">
        <v>0</v>
      </c>
      <c r="P50" s="43"/>
      <c r="Q50" s="44"/>
      <c r="R50" s="44"/>
    </row>
    <row r="51" spans="1:18" ht="20.100000000000001" customHeight="1">
      <c r="A51" s="39" t="s">
        <v>106</v>
      </c>
      <c r="B51" s="40" t="s">
        <v>107</v>
      </c>
      <c r="C51" s="41"/>
      <c r="D51" s="41"/>
      <c r="E51" s="41"/>
      <c r="F51" s="42">
        <f>+H51+K51</f>
        <v>7899.8723719999998</v>
      </c>
      <c r="G51" s="36">
        <v>0</v>
      </c>
      <c r="H51" s="42">
        <v>3752.5823719999999</v>
      </c>
      <c r="I51" s="36">
        <v>0</v>
      </c>
      <c r="J51" s="36">
        <v>0</v>
      </c>
      <c r="K51" s="46">
        <f t="shared" si="2"/>
        <v>4147.29</v>
      </c>
      <c r="L51" s="36">
        <v>0</v>
      </c>
      <c r="M51" s="42">
        <v>4147.29</v>
      </c>
      <c r="N51" s="36">
        <v>0</v>
      </c>
      <c r="O51" s="36">
        <v>0</v>
      </c>
      <c r="P51" s="43"/>
      <c r="Q51" s="44"/>
      <c r="R51" s="44"/>
    </row>
    <row r="52" spans="1:18" ht="20.100000000000001" customHeight="1">
      <c r="A52" s="39" t="s">
        <v>108</v>
      </c>
      <c r="B52" s="40" t="s">
        <v>109</v>
      </c>
      <c r="C52" s="41"/>
      <c r="D52" s="41"/>
      <c r="E52" s="41"/>
      <c r="F52" s="42">
        <f t="shared" si="1"/>
        <v>2891.0603999999998</v>
      </c>
      <c r="G52" s="36">
        <v>0</v>
      </c>
      <c r="H52" s="42">
        <v>2891.0603999999998</v>
      </c>
      <c r="I52" s="36">
        <v>0</v>
      </c>
      <c r="J52" s="36">
        <v>0</v>
      </c>
      <c r="K52" s="36">
        <f t="shared" si="2"/>
        <v>0</v>
      </c>
      <c r="L52" s="36">
        <v>0</v>
      </c>
      <c r="M52" s="36">
        <v>0</v>
      </c>
      <c r="N52" s="36">
        <v>0</v>
      </c>
      <c r="O52" s="36">
        <v>0</v>
      </c>
      <c r="P52" s="43"/>
      <c r="Q52" s="44"/>
      <c r="R52" s="44"/>
    </row>
    <row r="53" spans="1:18" ht="20.100000000000001" customHeight="1">
      <c r="A53" s="39" t="s">
        <v>110</v>
      </c>
      <c r="B53" s="40" t="s">
        <v>111</v>
      </c>
      <c r="C53" s="41"/>
      <c r="D53" s="41"/>
      <c r="E53" s="41"/>
      <c r="F53" s="42">
        <f t="shared" si="1"/>
        <v>1566.694671</v>
      </c>
      <c r="G53" s="36">
        <v>0</v>
      </c>
      <c r="H53" s="42">
        <v>1566.694671</v>
      </c>
      <c r="I53" s="36">
        <v>0</v>
      </c>
      <c r="J53" s="36">
        <v>0</v>
      </c>
      <c r="K53" s="36">
        <f t="shared" si="2"/>
        <v>0</v>
      </c>
      <c r="L53" s="36">
        <v>0</v>
      </c>
      <c r="M53" s="36">
        <v>0</v>
      </c>
      <c r="N53" s="36">
        <v>0</v>
      </c>
      <c r="O53" s="36">
        <v>0</v>
      </c>
      <c r="P53" s="43"/>
      <c r="Q53" s="44"/>
      <c r="R53" s="44"/>
    </row>
    <row r="54" spans="1:18" ht="20.100000000000001" customHeight="1">
      <c r="A54" s="39" t="s">
        <v>112</v>
      </c>
      <c r="B54" s="40" t="s">
        <v>113</v>
      </c>
      <c r="C54" s="41"/>
      <c r="D54" s="41"/>
      <c r="E54" s="41"/>
      <c r="F54" s="42">
        <f t="shared" si="1"/>
        <v>11187.881954</v>
      </c>
      <c r="G54" s="36">
        <v>0</v>
      </c>
      <c r="H54" s="42">
        <v>11187.881954</v>
      </c>
      <c r="I54" s="36">
        <v>0</v>
      </c>
      <c r="J54" s="36">
        <v>0</v>
      </c>
      <c r="K54" s="36">
        <f t="shared" si="2"/>
        <v>0</v>
      </c>
      <c r="L54" s="36">
        <v>0</v>
      </c>
      <c r="M54" s="36">
        <v>0</v>
      </c>
      <c r="N54" s="36">
        <v>0</v>
      </c>
      <c r="O54" s="36">
        <v>0</v>
      </c>
      <c r="P54" s="43"/>
      <c r="Q54" s="44"/>
      <c r="R54" s="44"/>
    </row>
    <row r="55" spans="1:18" ht="20.100000000000001" customHeight="1">
      <c r="A55" s="39" t="s">
        <v>114</v>
      </c>
      <c r="B55" s="40" t="s">
        <v>115</v>
      </c>
      <c r="C55" s="41"/>
      <c r="D55" s="41"/>
      <c r="E55" s="41"/>
      <c r="F55" s="42">
        <f>+H55+K55</f>
        <v>23491.717220999999</v>
      </c>
      <c r="G55" s="36">
        <v>0</v>
      </c>
      <c r="H55" s="42">
        <v>22723.767220999998</v>
      </c>
      <c r="I55" s="36">
        <v>0</v>
      </c>
      <c r="J55" s="36">
        <v>0</v>
      </c>
      <c r="K55" s="46">
        <f t="shared" si="2"/>
        <v>767.95</v>
      </c>
      <c r="L55" s="36">
        <v>0</v>
      </c>
      <c r="M55" s="42">
        <v>767.95</v>
      </c>
      <c r="N55" s="36">
        <v>0</v>
      </c>
      <c r="O55" s="36">
        <v>0</v>
      </c>
      <c r="P55" s="43"/>
      <c r="Q55" s="44"/>
      <c r="R55" s="44"/>
    </row>
    <row r="56" spans="1:18" ht="20.100000000000001" customHeight="1">
      <c r="A56" s="39" t="s">
        <v>116</v>
      </c>
      <c r="B56" s="40" t="s">
        <v>117</v>
      </c>
      <c r="C56" s="41"/>
      <c r="D56" s="41"/>
      <c r="E56" s="41"/>
      <c r="F56" s="42">
        <f>+H56+K56</f>
        <v>7874.5508369999998</v>
      </c>
      <c r="G56" s="36">
        <v>0</v>
      </c>
      <c r="H56" s="42">
        <v>7526.4408370000001</v>
      </c>
      <c r="I56" s="36">
        <v>0</v>
      </c>
      <c r="J56" s="36">
        <v>0</v>
      </c>
      <c r="K56" s="46">
        <f t="shared" si="2"/>
        <v>348.11</v>
      </c>
      <c r="L56" s="36">
        <v>0</v>
      </c>
      <c r="M56" s="42">
        <v>348.11</v>
      </c>
      <c r="N56" s="36">
        <v>0</v>
      </c>
      <c r="O56" s="36">
        <v>0</v>
      </c>
      <c r="P56" s="43"/>
      <c r="Q56" s="44"/>
      <c r="R56" s="44"/>
    </row>
    <row r="57" spans="1:18" ht="20.100000000000001" customHeight="1">
      <c r="A57" s="39" t="s">
        <v>118</v>
      </c>
      <c r="B57" s="40" t="s">
        <v>119</v>
      </c>
      <c r="C57" s="41"/>
      <c r="D57" s="41"/>
      <c r="E57" s="41"/>
      <c r="F57" s="42">
        <f t="shared" si="1"/>
        <v>1153.96</v>
      </c>
      <c r="G57" s="36">
        <v>0</v>
      </c>
      <c r="H57" s="42">
        <v>1153.96</v>
      </c>
      <c r="I57" s="36">
        <v>0</v>
      </c>
      <c r="J57" s="36">
        <v>0</v>
      </c>
      <c r="K57" s="46">
        <f t="shared" si="2"/>
        <v>0</v>
      </c>
      <c r="L57" s="36">
        <v>0</v>
      </c>
      <c r="M57" s="42">
        <v>0</v>
      </c>
      <c r="N57" s="36">
        <v>0</v>
      </c>
      <c r="O57" s="36">
        <v>0</v>
      </c>
      <c r="P57" s="43"/>
      <c r="Q57" s="44"/>
      <c r="R57" s="44"/>
    </row>
    <row r="58" spans="1:18" ht="20.100000000000001" customHeight="1">
      <c r="A58" s="39" t="s">
        <v>120</v>
      </c>
      <c r="B58" s="40" t="s">
        <v>121</v>
      </c>
      <c r="C58" s="41"/>
      <c r="D58" s="41"/>
      <c r="E58" s="41"/>
      <c r="F58" s="42">
        <f>+H58+K58</f>
        <v>3576.829592</v>
      </c>
      <c r="G58" s="36">
        <v>0</v>
      </c>
      <c r="H58" s="42">
        <v>3526.929592</v>
      </c>
      <c r="I58" s="36">
        <v>0</v>
      </c>
      <c r="J58" s="36">
        <v>0</v>
      </c>
      <c r="K58" s="46">
        <f t="shared" si="2"/>
        <v>49.9</v>
      </c>
      <c r="L58" s="36">
        <v>0</v>
      </c>
      <c r="M58" s="42">
        <v>49.9</v>
      </c>
      <c r="N58" s="36">
        <v>0</v>
      </c>
      <c r="O58" s="36">
        <v>0</v>
      </c>
      <c r="P58" s="43"/>
      <c r="Q58" s="44"/>
      <c r="R58" s="44"/>
    </row>
    <row r="59" spans="1:18" ht="20.100000000000001" customHeight="1">
      <c r="A59" s="39" t="s">
        <v>122</v>
      </c>
      <c r="B59" s="40" t="s">
        <v>123</v>
      </c>
      <c r="C59" s="41"/>
      <c r="D59" s="41"/>
      <c r="E59" s="41"/>
      <c r="F59" s="42">
        <f>+H59+K59</f>
        <v>9907.5252849999997</v>
      </c>
      <c r="G59" s="36">
        <v>0</v>
      </c>
      <c r="H59" s="42">
        <v>9609.8752850000001</v>
      </c>
      <c r="I59" s="36">
        <v>0</v>
      </c>
      <c r="J59" s="36">
        <v>0</v>
      </c>
      <c r="K59" s="46">
        <f t="shared" si="2"/>
        <v>297.64999999999998</v>
      </c>
      <c r="L59" s="36">
        <v>0</v>
      </c>
      <c r="M59" s="42">
        <v>297.64999999999998</v>
      </c>
      <c r="N59" s="36">
        <v>0</v>
      </c>
      <c r="O59" s="36">
        <v>0</v>
      </c>
      <c r="P59" s="43"/>
      <c r="Q59" s="44"/>
      <c r="R59" s="44"/>
    </row>
    <row r="60" spans="1:18" ht="20.100000000000001" customHeight="1">
      <c r="A60" s="39" t="s">
        <v>124</v>
      </c>
      <c r="B60" s="40" t="s">
        <v>125</v>
      </c>
      <c r="C60" s="41"/>
      <c r="D60" s="41"/>
      <c r="E60" s="41"/>
      <c r="F60" s="42">
        <f t="shared" si="1"/>
        <v>8568.6402899999994</v>
      </c>
      <c r="G60" s="36">
        <v>0</v>
      </c>
      <c r="H60" s="42">
        <v>8568.6402899999994</v>
      </c>
      <c r="I60" s="36">
        <v>0</v>
      </c>
      <c r="J60" s="36">
        <v>0</v>
      </c>
      <c r="K60" s="36">
        <f t="shared" si="2"/>
        <v>0</v>
      </c>
      <c r="L60" s="36">
        <v>0</v>
      </c>
      <c r="M60" s="36">
        <v>0</v>
      </c>
      <c r="N60" s="36">
        <v>0</v>
      </c>
      <c r="O60" s="36">
        <v>0</v>
      </c>
      <c r="P60" s="43"/>
      <c r="Q60" s="44"/>
      <c r="R60" s="44"/>
    </row>
    <row r="61" spans="1:18" ht="20.100000000000001" customHeight="1">
      <c r="A61" s="39" t="s">
        <v>126</v>
      </c>
      <c r="B61" s="40" t="s">
        <v>127</v>
      </c>
      <c r="C61" s="41"/>
      <c r="D61" s="41"/>
      <c r="E61" s="41"/>
      <c r="F61" s="42">
        <f t="shared" si="1"/>
        <v>4323.9019280000002</v>
      </c>
      <c r="G61" s="36">
        <v>0</v>
      </c>
      <c r="H61" s="42">
        <v>4323.9019280000002</v>
      </c>
      <c r="I61" s="36">
        <v>0</v>
      </c>
      <c r="J61" s="36">
        <v>0</v>
      </c>
      <c r="K61" s="36">
        <f t="shared" si="2"/>
        <v>0</v>
      </c>
      <c r="L61" s="36">
        <v>0</v>
      </c>
      <c r="M61" s="36">
        <v>0</v>
      </c>
      <c r="N61" s="36">
        <v>0</v>
      </c>
      <c r="O61" s="36">
        <v>0</v>
      </c>
      <c r="P61" s="43"/>
      <c r="Q61" s="44"/>
      <c r="R61" s="44"/>
    </row>
    <row r="62" spans="1:18" ht="20.100000000000001" customHeight="1">
      <c r="A62" s="39" t="s">
        <v>128</v>
      </c>
      <c r="B62" s="40" t="s">
        <v>129</v>
      </c>
      <c r="C62" s="41"/>
      <c r="D62" s="41"/>
      <c r="E62" s="41"/>
      <c r="F62" s="42">
        <f t="shared" si="1"/>
        <v>3040.4534600000002</v>
      </c>
      <c r="G62" s="36">
        <v>0</v>
      </c>
      <c r="H62" s="42">
        <v>3040.4534600000002</v>
      </c>
      <c r="I62" s="36">
        <v>0</v>
      </c>
      <c r="J62" s="36">
        <v>0</v>
      </c>
      <c r="K62" s="36">
        <f t="shared" si="2"/>
        <v>0</v>
      </c>
      <c r="L62" s="36">
        <v>0</v>
      </c>
      <c r="M62" s="36">
        <v>0</v>
      </c>
      <c r="N62" s="36">
        <v>0</v>
      </c>
      <c r="O62" s="36">
        <v>0</v>
      </c>
      <c r="P62" s="43"/>
      <c r="Q62" s="44"/>
      <c r="R62" s="44"/>
    </row>
    <row r="63" spans="1:18" ht="20.100000000000001" customHeight="1">
      <c r="A63" s="39" t="s">
        <v>130</v>
      </c>
      <c r="B63" s="40" t="s">
        <v>131</v>
      </c>
      <c r="C63" s="41"/>
      <c r="D63" s="41"/>
      <c r="E63" s="41"/>
      <c r="F63" s="42">
        <f t="shared" si="1"/>
        <v>227.00515999999999</v>
      </c>
      <c r="G63" s="36">
        <v>0</v>
      </c>
      <c r="H63" s="42">
        <v>227.00515999999999</v>
      </c>
      <c r="I63" s="36">
        <v>0</v>
      </c>
      <c r="J63" s="36">
        <v>0</v>
      </c>
      <c r="K63" s="36">
        <f t="shared" si="2"/>
        <v>0</v>
      </c>
      <c r="L63" s="36">
        <v>0</v>
      </c>
      <c r="M63" s="36">
        <v>0</v>
      </c>
      <c r="N63" s="36">
        <v>0</v>
      </c>
      <c r="O63" s="36">
        <v>0</v>
      </c>
      <c r="P63" s="43"/>
      <c r="Q63" s="44"/>
      <c r="R63" s="44"/>
    </row>
    <row r="64" spans="1:18" ht="20.100000000000001" customHeight="1">
      <c r="A64" s="39" t="s">
        <v>132</v>
      </c>
      <c r="B64" s="40" t="s">
        <v>133</v>
      </c>
      <c r="C64" s="41"/>
      <c r="D64" s="41"/>
      <c r="E64" s="41"/>
      <c r="F64" s="42">
        <f t="shared" si="1"/>
        <v>1606.9157310000001</v>
      </c>
      <c r="G64" s="36">
        <v>0</v>
      </c>
      <c r="H64" s="42">
        <v>1606.9157310000001</v>
      </c>
      <c r="I64" s="36">
        <v>0</v>
      </c>
      <c r="J64" s="36">
        <v>0</v>
      </c>
      <c r="K64" s="36">
        <f t="shared" si="2"/>
        <v>0</v>
      </c>
      <c r="L64" s="36">
        <v>0</v>
      </c>
      <c r="M64" s="36">
        <v>0</v>
      </c>
      <c r="N64" s="36">
        <v>0</v>
      </c>
      <c r="O64" s="36">
        <v>0</v>
      </c>
      <c r="P64" s="43"/>
      <c r="Q64" s="44"/>
      <c r="R64" s="44"/>
    </row>
    <row r="65" spans="1:18" ht="20.100000000000001" customHeight="1">
      <c r="A65" s="39" t="s">
        <v>134</v>
      </c>
      <c r="B65" s="40" t="s">
        <v>135</v>
      </c>
      <c r="C65" s="41"/>
      <c r="D65" s="41"/>
      <c r="E65" s="41"/>
      <c r="F65" s="42">
        <f t="shared" si="1"/>
        <v>2451.7523759999999</v>
      </c>
      <c r="G65" s="36">
        <v>0</v>
      </c>
      <c r="H65" s="42">
        <v>2451.7523759999999</v>
      </c>
      <c r="I65" s="36">
        <v>0</v>
      </c>
      <c r="J65" s="36">
        <v>0</v>
      </c>
      <c r="K65" s="36">
        <f t="shared" si="2"/>
        <v>0</v>
      </c>
      <c r="L65" s="36">
        <v>0</v>
      </c>
      <c r="M65" s="36">
        <v>0</v>
      </c>
      <c r="N65" s="36">
        <v>0</v>
      </c>
      <c r="O65" s="36">
        <v>0</v>
      </c>
      <c r="P65" s="43"/>
      <c r="Q65" s="44"/>
      <c r="R65" s="44"/>
    </row>
    <row r="66" spans="1:18" ht="20.100000000000001" customHeight="1">
      <c r="A66" s="39" t="s">
        <v>136</v>
      </c>
      <c r="B66" s="40" t="s">
        <v>137</v>
      </c>
      <c r="C66" s="41"/>
      <c r="D66" s="41"/>
      <c r="E66" s="41"/>
      <c r="F66" s="42">
        <f t="shared" si="1"/>
        <v>173.2337</v>
      </c>
      <c r="G66" s="36">
        <v>0</v>
      </c>
      <c r="H66" s="42">
        <v>173.2337</v>
      </c>
      <c r="I66" s="36">
        <v>0</v>
      </c>
      <c r="J66" s="36">
        <v>0</v>
      </c>
      <c r="K66" s="36">
        <f t="shared" si="2"/>
        <v>0</v>
      </c>
      <c r="L66" s="36">
        <v>0</v>
      </c>
      <c r="M66" s="36">
        <v>0</v>
      </c>
      <c r="N66" s="36">
        <v>0</v>
      </c>
      <c r="O66" s="36">
        <v>0</v>
      </c>
      <c r="P66" s="43"/>
      <c r="Q66" s="44"/>
      <c r="R66" s="44"/>
    </row>
    <row r="67" spans="1:18" ht="20.100000000000001" customHeight="1">
      <c r="A67" s="39" t="s">
        <v>138</v>
      </c>
      <c r="B67" s="40" t="s">
        <v>139</v>
      </c>
      <c r="C67" s="41"/>
      <c r="D67" s="41"/>
      <c r="E67" s="41"/>
      <c r="F67" s="42">
        <f t="shared" si="1"/>
        <v>1168.5017</v>
      </c>
      <c r="G67" s="36">
        <v>0</v>
      </c>
      <c r="H67" s="42">
        <v>1168.5017</v>
      </c>
      <c r="I67" s="36">
        <v>0</v>
      </c>
      <c r="J67" s="36">
        <v>0</v>
      </c>
      <c r="K67" s="36">
        <f t="shared" si="2"/>
        <v>0</v>
      </c>
      <c r="L67" s="36">
        <v>0</v>
      </c>
      <c r="M67" s="36">
        <v>0</v>
      </c>
      <c r="N67" s="36">
        <v>0</v>
      </c>
      <c r="O67" s="36">
        <v>0</v>
      </c>
      <c r="P67" s="43"/>
      <c r="Q67" s="44"/>
      <c r="R67" s="44"/>
    </row>
    <row r="68" spans="1:18" ht="20.100000000000001" customHeight="1">
      <c r="A68" s="39" t="s">
        <v>140</v>
      </c>
      <c r="B68" s="40" t="s">
        <v>141</v>
      </c>
      <c r="C68" s="41"/>
      <c r="D68" s="41"/>
      <c r="E68" s="41"/>
      <c r="F68" s="42">
        <f t="shared" si="1"/>
        <v>222.17692500000001</v>
      </c>
      <c r="G68" s="36">
        <v>0</v>
      </c>
      <c r="H68" s="42">
        <v>222.17692500000001</v>
      </c>
      <c r="I68" s="36">
        <v>0</v>
      </c>
      <c r="J68" s="36">
        <v>0</v>
      </c>
      <c r="K68" s="36">
        <f t="shared" si="2"/>
        <v>0</v>
      </c>
      <c r="L68" s="36">
        <v>0</v>
      </c>
      <c r="M68" s="36">
        <v>0</v>
      </c>
      <c r="N68" s="36">
        <v>0</v>
      </c>
      <c r="O68" s="36">
        <v>0</v>
      </c>
      <c r="P68" s="43"/>
      <c r="Q68" s="44"/>
      <c r="R68" s="44"/>
    </row>
    <row r="69" spans="1:18" ht="20.100000000000001" customHeight="1">
      <c r="A69" s="39" t="s">
        <v>142</v>
      </c>
      <c r="B69" s="40" t="s">
        <v>143</v>
      </c>
      <c r="C69" s="41"/>
      <c r="D69" s="41"/>
      <c r="E69" s="41"/>
      <c r="F69" s="42">
        <f t="shared" si="1"/>
        <v>383.69458900000001</v>
      </c>
      <c r="G69" s="36">
        <v>0</v>
      </c>
      <c r="H69" s="42">
        <v>383.69458900000001</v>
      </c>
      <c r="I69" s="36">
        <v>0</v>
      </c>
      <c r="J69" s="36">
        <v>0</v>
      </c>
      <c r="K69" s="36">
        <f t="shared" si="2"/>
        <v>0</v>
      </c>
      <c r="L69" s="36">
        <v>0</v>
      </c>
      <c r="M69" s="36">
        <v>0</v>
      </c>
      <c r="N69" s="36">
        <v>0</v>
      </c>
      <c r="O69" s="36">
        <v>0</v>
      </c>
      <c r="P69" s="43"/>
      <c r="Q69" s="44"/>
      <c r="R69" s="44"/>
    </row>
    <row r="70" spans="1:18" ht="20.100000000000001" customHeight="1">
      <c r="A70" s="39" t="s">
        <v>144</v>
      </c>
      <c r="B70" s="40" t="s">
        <v>145</v>
      </c>
      <c r="C70" s="41"/>
      <c r="D70" s="41"/>
      <c r="E70" s="41"/>
      <c r="F70" s="42">
        <f t="shared" si="1"/>
        <v>286.935</v>
      </c>
      <c r="G70" s="36">
        <v>0</v>
      </c>
      <c r="H70" s="42">
        <v>286.935</v>
      </c>
      <c r="I70" s="36">
        <v>0</v>
      </c>
      <c r="J70" s="36">
        <v>0</v>
      </c>
      <c r="K70" s="36">
        <f t="shared" si="2"/>
        <v>0</v>
      </c>
      <c r="L70" s="36">
        <v>0</v>
      </c>
      <c r="M70" s="36">
        <v>0</v>
      </c>
      <c r="N70" s="36">
        <v>0</v>
      </c>
      <c r="O70" s="36">
        <v>0</v>
      </c>
      <c r="P70" s="43"/>
      <c r="Q70" s="44"/>
      <c r="R70" s="44"/>
    </row>
    <row r="71" spans="1:18" ht="20.100000000000001" customHeight="1">
      <c r="A71" s="39" t="s">
        <v>146</v>
      </c>
      <c r="B71" s="40" t="s">
        <v>147</v>
      </c>
      <c r="C71" s="41"/>
      <c r="D71" s="41"/>
      <c r="E71" s="41"/>
      <c r="F71" s="42">
        <f t="shared" si="1"/>
        <v>224.11</v>
      </c>
      <c r="G71" s="36">
        <v>0</v>
      </c>
      <c r="H71" s="42">
        <v>224.11</v>
      </c>
      <c r="I71" s="36">
        <v>0</v>
      </c>
      <c r="J71" s="36">
        <v>0</v>
      </c>
      <c r="K71" s="36">
        <f t="shared" si="2"/>
        <v>0</v>
      </c>
      <c r="L71" s="36">
        <v>0</v>
      </c>
      <c r="M71" s="36">
        <v>0</v>
      </c>
      <c r="N71" s="36">
        <v>0</v>
      </c>
      <c r="O71" s="36">
        <v>0</v>
      </c>
      <c r="P71" s="43"/>
      <c r="Q71" s="44"/>
      <c r="R71" s="44"/>
    </row>
    <row r="72" spans="1:18" ht="20.100000000000001" customHeight="1">
      <c r="A72" s="39" t="s">
        <v>148</v>
      </c>
      <c r="B72" s="40" t="s">
        <v>149</v>
      </c>
      <c r="C72" s="41"/>
      <c r="D72" s="41"/>
      <c r="E72" s="41"/>
      <c r="F72" s="42">
        <f t="shared" si="1"/>
        <v>1679.1389650000001</v>
      </c>
      <c r="G72" s="36">
        <v>0</v>
      </c>
      <c r="H72" s="42">
        <f>1789.138965-110</f>
        <v>1679.1389650000001</v>
      </c>
      <c r="I72" s="36">
        <v>0</v>
      </c>
      <c r="J72" s="36">
        <v>0</v>
      </c>
      <c r="K72" s="36">
        <f t="shared" si="2"/>
        <v>0</v>
      </c>
      <c r="L72" s="36">
        <v>0</v>
      </c>
      <c r="M72" s="36">
        <v>0</v>
      </c>
      <c r="N72" s="36">
        <v>0</v>
      </c>
      <c r="O72" s="36">
        <v>0</v>
      </c>
      <c r="P72" s="43"/>
      <c r="Q72" s="44"/>
      <c r="R72" s="44"/>
    </row>
    <row r="73" spans="1:18" ht="20.100000000000001" customHeight="1">
      <c r="A73" s="39" t="s">
        <v>150</v>
      </c>
      <c r="B73" s="40" t="s">
        <v>151</v>
      </c>
      <c r="C73" s="41"/>
      <c r="D73" s="41"/>
      <c r="E73" s="41"/>
      <c r="F73" s="42">
        <f t="shared" si="1"/>
        <v>220</v>
      </c>
      <c r="G73" s="36">
        <v>0</v>
      </c>
      <c r="H73" s="42">
        <v>220</v>
      </c>
      <c r="I73" s="36">
        <v>0</v>
      </c>
      <c r="J73" s="36">
        <v>0</v>
      </c>
      <c r="K73" s="36">
        <f t="shared" si="2"/>
        <v>0</v>
      </c>
      <c r="L73" s="36">
        <v>0</v>
      </c>
      <c r="M73" s="36">
        <v>0</v>
      </c>
      <c r="N73" s="36">
        <v>0</v>
      </c>
      <c r="O73" s="36">
        <v>0</v>
      </c>
      <c r="P73" s="43"/>
      <c r="Q73" s="44"/>
      <c r="R73" s="44"/>
    </row>
    <row r="74" spans="1:18" ht="20.100000000000001" customHeight="1">
      <c r="A74" s="39" t="s">
        <v>152</v>
      </c>
      <c r="B74" s="40" t="s">
        <v>153</v>
      </c>
      <c r="C74" s="41"/>
      <c r="D74" s="41"/>
      <c r="E74" s="41"/>
      <c r="F74" s="42">
        <f t="shared" si="1"/>
        <v>220</v>
      </c>
      <c r="G74" s="36">
        <v>0</v>
      </c>
      <c r="H74" s="42">
        <v>220</v>
      </c>
      <c r="I74" s="36">
        <v>0</v>
      </c>
      <c r="J74" s="36">
        <v>0</v>
      </c>
      <c r="K74" s="36">
        <f t="shared" si="2"/>
        <v>0</v>
      </c>
      <c r="L74" s="36">
        <v>0</v>
      </c>
      <c r="M74" s="36">
        <v>0</v>
      </c>
      <c r="N74" s="36">
        <v>0</v>
      </c>
      <c r="O74" s="36">
        <v>0</v>
      </c>
      <c r="P74" s="43"/>
      <c r="Q74" s="44"/>
      <c r="R74" s="44"/>
    </row>
    <row r="75" spans="1:18" ht="20.100000000000001" customHeight="1">
      <c r="A75" s="39" t="s">
        <v>154</v>
      </c>
      <c r="B75" s="40" t="s">
        <v>155</v>
      </c>
      <c r="C75" s="41"/>
      <c r="D75" s="41"/>
      <c r="E75" s="41"/>
      <c r="F75" s="42">
        <f t="shared" si="1"/>
        <v>225.745025</v>
      </c>
      <c r="G75" s="36">
        <v>0</v>
      </c>
      <c r="H75" s="42">
        <v>225.745025</v>
      </c>
      <c r="I75" s="36">
        <v>0</v>
      </c>
      <c r="J75" s="36">
        <v>0</v>
      </c>
      <c r="K75" s="36">
        <f t="shared" si="2"/>
        <v>0</v>
      </c>
      <c r="L75" s="36">
        <v>0</v>
      </c>
      <c r="M75" s="36">
        <v>0</v>
      </c>
      <c r="N75" s="36">
        <v>0</v>
      </c>
      <c r="O75" s="36">
        <v>0</v>
      </c>
      <c r="P75" s="43"/>
      <c r="Q75" s="44"/>
      <c r="R75" s="44"/>
    </row>
    <row r="76" spans="1:18" ht="20.100000000000001" customHeight="1">
      <c r="A76" s="39" t="s">
        <v>156</v>
      </c>
      <c r="B76" s="40" t="s">
        <v>157</v>
      </c>
      <c r="C76" s="41"/>
      <c r="D76" s="41"/>
      <c r="E76" s="41"/>
      <c r="F76" s="42">
        <f t="shared" si="1"/>
        <v>2819.2747920000002</v>
      </c>
      <c r="G76" s="36">
        <v>0</v>
      </c>
      <c r="H76" s="42">
        <f>3379.274792-560</f>
        <v>2819.2747920000002</v>
      </c>
      <c r="I76" s="36">
        <v>0</v>
      </c>
      <c r="J76" s="36">
        <v>0</v>
      </c>
      <c r="K76" s="36">
        <f t="shared" si="2"/>
        <v>0</v>
      </c>
      <c r="L76" s="36">
        <v>0</v>
      </c>
      <c r="M76" s="36">
        <v>0</v>
      </c>
      <c r="N76" s="36">
        <v>0</v>
      </c>
      <c r="O76" s="36">
        <v>0</v>
      </c>
      <c r="P76" s="43"/>
      <c r="Q76" s="44"/>
      <c r="R76" s="44"/>
    </row>
    <row r="77" spans="1:18" ht="20.100000000000001" customHeight="1">
      <c r="A77" s="39" t="s">
        <v>158</v>
      </c>
      <c r="B77" s="40" t="s">
        <v>159</v>
      </c>
      <c r="C77" s="41"/>
      <c r="D77" s="41"/>
      <c r="E77" s="41"/>
      <c r="F77" s="42">
        <f t="shared" si="1"/>
        <v>176.51946000000001</v>
      </c>
      <c r="G77" s="36">
        <v>0</v>
      </c>
      <c r="H77" s="42">
        <v>176.51946000000001</v>
      </c>
      <c r="I77" s="36">
        <v>0</v>
      </c>
      <c r="J77" s="36">
        <v>0</v>
      </c>
      <c r="K77" s="36">
        <f t="shared" si="2"/>
        <v>0</v>
      </c>
      <c r="L77" s="36">
        <v>0</v>
      </c>
      <c r="M77" s="36">
        <v>0</v>
      </c>
      <c r="N77" s="36">
        <v>0</v>
      </c>
      <c r="O77" s="36">
        <v>0</v>
      </c>
      <c r="P77" s="43"/>
      <c r="Q77" s="44"/>
      <c r="R77" s="44"/>
    </row>
    <row r="78" spans="1:18" ht="20.100000000000001" customHeight="1">
      <c r="A78" s="39" t="s">
        <v>160</v>
      </c>
      <c r="B78" s="40" t="s">
        <v>161</v>
      </c>
      <c r="C78" s="41"/>
      <c r="D78" s="41"/>
      <c r="E78" s="41"/>
      <c r="F78" s="42">
        <f t="shared" si="1"/>
        <v>1835.5400070000001</v>
      </c>
      <c r="G78" s="36">
        <v>0</v>
      </c>
      <c r="H78" s="42">
        <v>1835.5400070000001</v>
      </c>
      <c r="I78" s="36">
        <v>0</v>
      </c>
      <c r="J78" s="36">
        <v>0</v>
      </c>
      <c r="K78" s="36">
        <f t="shared" si="2"/>
        <v>0</v>
      </c>
      <c r="L78" s="36">
        <v>0</v>
      </c>
      <c r="M78" s="36">
        <v>0</v>
      </c>
      <c r="N78" s="36">
        <v>0</v>
      </c>
      <c r="O78" s="36">
        <v>0</v>
      </c>
      <c r="P78" s="43"/>
      <c r="Q78" s="44"/>
      <c r="R78" s="44"/>
    </row>
    <row r="79" spans="1:18" ht="20.100000000000001" customHeight="1">
      <c r="A79" s="39" t="s">
        <v>162</v>
      </c>
      <c r="B79" s="40" t="s">
        <v>163</v>
      </c>
      <c r="C79" s="41"/>
      <c r="D79" s="41"/>
      <c r="E79" s="41"/>
      <c r="F79" s="42">
        <f t="shared" ref="F79:F142" si="3">+H79+K79</f>
        <v>1928.78568</v>
      </c>
      <c r="G79" s="36">
        <v>0</v>
      </c>
      <c r="H79" s="42">
        <v>1928.78568</v>
      </c>
      <c r="I79" s="36">
        <v>0</v>
      </c>
      <c r="J79" s="36">
        <v>0</v>
      </c>
      <c r="K79" s="36">
        <f t="shared" ref="K79:K142" si="4">+L79+M79</f>
        <v>0</v>
      </c>
      <c r="L79" s="36">
        <v>0</v>
      </c>
      <c r="M79" s="36">
        <v>0</v>
      </c>
      <c r="N79" s="36">
        <v>0</v>
      </c>
      <c r="O79" s="36">
        <v>0</v>
      </c>
      <c r="P79" s="43"/>
      <c r="Q79" s="44"/>
      <c r="R79" s="44"/>
    </row>
    <row r="80" spans="1:18" ht="20.100000000000001" customHeight="1">
      <c r="A80" s="39" t="s">
        <v>164</v>
      </c>
      <c r="B80" s="40" t="s">
        <v>165</v>
      </c>
      <c r="C80" s="41"/>
      <c r="D80" s="41"/>
      <c r="E80" s="41"/>
      <c r="F80" s="42">
        <f t="shared" si="3"/>
        <v>1157.8710000000001</v>
      </c>
      <c r="G80" s="36">
        <v>0</v>
      </c>
      <c r="H80" s="42">
        <v>1157.8710000000001</v>
      </c>
      <c r="I80" s="36">
        <v>0</v>
      </c>
      <c r="J80" s="36">
        <v>0</v>
      </c>
      <c r="K80" s="36">
        <f t="shared" si="4"/>
        <v>0</v>
      </c>
      <c r="L80" s="36">
        <v>0</v>
      </c>
      <c r="M80" s="36">
        <v>0</v>
      </c>
      <c r="N80" s="36">
        <v>0</v>
      </c>
      <c r="O80" s="36">
        <v>0</v>
      </c>
      <c r="P80" s="43"/>
      <c r="Q80" s="44"/>
      <c r="R80" s="44"/>
    </row>
    <row r="81" spans="1:18" ht="20.100000000000001" customHeight="1">
      <c r="A81" s="39" t="s">
        <v>166</v>
      </c>
      <c r="B81" s="40" t="s">
        <v>167</v>
      </c>
      <c r="C81" s="41"/>
      <c r="D81" s="41"/>
      <c r="E81" s="41"/>
      <c r="F81" s="42">
        <f t="shared" si="3"/>
        <v>459.15132</v>
      </c>
      <c r="G81" s="36">
        <v>0</v>
      </c>
      <c r="H81" s="42">
        <v>459.15132</v>
      </c>
      <c r="I81" s="36">
        <v>0</v>
      </c>
      <c r="J81" s="36">
        <v>0</v>
      </c>
      <c r="K81" s="36">
        <f t="shared" si="4"/>
        <v>0</v>
      </c>
      <c r="L81" s="36">
        <v>0</v>
      </c>
      <c r="M81" s="36">
        <v>0</v>
      </c>
      <c r="N81" s="36">
        <v>0</v>
      </c>
      <c r="O81" s="36">
        <v>0</v>
      </c>
      <c r="P81" s="43"/>
      <c r="Q81" s="44"/>
      <c r="R81" s="44"/>
    </row>
    <row r="82" spans="1:18" ht="20.100000000000001" customHeight="1">
      <c r="A82" s="39" t="s">
        <v>168</v>
      </c>
      <c r="B82" s="40" t="s">
        <v>169</v>
      </c>
      <c r="C82" s="41"/>
      <c r="D82" s="41"/>
      <c r="E82" s="41"/>
      <c r="F82" s="42">
        <f t="shared" si="3"/>
        <v>8499.1164430000008</v>
      </c>
      <c r="G82" s="36">
        <v>0</v>
      </c>
      <c r="H82" s="42">
        <v>8499.1164430000008</v>
      </c>
      <c r="I82" s="36">
        <v>0</v>
      </c>
      <c r="J82" s="36">
        <v>0</v>
      </c>
      <c r="K82" s="36">
        <f t="shared" si="4"/>
        <v>0</v>
      </c>
      <c r="L82" s="36">
        <v>0</v>
      </c>
      <c r="M82" s="36">
        <v>0</v>
      </c>
      <c r="N82" s="36">
        <v>0</v>
      </c>
      <c r="O82" s="36">
        <v>0</v>
      </c>
      <c r="P82" s="43"/>
      <c r="Q82" s="44"/>
      <c r="R82" s="44"/>
    </row>
    <row r="83" spans="1:18" ht="20.100000000000001" customHeight="1">
      <c r="A83" s="39" t="s">
        <v>170</v>
      </c>
      <c r="B83" s="40" t="s">
        <v>171</v>
      </c>
      <c r="C83" s="41"/>
      <c r="D83" s="41"/>
      <c r="E83" s="41"/>
      <c r="F83" s="42">
        <f t="shared" si="3"/>
        <v>7500.9029270000001</v>
      </c>
      <c r="G83" s="36">
        <v>0</v>
      </c>
      <c r="H83" s="42">
        <v>7500.9029270000001</v>
      </c>
      <c r="I83" s="36">
        <v>0</v>
      </c>
      <c r="J83" s="36">
        <v>0</v>
      </c>
      <c r="K83" s="36">
        <f t="shared" si="4"/>
        <v>0</v>
      </c>
      <c r="L83" s="36">
        <v>0</v>
      </c>
      <c r="M83" s="36">
        <v>0</v>
      </c>
      <c r="N83" s="36">
        <v>0</v>
      </c>
      <c r="O83" s="36">
        <v>0</v>
      </c>
      <c r="P83" s="43"/>
      <c r="Q83" s="44"/>
      <c r="R83" s="44"/>
    </row>
    <row r="84" spans="1:18" ht="20.100000000000001" customHeight="1">
      <c r="A84" s="39" t="s">
        <v>172</v>
      </c>
      <c r="B84" s="40" t="s">
        <v>173</v>
      </c>
      <c r="C84" s="41"/>
      <c r="D84" s="41"/>
      <c r="E84" s="41"/>
      <c r="F84" s="42">
        <f>+H84+K84</f>
        <v>2679.712536</v>
      </c>
      <c r="G84" s="36">
        <v>0</v>
      </c>
      <c r="H84" s="42">
        <v>2481.442536</v>
      </c>
      <c r="I84" s="36">
        <v>0</v>
      </c>
      <c r="J84" s="36">
        <v>0</v>
      </c>
      <c r="K84" s="46">
        <f t="shared" si="4"/>
        <v>198.27</v>
      </c>
      <c r="L84" s="42">
        <v>0</v>
      </c>
      <c r="M84" s="42">
        <v>198.27</v>
      </c>
      <c r="N84" s="42">
        <v>0</v>
      </c>
      <c r="O84" s="42">
        <v>0</v>
      </c>
      <c r="P84" s="43"/>
      <c r="Q84" s="44"/>
      <c r="R84" s="44"/>
    </row>
    <row r="85" spans="1:18" ht="20.100000000000001" customHeight="1">
      <c r="A85" s="39" t="s">
        <v>174</v>
      </c>
      <c r="B85" s="40" t="s">
        <v>175</v>
      </c>
      <c r="C85" s="41"/>
      <c r="D85" s="41"/>
      <c r="E85" s="41"/>
      <c r="F85" s="42">
        <f t="shared" si="3"/>
        <v>2074.6866329999998</v>
      </c>
      <c r="G85" s="36">
        <v>0</v>
      </c>
      <c r="H85" s="42">
        <v>2074.6866329999998</v>
      </c>
      <c r="I85" s="36">
        <v>0</v>
      </c>
      <c r="J85" s="36">
        <v>0</v>
      </c>
      <c r="K85" s="36">
        <f t="shared" si="4"/>
        <v>0</v>
      </c>
      <c r="L85" s="36">
        <v>0</v>
      </c>
      <c r="M85" s="36">
        <v>0</v>
      </c>
      <c r="N85" s="36">
        <v>0</v>
      </c>
      <c r="O85" s="36">
        <v>0</v>
      </c>
      <c r="P85" s="43"/>
      <c r="Q85" s="44"/>
      <c r="R85" s="44"/>
    </row>
    <row r="86" spans="1:18" ht="20.100000000000001" customHeight="1">
      <c r="A86" s="39" t="s">
        <v>176</v>
      </c>
      <c r="B86" s="40" t="s">
        <v>177</v>
      </c>
      <c r="C86" s="41"/>
      <c r="D86" s="41"/>
      <c r="E86" s="41"/>
      <c r="F86" s="42">
        <f t="shared" si="3"/>
        <v>7977.1010150000002</v>
      </c>
      <c r="G86" s="36">
        <v>0</v>
      </c>
      <c r="H86" s="42">
        <v>7977.1010150000002</v>
      </c>
      <c r="I86" s="36">
        <v>0</v>
      </c>
      <c r="J86" s="36">
        <v>0</v>
      </c>
      <c r="K86" s="36">
        <f t="shared" si="4"/>
        <v>0</v>
      </c>
      <c r="L86" s="36">
        <v>0</v>
      </c>
      <c r="M86" s="36">
        <v>0</v>
      </c>
      <c r="N86" s="36">
        <v>0</v>
      </c>
      <c r="O86" s="36">
        <v>0</v>
      </c>
      <c r="P86" s="43"/>
      <c r="Q86" s="44"/>
      <c r="R86" s="44"/>
    </row>
    <row r="87" spans="1:18" ht="20.100000000000001" customHeight="1">
      <c r="A87" s="39" t="s">
        <v>178</v>
      </c>
      <c r="B87" s="40" t="s">
        <v>179</v>
      </c>
      <c r="C87" s="41"/>
      <c r="D87" s="41"/>
      <c r="E87" s="41"/>
      <c r="F87" s="42">
        <f t="shared" si="3"/>
        <v>2245.6502460000002</v>
      </c>
      <c r="G87" s="36">
        <v>0</v>
      </c>
      <c r="H87" s="42">
        <v>2245.6502460000002</v>
      </c>
      <c r="I87" s="36">
        <v>0</v>
      </c>
      <c r="J87" s="36">
        <v>0</v>
      </c>
      <c r="K87" s="36">
        <f t="shared" si="4"/>
        <v>0</v>
      </c>
      <c r="L87" s="36">
        <v>0</v>
      </c>
      <c r="M87" s="36">
        <v>0</v>
      </c>
      <c r="N87" s="36">
        <v>0</v>
      </c>
      <c r="O87" s="36">
        <v>0</v>
      </c>
      <c r="P87" s="43"/>
      <c r="Q87" s="44"/>
      <c r="R87" s="44"/>
    </row>
    <row r="88" spans="1:18" ht="20.100000000000001" customHeight="1">
      <c r="A88" s="39" t="s">
        <v>180</v>
      </c>
      <c r="B88" s="40" t="s">
        <v>181</v>
      </c>
      <c r="C88" s="41"/>
      <c r="D88" s="41"/>
      <c r="E88" s="41"/>
      <c r="F88" s="42">
        <f t="shared" si="3"/>
        <v>1941.91308</v>
      </c>
      <c r="G88" s="36">
        <v>0</v>
      </c>
      <c r="H88" s="42">
        <v>1941.91308</v>
      </c>
      <c r="I88" s="36">
        <v>0</v>
      </c>
      <c r="J88" s="36">
        <v>0</v>
      </c>
      <c r="K88" s="36">
        <f t="shared" si="4"/>
        <v>0</v>
      </c>
      <c r="L88" s="36">
        <v>0</v>
      </c>
      <c r="M88" s="36">
        <v>0</v>
      </c>
      <c r="N88" s="36">
        <v>0</v>
      </c>
      <c r="O88" s="36">
        <v>0</v>
      </c>
      <c r="P88" s="43"/>
      <c r="Q88" s="44"/>
      <c r="R88" s="44"/>
    </row>
    <row r="89" spans="1:18" ht="20.100000000000001" customHeight="1">
      <c r="A89" s="39" t="s">
        <v>182</v>
      </c>
      <c r="B89" s="40" t="s">
        <v>183</v>
      </c>
      <c r="C89" s="41"/>
      <c r="D89" s="41"/>
      <c r="E89" s="41"/>
      <c r="F89" s="42">
        <f t="shared" si="3"/>
        <v>78.75</v>
      </c>
      <c r="G89" s="36">
        <v>0</v>
      </c>
      <c r="H89" s="42">
        <v>78.75</v>
      </c>
      <c r="I89" s="36">
        <v>0</v>
      </c>
      <c r="J89" s="36">
        <v>0</v>
      </c>
      <c r="K89" s="36">
        <f t="shared" si="4"/>
        <v>0</v>
      </c>
      <c r="L89" s="36">
        <v>0</v>
      </c>
      <c r="M89" s="36">
        <v>0</v>
      </c>
      <c r="N89" s="36">
        <v>0</v>
      </c>
      <c r="O89" s="36">
        <v>0</v>
      </c>
      <c r="P89" s="43"/>
      <c r="Q89" s="44"/>
      <c r="R89" s="44"/>
    </row>
    <row r="90" spans="1:18" ht="20.100000000000001" customHeight="1">
      <c r="A90" s="39" t="s">
        <v>184</v>
      </c>
      <c r="B90" s="40" t="s">
        <v>185</v>
      </c>
      <c r="C90" s="41"/>
      <c r="D90" s="41"/>
      <c r="E90" s="41"/>
      <c r="F90" s="42">
        <f t="shared" si="3"/>
        <v>283.13079199999999</v>
      </c>
      <c r="G90" s="36">
        <v>0</v>
      </c>
      <c r="H90" s="42">
        <v>283.13079199999999</v>
      </c>
      <c r="I90" s="36">
        <v>0</v>
      </c>
      <c r="J90" s="36">
        <v>0</v>
      </c>
      <c r="K90" s="36">
        <f t="shared" si="4"/>
        <v>0</v>
      </c>
      <c r="L90" s="36">
        <v>0</v>
      </c>
      <c r="M90" s="36">
        <v>0</v>
      </c>
      <c r="N90" s="36">
        <v>0</v>
      </c>
      <c r="O90" s="36">
        <v>0</v>
      </c>
      <c r="P90" s="43"/>
      <c r="Q90" s="44"/>
      <c r="R90" s="44"/>
    </row>
    <row r="91" spans="1:18" ht="20.100000000000001" customHeight="1">
      <c r="A91" s="39" t="s">
        <v>186</v>
      </c>
      <c r="B91" s="40" t="s">
        <v>187</v>
      </c>
      <c r="C91" s="41"/>
      <c r="D91" s="41"/>
      <c r="E91" s="41"/>
      <c r="F91" s="42">
        <f t="shared" si="3"/>
        <v>3682.4775989999998</v>
      </c>
      <c r="G91" s="36">
        <v>0</v>
      </c>
      <c r="H91" s="42">
        <v>3682.4775989999998</v>
      </c>
      <c r="I91" s="36">
        <v>0</v>
      </c>
      <c r="J91" s="36">
        <v>0</v>
      </c>
      <c r="K91" s="36">
        <f t="shared" si="4"/>
        <v>0</v>
      </c>
      <c r="L91" s="36">
        <v>0</v>
      </c>
      <c r="M91" s="36">
        <v>0</v>
      </c>
      <c r="N91" s="36">
        <v>0</v>
      </c>
      <c r="O91" s="36">
        <v>0</v>
      </c>
      <c r="P91" s="43"/>
      <c r="Q91" s="44"/>
      <c r="R91" s="44"/>
    </row>
    <row r="92" spans="1:18" ht="20.100000000000001" customHeight="1">
      <c r="A92" s="39" t="s">
        <v>188</v>
      </c>
      <c r="B92" s="40" t="s">
        <v>189</v>
      </c>
      <c r="C92" s="41"/>
      <c r="D92" s="41"/>
      <c r="E92" s="41"/>
      <c r="F92" s="42">
        <f t="shared" si="3"/>
        <v>1463.6522769999999</v>
      </c>
      <c r="G92" s="36">
        <v>0</v>
      </c>
      <c r="H92" s="42">
        <v>1463.6522769999999</v>
      </c>
      <c r="I92" s="36">
        <v>0</v>
      </c>
      <c r="J92" s="36">
        <v>0</v>
      </c>
      <c r="K92" s="36">
        <f t="shared" si="4"/>
        <v>0</v>
      </c>
      <c r="L92" s="36">
        <v>0</v>
      </c>
      <c r="M92" s="36">
        <v>0</v>
      </c>
      <c r="N92" s="36">
        <v>0</v>
      </c>
      <c r="O92" s="36">
        <v>0</v>
      </c>
      <c r="P92" s="43"/>
      <c r="Q92" s="44"/>
      <c r="R92" s="44"/>
    </row>
    <row r="93" spans="1:18" ht="20.100000000000001" customHeight="1">
      <c r="A93" s="39" t="s">
        <v>190</v>
      </c>
      <c r="B93" s="40" t="s">
        <v>191</v>
      </c>
      <c r="C93" s="41"/>
      <c r="D93" s="41"/>
      <c r="E93" s="41"/>
      <c r="F93" s="42">
        <f t="shared" si="3"/>
        <v>4421.2538130000003</v>
      </c>
      <c r="G93" s="36">
        <v>0</v>
      </c>
      <c r="H93" s="42">
        <v>4421.2538130000003</v>
      </c>
      <c r="I93" s="36">
        <v>0</v>
      </c>
      <c r="J93" s="36">
        <v>0</v>
      </c>
      <c r="K93" s="36">
        <f t="shared" si="4"/>
        <v>0</v>
      </c>
      <c r="L93" s="36">
        <v>0</v>
      </c>
      <c r="M93" s="36">
        <v>0</v>
      </c>
      <c r="N93" s="36">
        <v>0</v>
      </c>
      <c r="O93" s="36">
        <v>0</v>
      </c>
      <c r="P93" s="43"/>
      <c r="Q93" s="44"/>
      <c r="R93" s="44"/>
    </row>
    <row r="94" spans="1:18" ht="20.100000000000001" customHeight="1">
      <c r="A94" s="39" t="s">
        <v>192</v>
      </c>
      <c r="B94" s="40" t="s">
        <v>193</v>
      </c>
      <c r="C94" s="41"/>
      <c r="D94" s="41"/>
      <c r="E94" s="41"/>
      <c r="F94" s="42">
        <f t="shared" si="3"/>
        <v>1126.7550000000001</v>
      </c>
      <c r="G94" s="36">
        <v>0</v>
      </c>
      <c r="H94" s="42">
        <v>1126.7550000000001</v>
      </c>
      <c r="I94" s="36">
        <v>0</v>
      </c>
      <c r="J94" s="36">
        <v>0</v>
      </c>
      <c r="K94" s="36">
        <f t="shared" si="4"/>
        <v>0</v>
      </c>
      <c r="L94" s="36">
        <v>0</v>
      </c>
      <c r="M94" s="36">
        <v>0</v>
      </c>
      <c r="N94" s="36">
        <v>0</v>
      </c>
      <c r="O94" s="36">
        <v>0</v>
      </c>
      <c r="P94" s="43"/>
      <c r="Q94" s="44"/>
      <c r="R94" s="44"/>
    </row>
    <row r="95" spans="1:18" ht="20.100000000000001" customHeight="1">
      <c r="A95" s="39" t="s">
        <v>194</v>
      </c>
      <c r="B95" s="40" t="s">
        <v>195</v>
      </c>
      <c r="C95" s="41"/>
      <c r="D95" s="41"/>
      <c r="E95" s="41"/>
      <c r="F95" s="42">
        <f t="shared" si="3"/>
        <v>10846.918255</v>
      </c>
      <c r="G95" s="36">
        <v>0</v>
      </c>
      <c r="H95" s="42">
        <v>10846.918255</v>
      </c>
      <c r="I95" s="36">
        <v>0</v>
      </c>
      <c r="J95" s="36">
        <v>0</v>
      </c>
      <c r="K95" s="36">
        <f t="shared" si="4"/>
        <v>0</v>
      </c>
      <c r="L95" s="36">
        <v>0</v>
      </c>
      <c r="M95" s="36">
        <v>0</v>
      </c>
      <c r="N95" s="36">
        <v>0</v>
      </c>
      <c r="O95" s="36">
        <v>0</v>
      </c>
      <c r="P95" s="43"/>
      <c r="Q95" s="44"/>
      <c r="R95" s="44"/>
    </row>
    <row r="96" spans="1:18" ht="20.100000000000001" customHeight="1">
      <c r="A96" s="39" t="s">
        <v>196</v>
      </c>
      <c r="B96" s="40" t="s">
        <v>197</v>
      </c>
      <c r="C96" s="41"/>
      <c r="D96" s="41"/>
      <c r="E96" s="41"/>
      <c r="F96" s="42">
        <f t="shared" si="3"/>
        <v>3967.4221160000002</v>
      </c>
      <c r="G96" s="36">
        <v>0</v>
      </c>
      <c r="H96" s="42">
        <v>3967.4221160000002</v>
      </c>
      <c r="I96" s="36">
        <v>0</v>
      </c>
      <c r="J96" s="36">
        <v>0</v>
      </c>
      <c r="K96" s="36">
        <f t="shared" si="4"/>
        <v>0</v>
      </c>
      <c r="L96" s="36">
        <v>0</v>
      </c>
      <c r="M96" s="36">
        <v>0</v>
      </c>
      <c r="N96" s="36">
        <v>0</v>
      </c>
      <c r="O96" s="36">
        <v>0</v>
      </c>
      <c r="P96" s="43"/>
      <c r="Q96" s="44"/>
      <c r="R96" s="44"/>
    </row>
    <row r="97" spans="1:18" ht="20.100000000000001" customHeight="1">
      <c r="A97" s="39" t="s">
        <v>198</v>
      </c>
      <c r="B97" s="40" t="s">
        <v>199</v>
      </c>
      <c r="C97" s="41"/>
      <c r="D97" s="41"/>
      <c r="E97" s="41"/>
      <c r="F97" s="42">
        <f>+H97+K97</f>
        <v>4299.492287</v>
      </c>
      <c r="G97" s="36">
        <v>0</v>
      </c>
      <c r="H97" s="42">
        <v>3550.7122869999998</v>
      </c>
      <c r="I97" s="36">
        <v>0</v>
      </c>
      <c r="J97" s="36">
        <v>0</v>
      </c>
      <c r="K97" s="46">
        <f t="shared" si="4"/>
        <v>748.78</v>
      </c>
      <c r="L97" s="42">
        <v>0</v>
      </c>
      <c r="M97" s="42">
        <v>748.78</v>
      </c>
      <c r="N97" s="36">
        <v>0</v>
      </c>
      <c r="O97" s="36">
        <v>0</v>
      </c>
      <c r="P97" s="43"/>
      <c r="Q97" s="44"/>
      <c r="R97" s="44"/>
    </row>
    <row r="98" spans="1:18" ht="20.100000000000001" customHeight="1">
      <c r="A98" s="39" t="s">
        <v>200</v>
      </c>
      <c r="B98" s="40" t="s">
        <v>201</v>
      </c>
      <c r="C98" s="41"/>
      <c r="D98" s="41"/>
      <c r="E98" s="41"/>
      <c r="F98" s="42">
        <f t="shared" si="3"/>
        <v>232.48339999999999</v>
      </c>
      <c r="G98" s="36">
        <v>0</v>
      </c>
      <c r="H98" s="42">
        <v>232.48339999999999</v>
      </c>
      <c r="I98" s="36">
        <v>0</v>
      </c>
      <c r="J98" s="36">
        <v>0</v>
      </c>
      <c r="K98" s="36">
        <f t="shared" si="4"/>
        <v>0</v>
      </c>
      <c r="L98" s="36">
        <v>0</v>
      </c>
      <c r="M98" s="36">
        <v>0</v>
      </c>
      <c r="N98" s="36">
        <v>0</v>
      </c>
      <c r="O98" s="36">
        <v>0</v>
      </c>
      <c r="P98" s="43"/>
      <c r="Q98" s="44"/>
      <c r="R98" s="44"/>
    </row>
    <row r="99" spans="1:18" ht="20.100000000000001" customHeight="1">
      <c r="A99" s="39" t="s">
        <v>202</v>
      </c>
      <c r="B99" s="40" t="s">
        <v>203</v>
      </c>
      <c r="C99" s="41"/>
      <c r="D99" s="41"/>
      <c r="E99" s="41"/>
      <c r="F99" s="42">
        <f t="shared" si="3"/>
        <v>8240.672885</v>
      </c>
      <c r="G99" s="36">
        <v>0</v>
      </c>
      <c r="H99" s="42">
        <v>8240.672885</v>
      </c>
      <c r="I99" s="36">
        <v>0</v>
      </c>
      <c r="J99" s="36">
        <v>0</v>
      </c>
      <c r="K99" s="36">
        <f t="shared" si="4"/>
        <v>0</v>
      </c>
      <c r="L99" s="36">
        <v>0</v>
      </c>
      <c r="M99" s="36">
        <v>0</v>
      </c>
      <c r="N99" s="36">
        <v>0</v>
      </c>
      <c r="O99" s="36">
        <v>0</v>
      </c>
      <c r="P99" s="43"/>
      <c r="Q99" s="44"/>
      <c r="R99" s="44"/>
    </row>
    <row r="100" spans="1:18" ht="20.100000000000001" customHeight="1">
      <c r="A100" s="39" t="s">
        <v>204</v>
      </c>
      <c r="B100" s="40" t="s">
        <v>205</v>
      </c>
      <c r="C100" s="41"/>
      <c r="D100" s="41"/>
      <c r="E100" s="41"/>
      <c r="F100" s="42">
        <f>+H100+K100</f>
        <v>27798.780595999997</v>
      </c>
      <c r="G100" s="36">
        <v>0</v>
      </c>
      <c r="H100" s="42">
        <v>26705.700595999999</v>
      </c>
      <c r="I100" s="36">
        <v>0</v>
      </c>
      <c r="J100" s="36">
        <v>0</v>
      </c>
      <c r="K100" s="46">
        <f t="shared" si="4"/>
        <v>1093.08</v>
      </c>
      <c r="L100" s="42">
        <v>0</v>
      </c>
      <c r="M100" s="42">
        <v>1093.08</v>
      </c>
      <c r="N100" s="36">
        <v>0</v>
      </c>
      <c r="O100" s="36">
        <v>0</v>
      </c>
      <c r="P100" s="43"/>
      <c r="Q100" s="44"/>
      <c r="R100" s="44"/>
    </row>
    <row r="101" spans="1:18" ht="20.100000000000001" customHeight="1">
      <c r="A101" s="39" t="s">
        <v>206</v>
      </c>
      <c r="B101" s="40" t="s">
        <v>207</v>
      </c>
      <c r="C101" s="41"/>
      <c r="D101" s="41"/>
      <c r="E101" s="41"/>
      <c r="F101" s="42">
        <f t="shared" si="3"/>
        <v>1195.1326429999999</v>
      </c>
      <c r="G101" s="36">
        <v>0</v>
      </c>
      <c r="H101" s="42">
        <v>1195.1326429999999</v>
      </c>
      <c r="I101" s="36">
        <v>0</v>
      </c>
      <c r="J101" s="36">
        <v>0</v>
      </c>
      <c r="K101" s="36">
        <f t="shared" si="4"/>
        <v>0</v>
      </c>
      <c r="L101" s="36">
        <v>0</v>
      </c>
      <c r="M101" s="36">
        <v>0</v>
      </c>
      <c r="N101" s="36">
        <v>0</v>
      </c>
      <c r="O101" s="36">
        <v>0</v>
      </c>
      <c r="P101" s="43"/>
      <c r="Q101" s="44"/>
      <c r="R101" s="44"/>
    </row>
    <row r="102" spans="1:18" ht="20.100000000000001" customHeight="1">
      <c r="A102" s="39" t="s">
        <v>208</v>
      </c>
      <c r="B102" s="40" t="s">
        <v>209</v>
      </c>
      <c r="C102" s="41"/>
      <c r="D102" s="41"/>
      <c r="E102" s="41"/>
      <c r="F102" s="42">
        <f t="shared" si="3"/>
        <v>892.53524800000002</v>
      </c>
      <c r="G102" s="36">
        <v>0</v>
      </c>
      <c r="H102" s="42">
        <v>892.53524800000002</v>
      </c>
      <c r="I102" s="36">
        <v>0</v>
      </c>
      <c r="J102" s="36">
        <v>0</v>
      </c>
      <c r="K102" s="36">
        <f t="shared" si="4"/>
        <v>0</v>
      </c>
      <c r="L102" s="36">
        <v>0</v>
      </c>
      <c r="M102" s="36">
        <v>0</v>
      </c>
      <c r="N102" s="36">
        <v>0</v>
      </c>
      <c r="O102" s="36">
        <v>0</v>
      </c>
      <c r="P102" s="43"/>
      <c r="Q102" s="44"/>
      <c r="R102" s="44"/>
    </row>
    <row r="103" spans="1:18" ht="20.100000000000001" customHeight="1">
      <c r="A103" s="39" t="s">
        <v>210</v>
      </c>
      <c r="B103" s="40" t="s">
        <v>211</v>
      </c>
      <c r="C103" s="41"/>
      <c r="D103" s="41"/>
      <c r="E103" s="41"/>
      <c r="F103" s="42">
        <f t="shared" si="3"/>
        <v>4592.7320030000001</v>
      </c>
      <c r="G103" s="36">
        <v>0</v>
      </c>
      <c r="H103" s="42">
        <v>4592.7320030000001</v>
      </c>
      <c r="I103" s="36">
        <v>0</v>
      </c>
      <c r="J103" s="36">
        <v>0</v>
      </c>
      <c r="K103" s="36">
        <f t="shared" si="4"/>
        <v>0</v>
      </c>
      <c r="L103" s="36">
        <v>0</v>
      </c>
      <c r="M103" s="36">
        <v>0</v>
      </c>
      <c r="N103" s="36">
        <v>0</v>
      </c>
      <c r="O103" s="36">
        <v>0</v>
      </c>
      <c r="P103" s="43"/>
      <c r="Q103" s="44"/>
      <c r="R103" s="44"/>
    </row>
    <row r="104" spans="1:18" ht="20.100000000000001" customHeight="1">
      <c r="A104" s="39" t="s">
        <v>212</v>
      </c>
      <c r="B104" s="40" t="s">
        <v>213</v>
      </c>
      <c r="C104" s="41"/>
      <c r="D104" s="41"/>
      <c r="E104" s="41"/>
      <c r="F104" s="42">
        <f t="shared" si="3"/>
        <v>2360.5631520000002</v>
      </c>
      <c r="G104" s="36">
        <v>0</v>
      </c>
      <c r="H104" s="42">
        <v>2360.5631520000002</v>
      </c>
      <c r="I104" s="36">
        <v>0</v>
      </c>
      <c r="J104" s="36">
        <v>0</v>
      </c>
      <c r="K104" s="36">
        <f t="shared" si="4"/>
        <v>0</v>
      </c>
      <c r="L104" s="36">
        <v>0</v>
      </c>
      <c r="M104" s="36">
        <v>0</v>
      </c>
      <c r="N104" s="36">
        <v>0</v>
      </c>
      <c r="O104" s="36">
        <v>0</v>
      </c>
      <c r="P104" s="43"/>
      <c r="Q104" s="44"/>
      <c r="R104" s="44"/>
    </row>
    <row r="105" spans="1:18" ht="20.100000000000001" customHeight="1">
      <c r="A105" s="39" t="s">
        <v>214</v>
      </c>
      <c r="B105" s="40" t="s">
        <v>215</v>
      </c>
      <c r="C105" s="41"/>
      <c r="D105" s="41"/>
      <c r="E105" s="41"/>
      <c r="F105" s="42">
        <f t="shared" si="3"/>
        <v>11828.753099</v>
      </c>
      <c r="G105" s="36">
        <v>0</v>
      </c>
      <c r="H105" s="42">
        <v>11828.753099</v>
      </c>
      <c r="I105" s="36">
        <v>0</v>
      </c>
      <c r="J105" s="36">
        <v>0</v>
      </c>
      <c r="K105" s="36">
        <f t="shared" si="4"/>
        <v>0</v>
      </c>
      <c r="L105" s="36">
        <v>0</v>
      </c>
      <c r="M105" s="36">
        <v>0</v>
      </c>
      <c r="N105" s="36">
        <v>0</v>
      </c>
      <c r="O105" s="36">
        <v>0</v>
      </c>
      <c r="P105" s="43"/>
      <c r="Q105" s="44"/>
      <c r="R105" s="44"/>
    </row>
    <row r="106" spans="1:18" ht="20.100000000000001" customHeight="1">
      <c r="A106" s="39" t="s">
        <v>216</v>
      </c>
      <c r="B106" s="40" t="s">
        <v>217</v>
      </c>
      <c r="C106" s="41"/>
      <c r="D106" s="41"/>
      <c r="E106" s="41"/>
      <c r="F106" s="42">
        <f t="shared" si="3"/>
        <v>1811.872359</v>
      </c>
      <c r="G106" s="36">
        <v>0</v>
      </c>
      <c r="H106" s="42">
        <v>1811.872359</v>
      </c>
      <c r="I106" s="36">
        <v>0</v>
      </c>
      <c r="J106" s="36">
        <v>0</v>
      </c>
      <c r="K106" s="36">
        <f t="shared" si="4"/>
        <v>0</v>
      </c>
      <c r="L106" s="36">
        <v>0</v>
      </c>
      <c r="M106" s="36">
        <v>0</v>
      </c>
      <c r="N106" s="36">
        <v>0</v>
      </c>
      <c r="O106" s="36">
        <v>0</v>
      </c>
      <c r="P106" s="43"/>
      <c r="Q106" s="44"/>
      <c r="R106" s="44"/>
    </row>
    <row r="107" spans="1:18" ht="20.100000000000001" customHeight="1">
      <c r="A107" s="39" t="s">
        <v>218</v>
      </c>
      <c r="B107" s="40" t="s">
        <v>219</v>
      </c>
      <c r="C107" s="41"/>
      <c r="D107" s="41"/>
      <c r="E107" s="41"/>
      <c r="F107" s="42">
        <f t="shared" si="3"/>
        <v>2001.071653</v>
      </c>
      <c r="G107" s="36">
        <v>0</v>
      </c>
      <c r="H107" s="42">
        <v>2001.071653</v>
      </c>
      <c r="I107" s="36">
        <v>0</v>
      </c>
      <c r="J107" s="36">
        <v>0</v>
      </c>
      <c r="K107" s="36">
        <f t="shared" si="4"/>
        <v>0</v>
      </c>
      <c r="L107" s="36">
        <v>0</v>
      </c>
      <c r="M107" s="36">
        <v>0</v>
      </c>
      <c r="N107" s="36">
        <v>0</v>
      </c>
      <c r="O107" s="36">
        <v>0</v>
      </c>
      <c r="P107" s="43"/>
      <c r="Q107" s="44"/>
      <c r="R107" s="44"/>
    </row>
    <row r="108" spans="1:18" ht="20.100000000000001" customHeight="1">
      <c r="A108" s="39" t="s">
        <v>220</v>
      </c>
      <c r="B108" s="40" t="s">
        <v>221</v>
      </c>
      <c r="C108" s="41"/>
      <c r="D108" s="41"/>
      <c r="E108" s="41"/>
      <c r="F108" s="42">
        <f t="shared" si="3"/>
        <v>1507.575865</v>
      </c>
      <c r="G108" s="36">
        <v>0</v>
      </c>
      <c r="H108" s="42">
        <v>1507.575865</v>
      </c>
      <c r="I108" s="36">
        <v>0</v>
      </c>
      <c r="J108" s="36">
        <v>0</v>
      </c>
      <c r="K108" s="36">
        <f t="shared" si="4"/>
        <v>0</v>
      </c>
      <c r="L108" s="36">
        <v>0</v>
      </c>
      <c r="M108" s="36">
        <v>0</v>
      </c>
      <c r="N108" s="36">
        <v>0</v>
      </c>
      <c r="O108" s="36">
        <v>0</v>
      </c>
      <c r="P108" s="43"/>
      <c r="Q108" s="44"/>
      <c r="R108" s="44"/>
    </row>
    <row r="109" spans="1:18" ht="20.100000000000001" customHeight="1">
      <c r="A109" s="39" t="s">
        <v>222</v>
      </c>
      <c r="B109" s="40" t="s">
        <v>223</v>
      </c>
      <c r="C109" s="41"/>
      <c r="D109" s="41"/>
      <c r="E109" s="41"/>
      <c r="F109" s="42">
        <f t="shared" si="3"/>
        <v>316.21591899999999</v>
      </c>
      <c r="G109" s="36">
        <v>0</v>
      </c>
      <c r="H109" s="42">
        <v>316.21591899999999</v>
      </c>
      <c r="I109" s="36">
        <v>0</v>
      </c>
      <c r="J109" s="36">
        <v>0</v>
      </c>
      <c r="K109" s="36">
        <f t="shared" si="4"/>
        <v>0</v>
      </c>
      <c r="L109" s="36">
        <v>0</v>
      </c>
      <c r="M109" s="36">
        <v>0</v>
      </c>
      <c r="N109" s="36">
        <v>0</v>
      </c>
      <c r="O109" s="36">
        <v>0</v>
      </c>
      <c r="P109" s="43"/>
      <c r="Q109" s="44"/>
      <c r="R109" s="44"/>
    </row>
    <row r="110" spans="1:18" ht="20.100000000000001" customHeight="1">
      <c r="A110" s="39" t="s">
        <v>224</v>
      </c>
      <c r="B110" s="40" t="s">
        <v>225</v>
      </c>
      <c r="C110" s="41"/>
      <c r="D110" s="41"/>
      <c r="E110" s="41"/>
      <c r="F110" s="42">
        <f t="shared" si="3"/>
        <v>6445.4613390000004</v>
      </c>
      <c r="G110" s="36">
        <v>0</v>
      </c>
      <c r="H110" s="42">
        <v>6445.4613390000004</v>
      </c>
      <c r="I110" s="36">
        <v>0</v>
      </c>
      <c r="J110" s="36">
        <v>0</v>
      </c>
      <c r="K110" s="36">
        <f t="shared" si="4"/>
        <v>0</v>
      </c>
      <c r="L110" s="36">
        <v>0</v>
      </c>
      <c r="M110" s="36">
        <v>0</v>
      </c>
      <c r="N110" s="36">
        <v>0</v>
      </c>
      <c r="O110" s="36">
        <v>0</v>
      </c>
      <c r="P110" s="43"/>
      <c r="Q110" s="44"/>
      <c r="R110" s="44"/>
    </row>
    <row r="111" spans="1:18" ht="20.100000000000001" customHeight="1">
      <c r="A111" s="39" t="s">
        <v>226</v>
      </c>
      <c r="B111" s="40" t="s">
        <v>227</v>
      </c>
      <c r="C111" s="41"/>
      <c r="D111" s="41"/>
      <c r="E111" s="41"/>
      <c r="F111" s="42">
        <f t="shared" si="3"/>
        <v>5450.7361350000001</v>
      </c>
      <c r="G111" s="36">
        <v>0</v>
      </c>
      <c r="H111" s="42">
        <v>5450.7361350000001</v>
      </c>
      <c r="I111" s="36">
        <v>0</v>
      </c>
      <c r="J111" s="36">
        <v>0</v>
      </c>
      <c r="K111" s="36">
        <f t="shared" si="4"/>
        <v>0</v>
      </c>
      <c r="L111" s="36">
        <v>0</v>
      </c>
      <c r="M111" s="36">
        <v>0</v>
      </c>
      <c r="N111" s="36">
        <v>0</v>
      </c>
      <c r="O111" s="36">
        <v>0</v>
      </c>
      <c r="P111" s="43"/>
      <c r="Q111" s="44"/>
      <c r="R111" s="44"/>
    </row>
    <row r="112" spans="1:18" ht="20.100000000000001" customHeight="1">
      <c r="A112" s="39" t="s">
        <v>228</v>
      </c>
      <c r="B112" s="40" t="s">
        <v>229</v>
      </c>
      <c r="C112" s="41"/>
      <c r="D112" s="41"/>
      <c r="E112" s="41"/>
      <c r="F112" s="42">
        <f t="shared" si="3"/>
        <v>1789.9063650000001</v>
      </c>
      <c r="G112" s="36">
        <v>0</v>
      </c>
      <c r="H112" s="42">
        <v>1789.9063650000001</v>
      </c>
      <c r="I112" s="36">
        <v>0</v>
      </c>
      <c r="J112" s="36">
        <v>0</v>
      </c>
      <c r="K112" s="36">
        <f t="shared" si="4"/>
        <v>0</v>
      </c>
      <c r="L112" s="36">
        <v>0</v>
      </c>
      <c r="M112" s="36">
        <v>0</v>
      </c>
      <c r="N112" s="36">
        <v>0</v>
      </c>
      <c r="O112" s="36">
        <v>0</v>
      </c>
      <c r="P112" s="43"/>
      <c r="Q112" s="44"/>
      <c r="R112" s="44"/>
    </row>
    <row r="113" spans="1:18" ht="20.100000000000001" customHeight="1">
      <c r="A113" s="39" t="s">
        <v>230</v>
      </c>
      <c r="B113" s="40" t="s">
        <v>231</v>
      </c>
      <c r="C113" s="41"/>
      <c r="D113" s="41"/>
      <c r="E113" s="41"/>
      <c r="F113" s="42">
        <f t="shared" si="3"/>
        <v>135102.39046200001</v>
      </c>
      <c r="G113" s="36">
        <v>0</v>
      </c>
      <c r="H113" s="42">
        <v>135102.39046200001</v>
      </c>
      <c r="I113" s="36">
        <v>0</v>
      </c>
      <c r="J113" s="36">
        <v>0</v>
      </c>
      <c r="K113" s="36">
        <f t="shared" si="4"/>
        <v>0</v>
      </c>
      <c r="L113" s="36">
        <v>0</v>
      </c>
      <c r="M113" s="36">
        <v>0</v>
      </c>
      <c r="N113" s="36">
        <v>0</v>
      </c>
      <c r="O113" s="36">
        <v>0</v>
      </c>
      <c r="P113" s="43"/>
      <c r="Q113" s="44"/>
      <c r="R113" s="44"/>
    </row>
    <row r="114" spans="1:18" ht="20.100000000000001" customHeight="1">
      <c r="A114" s="39" t="s">
        <v>232</v>
      </c>
      <c r="B114" s="40" t="s">
        <v>233</v>
      </c>
      <c r="C114" s="41"/>
      <c r="D114" s="41"/>
      <c r="E114" s="41"/>
      <c r="F114" s="42">
        <f>+H114+K114</f>
        <v>13077.185423999999</v>
      </c>
      <c r="G114" s="36">
        <v>0</v>
      </c>
      <c r="H114" s="42">
        <v>12827.185423999999</v>
      </c>
      <c r="I114" s="36">
        <v>0</v>
      </c>
      <c r="J114" s="36">
        <v>0</v>
      </c>
      <c r="K114" s="46">
        <f t="shared" si="4"/>
        <v>250</v>
      </c>
      <c r="L114" s="36">
        <v>0</v>
      </c>
      <c r="M114" s="42">
        <v>250</v>
      </c>
      <c r="N114" s="36">
        <v>0</v>
      </c>
      <c r="O114" s="36">
        <v>0</v>
      </c>
      <c r="P114" s="43"/>
      <c r="Q114" s="44"/>
      <c r="R114" s="44"/>
    </row>
    <row r="115" spans="1:18" ht="20.100000000000001" customHeight="1">
      <c r="A115" s="39" t="s">
        <v>234</v>
      </c>
      <c r="B115" s="40" t="s">
        <v>235</v>
      </c>
      <c r="C115" s="41"/>
      <c r="D115" s="41"/>
      <c r="E115" s="41"/>
      <c r="F115" s="42">
        <f t="shared" si="3"/>
        <v>2665.7482639999998</v>
      </c>
      <c r="G115" s="36">
        <v>0</v>
      </c>
      <c r="H115" s="42">
        <v>2665.7482639999998</v>
      </c>
      <c r="I115" s="36">
        <v>0</v>
      </c>
      <c r="J115" s="36">
        <v>0</v>
      </c>
      <c r="K115" s="36">
        <f t="shared" si="4"/>
        <v>0</v>
      </c>
      <c r="L115" s="36">
        <v>0</v>
      </c>
      <c r="M115" s="36">
        <v>0</v>
      </c>
      <c r="N115" s="36">
        <v>0</v>
      </c>
      <c r="O115" s="36">
        <v>0</v>
      </c>
      <c r="P115" s="43"/>
      <c r="Q115" s="44"/>
      <c r="R115" s="44"/>
    </row>
    <row r="116" spans="1:18" ht="20.100000000000001" customHeight="1">
      <c r="A116" s="39" t="s">
        <v>236</v>
      </c>
      <c r="B116" s="40" t="s">
        <v>237</v>
      </c>
      <c r="C116" s="41"/>
      <c r="D116" s="41"/>
      <c r="E116" s="41"/>
      <c r="F116" s="42">
        <f t="shared" si="3"/>
        <v>2410.268231</v>
      </c>
      <c r="G116" s="36">
        <v>0</v>
      </c>
      <c r="H116" s="42">
        <v>2410.268231</v>
      </c>
      <c r="I116" s="36">
        <v>0</v>
      </c>
      <c r="J116" s="36">
        <v>0</v>
      </c>
      <c r="K116" s="36">
        <f t="shared" si="4"/>
        <v>0</v>
      </c>
      <c r="L116" s="36">
        <v>0</v>
      </c>
      <c r="M116" s="36">
        <v>0</v>
      </c>
      <c r="N116" s="36">
        <v>0</v>
      </c>
      <c r="O116" s="36">
        <v>0</v>
      </c>
      <c r="P116" s="43"/>
      <c r="Q116" s="44"/>
      <c r="R116" s="44"/>
    </row>
    <row r="117" spans="1:18" ht="20.100000000000001" customHeight="1">
      <c r="A117" s="39" t="s">
        <v>238</v>
      </c>
      <c r="B117" s="40" t="s">
        <v>239</v>
      </c>
      <c r="C117" s="41"/>
      <c r="D117" s="41"/>
      <c r="E117" s="41"/>
      <c r="F117" s="42">
        <f t="shared" si="3"/>
        <v>4691.2884000000004</v>
      </c>
      <c r="G117" s="36">
        <v>0</v>
      </c>
      <c r="H117" s="42">
        <v>4691.2884000000004</v>
      </c>
      <c r="I117" s="36">
        <v>0</v>
      </c>
      <c r="J117" s="36">
        <v>0</v>
      </c>
      <c r="K117" s="36">
        <f t="shared" si="4"/>
        <v>0</v>
      </c>
      <c r="L117" s="36">
        <v>0</v>
      </c>
      <c r="M117" s="36">
        <v>0</v>
      </c>
      <c r="N117" s="36">
        <v>0</v>
      </c>
      <c r="O117" s="36">
        <v>0</v>
      </c>
      <c r="P117" s="43"/>
      <c r="Q117" s="44"/>
      <c r="R117" s="44"/>
    </row>
    <row r="118" spans="1:18" ht="20.100000000000001" customHeight="1">
      <c r="A118" s="39" t="s">
        <v>240</v>
      </c>
      <c r="B118" s="40" t="s">
        <v>241</v>
      </c>
      <c r="C118" s="41"/>
      <c r="D118" s="41"/>
      <c r="E118" s="41"/>
      <c r="F118" s="42">
        <f t="shared" si="3"/>
        <v>451.55067600000001</v>
      </c>
      <c r="G118" s="36">
        <v>0</v>
      </c>
      <c r="H118" s="42">
        <v>451.55067600000001</v>
      </c>
      <c r="I118" s="36">
        <v>0</v>
      </c>
      <c r="J118" s="36">
        <v>0</v>
      </c>
      <c r="K118" s="36">
        <f t="shared" si="4"/>
        <v>0</v>
      </c>
      <c r="L118" s="36">
        <v>0</v>
      </c>
      <c r="M118" s="36">
        <v>0</v>
      </c>
      <c r="N118" s="36">
        <v>0</v>
      </c>
      <c r="O118" s="36">
        <v>0</v>
      </c>
      <c r="P118" s="43"/>
      <c r="Q118" s="44"/>
      <c r="R118" s="44"/>
    </row>
    <row r="119" spans="1:18" ht="20.100000000000001" customHeight="1">
      <c r="A119" s="39" t="s">
        <v>242</v>
      </c>
      <c r="B119" s="40" t="s">
        <v>243</v>
      </c>
      <c r="C119" s="41"/>
      <c r="D119" s="41"/>
      <c r="E119" s="41"/>
      <c r="F119" s="42">
        <f t="shared" si="3"/>
        <v>2830.0019550000002</v>
      </c>
      <c r="G119" s="36">
        <v>0</v>
      </c>
      <c r="H119" s="42">
        <v>2830.0019550000002</v>
      </c>
      <c r="I119" s="36">
        <v>0</v>
      </c>
      <c r="J119" s="36">
        <v>0</v>
      </c>
      <c r="K119" s="36">
        <f t="shared" si="4"/>
        <v>0</v>
      </c>
      <c r="L119" s="36">
        <v>0</v>
      </c>
      <c r="M119" s="36">
        <v>0</v>
      </c>
      <c r="N119" s="36">
        <v>0</v>
      </c>
      <c r="O119" s="36">
        <v>0</v>
      </c>
      <c r="P119" s="43"/>
      <c r="Q119" s="44"/>
      <c r="R119" s="44"/>
    </row>
    <row r="120" spans="1:18" ht="20.100000000000001" customHeight="1">
      <c r="A120" s="39" t="s">
        <v>244</v>
      </c>
      <c r="B120" s="40" t="s">
        <v>245</v>
      </c>
      <c r="C120" s="41"/>
      <c r="D120" s="41"/>
      <c r="E120" s="41"/>
      <c r="F120" s="42">
        <f>+H120+K120</f>
        <v>6680.982669</v>
      </c>
      <c r="G120" s="36">
        <v>0</v>
      </c>
      <c r="H120" s="42">
        <v>6431.8826689999996</v>
      </c>
      <c r="I120" s="36">
        <v>0</v>
      </c>
      <c r="J120" s="36">
        <v>0</v>
      </c>
      <c r="K120" s="46">
        <f t="shared" si="4"/>
        <v>249.1</v>
      </c>
      <c r="L120" s="36">
        <v>0</v>
      </c>
      <c r="M120" s="42">
        <v>249.1</v>
      </c>
      <c r="N120" s="36">
        <v>0</v>
      </c>
      <c r="O120" s="36">
        <v>0</v>
      </c>
      <c r="P120" s="43"/>
      <c r="Q120" s="44"/>
      <c r="R120" s="44"/>
    </row>
    <row r="121" spans="1:18" ht="20.100000000000001" customHeight="1">
      <c r="A121" s="39" t="s">
        <v>246</v>
      </c>
      <c r="B121" s="40" t="s">
        <v>247</v>
      </c>
      <c r="C121" s="41"/>
      <c r="D121" s="41"/>
      <c r="E121" s="41"/>
      <c r="F121" s="42">
        <f t="shared" si="3"/>
        <v>10538.7678</v>
      </c>
      <c r="G121" s="36">
        <v>0</v>
      </c>
      <c r="H121" s="42">
        <v>10538.7678</v>
      </c>
      <c r="I121" s="36">
        <v>0</v>
      </c>
      <c r="J121" s="36">
        <v>0</v>
      </c>
      <c r="K121" s="36">
        <f t="shared" si="4"/>
        <v>0</v>
      </c>
      <c r="L121" s="36">
        <v>0</v>
      </c>
      <c r="M121" s="36">
        <v>0</v>
      </c>
      <c r="N121" s="36">
        <v>0</v>
      </c>
      <c r="O121" s="36">
        <v>0</v>
      </c>
      <c r="P121" s="43"/>
      <c r="Q121" s="44"/>
      <c r="R121" s="44"/>
    </row>
    <row r="122" spans="1:18" ht="20.100000000000001" customHeight="1">
      <c r="A122" s="39" t="s">
        <v>248</v>
      </c>
      <c r="B122" s="40" t="s">
        <v>249</v>
      </c>
      <c r="C122" s="41"/>
      <c r="D122" s="41"/>
      <c r="E122" s="41"/>
      <c r="F122" s="42">
        <f t="shared" si="3"/>
        <v>14332.984913</v>
      </c>
      <c r="G122" s="36">
        <v>0</v>
      </c>
      <c r="H122" s="42">
        <v>14332.984913</v>
      </c>
      <c r="I122" s="36">
        <v>0</v>
      </c>
      <c r="J122" s="36">
        <v>0</v>
      </c>
      <c r="K122" s="36">
        <f t="shared" si="4"/>
        <v>0</v>
      </c>
      <c r="L122" s="36">
        <v>0</v>
      </c>
      <c r="M122" s="36">
        <v>0</v>
      </c>
      <c r="N122" s="36">
        <v>0</v>
      </c>
      <c r="O122" s="36">
        <v>0</v>
      </c>
      <c r="P122" s="43"/>
      <c r="Q122" s="44"/>
      <c r="R122" s="44"/>
    </row>
    <row r="123" spans="1:18" ht="20.100000000000001" customHeight="1">
      <c r="A123" s="39" t="s">
        <v>250</v>
      </c>
      <c r="B123" s="40" t="s">
        <v>251</v>
      </c>
      <c r="C123" s="41"/>
      <c r="D123" s="41"/>
      <c r="E123" s="41"/>
      <c r="F123" s="42">
        <f t="shared" si="3"/>
        <v>6137.8329249999997</v>
      </c>
      <c r="G123" s="36">
        <v>0</v>
      </c>
      <c r="H123" s="42">
        <v>6137.8329249999997</v>
      </c>
      <c r="I123" s="36">
        <v>0</v>
      </c>
      <c r="J123" s="36">
        <v>0</v>
      </c>
      <c r="K123" s="36">
        <f t="shared" si="4"/>
        <v>0</v>
      </c>
      <c r="L123" s="36">
        <v>0</v>
      </c>
      <c r="M123" s="36">
        <v>0</v>
      </c>
      <c r="N123" s="36">
        <v>0</v>
      </c>
      <c r="O123" s="36">
        <v>0</v>
      </c>
      <c r="P123" s="43"/>
      <c r="Q123" s="44"/>
      <c r="R123" s="44"/>
    </row>
    <row r="124" spans="1:18" ht="20.100000000000001" customHeight="1">
      <c r="A124" s="39" t="s">
        <v>252</v>
      </c>
      <c r="B124" s="40" t="s">
        <v>253</v>
      </c>
      <c r="C124" s="41"/>
      <c r="D124" s="41"/>
      <c r="E124" s="41"/>
      <c r="F124" s="42">
        <f t="shared" si="3"/>
        <v>10442.018754999999</v>
      </c>
      <c r="G124" s="36">
        <v>0</v>
      </c>
      <c r="H124" s="42">
        <v>10442.018754999999</v>
      </c>
      <c r="I124" s="36">
        <v>0</v>
      </c>
      <c r="J124" s="36">
        <v>0</v>
      </c>
      <c r="K124" s="36">
        <f t="shared" si="4"/>
        <v>0</v>
      </c>
      <c r="L124" s="36">
        <v>0</v>
      </c>
      <c r="M124" s="36">
        <v>0</v>
      </c>
      <c r="N124" s="36">
        <v>0</v>
      </c>
      <c r="O124" s="36">
        <v>0</v>
      </c>
      <c r="P124" s="43"/>
      <c r="Q124" s="44"/>
      <c r="R124" s="44"/>
    </row>
    <row r="125" spans="1:18" ht="20.100000000000001" customHeight="1">
      <c r="A125" s="39" t="s">
        <v>254</v>
      </c>
      <c r="B125" s="40" t="s">
        <v>255</v>
      </c>
      <c r="C125" s="41"/>
      <c r="D125" s="41"/>
      <c r="E125" s="41"/>
      <c r="F125" s="42">
        <f t="shared" si="3"/>
        <v>14193.680474999999</v>
      </c>
      <c r="G125" s="36">
        <v>0</v>
      </c>
      <c r="H125" s="42">
        <v>14193.680474999999</v>
      </c>
      <c r="I125" s="36">
        <v>0</v>
      </c>
      <c r="J125" s="36">
        <v>0</v>
      </c>
      <c r="K125" s="36">
        <f t="shared" si="4"/>
        <v>0</v>
      </c>
      <c r="L125" s="36">
        <v>0</v>
      </c>
      <c r="M125" s="36">
        <v>0</v>
      </c>
      <c r="N125" s="36">
        <v>0</v>
      </c>
      <c r="O125" s="36">
        <v>0</v>
      </c>
      <c r="P125" s="43"/>
      <c r="Q125" s="44"/>
      <c r="R125" s="44"/>
    </row>
    <row r="126" spans="1:18" ht="20.100000000000001" customHeight="1">
      <c r="A126" s="39" t="s">
        <v>256</v>
      </c>
      <c r="B126" s="40" t="s">
        <v>257</v>
      </c>
      <c r="C126" s="41"/>
      <c r="D126" s="41"/>
      <c r="E126" s="41"/>
      <c r="F126" s="42">
        <f t="shared" si="3"/>
        <v>5727.1909999999998</v>
      </c>
      <c r="G126" s="36">
        <v>0</v>
      </c>
      <c r="H126" s="42">
        <v>5727.1909999999998</v>
      </c>
      <c r="I126" s="36">
        <v>0</v>
      </c>
      <c r="J126" s="36">
        <v>0</v>
      </c>
      <c r="K126" s="36">
        <f t="shared" si="4"/>
        <v>0</v>
      </c>
      <c r="L126" s="36">
        <v>0</v>
      </c>
      <c r="M126" s="36">
        <v>0</v>
      </c>
      <c r="N126" s="36">
        <v>0</v>
      </c>
      <c r="O126" s="36">
        <v>0</v>
      </c>
      <c r="P126" s="43"/>
      <c r="Q126" s="44"/>
      <c r="R126" s="44"/>
    </row>
    <row r="127" spans="1:18" ht="20.100000000000001" customHeight="1">
      <c r="A127" s="39" t="s">
        <v>258</v>
      </c>
      <c r="B127" s="40" t="s">
        <v>259</v>
      </c>
      <c r="C127" s="41"/>
      <c r="D127" s="41"/>
      <c r="E127" s="41"/>
      <c r="F127" s="42">
        <f t="shared" si="3"/>
        <v>11456.066827000001</v>
      </c>
      <c r="G127" s="36">
        <v>0</v>
      </c>
      <c r="H127" s="42">
        <v>11456.066827000001</v>
      </c>
      <c r="I127" s="36">
        <v>0</v>
      </c>
      <c r="J127" s="36">
        <v>0</v>
      </c>
      <c r="K127" s="36">
        <f t="shared" si="4"/>
        <v>0</v>
      </c>
      <c r="L127" s="36">
        <v>0</v>
      </c>
      <c r="M127" s="36">
        <v>0</v>
      </c>
      <c r="N127" s="36">
        <v>0</v>
      </c>
      <c r="O127" s="36">
        <v>0</v>
      </c>
      <c r="P127" s="43"/>
      <c r="Q127" s="44"/>
      <c r="R127" s="44"/>
    </row>
    <row r="128" spans="1:18" ht="20.100000000000001" customHeight="1">
      <c r="A128" s="39" t="s">
        <v>260</v>
      </c>
      <c r="B128" s="40" t="s">
        <v>261</v>
      </c>
      <c r="C128" s="41"/>
      <c r="D128" s="41"/>
      <c r="E128" s="41"/>
      <c r="F128" s="42">
        <f t="shared" si="3"/>
        <v>6828.717807</v>
      </c>
      <c r="G128" s="36">
        <v>0</v>
      </c>
      <c r="H128" s="42">
        <v>6828.717807</v>
      </c>
      <c r="I128" s="36">
        <v>0</v>
      </c>
      <c r="J128" s="36">
        <v>0</v>
      </c>
      <c r="K128" s="36">
        <f t="shared" si="4"/>
        <v>0</v>
      </c>
      <c r="L128" s="36">
        <v>0</v>
      </c>
      <c r="M128" s="36">
        <v>0</v>
      </c>
      <c r="N128" s="36">
        <v>0</v>
      </c>
      <c r="O128" s="36">
        <v>0</v>
      </c>
      <c r="P128" s="43"/>
      <c r="Q128" s="44"/>
      <c r="R128" s="44"/>
    </row>
    <row r="129" spans="1:18" ht="20.100000000000001" customHeight="1">
      <c r="A129" s="39" t="s">
        <v>262</v>
      </c>
      <c r="B129" s="40" t="s">
        <v>263</v>
      </c>
      <c r="C129" s="41"/>
      <c r="D129" s="41"/>
      <c r="E129" s="41"/>
      <c r="F129" s="42">
        <f t="shared" si="3"/>
        <v>9277.4491510000007</v>
      </c>
      <c r="G129" s="36">
        <v>0</v>
      </c>
      <c r="H129" s="42">
        <v>9277.4491510000007</v>
      </c>
      <c r="I129" s="36">
        <v>0</v>
      </c>
      <c r="J129" s="36">
        <v>0</v>
      </c>
      <c r="K129" s="36">
        <f t="shared" si="4"/>
        <v>0</v>
      </c>
      <c r="L129" s="36">
        <v>0</v>
      </c>
      <c r="M129" s="36">
        <v>0</v>
      </c>
      <c r="N129" s="36">
        <v>0</v>
      </c>
      <c r="O129" s="36">
        <v>0</v>
      </c>
      <c r="P129" s="43"/>
      <c r="Q129" s="44"/>
      <c r="R129" s="44"/>
    </row>
    <row r="130" spans="1:18" ht="20.100000000000001" customHeight="1">
      <c r="A130" s="39" t="s">
        <v>264</v>
      </c>
      <c r="B130" s="40" t="s">
        <v>265</v>
      </c>
      <c r="C130" s="41"/>
      <c r="D130" s="41"/>
      <c r="E130" s="41"/>
      <c r="F130" s="42">
        <f t="shared" si="3"/>
        <v>10022.899471999999</v>
      </c>
      <c r="G130" s="36">
        <v>0</v>
      </c>
      <c r="H130" s="42">
        <v>10022.899471999999</v>
      </c>
      <c r="I130" s="36">
        <v>0</v>
      </c>
      <c r="J130" s="36">
        <v>0</v>
      </c>
      <c r="K130" s="36">
        <f t="shared" si="4"/>
        <v>0</v>
      </c>
      <c r="L130" s="36">
        <v>0</v>
      </c>
      <c r="M130" s="36">
        <v>0</v>
      </c>
      <c r="N130" s="36">
        <v>0</v>
      </c>
      <c r="O130" s="36">
        <v>0</v>
      </c>
      <c r="P130" s="43"/>
      <c r="Q130" s="44"/>
      <c r="R130" s="44"/>
    </row>
    <row r="131" spans="1:18" ht="20.100000000000001" customHeight="1">
      <c r="A131" s="39" t="s">
        <v>266</v>
      </c>
      <c r="B131" s="40" t="s">
        <v>267</v>
      </c>
      <c r="C131" s="41"/>
      <c r="D131" s="41"/>
      <c r="E131" s="41"/>
      <c r="F131" s="42">
        <f t="shared" si="3"/>
        <v>4812.9454320000004</v>
      </c>
      <c r="G131" s="36">
        <v>0</v>
      </c>
      <c r="H131" s="42">
        <v>4812.9454320000004</v>
      </c>
      <c r="I131" s="36">
        <v>0</v>
      </c>
      <c r="J131" s="36">
        <v>0</v>
      </c>
      <c r="K131" s="36">
        <f t="shared" si="4"/>
        <v>0</v>
      </c>
      <c r="L131" s="36">
        <v>0</v>
      </c>
      <c r="M131" s="36">
        <v>0</v>
      </c>
      <c r="N131" s="36">
        <v>0</v>
      </c>
      <c r="O131" s="36">
        <v>0</v>
      </c>
      <c r="P131" s="43"/>
      <c r="Q131" s="44"/>
      <c r="R131" s="44"/>
    </row>
    <row r="132" spans="1:18" ht="20.100000000000001" customHeight="1">
      <c r="A132" s="39" t="s">
        <v>268</v>
      </c>
      <c r="B132" s="40" t="s">
        <v>269</v>
      </c>
      <c r="C132" s="41"/>
      <c r="D132" s="41"/>
      <c r="E132" s="41"/>
      <c r="F132" s="42">
        <f t="shared" si="3"/>
        <v>24073.591071999999</v>
      </c>
      <c r="G132" s="36">
        <v>0</v>
      </c>
      <c r="H132" s="42">
        <v>24073.591071999999</v>
      </c>
      <c r="I132" s="36">
        <v>0</v>
      </c>
      <c r="J132" s="36">
        <v>0</v>
      </c>
      <c r="K132" s="36">
        <f t="shared" si="4"/>
        <v>0</v>
      </c>
      <c r="L132" s="36">
        <v>0</v>
      </c>
      <c r="M132" s="36">
        <v>0</v>
      </c>
      <c r="N132" s="36">
        <v>0</v>
      </c>
      <c r="O132" s="36">
        <v>0</v>
      </c>
      <c r="P132" s="43"/>
      <c r="Q132" s="44"/>
      <c r="R132" s="44"/>
    </row>
    <row r="133" spans="1:18" ht="20.100000000000001" customHeight="1">
      <c r="A133" s="39" t="s">
        <v>270</v>
      </c>
      <c r="B133" s="40" t="s">
        <v>271</v>
      </c>
      <c r="C133" s="41"/>
      <c r="D133" s="41"/>
      <c r="E133" s="41"/>
      <c r="F133" s="42">
        <f t="shared" si="3"/>
        <v>6333.9110000000001</v>
      </c>
      <c r="G133" s="36">
        <v>0</v>
      </c>
      <c r="H133" s="42">
        <v>6333.9110000000001</v>
      </c>
      <c r="I133" s="36">
        <v>0</v>
      </c>
      <c r="J133" s="36">
        <v>0</v>
      </c>
      <c r="K133" s="36">
        <f t="shared" si="4"/>
        <v>0</v>
      </c>
      <c r="L133" s="36">
        <v>0</v>
      </c>
      <c r="M133" s="36">
        <v>0</v>
      </c>
      <c r="N133" s="36">
        <v>0</v>
      </c>
      <c r="O133" s="36">
        <v>0</v>
      </c>
      <c r="P133" s="43"/>
      <c r="Q133" s="44"/>
      <c r="R133" s="44"/>
    </row>
    <row r="134" spans="1:18" ht="20.100000000000001" customHeight="1">
      <c r="A134" s="39" t="s">
        <v>272</v>
      </c>
      <c r="B134" s="40" t="s">
        <v>273</v>
      </c>
      <c r="C134" s="41"/>
      <c r="D134" s="41"/>
      <c r="E134" s="41"/>
      <c r="F134" s="42">
        <f t="shared" si="3"/>
        <v>12937.927100000001</v>
      </c>
      <c r="G134" s="36">
        <v>0</v>
      </c>
      <c r="H134" s="42">
        <v>12937.927100000001</v>
      </c>
      <c r="I134" s="36">
        <v>0</v>
      </c>
      <c r="J134" s="36">
        <v>0</v>
      </c>
      <c r="K134" s="36">
        <f t="shared" si="4"/>
        <v>0</v>
      </c>
      <c r="L134" s="36">
        <v>0</v>
      </c>
      <c r="M134" s="36">
        <v>0</v>
      </c>
      <c r="N134" s="36">
        <v>0</v>
      </c>
      <c r="O134" s="36">
        <v>0</v>
      </c>
      <c r="P134" s="43"/>
      <c r="Q134" s="44"/>
      <c r="R134" s="44"/>
    </row>
    <row r="135" spans="1:18" ht="20.100000000000001" customHeight="1">
      <c r="A135" s="39" t="s">
        <v>274</v>
      </c>
      <c r="B135" s="40" t="s">
        <v>275</v>
      </c>
      <c r="C135" s="41"/>
      <c r="D135" s="41"/>
      <c r="E135" s="41"/>
      <c r="F135" s="42">
        <f t="shared" si="3"/>
        <v>9256.5619999999999</v>
      </c>
      <c r="G135" s="36">
        <v>0</v>
      </c>
      <c r="H135" s="42">
        <v>9256.5619999999999</v>
      </c>
      <c r="I135" s="36">
        <v>0</v>
      </c>
      <c r="J135" s="36">
        <v>0</v>
      </c>
      <c r="K135" s="36">
        <f t="shared" si="4"/>
        <v>0</v>
      </c>
      <c r="L135" s="36">
        <v>0</v>
      </c>
      <c r="M135" s="36">
        <v>0</v>
      </c>
      <c r="N135" s="36">
        <v>0</v>
      </c>
      <c r="O135" s="36">
        <v>0</v>
      </c>
      <c r="P135" s="43"/>
      <c r="Q135" s="44"/>
      <c r="R135" s="44"/>
    </row>
    <row r="136" spans="1:18" ht="20.100000000000001" customHeight="1">
      <c r="A136" s="39" t="s">
        <v>276</v>
      </c>
      <c r="B136" s="40" t="s">
        <v>277</v>
      </c>
      <c r="C136" s="41"/>
      <c r="D136" s="41"/>
      <c r="E136" s="41"/>
      <c r="F136" s="42">
        <f t="shared" si="3"/>
        <v>19606.810420000002</v>
      </c>
      <c r="G136" s="36">
        <v>0</v>
      </c>
      <c r="H136" s="42">
        <v>19606.810420000002</v>
      </c>
      <c r="I136" s="36">
        <v>0</v>
      </c>
      <c r="J136" s="36">
        <v>0</v>
      </c>
      <c r="K136" s="36">
        <f t="shared" si="4"/>
        <v>0</v>
      </c>
      <c r="L136" s="36">
        <v>0</v>
      </c>
      <c r="M136" s="36">
        <v>0</v>
      </c>
      <c r="N136" s="36">
        <v>0</v>
      </c>
      <c r="O136" s="36">
        <v>0</v>
      </c>
      <c r="P136" s="43"/>
      <c r="Q136" s="44"/>
      <c r="R136" s="44"/>
    </row>
    <row r="137" spans="1:18" ht="20.100000000000001" customHeight="1">
      <c r="A137" s="39" t="s">
        <v>278</v>
      </c>
      <c r="B137" s="40" t="s">
        <v>279</v>
      </c>
      <c r="C137" s="41"/>
      <c r="D137" s="41"/>
      <c r="E137" s="41"/>
      <c r="F137" s="42">
        <f t="shared" si="3"/>
        <v>4426.6760000000004</v>
      </c>
      <c r="G137" s="36">
        <v>0</v>
      </c>
      <c r="H137" s="42">
        <v>4426.6760000000004</v>
      </c>
      <c r="I137" s="36">
        <v>0</v>
      </c>
      <c r="J137" s="36">
        <v>0</v>
      </c>
      <c r="K137" s="36">
        <f t="shared" si="4"/>
        <v>0</v>
      </c>
      <c r="L137" s="36">
        <v>0</v>
      </c>
      <c r="M137" s="36">
        <v>0</v>
      </c>
      <c r="N137" s="36">
        <v>0</v>
      </c>
      <c r="O137" s="36">
        <v>0</v>
      </c>
      <c r="P137" s="43"/>
      <c r="Q137" s="44"/>
      <c r="R137" s="44"/>
    </row>
    <row r="138" spans="1:18" ht="20.100000000000001" customHeight="1">
      <c r="A138" s="39" t="s">
        <v>280</v>
      </c>
      <c r="B138" s="40" t="s">
        <v>281</v>
      </c>
      <c r="C138" s="41"/>
      <c r="D138" s="41"/>
      <c r="E138" s="41"/>
      <c r="F138" s="42">
        <f t="shared" si="3"/>
        <v>2692.0654960000002</v>
      </c>
      <c r="G138" s="36">
        <v>0</v>
      </c>
      <c r="H138" s="42">
        <v>2692.0654960000002</v>
      </c>
      <c r="I138" s="36">
        <v>0</v>
      </c>
      <c r="J138" s="36">
        <v>0</v>
      </c>
      <c r="K138" s="36">
        <f t="shared" si="4"/>
        <v>0</v>
      </c>
      <c r="L138" s="36">
        <v>0</v>
      </c>
      <c r="M138" s="36">
        <v>0</v>
      </c>
      <c r="N138" s="36">
        <v>0</v>
      </c>
      <c r="O138" s="36">
        <v>0</v>
      </c>
      <c r="P138" s="43"/>
      <c r="Q138" s="44"/>
      <c r="R138" s="44"/>
    </row>
    <row r="139" spans="1:18" ht="20.100000000000001" customHeight="1">
      <c r="A139" s="39" t="s">
        <v>282</v>
      </c>
      <c r="B139" s="40" t="s">
        <v>283</v>
      </c>
      <c r="C139" s="47"/>
      <c r="D139" s="47"/>
      <c r="E139" s="47"/>
      <c r="F139" s="42">
        <f t="shared" si="3"/>
        <v>9061.1350000000002</v>
      </c>
      <c r="G139" s="36">
        <v>0</v>
      </c>
      <c r="H139" s="42">
        <v>9061.1350000000002</v>
      </c>
      <c r="I139" s="36">
        <v>0</v>
      </c>
      <c r="J139" s="36">
        <v>0</v>
      </c>
      <c r="K139" s="36">
        <f t="shared" si="4"/>
        <v>0</v>
      </c>
      <c r="L139" s="36">
        <v>0</v>
      </c>
      <c r="M139" s="36">
        <v>0</v>
      </c>
      <c r="N139" s="36">
        <v>0</v>
      </c>
      <c r="O139" s="36">
        <v>0</v>
      </c>
      <c r="P139" s="43"/>
      <c r="Q139" s="44"/>
      <c r="R139" s="44"/>
    </row>
    <row r="140" spans="1:18" ht="20.100000000000001" customHeight="1">
      <c r="A140" s="39" t="s">
        <v>284</v>
      </c>
      <c r="B140" s="40" t="s">
        <v>285</v>
      </c>
      <c r="C140" s="47"/>
      <c r="D140" s="47"/>
      <c r="E140" s="47"/>
      <c r="F140" s="42">
        <f t="shared" si="3"/>
        <v>9449.5453400000006</v>
      </c>
      <c r="G140" s="36">
        <v>0</v>
      </c>
      <c r="H140" s="42">
        <v>9449.5453400000006</v>
      </c>
      <c r="I140" s="36">
        <v>0</v>
      </c>
      <c r="J140" s="36">
        <v>0</v>
      </c>
      <c r="K140" s="36">
        <f t="shared" si="4"/>
        <v>0</v>
      </c>
      <c r="L140" s="36">
        <v>0</v>
      </c>
      <c r="M140" s="36">
        <v>0</v>
      </c>
      <c r="N140" s="36">
        <v>0</v>
      </c>
      <c r="O140" s="36">
        <v>0</v>
      </c>
      <c r="P140" s="43"/>
      <c r="Q140" s="44"/>
      <c r="R140" s="44"/>
    </row>
    <row r="141" spans="1:18" ht="20.100000000000001" customHeight="1">
      <c r="A141" s="39" t="s">
        <v>286</v>
      </c>
      <c r="B141" s="40" t="s">
        <v>287</v>
      </c>
      <c r="C141" s="47"/>
      <c r="D141" s="47"/>
      <c r="E141" s="47"/>
      <c r="F141" s="42">
        <f t="shared" si="3"/>
        <v>2219.5509999999999</v>
      </c>
      <c r="G141" s="36">
        <v>0</v>
      </c>
      <c r="H141" s="42">
        <v>2219.5509999999999</v>
      </c>
      <c r="I141" s="36">
        <v>0</v>
      </c>
      <c r="J141" s="36">
        <v>0</v>
      </c>
      <c r="K141" s="36">
        <f t="shared" si="4"/>
        <v>0</v>
      </c>
      <c r="L141" s="36">
        <v>0</v>
      </c>
      <c r="M141" s="36">
        <v>0</v>
      </c>
      <c r="N141" s="36">
        <v>0</v>
      </c>
      <c r="O141" s="36">
        <v>0</v>
      </c>
      <c r="P141" s="43"/>
      <c r="Q141" s="44"/>
      <c r="R141" s="44"/>
    </row>
    <row r="142" spans="1:18" ht="20.100000000000001" customHeight="1">
      <c r="A142" s="39" t="s">
        <v>288</v>
      </c>
      <c r="B142" s="40" t="s">
        <v>289</v>
      </c>
      <c r="C142" s="47"/>
      <c r="D142" s="47"/>
      <c r="E142" s="47"/>
      <c r="F142" s="42">
        <f t="shared" si="3"/>
        <v>4896.7729630000003</v>
      </c>
      <c r="G142" s="36">
        <v>0</v>
      </c>
      <c r="H142" s="42">
        <v>4896.7729630000003</v>
      </c>
      <c r="I142" s="36">
        <v>0</v>
      </c>
      <c r="J142" s="36">
        <v>0</v>
      </c>
      <c r="K142" s="36">
        <f t="shared" si="4"/>
        <v>0</v>
      </c>
      <c r="L142" s="36">
        <v>0</v>
      </c>
      <c r="M142" s="36">
        <v>0</v>
      </c>
      <c r="N142" s="36">
        <v>0</v>
      </c>
      <c r="O142" s="36">
        <v>0</v>
      </c>
      <c r="P142" s="43"/>
      <c r="Q142" s="44"/>
      <c r="R142" s="44"/>
    </row>
    <row r="143" spans="1:18" ht="20.100000000000001" customHeight="1">
      <c r="A143" s="39" t="s">
        <v>290</v>
      </c>
      <c r="B143" s="40" t="s">
        <v>291</v>
      </c>
      <c r="C143" s="47"/>
      <c r="D143" s="47"/>
      <c r="E143" s="47"/>
      <c r="F143" s="42">
        <f t="shared" ref="F143:F187" si="5">+H143+K143</f>
        <v>5688.4515279999996</v>
      </c>
      <c r="G143" s="36">
        <v>0</v>
      </c>
      <c r="H143" s="42">
        <v>5688.4515279999996</v>
      </c>
      <c r="I143" s="36">
        <v>0</v>
      </c>
      <c r="J143" s="36">
        <v>0</v>
      </c>
      <c r="K143" s="36">
        <f t="shared" ref="K143:K191" si="6">+L143+M143</f>
        <v>0</v>
      </c>
      <c r="L143" s="36">
        <v>0</v>
      </c>
      <c r="M143" s="36">
        <v>0</v>
      </c>
      <c r="N143" s="36">
        <v>0</v>
      </c>
      <c r="O143" s="36">
        <v>0</v>
      </c>
      <c r="P143" s="43"/>
      <c r="Q143" s="44"/>
      <c r="R143" s="44"/>
    </row>
    <row r="144" spans="1:18" ht="20.100000000000001" customHeight="1">
      <c r="A144" s="39" t="s">
        <v>292</v>
      </c>
      <c r="B144" s="40" t="s">
        <v>293</v>
      </c>
      <c r="C144" s="47"/>
      <c r="D144" s="47"/>
      <c r="E144" s="47"/>
      <c r="F144" s="42">
        <f t="shared" si="5"/>
        <v>5819.848</v>
      </c>
      <c r="G144" s="36">
        <v>0</v>
      </c>
      <c r="H144" s="42">
        <v>5819.848</v>
      </c>
      <c r="I144" s="36">
        <v>0</v>
      </c>
      <c r="J144" s="36">
        <v>0</v>
      </c>
      <c r="K144" s="36">
        <f t="shared" si="6"/>
        <v>0</v>
      </c>
      <c r="L144" s="36">
        <v>0</v>
      </c>
      <c r="M144" s="36">
        <v>0</v>
      </c>
      <c r="N144" s="36">
        <v>0</v>
      </c>
      <c r="O144" s="36">
        <v>0</v>
      </c>
      <c r="P144" s="43"/>
      <c r="Q144" s="44"/>
      <c r="R144" s="44"/>
    </row>
    <row r="145" spans="1:18" ht="20.100000000000001" customHeight="1">
      <c r="A145" s="39" t="s">
        <v>294</v>
      </c>
      <c r="B145" s="40" t="s">
        <v>295</v>
      </c>
      <c r="C145" s="47"/>
      <c r="D145" s="47"/>
      <c r="E145" s="47"/>
      <c r="F145" s="42">
        <f t="shared" si="5"/>
        <v>12389.595631</v>
      </c>
      <c r="G145" s="36">
        <v>0</v>
      </c>
      <c r="H145" s="42">
        <v>12389.595631</v>
      </c>
      <c r="I145" s="36">
        <v>0</v>
      </c>
      <c r="J145" s="36">
        <v>0</v>
      </c>
      <c r="K145" s="36">
        <f t="shared" si="6"/>
        <v>0</v>
      </c>
      <c r="L145" s="36">
        <v>0</v>
      </c>
      <c r="M145" s="36">
        <v>0</v>
      </c>
      <c r="N145" s="36">
        <v>0</v>
      </c>
      <c r="O145" s="36">
        <v>0</v>
      </c>
      <c r="P145" s="43"/>
      <c r="Q145" s="44"/>
      <c r="R145" s="44"/>
    </row>
    <row r="146" spans="1:18" ht="20.100000000000001" customHeight="1">
      <c r="A146" s="39" t="s">
        <v>296</v>
      </c>
      <c r="B146" s="40" t="s">
        <v>297</v>
      </c>
      <c r="C146" s="47"/>
      <c r="D146" s="47"/>
      <c r="E146" s="47"/>
      <c r="F146" s="42">
        <f t="shared" si="5"/>
        <v>8538.0509999999995</v>
      </c>
      <c r="G146" s="36">
        <v>0</v>
      </c>
      <c r="H146" s="42">
        <v>8538.0509999999995</v>
      </c>
      <c r="I146" s="36">
        <v>0</v>
      </c>
      <c r="J146" s="36">
        <v>0</v>
      </c>
      <c r="K146" s="36">
        <f t="shared" si="6"/>
        <v>0</v>
      </c>
      <c r="L146" s="36">
        <v>0</v>
      </c>
      <c r="M146" s="36">
        <v>0</v>
      </c>
      <c r="N146" s="36">
        <v>0</v>
      </c>
      <c r="O146" s="36">
        <v>0</v>
      </c>
      <c r="P146" s="43"/>
      <c r="Q146" s="44"/>
      <c r="R146" s="44"/>
    </row>
    <row r="147" spans="1:18" ht="20.100000000000001" customHeight="1">
      <c r="A147" s="39" t="s">
        <v>298</v>
      </c>
      <c r="B147" s="40" t="s">
        <v>299</v>
      </c>
      <c r="C147" s="47"/>
      <c r="D147" s="47"/>
      <c r="E147" s="47"/>
      <c r="F147" s="42">
        <f t="shared" si="5"/>
        <v>7164.5230000000001</v>
      </c>
      <c r="G147" s="36">
        <v>0</v>
      </c>
      <c r="H147" s="42">
        <v>7164.5230000000001</v>
      </c>
      <c r="I147" s="36">
        <v>0</v>
      </c>
      <c r="J147" s="36">
        <v>0</v>
      </c>
      <c r="K147" s="36">
        <f t="shared" si="6"/>
        <v>0</v>
      </c>
      <c r="L147" s="36">
        <v>0</v>
      </c>
      <c r="M147" s="36">
        <v>0</v>
      </c>
      <c r="N147" s="36">
        <v>0</v>
      </c>
      <c r="O147" s="36">
        <v>0</v>
      </c>
      <c r="P147" s="43"/>
      <c r="Q147" s="44"/>
      <c r="R147" s="44"/>
    </row>
    <row r="148" spans="1:18" ht="20.100000000000001" customHeight="1">
      <c r="A148" s="39" t="s">
        <v>300</v>
      </c>
      <c r="B148" s="40" t="s">
        <v>301</v>
      </c>
      <c r="C148" s="47"/>
      <c r="D148" s="47"/>
      <c r="E148" s="47"/>
      <c r="F148" s="42">
        <f t="shared" si="5"/>
        <v>8889.7270000000008</v>
      </c>
      <c r="G148" s="36">
        <v>0</v>
      </c>
      <c r="H148" s="42">
        <v>8889.7270000000008</v>
      </c>
      <c r="I148" s="36">
        <v>0</v>
      </c>
      <c r="J148" s="36">
        <v>0</v>
      </c>
      <c r="K148" s="36">
        <f t="shared" si="6"/>
        <v>0</v>
      </c>
      <c r="L148" s="36">
        <v>0</v>
      </c>
      <c r="M148" s="36">
        <v>0</v>
      </c>
      <c r="N148" s="36">
        <v>0</v>
      </c>
      <c r="O148" s="36">
        <v>0</v>
      </c>
      <c r="P148" s="43"/>
      <c r="Q148" s="44"/>
      <c r="R148" s="44"/>
    </row>
    <row r="149" spans="1:18" ht="20.100000000000001" customHeight="1">
      <c r="A149" s="39" t="s">
        <v>302</v>
      </c>
      <c r="B149" s="40" t="s">
        <v>303</v>
      </c>
      <c r="C149" s="47"/>
      <c r="D149" s="47"/>
      <c r="E149" s="47"/>
      <c r="F149" s="42">
        <f t="shared" si="5"/>
        <v>2419.0647020000001</v>
      </c>
      <c r="G149" s="36">
        <v>0</v>
      </c>
      <c r="H149" s="42">
        <v>2419.0647020000001</v>
      </c>
      <c r="I149" s="36">
        <v>0</v>
      </c>
      <c r="J149" s="36">
        <v>0</v>
      </c>
      <c r="K149" s="36">
        <f t="shared" si="6"/>
        <v>0</v>
      </c>
      <c r="L149" s="36">
        <v>0</v>
      </c>
      <c r="M149" s="36">
        <v>0</v>
      </c>
      <c r="N149" s="36">
        <v>0</v>
      </c>
      <c r="O149" s="36">
        <v>0</v>
      </c>
      <c r="P149" s="43"/>
      <c r="Q149" s="44"/>
      <c r="R149" s="44"/>
    </row>
    <row r="150" spans="1:18" ht="20.100000000000001" customHeight="1">
      <c r="A150" s="39" t="s">
        <v>304</v>
      </c>
      <c r="B150" s="40" t="s">
        <v>305</v>
      </c>
      <c r="C150" s="47"/>
      <c r="D150" s="47"/>
      <c r="E150" s="47"/>
      <c r="F150" s="42">
        <f t="shared" si="5"/>
        <v>4921.1049999999996</v>
      </c>
      <c r="G150" s="36">
        <v>0</v>
      </c>
      <c r="H150" s="42">
        <v>4921.1049999999996</v>
      </c>
      <c r="I150" s="36">
        <v>0</v>
      </c>
      <c r="J150" s="36">
        <v>0</v>
      </c>
      <c r="K150" s="36">
        <f t="shared" si="6"/>
        <v>0</v>
      </c>
      <c r="L150" s="36">
        <v>0</v>
      </c>
      <c r="M150" s="36">
        <v>0</v>
      </c>
      <c r="N150" s="36">
        <v>0</v>
      </c>
      <c r="O150" s="36">
        <v>0</v>
      </c>
      <c r="P150" s="43"/>
      <c r="Q150" s="44"/>
      <c r="R150" s="44"/>
    </row>
    <row r="151" spans="1:18" ht="20.100000000000001" customHeight="1">
      <c r="A151" s="39" t="s">
        <v>306</v>
      </c>
      <c r="B151" s="40" t="s">
        <v>307</v>
      </c>
      <c r="C151" s="47"/>
      <c r="D151" s="47"/>
      <c r="E151" s="47"/>
      <c r="F151" s="42">
        <f t="shared" si="5"/>
        <v>8445.3244539999996</v>
      </c>
      <c r="G151" s="36">
        <v>0</v>
      </c>
      <c r="H151" s="42">
        <v>8445.3244539999996</v>
      </c>
      <c r="I151" s="36">
        <v>0</v>
      </c>
      <c r="J151" s="36">
        <v>0</v>
      </c>
      <c r="K151" s="36">
        <f t="shared" si="6"/>
        <v>0</v>
      </c>
      <c r="L151" s="36">
        <v>0</v>
      </c>
      <c r="M151" s="36">
        <v>0</v>
      </c>
      <c r="N151" s="36">
        <v>0</v>
      </c>
      <c r="O151" s="36">
        <v>0</v>
      </c>
      <c r="P151" s="43"/>
      <c r="Q151" s="44"/>
      <c r="R151" s="44"/>
    </row>
    <row r="152" spans="1:18" ht="20.100000000000001" customHeight="1">
      <c r="A152" s="39" t="s">
        <v>308</v>
      </c>
      <c r="B152" s="40" t="s">
        <v>309</v>
      </c>
      <c r="C152" s="47"/>
      <c r="D152" s="47"/>
      <c r="E152" s="47"/>
      <c r="F152" s="42">
        <f t="shared" si="5"/>
        <v>3017.7710000000002</v>
      </c>
      <c r="G152" s="36">
        <v>0</v>
      </c>
      <c r="H152" s="42">
        <v>3017.7710000000002</v>
      </c>
      <c r="I152" s="36">
        <v>0</v>
      </c>
      <c r="J152" s="36">
        <v>0</v>
      </c>
      <c r="K152" s="36">
        <f t="shared" si="6"/>
        <v>0</v>
      </c>
      <c r="L152" s="36">
        <v>0</v>
      </c>
      <c r="M152" s="36">
        <v>0</v>
      </c>
      <c r="N152" s="36">
        <v>0</v>
      </c>
      <c r="O152" s="36">
        <v>0</v>
      </c>
      <c r="P152" s="43"/>
      <c r="Q152" s="44"/>
      <c r="R152" s="44"/>
    </row>
    <row r="153" spans="1:18" ht="20.100000000000001" customHeight="1">
      <c r="A153" s="39" t="s">
        <v>310</v>
      </c>
      <c r="B153" s="40" t="s">
        <v>311</v>
      </c>
      <c r="C153" s="47"/>
      <c r="D153" s="47"/>
      <c r="E153" s="47"/>
      <c r="F153" s="42">
        <f t="shared" si="5"/>
        <v>1999.857</v>
      </c>
      <c r="G153" s="36">
        <v>0</v>
      </c>
      <c r="H153" s="42">
        <v>1999.857</v>
      </c>
      <c r="I153" s="36">
        <v>0</v>
      </c>
      <c r="J153" s="36">
        <v>0</v>
      </c>
      <c r="K153" s="36">
        <f t="shared" si="6"/>
        <v>0</v>
      </c>
      <c r="L153" s="36">
        <v>0</v>
      </c>
      <c r="M153" s="36">
        <v>0</v>
      </c>
      <c r="N153" s="36">
        <v>0</v>
      </c>
      <c r="O153" s="36">
        <v>0</v>
      </c>
      <c r="P153" s="43"/>
      <c r="Q153" s="44"/>
      <c r="R153" s="44"/>
    </row>
    <row r="154" spans="1:18" ht="20.100000000000001" customHeight="1">
      <c r="A154" s="39" t="s">
        <v>312</v>
      </c>
      <c r="B154" s="40" t="s">
        <v>313</v>
      </c>
      <c r="C154" s="47"/>
      <c r="D154" s="47"/>
      <c r="E154" s="47"/>
      <c r="F154" s="42">
        <f t="shared" si="5"/>
        <v>7067.2820149999998</v>
      </c>
      <c r="G154" s="36">
        <v>0</v>
      </c>
      <c r="H154" s="42">
        <v>7067.2820149999998</v>
      </c>
      <c r="I154" s="36">
        <v>0</v>
      </c>
      <c r="J154" s="36">
        <v>0</v>
      </c>
      <c r="K154" s="36">
        <f t="shared" si="6"/>
        <v>0</v>
      </c>
      <c r="L154" s="36">
        <v>0</v>
      </c>
      <c r="M154" s="36">
        <v>0</v>
      </c>
      <c r="N154" s="36">
        <v>0</v>
      </c>
      <c r="O154" s="36">
        <v>0</v>
      </c>
      <c r="P154" s="43"/>
      <c r="Q154" s="44"/>
      <c r="R154" s="44"/>
    </row>
    <row r="155" spans="1:18" ht="20.100000000000001" customHeight="1">
      <c r="A155" s="39" t="s">
        <v>314</v>
      </c>
      <c r="B155" s="40" t="s">
        <v>315</v>
      </c>
      <c r="C155" s="47"/>
      <c r="D155" s="47"/>
      <c r="E155" s="47"/>
      <c r="F155" s="42">
        <f t="shared" si="5"/>
        <v>8972.7739999999994</v>
      </c>
      <c r="G155" s="36">
        <v>0</v>
      </c>
      <c r="H155" s="42">
        <v>8972.7739999999994</v>
      </c>
      <c r="I155" s="36">
        <v>0</v>
      </c>
      <c r="J155" s="36">
        <v>0</v>
      </c>
      <c r="K155" s="36">
        <f t="shared" si="6"/>
        <v>0</v>
      </c>
      <c r="L155" s="36">
        <v>0</v>
      </c>
      <c r="M155" s="36">
        <v>0</v>
      </c>
      <c r="N155" s="36">
        <v>0</v>
      </c>
      <c r="O155" s="36">
        <v>0</v>
      </c>
      <c r="P155" s="43"/>
      <c r="Q155" s="44"/>
      <c r="R155" s="44"/>
    </row>
    <row r="156" spans="1:18" ht="20.100000000000001" customHeight="1">
      <c r="A156" s="39" t="s">
        <v>316</v>
      </c>
      <c r="B156" s="40" t="s">
        <v>317</v>
      </c>
      <c r="C156" s="47"/>
      <c r="D156" s="47"/>
      <c r="E156" s="47"/>
      <c r="F156" s="42">
        <f t="shared" si="5"/>
        <v>7440.293592</v>
      </c>
      <c r="G156" s="36">
        <v>0</v>
      </c>
      <c r="H156" s="42">
        <v>7440.293592</v>
      </c>
      <c r="I156" s="36">
        <v>0</v>
      </c>
      <c r="J156" s="36">
        <v>0</v>
      </c>
      <c r="K156" s="36">
        <f t="shared" si="6"/>
        <v>0</v>
      </c>
      <c r="L156" s="36">
        <v>0</v>
      </c>
      <c r="M156" s="36">
        <v>0</v>
      </c>
      <c r="N156" s="36">
        <v>0</v>
      </c>
      <c r="O156" s="36">
        <v>0</v>
      </c>
      <c r="P156" s="43"/>
      <c r="Q156" s="44"/>
      <c r="R156" s="44"/>
    </row>
    <row r="157" spans="1:18" ht="20.100000000000001" customHeight="1">
      <c r="A157" s="39" t="s">
        <v>318</v>
      </c>
      <c r="B157" s="40" t="s">
        <v>319</v>
      </c>
      <c r="C157" s="47"/>
      <c r="D157" s="47"/>
      <c r="E157" s="47"/>
      <c r="F157" s="42">
        <f t="shared" si="5"/>
        <v>4195.5609370000002</v>
      </c>
      <c r="G157" s="36">
        <v>0</v>
      </c>
      <c r="H157" s="42">
        <v>4195.5609370000002</v>
      </c>
      <c r="I157" s="36">
        <v>0</v>
      </c>
      <c r="J157" s="36">
        <v>0</v>
      </c>
      <c r="K157" s="36">
        <f t="shared" si="6"/>
        <v>0</v>
      </c>
      <c r="L157" s="36">
        <v>0</v>
      </c>
      <c r="M157" s="36">
        <v>0</v>
      </c>
      <c r="N157" s="36">
        <v>0</v>
      </c>
      <c r="O157" s="36">
        <v>0</v>
      </c>
      <c r="P157" s="43"/>
      <c r="Q157" s="44"/>
      <c r="R157" s="44"/>
    </row>
    <row r="158" spans="1:18" ht="20.100000000000001" customHeight="1">
      <c r="A158" s="39" t="s">
        <v>320</v>
      </c>
      <c r="B158" s="40" t="s">
        <v>321</v>
      </c>
      <c r="C158" s="47"/>
      <c r="D158" s="47"/>
      <c r="E158" s="47"/>
      <c r="F158" s="42">
        <f t="shared" si="5"/>
        <v>15511.201304</v>
      </c>
      <c r="G158" s="36">
        <v>0</v>
      </c>
      <c r="H158" s="42">
        <v>15511.201304</v>
      </c>
      <c r="I158" s="36">
        <v>0</v>
      </c>
      <c r="J158" s="36">
        <v>0</v>
      </c>
      <c r="K158" s="36">
        <f t="shared" si="6"/>
        <v>0</v>
      </c>
      <c r="L158" s="36">
        <v>0</v>
      </c>
      <c r="M158" s="36">
        <v>0</v>
      </c>
      <c r="N158" s="36">
        <v>0</v>
      </c>
      <c r="O158" s="36">
        <v>0</v>
      </c>
      <c r="P158" s="43"/>
      <c r="Q158" s="44"/>
      <c r="R158" s="44"/>
    </row>
    <row r="159" spans="1:18" ht="20.100000000000001" customHeight="1">
      <c r="A159" s="39" t="s">
        <v>322</v>
      </c>
      <c r="B159" s="40" t="s">
        <v>323</v>
      </c>
      <c r="C159" s="47"/>
      <c r="D159" s="47"/>
      <c r="E159" s="47"/>
      <c r="F159" s="42">
        <f t="shared" si="5"/>
        <v>9373.5494999999992</v>
      </c>
      <c r="G159" s="36">
        <v>0</v>
      </c>
      <c r="H159" s="42">
        <v>9373.5494999999992</v>
      </c>
      <c r="I159" s="36">
        <v>0</v>
      </c>
      <c r="J159" s="36">
        <v>0</v>
      </c>
      <c r="K159" s="36">
        <f t="shared" si="6"/>
        <v>0</v>
      </c>
      <c r="L159" s="36">
        <v>0</v>
      </c>
      <c r="M159" s="36">
        <v>0</v>
      </c>
      <c r="N159" s="36">
        <v>0</v>
      </c>
      <c r="O159" s="36">
        <v>0</v>
      </c>
      <c r="P159" s="43"/>
      <c r="Q159" s="44"/>
      <c r="R159" s="44"/>
    </row>
    <row r="160" spans="1:18" ht="20.100000000000001" customHeight="1">
      <c r="A160" s="39" t="s">
        <v>324</v>
      </c>
      <c r="B160" s="40" t="s">
        <v>325</v>
      </c>
      <c r="C160" s="47"/>
      <c r="D160" s="47"/>
      <c r="E160" s="47"/>
      <c r="F160" s="42">
        <f t="shared" si="5"/>
        <v>20.852</v>
      </c>
      <c r="G160" s="36">
        <v>0</v>
      </c>
      <c r="H160" s="42">
        <v>20.852</v>
      </c>
      <c r="I160" s="36">
        <v>0</v>
      </c>
      <c r="J160" s="36">
        <v>0</v>
      </c>
      <c r="K160" s="36">
        <f t="shared" si="6"/>
        <v>0</v>
      </c>
      <c r="L160" s="36">
        <v>0</v>
      </c>
      <c r="M160" s="36">
        <v>0</v>
      </c>
      <c r="N160" s="36">
        <v>0</v>
      </c>
      <c r="O160" s="36">
        <v>0</v>
      </c>
      <c r="P160" s="43"/>
      <c r="Q160" s="44"/>
      <c r="R160" s="44"/>
    </row>
    <row r="161" spans="1:18" ht="20.100000000000001" customHeight="1">
      <c r="A161" s="39" t="s">
        <v>326</v>
      </c>
      <c r="B161" s="40" t="s">
        <v>327</v>
      </c>
      <c r="C161" s="47"/>
      <c r="D161" s="47"/>
      <c r="E161" s="47"/>
      <c r="F161" s="42">
        <f>+H161+K161</f>
        <v>3508.5186119999998</v>
      </c>
      <c r="G161" s="36">
        <v>0</v>
      </c>
      <c r="H161" s="42">
        <v>1258.9086119999999</v>
      </c>
      <c r="I161" s="36">
        <v>0</v>
      </c>
      <c r="J161" s="36">
        <v>0</v>
      </c>
      <c r="K161" s="46">
        <f t="shared" si="6"/>
        <v>2249.61</v>
      </c>
      <c r="L161" s="36">
        <v>0</v>
      </c>
      <c r="M161" s="42">
        <v>2249.61</v>
      </c>
      <c r="N161" s="36">
        <v>0</v>
      </c>
      <c r="O161" s="36">
        <v>0</v>
      </c>
      <c r="P161" s="43"/>
      <c r="Q161" s="44"/>
      <c r="R161" s="44"/>
    </row>
    <row r="162" spans="1:18" ht="20.100000000000001" customHeight="1">
      <c r="A162" s="39" t="s">
        <v>328</v>
      </c>
      <c r="B162" s="40" t="s">
        <v>329</v>
      </c>
      <c r="C162" s="47"/>
      <c r="D162" s="47"/>
      <c r="E162" s="47"/>
      <c r="F162" s="42">
        <f t="shared" si="5"/>
        <v>18067.768889999999</v>
      </c>
      <c r="G162" s="36">
        <v>0</v>
      </c>
      <c r="H162" s="42">
        <v>18067.768889999999</v>
      </c>
      <c r="I162" s="36">
        <v>0</v>
      </c>
      <c r="J162" s="36">
        <v>0</v>
      </c>
      <c r="K162" s="36">
        <f t="shared" si="6"/>
        <v>0</v>
      </c>
      <c r="L162" s="36">
        <v>0</v>
      </c>
      <c r="M162" s="36">
        <v>0</v>
      </c>
      <c r="N162" s="36">
        <v>0</v>
      </c>
      <c r="O162" s="36">
        <v>0</v>
      </c>
      <c r="P162" s="43"/>
      <c r="Q162" s="44"/>
      <c r="R162" s="44"/>
    </row>
    <row r="163" spans="1:18" ht="20.100000000000001" customHeight="1">
      <c r="A163" s="39" t="s">
        <v>330</v>
      </c>
      <c r="B163" s="40" t="s">
        <v>331</v>
      </c>
      <c r="C163" s="47"/>
      <c r="D163" s="47"/>
      <c r="E163" s="47"/>
      <c r="F163" s="42">
        <f t="shared" si="5"/>
        <v>423.474557</v>
      </c>
      <c r="G163" s="36">
        <v>0</v>
      </c>
      <c r="H163" s="42">
        <v>423.474557</v>
      </c>
      <c r="I163" s="36">
        <v>0</v>
      </c>
      <c r="J163" s="36">
        <v>0</v>
      </c>
      <c r="K163" s="36">
        <f t="shared" si="6"/>
        <v>0</v>
      </c>
      <c r="L163" s="36">
        <v>0</v>
      </c>
      <c r="M163" s="36">
        <v>0</v>
      </c>
      <c r="N163" s="36">
        <v>0</v>
      </c>
      <c r="O163" s="36">
        <v>0</v>
      </c>
      <c r="P163" s="43"/>
      <c r="Q163" s="44"/>
      <c r="R163" s="44"/>
    </row>
    <row r="164" spans="1:18" ht="20.100000000000001" customHeight="1">
      <c r="A164" s="39" t="s">
        <v>332</v>
      </c>
      <c r="B164" s="40" t="s">
        <v>333</v>
      </c>
      <c r="C164" s="47"/>
      <c r="D164" s="47"/>
      <c r="E164" s="47"/>
      <c r="F164" s="42">
        <f>+H164+K164</f>
        <v>75554.816185000003</v>
      </c>
      <c r="G164" s="36">
        <v>0</v>
      </c>
      <c r="H164" s="42">
        <f>8568.90239+66665.913795</f>
        <v>75234.816185000003</v>
      </c>
      <c r="I164" s="36">
        <v>0</v>
      </c>
      <c r="J164" s="36">
        <v>0</v>
      </c>
      <c r="K164" s="46">
        <f t="shared" si="6"/>
        <v>320</v>
      </c>
      <c r="L164" s="36">
        <v>0</v>
      </c>
      <c r="M164" s="42">
        <v>320</v>
      </c>
      <c r="N164" s="36">
        <v>0</v>
      </c>
      <c r="O164" s="36">
        <v>0</v>
      </c>
      <c r="P164" s="43"/>
      <c r="Q164" s="44"/>
      <c r="R164" s="44"/>
    </row>
    <row r="165" spans="1:18" ht="20.100000000000001" customHeight="1">
      <c r="A165" s="39" t="s">
        <v>334</v>
      </c>
      <c r="B165" s="40" t="s">
        <v>335</v>
      </c>
      <c r="C165" s="47"/>
      <c r="D165" s="47"/>
      <c r="E165" s="47"/>
      <c r="F165" s="42">
        <f t="shared" si="5"/>
        <v>30374.217984999999</v>
      </c>
      <c r="G165" s="36">
        <v>0</v>
      </c>
      <c r="H165" s="42">
        <v>30374.217984999999</v>
      </c>
      <c r="I165" s="36">
        <v>0</v>
      </c>
      <c r="J165" s="36">
        <v>0</v>
      </c>
      <c r="K165" s="36">
        <f t="shared" si="6"/>
        <v>0</v>
      </c>
      <c r="L165" s="36">
        <v>0</v>
      </c>
      <c r="M165" s="36">
        <v>0</v>
      </c>
      <c r="N165" s="36">
        <v>0</v>
      </c>
      <c r="O165" s="36">
        <v>0</v>
      </c>
      <c r="P165" s="43"/>
      <c r="Q165" s="44"/>
      <c r="R165" s="44"/>
    </row>
    <row r="166" spans="1:18" ht="20.100000000000001" customHeight="1">
      <c r="A166" s="39" t="s">
        <v>336</v>
      </c>
      <c r="B166" s="40" t="s">
        <v>337</v>
      </c>
      <c r="C166" s="47"/>
      <c r="D166" s="47"/>
      <c r="E166" s="47"/>
      <c r="F166" s="42">
        <f t="shared" si="5"/>
        <v>5102.6343980000001</v>
      </c>
      <c r="G166" s="36">
        <v>0</v>
      </c>
      <c r="H166" s="42">
        <v>5102.6343980000001</v>
      </c>
      <c r="I166" s="36">
        <v>0</v>
      </c>
      <c r="J166" s="36">
        <v>0</v>
      </c>
      <c r="K166" s="36">
        <f t="shared" si="6"/>
        <v>0</v>
      </c>
      <c r="L166" s="36">
        <v>0</v>
      </c>
      <c r="M166" s="36">
        <v>0</v>
      </c>
      <c r="N166" s="36">
        <v>0</v>
      </c>
      <c r="O166" s="36">
        <v>0</v>
      </c>
      <c r="P166" s="43"/>
      <c r="Q166" s="44"/>
      <c r="R166" s="44"/>
    </row>
    <row r="167" spans="1:18" ht="20.100000000000001" customHeight="1">
      <c r="A167" s="39" t="s">
        <v>338</v>
      </c>
      <c r="B167" s="40" t="s">
        <v>339</v>
      </c>
      <c r="C167" s="47"/>
      <c r="D167" s="47"/>
      <c r="E167" s="47"/>
      <c r="F167" s="42">
        <f t="shared" si="5"/>
        <v>4969.7657479999998</v>
      </c>
      <c r="G167" s="36">
        <v>0</v>
      </c>
      <c r="H167" s="42">
        <v>4969.7657479999998</v>
      </c>
      <c r="I167" s="36">
        <v>0</v>
      </c>
      <c r="J167" s="36">
        <v>0</v>
      </c>
      <c r="K167" s="36">
        <f t="shared" si="6"/>
        <v>0</v>
      </c>
      <c r="L167" s="36">
        <v>0</v>
      </c>
      <c r="M167" s="36">
        <v>0</v>
      </c>
      <c r="N167" s="36">
        <v>0</v>
      </c>
      <c r="O167" s="36">
        <v>0</v>
      </c>
      <c r="P167" s="43"/>
      <c r="Q167" s="44"/>
      <c r="R167" s="44"/>
    </row>
    <row r="168" spans="1:18" ht="20.100000000000001" customHeight="1">
      <c r="A168" s="39" t="s">
        <v>340</v>
      </c>
      <c r="B168" s="40" t="s">
        <v>341</v>
      </c>
      <c r="C168" s="47"/>
      <c r="D168" s="47"/>
      <c r="E168" s="47"/>
      <c r="F168" s="42">
        <f t="shared" si="5"/>
        <v>26530.570935</v>
      </c>
      <c r="G168" s="36">
        <v>0</v>
      </c>
      <c r="H168" s="42">
        <v>26530.570935</v>
      </c>
      <c r="I168" s="36">
        <v>0</v>
      </c>
      <c r="J168" s="36">
        <v>0</v>
      </c>
      <c r="K168" s="36">
        <f t="shared" si="6"/>
        <v>0</v>
      </c>
      <c r="L168" s="36">
        <v>0</v>
      </c>
      <c r="M168" s="36">
        <v>0</v>
      </c>
      <c r="N168" s="36">
        <v>0</v>
      </c>
      <c r="O168" s="36">
        <v>0</v>
      </c>
      <c r="P168" s="43"/>
      <c r="Q168" s="44"/>
      <c r="R168" s="44"/>
    </row>
    <row r="169" spans="1:18" ht="20.100000000000001" customHeight="1">
      <c r="A169" s="39" t="s">
        <v>342</v>
      </c>
      <c r="B169" s="40" t="s">
        <v>343</v>
      </c>
      <c r="C169" s="47"/>
      <c r="D169" s="47"/>
      <c r="E169" s="47"/>
      <c r="F169" s="42">
        <f t="shared" si="5"/>
        <v>3876.022751</v>
      </c>
      <c r="G169" s="36">
        <v>0</v>
      </c>
      <c r="H169" s="42">
        <v>3876.022751</v>
      </c>
      <c r="I169" s="36">
        <v>0</v>
      </c>
      <c r="J169" s="36">
        <v>0</v>
      </c>
      <c r="K169" s="36">
        <f t="shared" si="6"/>
        <v>0</v>
      </c>
      <c r="L169" s="36">
        <v>0</v>
      </c>
      <c r="M169" s="36">
        <v>0</v>
      </c>
      <c r="N169" s="36">
        <v>0</v>
      </c>
      <c r="O169" s="36">
        <v>0</v>
      </c>
      <c r="P169" s="43"/>
      <c r="Q169" s="44"/>
      <c r="R169" s="44"/>
    </row>
    <row r="170" spans="1:18" ht="20.100000000000001" customHeight="1">
      <c r="A170" s="39" t="s">
        <v>344</v>
      </c>
      <c r="B170" s="40" t="s">
        <v>345</v>
      </c>
      <c r="C170" s="47"/>
      <c r="D170" s="47"/>
      <c r="E170" s="47"/>
      <c r="F170" s="42">
        <f t="shared" si="5"/>
        <v>2826.9877799999999</v>
      </c>
      <c r="G170" s="36">
        <v>0</v>
      </c>
      <c r="H170" s="42">
        <v>2826.9877799999999</v>
      </c>
      <c r="I170" s="36">
        <v>0</v>
      </c>
      <c r="J170" s="36">
        <v>0</v>
      </c>
      <c r="K170" s="36">
        <f t="shared" si="6"/>
        <v>0</v>
      </c>
      <c r="L170" s="36">
        <v>0</v>
      </c>
      <c r="M170" s="36">
        <v>0</v>
      </c>
      <c r="N170" s="36">
        <v>0</v>
      </c>
      <c r="O170" s="36">
        <v>0</v>
      </c>
      <c r="P170" s="43"/>
      <c r="Q170" s="44"/>
      <c r="R170" s="44"/>
    </row>
    <row r="171" spans="1:18" ht="20.100000000000001" customHeight="1">
      <c r="A171" s="39" t="s">
        <v>346</v>
      </c>
      <c r="B171" s="40" t="s">
        <v>347</v>
      </c>
      <c r="C171" s="47"/>
      <c r="D171" s="47"/>
      <c r="E171" s="47"/>
      <c r="F171" s="42">
        <f>+H171+K171</f>
        <v>4413.6693869999999</v>
      </c>
      <c r="G171" s="36">
        <v>0</v>
      </c>
      <c r="H171" s="42">
        <v>4131.0993870000002</v>
      </c>
      <c r="I171" s="36">
        <v>0</v>
      </c>
      <c r="J171" s="36">
        <v>0</v>
      </c>
      <c r="K171" s="46">
        <f t="shared" si="6"/>
        <v>282.57</v>
      </c>
      <c r="L171" s="36">
        <v>0</v>
      </c>
      <c r="M171" s="42">
        <v>282.57</v>
      </c>
      <c r="N171" s="36">
        <v>0</v>
      </c>
      <c r="O171" s="36">
        <v>0</v>
      </c>
      <c r="P171" s="43"/>
      <c r="Q171" s="44"/>
      <c r="R171" s="44"/>
    </row>
    <row r="172" spans="1:18" ht="20.100000000000001" customHeight="1">
      <c r="A172" s="39" t="s">
        <v>348</v>
      </c>
      <c r="B172" s="40" t="s">
        <v>349</v>
      </c>
      <c r="C172" s="47"/>
      <c r="D172" s="47"/>
      <c r="E172" s="47"/>
      <c r="F172" s="42">
        <f t="shared" si="5"/>
        <v>6158.5144280000004</v>
      </c>
      <c r="G172" s="36">
        <v>0</v>
      </c>
      <c r="H172" s="42">
        <v>6158.5144280000004</v>
      </c>
      <c r="I172" s="36">
        <v>0</v>
      </c>
      <c r="J172" s="36">
        <v>0</v>
      </c>
      <c r="K172" s="36">
        <f t="shared" si="6"/>
        <v>0</v>
      </c>
      <c r="L172" s="36">
        <v>0</v>
      </c>
      <c r="M172" s="36">
        <v>0</v>
      </c>
      <c r="N172" s="36">
        <v>0</v>
      </c>
      <c r="O172" s="36">
        <v>0</v>
      </c>
      <c r="P172" s="43"/>
      <c r="Q172" s="44"/>
      <c r="R172" s="44"/>
    </row>
    <row r="173" spans="1:18" ht="20.100000000000001" customHeight="1">
      <c r="A173" s="39" t="s">
        <v>350</v>
      </c>
      <c r="B173" s="40" t="s">
        <v>351</v>
      </c>
      <c r="C173" s="47"/>
      <c r="D173" s="47"/>
      <c r="E173" s="47"/>
      <c r="F173" s="42">
        <f t="shared" si="5"/>
        <v>7001.1219250000004</v>
      </c>
      <c r="G173" s="36">
        <v>0</v>
      </c>
      <c r="H173" s="42">
        <v>7001.1219250000004</v>
      </c>
      <c r="I173" s="36">
        <v>0</v>
      </c>
      <c r="J173" s="36">
        <v>0</v>
      </c>
      <c r="K173" s="36">
        <f t="shared" si="6"/>
        <v>0</v>
      </c>
      <c r="L173" s="36">
        <v>0</v>
      </c>
      <c r="M173" s="36">
        <v>0</v>
      </c>
      <c r="N173" s="36">
        <v>0</v>
      </c>
      <c r="O173" s="36">
        <v>0</v>
      </c>
      <c r="P173" s="43"/>
      <c r="Q173" s="44"/>
      <c r="R173" s="44"/>
    </row>
    <row r="174" spans="1:18" ht="20.100000000000001" customHeight="1">
      <c r="A174" s="39" t="s">
        <v>352</v>
      </c>
      <c r="B174" s="40" t="s">
        <v>353</v>
      </c>
      <c r="C174" s="47"/>
      <c r="D174" s="47"/>
      <c r="E174" s="47"/>
      <c r="F174" s="42">
        <f t="shared" si="5"/>
        <v>58717.219870000001</v>
      </c>
      <c r="G174" s="36">
        <v>0</v>
      </c>
      <c r="H174" s="42">
        <v>58717.219870000001</v>
      </c>
      <c r="I174" s="36">
        <v>0</v>
      </c>
      <c r="J174" s="36">
        <v>0</v>
      </c>
      <c r="K174" s="36">
        <f t="shared" si="6"/>
        <v>0</v>
      </c>
      <c r="L174" s="36">
        <v>0</v>
      </c>
      <c r="M174" s="36">
        <v>0</v>
      </c>
      <c r="N174" s="36">
        <v>0</v>
      </c>
      <c r="O174" s="36">
        <v>0</v>
      </c>
      <c r="P174" s="43"/>
      <c r="Q174" s="44"/>
      <c r="R174" s="44"/>
    </row>
    <row r="175" spans="1:18" ht="20.100000000000001" customHeight="1">
      <c r="A175" s="39" t="s">
        <v>354</v>
      </c>
      <c r="B175" s="40" t="s">
        <v>355</v>
      </c>
      <c r="C175" s="47"/>
      <c r="D175" s="47"/>
      <c r="E175" s="47"/>
      <c r="F175" s="42">
        <f t="shared" si="5"/>
        <v>105867.12531800001</v>
      </c>
      <c r="G175" s="36">
        <v>0</v>
      </c>
      <c r="H175" s="42">
        <v>105867.12531800001</v>
      </c>
      <c r="I175" s="36">
        <v>0</v>
      </c>
      <c r="J175" s="36">
        <v>0</v>
      </c>
      <c r="K175" s="36">
        <f t="shared" si="6"/>
        <v>0</v>
      </c>
      <c r="L175" s="36">
        <v>0</v>
      </c>
      <c r="M175" s="36">
        <v>0</v>
      </c>
      <c r="N175" s="36">
        <v>0</v>
      </c>
      <c r="O175" s="36">
        <v>0</v>
      </c>
      <c r="P175" s="43"/>
      <c r="Q175" s="44"/>
      <c r="R175" s="44"/>
    </row>
    <row r="176" spans="1:18" ht="20.100000000000001" customHeight="1">
      <c r="A176" s="39" t="s">
        <v>356</v>
      </c>
      <c r="B176" s="40" t="s">
        <v>357</v>
      </c>
      <c r="C176" s="47"/>
      <c r="D176" s="47"/>
      <c r="E176" s="47"/>
      <c r="F176" s="42">
        <f t="shared" si="5"/>
        <v>9543.2672949999996</v>
      </c>
      <c r="G176" s="36">
        <v>0</v>
      </c>
      <c r="H176" s="42">
        <v>9543.2672949999996</v>
      </c>
      <c r="I176" s="36">
        <v>0</v>
      </c>
      <c r="J176" s="36">
        <v>0</v>
      </c>
      <c r="K176" s="36">
        <f t="shared" si="6"/>
        <v>0</v>
      </c>
      <c r="L176" s="36">
        <v>0</v>
      </c>
      <c r="M176" s="36">
        <v>0</v>
      </c>
      <c r="N176" s="36">
        <v>0</v>
      </c>
      <c r="O176" s="36">
        <v>0</v>
      </c>
      <c r="P176" s="43"/>
      <c r="Q176" s="44"/>
      <c r="R176" s="44"/>
    </row>
    <row r="177" spans="1:21" ht="20.100000000000001" customHeight="1">
      <c r="A177" s="39" t="s">
        <v>358</v>
      </c>
      <c r="B177" s="40" t="s">
        <v>359</v>
      </c>
      <c r="C177" s="47"/>
      <c r="D177" s="47"/>
      <c r="E177" s="47"/>
      <c r="F177" s="42">
        <f t="shared" si="5"/>
        <v>19612.670411999999</v>
      </c>
      <c r="G177" s="36">
        <v>0</v>
      </c>
      <c r="H177" s="42">
        <v>19612.670411999999</v>
      </c>
      <c r="I177" s="36">
        <v>0</v>
      </c>
      <c r="J177" s="36">
        <v>0</v>
      </c>
      <c r="K177" s="36">
        <f t="shared" si="6"/>
        <v>0</v>
      </c>
      <c r="L177" s="36">
        <v>0</v>
      </c>
      <c r="M177" s="36">
        <v>0</v>
      </c>
      <c r="N177" s="36">
        <v>0</v>
      </c>
      <c r="O177" s="36">
        <v>0</v>
      </c>
      <c r="P177" s="43"/>
      <c r="Q177" s="44"/>
      <c r="R177" s="44"/>
    </row>
    <row r="178" spans="1:21" ht="20.100000000000001" customHeight="1">
      <c r="A178" s="39" t="s">
        <v>360</v>
      </c>
      <c r="B178" s="40" t="s">
        <v>361</v>
      </c>
      <c r="C178" s="47"/>
      <c r="D178" s="47"/>
      <c r="E178" s="47"/>
      <c r="F178" s="42">
        <f>+H178+K178</f>
        <v>19272.880250999999</v>
      </c>
      <c r="G178" s="36">
        <v>0</v>
      </c>
      <c r="H178" s="42">
        <v>18045.010251</v>
      </c>
      <c r="I178" s="36">
        <v>0</v>
      </c>
      <c r="J178" s="36">
        <v>0</v>
      </c>
      <c r="K178" s="46">
        <f t="shared" si="6"/>
        <v>1227.8699999999999</v>
      </c>
      <c r="L178" s="42">
        <v>0</v>
      </c>
      <c r="M178" s="42">
        <v>1227.8699999999999</v>
      </c>
      <c r="N178" s="36">
        <v>0</v>
      </c>
      <c r="O178" s="36">
        <v>0</v>
      </c>
      <c r="P178" s="43"/>
      <c r="Q178" s="44"/>
      <c r="R178" s="44"/>
    </row>
    <row r="179" spans="1:21" ht="20.100000000000001" customHeight="1">
      <c r="A179" s="39" t="s">
        <v>362</v>
      </c>
      <c r="B179" s="40" t="s">
        <v>363</v>
      </c>
      <c r="C179" s="47"/>
      <c r="D179" s="47"/>
      <c r="E179" s="47"/>
      <c r="F179" s="42">
        <f t="shared" si="5"/>
        <v>43885.638343999999</v>
      </c>
      <c r="G179" s="36">
        <v>0</v>
      </c>
      <c r="H179" s="42">
        <v>43565.638343999999</v>
      </c>
      <c r="I179" s="36">
        <v>0</v>
      </c>
      <c r="J179" s="36">
        <v>0</v>
      </c>
      <c r="K179" s="46">
        <f t="shared" si="6"/>
        <v>320</v>
      </c>
      <c r="L179" s="42">
        <v>0</v>
      </c>
      <c r="M179" s="42">
        <v>320</v>
      </c>
      <c r="N179" s="36">
        <v>0</v>
      </c>
      <c r="O179" s="36">
        <v>0</v>
      </c>
      <c r="P179" s="43"/>
      <c r="Q179" s="44"/>
      <c r="R179" s="44"/>
    </row>
    <row r="180" spans="1:21" ht="20.100000000000001" customHeight="1">
      <c r="A180" s="39" t="s">
        <v>364</v>
      </c>
      <c r="B180" s="40" t="s">
        <v>365</v>
      </c>
      <c r="C180" s="47"/>
      <c r="D180" s="47"/>
      <c r="E180" s="47"/>
      <c r="F180" s="42">
        <f t="shared" si="5"/>
        <v>14454.857599000001</v>
      </c>
      <c r="G180" s="36">
        <v>0</v>
      </c>
      <c r="H180" s="42">
        <v>14454.857599000001</v>
      </c>
      <c r="I180" s="36">
        <v>0</v>
      </c>
      <c r="J180" s="36">
        <v>0</v>
      </c>
      <c r="K180" s="36">
        <f t="shared" si="6"/>
        <v>0</v>
      </c>
      <c r="L180" s="36">
        <v>0</v>
      </c>
      <c r="M180" s="36">
        <v>0</v>
      </c>
      <c r="N180" s="36">
        <v>0</v>
      </c>
      <c r="O180" s="36">
        <v>0</v>
      </c>
      <c r="P180" s="43"/>
      <c r="Q180" s="44"/>
      <c r="R180" s="44"/>
    </row>
    <row r="181" spans="1:21" ht="20.100000000000001" customHeight="1">
      <c r="A181" s="39" t="s">
        <v>366</v>
      </c>
      <c r="B181" s="40" t="s">
        <v>367</v>
      </c>
      <c r="C181" s="47"/>
      <c r="D181" s="47"/>
      <c r="E181" s="47"/>
      <c r="F181" s="42">
        <f t="shared" si="5"/>
        <v>19758.872783999999</v>
      </c>
      <c r="G181" s="36">
        <v>0</v>
      </c>
      <c r="H181" s="42">
        <v>19758.872783999999</v>
      </c>
      <c r="I181" s="36">
        <v>0</v>
      </c>
      <c r="J181" s="36">
        <v>0</v>
      </c>
      <c r="K181" s="36">
        <f t="shared" si="6"/>
        <v>0</v>
      </c>
      <c r="L181" s="36">
        <v>0</v>
      </c>
      <c r="M181" s="36">
        <v>0</v>
      </c>
      <c r="N181" s="36">
        <v>0</v>
      </c>
      <c r="O181" s="36">
        <v>0</v>
      </c>
      <c r="P181" s="43"/>
      <c r="Q181" s="44"/>
      <c r="R181" s="44"/>
    </row>
    <row r="182" spans="1:21" ht="20.100000000000001" customHeight="1">
      <c r="A182" s="39" t="s">
        <v>368</v>
      </c>
      <c r="B182" s="40" t="s">
        <v>369</v>
      </c>
      <c r="C182" s="47"/>
      <c r="D182" s="47"/>
      <c r="E182" s="47"/>
      <c r="F182" s="42">
        <f t="shared" si="5"/>
        <v>69300.307769999999</v>
      </c>
      <c r="G182" s="36">
        <v>0</v>
      </c>
      <c r="H182" s="42">
        <v>69300.307769999999</v>
      </c>
      <c r="I182" s="36">
        <v>0</v>
      </c>
      <c r="J182" s="36">
        <v>0</v>
      </c>
      <c r="K182" s="36">
        <f t="shared" si="6"/>
        <v>0</v>
      </c>
      <c r="L182" s="36">
        <v>0</v>
      </c>
      <c r="M182" s="36">
        <v>0</v>
      </c>
      <c r="N182" s="36">
        <v>0</v>
      </c>
      <c r="O182" s="36">
        <v>0</v>
      </c>
      <c r="P182" s="43"/>
      <c r="Q182" s="44"/>
      <c r="R182" s="44"/>
    </row>
    <row r="183" spans="1:21" ht="20.100000000000001" customHeight="1">
      <c r="A183" s="39" t="s">
        <v>370</v>
      </c>
      <c r="B183" s="40" t="s">
        <v>371</v>
      </c>
      <c r="C183" s="47"/>
      <c r="D183" s="47"/>
      <c r="E183" s="47"/>
      <c r="F183" s="42">
        <f>+H183+K183</f>
        <v>14041.916020000001</v>
      </c>
      <c r="G183" s="36">
        <v>0</v>
      </c>
      <c r="H183" s="42">
        <v>13685.64602</v>
      </c>
      <c r="I183" s="36">
        <v>0</v>
      </c>
      <c r="J183" s="36">
        <v>0</v>
      </c>
      <c r="K183" s="46">
        <f t="shared" si="6"/>
        <v>356.27</v>
      </c>
      <c r="L183" s="42">
        <v>0</v>
      </c>
      <c r="M183" s="42">
        <v>356.27</v>
      </c>
      <c r="N183" s="36">
        <v>0</v>
      </c>
      <c r="O183" s="36">
        <v>0</v>
      </c>
      <c r="P183" s="43"/>
      <c r="Q183" s="44"/>
      <c r="R183" s="44"/>
    </row>
    <row r="184" spans="1:21" ht="20.100000000000001" customHeight="1">
      <c r="A184" s="39" t="s">
        <v>372</v>
      </c>
      <c r="B184" s="40" t="s">
        <v>373</v>
      </c>
      <c r="C184" s="47"/>
      <c r="D184" s="47"/>
      <c r="E184" s="47"/>
      <c r="F184" s="42">
        <f t="shared" si="5"/>
        <v>8302.8852769999994</v>
      </c>
      <c r="G184" s="36">
        <v>0</v>
      </c>
      <c r="H184" s="42">
        <v>8302.8852769999994</v>
      </c>
      <c r="I184" s="36">
        <v>0</v>
      </c>
      <c r="J184" s="36">
        <v>0</v>
      </c>
      <c r="K184" s="36">
        <f t="shared" si="6"/>
        <v>0</v>
      </c>
      <c r="L184" s="36">
        <v>0</v>
      </c>
      <c r="M184" s="36">
        <v>0</v>
      </c>
      <c r="N184" s="36">
        <v>0</v>
      </c>
      <c r="O184" s="36">
        <v>0</v>
      </c>
      <c r="P184" s="43"/>
      <c r="Q184" s="44"/>
      <c r="R184" s="44"/>
    </row>
    <row r="185" spans="1:21" ht="20.100000000000001" customHeight="1">
      <c r="A185" s="39" t="s">
        <v>374</v>
      </c>
      <c r="B185" s="40" t="s">
        <v>375</v>
      </c>
      <c r="C185" s="47"/>
      <c r="D185" s="47"/>
      <c r="E185" s="47"/>
      <c r="F185" s="42">
        <f t="shared" si="5"/>
        <v>17148.666014999999</v>
      </c>
      <c r="G185" s="36">
        <v>0</v>
      </c>
      <c r="H185" s="42">
        <v>17148.666014999999</v>
      </c>
      <c r="I185" s="36">
        <v>0</v>
      </c>
      <c r="J185" s="36">
        <v>0</v>
      </c>
      <c r="K185" s="36">
        <f t="shared" si="6"/>
        <v>0</v>
      </c>
      <c r="L185" s="36">
        <v>0</v>
      </c>
      <c r="M185" s="36">
        <v>0</v>
      </c>
      <c r="N185" s="36">
        <v>0</v>
      </c>
      <c r="O185" s="36">
        <v>0</v>
      </c>
      <c r="P185" s="43"/>
      <c r="Q185" s="44"/>
      <c r="R185" s="44"/>
    </row>
    <row r="186" spans="1:21" ht="20.100000000000001" customHeight="1">
      <c r="A186" s="39" t="s">
        <v>376</v>
      </c>
      <c r="B186" s="40" t="s">
        <v>377</v>
      </c>
      <c r="C186" s="47"/>
      <c r="D186" s="47"/>
      <c r="E186" s="47"/>
      <c r="F186" s="42">
        <f t="shared" si="5"/>
        <v>8869.9145680000001</v>
      </c>
      <c r="G186" s="36">
        <v>0</v>
      </c>
      <c r="H186" s="42">
        <v>8869.9145680000001</v>
      </c>
      <c r="I186" s="36">
        <v>0</v>
      </c>
      <c r="J186" s="36">
        <v>0</v>
      </c>
      <c r="K186" s="36">
        <f t="shared" si="6"/>
        <v>0</v>
      </c>
      <c r="L186" s="36">
        <v>0</v>
      </c>
      <c r="M186" s="36">
        <v>0</v>
      </c>
      <c r="N186" s="36">
        <v>0</v>
      </c>
      <c r="O186" s="36">
        <v>0</v>
      </c>
      <c r="P186" s="48"/>
      <c r="Q186" s="49"/>
      <c r="R186" s="49"/>
    </row>
    <row r="187" spans="1:21" ht="20.100000000000001" customHeight="1">
      <c r="A187" s="39" t="s">
        <v>378</v>
      </c>
      <c r="B187" s="40" t="s">
        <v>379</v>
      </c>
      <c r="C187" s="47"/>
      <c r="D187" s="47"/>
      <c r="E187" s="47"/>
      <c r="F187" s="42">
        <f t="shared" si="5"/>
        <v>8449.0636350000004</v>
      </c>
      <c r="G187" s="36">
        <v>0</v>
      </c>
      <c r="H187" s="42">
        <v>8449.0636350000004</v>
      </c>
      <c r="I187" s="36">
        <v>0</v>
      </c>
      <c r="J187" s="36">
        <v>0</v>
      </c>
      <c r="K187" s="36">
        <f t="shared" si="6"/>
        <v>0</v>
      </c>
      <c r="L187" s="36">
        <v>0</v>
      </c>
      <c r="M187" s="36">
        <v>0</v>
      </c>
      <c r="N187" s="36">
        <v>0</v>
      </c>
      <c r="O187" s="36">
        <v>0</v>
      </c>
      <c r="P187" s="48"/>
      <c r="Q187" s="49"/>
      <c r="R187" s="49"/>
    </row>
    <row r="188" spans="1:21" ht="20.100000000000001" customHeight="1">
      <c r="A188" s="39" t="s">
        <v>380</v>
      </c>
      <c r="B188" s="40" t="s">
        <v>381</v>
      </c>
      <c r="C188" s="47"/>
      <c r="D188" s="47"/>
      <c r="E188" s="47"/>
      <c r="F188" s="42">
        <f>+H188+K188</f>
        <v>8473.0298000000003</v>
      </c>
      <c r="G188" s="36">
        <v>0</v>
      </c>
      <c r="H188" s="42">
        <v>8473.0298000000003</v>
      </c>
      <c r="I188" s="36">
        <v>0</v>
      </c>
      <c r="J188" s="36">
        <v>0</v>
      </c>
      <c r="K188" s="36">
        <f t="shared" si="6"/>
        <v>0</v>
      </c>
      <c r="L188" s="36">
        <v>0</v>
      </c>
      <c r="M188" s="36">
        <v>0</v>
      </c>
      <c r="N188" s="36">
        <v>0</v>
      </c>
      <c r="O188" s="36">
        <v>0</v>
      </c>
      <c r="P188" s="50"/>
      <c r="Q188" s="51"/>
      <c r="R188" s="51"/>
    </row>
    <row r="189" spans="1:21" ht="20.100000000000001" customHeight="1">
      <c r="A189" s="39" t="s">
        <v>382</v>
      </c>
      <c r="B189" s="40" t="s">
        <v>383</v>
      </c>
      <c r="C189" s="47"/>
      <c r="D189" s="47"/>
      <c r="E189" s="47"/>
      <c r="F189" s="42">
        <f>+H189+K189</f>
        <v>10967.948075</v>
      </c>
      <c r="G189" s="36">
        <v>0</v>
      </c>
      <c r="H189" s="42">
        <v>10867.948075</v>
      </c>
      <c r="I189" s="36">
        <v>0</v>
      </c>
      <c r="J189" s="36">
        <v>0</v>
      </c>
      <c r="K189" s="46">
        <f t="shared" si="6"/>
        <v>100</v>
      </c>
      <c r="L189" s="42">
        <v>0</v>
      </c>
      <c r="M189" s="42">
        <v>100</v>
      </c>
      <c r="N189" s="36">
        <v>0</v>
      </c>
      <c r="O189" s="36">
        <v>0</v>
      </c>
      <c r="P189" s="50"/>
      <c r="Q189" s="51"/>
      <c r="R189" s="51"/>
    </row>
    <row r="190" spans="1:21" ht="20.100000000000001" customHeight="1">
      <c r="A190" s="39" t="s">
        <v>384</v>
      </c>
      <c r="B190" s="40" t="s">
        <v>385</v>
      </c>
      <c r="C190" s="47"/>
      <c r="D190" s="47"/>
      <c r="E190" s="47"/>
      <c r="F190" s="42">
        <f>+H190+K190</f>
        <v>17240.153968999999</v>
      </c>
      <c r="G190" s="36">
        <v>0</v>
      </c>
      <c r="H190" s="42">
        <v>17240.153968999999</v>
      </c>
      <c r="I190" s="36">
        <v>0</v>
      </c>
      <c r="J190" s="36">
        <v>0</v>
      </c>
      <c r="K190" s="36">
        <f t="shared" si="6"/>
        <v>0</v>
      </c>
      <c r="L190" s="36">
        <v>0</v>
      </c>
      <c r="M190" s="36">
        <v>0</v>
      </c>
      <c r="N190" s="36">
        <v>0</v>
      </c>
      <c r="O190" s="36">
        <v>0</v>
      </c>
      <c r="P190" s="50"/>
      <c r="Q190" s="51"/>
      <c r="R190" s="51"/>
    </row>
    <row r="191" spans="1:21" ht="20.100000000000001" customHeight="1">
      <c r="A191" s="39" t="s">
        <v>386</v>
      </c>
      <c r="B191" s="40" t="s">
        <v>387</v>
      </c>
      <c r="C191" s="47"/>
      <c r="D191" s="47"/>
      <c r="E191" s="47"/>
      <c r="F191" s="42">
        <f>+H191+K191</f>
        <v>14850.569156</v>
      </c>
      <c r="G191" s="36">
        <v>0</v>
      </c>
      <c r="H191" s="42">
        <v>14850.569156</v>
      </c>
      <c r="I191" s="36">
        <v>0</v>
      </c>
      <c r="J191" s="36">
        <v>0</v>
      </c>
      <c r="K191" s="36">
        <f t="shared" si="6"/>
        <v>0</v>
      </c>
      <c r="L191" s="36">
        <v>0</v>
      </c>
      <c r="M191" s="36">
        <v>0</v>
      </c>
      <c r="N191" s="36">
        <v>0</v>
      </c>
      <c r="O191" s="36">
        <v>0</v>
      </c>
      <c r="P191" s="50"/>
      <c r="Q191" s="51"/>
      <c r="R191" s="51"/>
      <c r="U191" s="45">
        <f>+N192+L192</f>
        <v>633340.47815500002</v>
      </c>
    </row>
    <row r="192" spans="1:21" s="3" customFormat="1" ht="20.100000000000001" customHeight="1">
      <c r="A192" s="52" t="s">
        <v>388</v>
      </c>
      <c r="B192" s="34" t="s">
        <v>389</v>
      </c>
      <c r="C192" s="53"/>
      <c r="D192" s="53"/>
      <c r="E192" s="53"/>
      <c r="F192" s="30">
        <f>SUM(F193:F202)</f>
        <v>2336793.7198600001</v>
      </c>
      <c r="G192" s="30">
        <f>SUM(G193:G202)</f>
        <v>1703453.2417049999</v>
      </c>
      <c r="H192" s="36">
        <f t="shared" ref="H192:O192" si="7">SUM(H193:H202)</f>
        <v>0</v>
      </c>
      <c r="I192" s="36">
        <f t="shared" si="7"/>
        <v>0</v>
      </c>
      <c r="J192" s="36">
        <f t="shared" si="7"/>
        <v>0</v>
      </c>
      <c r="K192" s="30">
        <f>SUM(K193:K202)</f>
        <v>181.09700000000001</v>
      </c>
      <c r="L192" s="30">
        <f t="shared" si="7"/>
        <v>181.09700000000001</v>
      </c>
      <c r="M192" s="30">
        <f t="shared" si="7"/>
        <v>0</v>
      </c>
      <c r="N192" s="30">
        <f>SUM(N193:N202)</f>
        <v>633159.38115500007</v>
      </c>
      <c r="O192" s="30">
        <f t="shared" si="7"/>
        <v>0</v>
      </c>
      <c r="P192" s="31"/>
      <c r="Q192" s="32"/>
      <c r="R192" s="32"/>
      <c r="S192" s="3">
        <v>1941632.1774810001</v>
      </c>
      <c r="T192" s="3">
        <v>2336793.7198600001</v>
      </c>
      <c r="U192" s="33">
        <f>+F192-T192</f>
        <v>0</v>
      </c>
    </row>
    <row r="193" spans="1:20" ht="20.100000000000001" customHeight="1">
      <c r="A193" s="39">
        <v>1</v>
      </c>
      <c r="B193" s="40" t="s">
        <v>390</v>
      </c>
      <c r="C193" s="47"/>
      <c r="D193" s="47"/>
      <c r="E193" s="47"/>
      <c r="F193" s="42">
        <f>+G193</f>
        <v>1458840.31687</v>
      </c>
      <c r="G193" s="42">
        <f>1624187.877043-165347.560173</f>
        <v>1458840.31687</v>
      </c>
      <c r="H193" s="36">
        <v>0</v>
      </c>
      <c r="I193" s="36">
        <v>0</v>
      </c>
      <c r="J193" s="36">
        <v>0</v>
      </c>
      <c r="K193" s="36">
        <f>+L193+M193</f>
        <v>0</v>
      </c>
      <c r="L193" s="36">
        <v>0</v>
      </c>
      <c r="M193" s="36">
        <v>0</v>
      </c>
      <c r="N193" s="36">
        <v>0</v>
      </c>
      <c r="O193" s="36">
        <v>0</v>
      </c>
      <c r="P193" s="50"/>
      <c r="Q193" s="51"/>
      <c r="R193" s="51"/>
    </row>
    <row r="194" spans="1:20" ht="20.100000000000001" customHeight="1">
      <c r="A194" s="39">
        <v>2</v>
      </c>
      <c r="B194" s="40" t="s">
        <v>391</v>
      </c>
      <c r="C194" s="47"/>
      <c r="D194" s="47"/>
      <c r="E194" s="47"/>
      <c r="F194" s="42">
        <f>+N194</f>
        <v>633159.38115500007</v>
      </c>
      <c r="G194" s="42">
        <v>0</v>
      </c>
      <c r="H194" s="36">
        <v>0</v>
      </c>
      <c r="I194" s="36">
        <v>0</v>
      </c>
      <c r="J194" s="36">
        <v>0</v>
      </c>
      <c r="K194" s="36">
        <f t="shared" ref="K194:K202" si="8">+L194+M194</f>
        <v>0</v>
      </c>
      <c r="L194" s="36">
        <v>0</v>
      </c>
      <c r="M194" s="36">
        <v>0</v>
      </c>
      <c r="N194" s="42">
        <f>'[1]TH CHI_62_342_51_52_53_31'!G80-'[1]TH CHI_62_342_51_52_53_31'!G83-'[1]TH CHI_62_342_51_52_53_31'!G84</f>
        <v>633159.38115500007</v>
      </c>
      <c r="O194" s="42">
        <v>0</v>
      </c>
      <c r="P194" s="50"/>
      <c r="Q194" s="51"/>
      <c r="R194" s="51"/>
      <c r="S194" s="8">
        <v>723040.85893300001</v>
      </c>
      <c r="T194" s="8">
        <v>719826.85893300001</v>
      </c>
    </row>
    <row r="195" spans="1:20" ht="20.100000000000001" customHeight="1">
      <c r="A195" s="39">
        <v>3</v>
      </c>
      <c r="B195" s="40" t="s">
        <v>392</v>
      </c>
      <c r="C195" s="47"/>
      <c r="D195" s="47"/>
      <c r="E195" s="47"/>
      <c r="F195" s="42">
        <f>+G195</f>
        <v>143204.246151</v>
      </c>
      <c r="G195" s="42">
        <v>143204.246151</v>
      </c>
      <c r="H195" s="36">
        <v>0</v>
      </c>
      <c r="I195" s="36">
        <v>0</v>
      </c>
      <c r="J195" s="36">
        <v>0</v>
      </c>
      <c r="K195" s="36">
        <f t="shared" si="8"/>
        <v>0</v>
      </c>
      <c r="L195" s="36">
        <v>0</v>
      </c>
      <c r="M195" s="36">
        <v>0</v>
      </c>
      <c r="N195" s="36">
        <v>0</v>
      </c>
      <c r="O195" s="36">
        <v>0</v>
      </c>
      <c r="P195" s="50"/>
      <c r="Q195" s="51"/>
      <c r="R195" s="51"/>
      <c r="T195" s="8">
        <v>165347.56017300001</v>
      </c>
    </row>
    <row r="196" spans="1:20" ht="20.100000000000001" customHeight="1">
      <c r="A196" s="39">
        <v>4</v>
      </c>
      <c r="B196" s="40" t="s">
        <v>393</v>
      </c>
      <c r="C196" s="47"/>
      <c r="D196" s="47"/>
      <c r="E196" s="47"/>
      <c r="F196" s="42">
        <f>+G196+K196</f>
        <v>54</v>
      </c>
      <c r="G196" s="36">
        <v>0</v>
      </c>
      <c r="H196" s="36">
        <v>0</v>
      </c>
      <c r="I196" s="36">
        <v>0</v>
      </c>
      <c r="J196" s="36">
        <v>0</v>
      </c>
      <c r="K196" s="42">
        <f t="shared" si="8"/>
        <v>54</v>
      </c>
      <c r="L196" s="42">
        <v>54</v>
      </c>
      <c r="M196" s="36">
        <v>0</v>
      </c>
      <c r="N196" s="36">
        <v>0</v>
      </c>
      <c r="O196" s="36">
        <v>0</v>
      </c>
      <c r="P196" s="50"/>
      <c r="Q196" s="51"/>
      <c r="R196" s="51"/>
    </row>
    <row r="197" spans="1:20" ht="20.100000000000001" customHeight="1">
      <c r="A197" s="39">
        <v>5</v>
      </c>
      <c r="B197" s="40" t="s">
        <v>394</v>
      </c>
      <c r="C197" s="47"/>
      <c r="D197" s="47"/>
      <c r="E197" s="47"/>
      <c r="F197" s="42">
        <f>+G197+K197</f>
        <v>36</v>
      </c>
      <c r="G197" s="36">
        <v>0</v>
      </c>
      <c r="H197" s="36">
        <v>0</v>
      </c>
      <c r="I197" s="36">
        <v>0</v>
      </c>
      <c r="J197" s="36">
        <v>0</v>
      </c>
      <c r="K197" s="42">
        <f t="shared" si="8"/>
        <v>36</v>
      </c>
      <c r="L197" s="42">
        <v>36</v>
      </c>
      <c r="M197" s="36">
        <v>0</v>
      </c>
      <c r="N197" s="36">
        <v>0</v>
      </c>
      <c r="O197" s="36">
        <v>0</v>
      </c>
      <c r="P197" s="50"/>
      <c r="Q197" s="51"/>
      <c r="R197" s="51"/>
      <c r="T197" s="8">
        <v>2336793.7198600001</v>
      </c>
    </row>
    <row r="198" spans="1:20" ht="20.100000000000001" customHeight="1">
      <c r="A198" s="39">
        <v>6</v>
      </c>
      <c r="B198" s="40" t="s">
        <v>395</v>
      </c>
      <c r="C198" s="47"/>
      <c r="D198" s="47"/>
      <c r="E198" s="47"/>
      <c r="F198" s="42">
        <f>+G198+K198</f>
        <v>30</v>
      </c>
      <c r="G198" s="36">
        <v>0</v>
      </c>
      <c r="H198" s="36">
        <v>0</v>
      </c>
      <c r="I198" s="36">
        <v>0</v>
      </c>
      <c r="J198" s="36">
        <v>0</v>
      </c>
      <c r="K198" s="42">
        <f t="shared" si="8"/>
        <v>30</v>
      </c>
      <c r="L198" s="42">
        <v>30</v>
      </c>
      <c r="M198" s="36">
        <v>0</v>
      </c>
      <c r="N198" s="36">
        <v>0</v>
      </c>
      <c r="O198" s="36">
        <v>0</v>
      </c>
      <c r="P198" s="50"/>
      <c r="Q198" s="51"/>
      <c r="R198" s="51"/>
      <c r="T198" s="45">
        <f>+T197-F192</f>
        <v>0</v>
      </c>
    </row>
    <row r="199" spans="1:20" ht="20.100000000000001" customHeight="1">
      <c r="A199" s="39">
        <v>7</v>
      </c>
      <c r="B199" s="40" t="s">
        <v>396</v>
      </c>
      <c r="C199" s="47"/>
      <c r="D199" s="47"/>
      <c r="E199" s="47"/>
      <c r="F199" s="42">
        <f>+G199+K199</f>
        <v>41.097000000000001</v>
      </c>
      <c r="G199" s="36">
        <v>0</v>
      </c>
      <c r="H199" s="36">
        <v>0</v>
      </c>
      <c r="I199" s="36">
        <v>0</v>
      </c>
      <c r="J199" s="36">
        <v>0</v>
      </c>
      <c r="K199" s="42">
        <f t="shared" si="8"/>
        <v>41.097000000000001</v>
      </c>
      <c r="L199" s="42">
        <v>41.097000000000001</v>
      </c>
      <c r="M199" s="36">
        <v>0</v>
      </c>
      <c r="N199" s="36">
        <v>0</v>
      </c>
      <c r="O199" s="36">
        <v>0</v>
      </c>
      <c r="P199" s="50"/>
      <c r="Q199" s="51"/>
      <c r="R199" s="51"/>
    </row>
    <row r="200" spans="1:20" ht="20.100000000000001" customHeight="1">
      <c r="A200" s="39">
        <v>8</v>
      </c>
      <c r="B200" s="40" t="s">
        <v>397</v>
      </c>
      <c r="C200" s="47"/>
      <c r="D200" s="47"/>
      <c r="E200" s="47"/>
      <c r="F200" s="42">
        <f>+G200+K200</f>
        <v>20</v>
      </c>
      <c r="G200" s="36">
        <v>0</v>
      </c>
      <c r="H200" s="36">
        <v>0</v>
      </c>
      <c r="I200" s="36">
        <v>0</v>
      </c>
      <c r="J200" s="36">
        <v>0</v>
      </c>
      <c r="K200" s="42">
        <f t="shared" si="8"/>
        <v>20</v>
      </c>
      <c r="L200" s="42">
        <v>20</v>
      </c>
      <c r="M200" s="36">
        <v>0</v>
      </c>
      <c r="N200" s="36">
        <v>0</v>
      </c>
      <c r="O200" s="36">
        <v>0</v>
      </c>
      <c r="P200" s="50"/>
      <c r="Q200" s="51"/>
      <c r="R200" s="51"/>
    </row>
    <row r="201" spans="1:20" ht="20.100000000000001" customHeight="1">
      <c r="A201" s="39">
        <v>9</v>
      </c>
      <c r="B201" s="40" t="s">
        <v>398</v>
      </c>
      <c r="C201" s="47"/>
      <c r="D201" s="47"/>
      <c r="E201" s="47"/>
      <c r="F201" s="42">
        <f>+G201</f>
        <v>68634.278684000004</v>
      </c>
      <c r="G201" s="42">
        <f>42147.892+26486.386684</f>
        <v>68634.278684000004</v>
      </c>
      <c r="H201" s="36">
        <v>0</v>
      </c>
      <c r="I201" s="36">
        <v>0</v>
      </c>
      <c r="J201" s="36">
        <v>0</v>
      </c>
      <c r="K201" s="36">
        <f t="shared" si="8"/>
        <v>0</v>
      </c>
      <c r="L201" s="42"/>
      <c r="M201" s="36">
        <v>0</v>
      </c>
      <c r="N201" s="36">
        <v>0</v>
      </c>
      <c r="O201" s="36">
        <v>0</v>
      </c>
      <c r="P201" s="50"/>
      <c r="Q201" s="51"/>
      <c r="R201" s="51"/>
    </row>
    <row r="202" spans="1:20" ht="20.100000000000001" customHeight="1">
      <c r="A202" s="39">
        <v>10</v>
      </c>
      <c r="B202" s="40" t="s">
        <v>399</v>
      </c>
      <c r="C202" s="47"/>
      <c r="D202" s="47"/>
      <c r="E202" s="47"/>
      <c r="F202" s="42">
        <f>+G202</f>
        <v>32774.400000000001</v>
      </c>
      <c r="G202" s="42">
        <v>32774.400000000001</v>
      </c>
      <c r="H202" s="36">
        <v>0</v>
      </c>
      <c r="I202" s="36">
        <v>0</v>
      </c>
      <c r="J202" s="36">
        <v>0</v>
      </c>
      <c r="K202" s="36">
        <f t="shared" si="8"/>
        <v>0</v>
      </c>
      <c r="L202" s="42"/>
      <c r="M202" s="36">
        <v>0</v>
      </c>
      <c r="N202" s="36">
        <v>0</v>
      </c>
      <c r="O202" s="36">
        <v>0</v>
      </c>
      <c r="P202" s="50"/>
      <c r="Q202" s="51"/>
      <c r="R202" s="51"/>
      <c r="S202" s="45">
        <f>S194-N194</f>
        <v>89881.477777999942</v>
      </c>
      <c r="T202" s="8">
        <v>1684382.0128800001</v>
      </c>
    </row>
    <row r="203" spans="1:20" ht="20.100000000000001" customHeight="1">
      <c r="A203" s="52" t="s">
        <v>400</v>
      </c>
      <c r="B203" s="54" t="s">
        <v>401</v>
      </c>
      <c r="C203" s="47"/>
      <c r="D203" s="47"/>
      <c r="E203" s="47"/>
      <c r="F203" s="30">
        <f>SUM(F204:F241)</f>
        <v>524288.55934100004</v>
      </c>
      <c r="G203" s="36">
        <v>0</v>
      </c>
      <c r="H203" s="30">
        <f>SUM(H204:H241)</f>
        <v>488150.59783700004</v>
      </c>
      <c r="I203" s="36">
        <v>0</v>
      </c>
      <c r="J203" s="36">
        <v>0</v>
      </c>
      <c r="K203" s="36">
        <f>SUM(K204:K241)</f>
        <v>0</v>
      </c>
      <c r="L203" s="36">
        <f>SUM(L204:L241)</f>
        <v>0</v>
      </c>
      <c r="M203" s="36">
        <f>SUM(M204:M241)</f>
        <v>0</v>
      </c>
      <c r="N203" s="30">
        <f>SUM(N204:N241)</f>
        <v>36137.961504000006</v>
      </c>
      <c r="O203" s="36">
        <v>0</v>
      </c>
      <c r="P203" s="50"/>
      <c r="Q203" s="51"/>
      <c r="R203" s="51"/>
      <c r="T203" s="45">
        <f>+G193-T202</f>
        <v>-225541.69601000007</v>
      </c>
    </row>
    <row r="204" spans="1:20" ht="20.100000000000001" customHeight="1">
      <c r="A204" s="39">
        <v>1</v>
      </c>
      <c r="B204" s="55" t="s">
        <v>402</v>
      </c>
      <c r="C204" s="47"/>
      <c r="D204" s="47"/>
      <c r="E204" s="47"/>
      <c r="F204" s="42">
        <f t="shared" ref="F204:F227" si="9">+H204+K204</f>
        <v>15257.756399999998</v>
      </c>
      <c r="G204" s="36">
        <v>0</v>
      </c>
      <c r="H204" s="42">
        <f>24410.7564-9153</f>
        <v>15257.756399999998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6">
        <v>0</v>
      </c>
      <c r="O204" s="36">
        <v>0</v>
      </c>
      <c r="P204" s="50"/>
      <c r="Q204" s="51"/>
      <c r="R204" s="51"/>
    </row>
    <row r="205" spans="1:20" ht="20.100000000000001" customHeight="1">
      <c r="A205" s="39">
        <v>2</v>
      </c>
      <c r="B205" s="55" t="s">
        <v>403</v>
      </c>
      <c r="C205" s="47"/>
      <c r="D205" s="47"/>
      <c r="E205" s="47"/>
      <c r="F205" s="42">
        <f t="shared" si="9"/>
        <v>9254.6910000000007</v>
      </c>
      <c r="G205" s="36">
        <v>0</v>
      </c>
      <c r="H205" s="42">
        <v>9254.6910000000007</v>
      </c>
      <c r="I205" s="36">
        <v>0</v>
      </c>
      <c r="J205" s="36">
        <v>0</v>
      </c>
      <c r="K205" s="36">
        <f>+L205+M205</f>
        <v>0</v>
      </c>
      <c r="L205" s="36">
        <v>0</v>
      </c>
      <c r="M205" s="36">
        <v>0</v>
      </c>
      <c r="N205" s="36">
        <v>0</v>
      </c>
      <c r="O205" s="36">
        <v>0</v>
      </c>
      <c r="P205" s="50"/>
      <c r="Q205" s="51"/>
      <c r="R205" s="51"/>
      <c r="T205" s="8">
        <v>26486.386684000001</v>
      </c>
    </row>
    <row r="206" spans="1:20" ht="20.100000000000001" customHeight="1">
      <c r="A206" s="39">
        <v>3</v>
      </c>
      <c r="B206" s="55" t="s">
        <v>404</v>
      </c>
      <c r="C206" s="47"/>
      <c r="D206" s="47"/>
      <c r="E206" s="47"/>
      <c r="F206" s="42">
        <f t="shared" si="9"/>
        <v>1387.8106</v>
      </c>
      <c r="G206" s="36">
        <v>0</v>
      </c>
      <c r="H206" s="42">
        <v>1387.8106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  <c r="P206" s="50"/>
      <c r="Q206" s="51"/>
      <c r="R206" s="51"/>
      <c r="T206" s="45">
        <f>+G201+T205</f>
        <v>95120.665368000002</v>
      </c>
    </row>
    <row r="207" spans="1:20" ht="20.100000000000001" customHeight="1">
      <c r="A207" s="39">
        <v>4</v>
      </c>
      <c r="B207" s="55" t="s">
        <v>405</v>
      </c>
      <c r="C207" s="47"/>
      <c r="D207" s="47"/>
      <c r="E207" s="47"/>
      <c r="F207" s="42">
        <f t="shared" si="9"/>
        <v>45630.366000000002</v>
      </c>
      <c r="G207" s="36">
        <v>0</v>
      </c>
      <c r="H207" s="42">
        <f>49480.366-3850</f>
        <v>45630.366000000002</v>
      </c>
      <c r="I207" s="36">
        <v>0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50"/>
      <c r="Q207" s="51"/>
      <c r="R207" s="51"/>
    </row>
    <row r="208" spans="1:20" ht="20.100000000000001" customHeight="1">
      <c r="A208" s="39">
        <v>5</v>
      </c>
      <c r="B208" s="55" t="s">
        <v>406</v>
      </c>
      <c r="C208" s="47"/>
      <c r="D208" s="47"/>
      <c r="E208" s="47"/>
      <c r="F208" s="42">
        <f t="shared" si="9"/>
        <v>359328.640311</v>
      </c>
      <c r="G208" s="36">
        <v>0</v>
      </c>
      <c r="H208" s="42">
        <f>3986+355108.36104+234.279271</f>
        <v>359328.640311</v>
      </c>
      <c r="I208" s="36">
        <v>0</v>
      </c>
      <c r="J208" s="36">
        <v>0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  <c r="P208" s="50"/>
      <c r="Q208" s="51"/>
      <c r="R208" s="51"/>
    </row>
    <row r="209" spans="1:18" ht="20.100000000000001" customHeight="1">
      <c r="A209" s="39">
        <v>6</v>
      </c>
      <c r="B209" s="55" t="s">
        <v>407</v>
      </c>
      <c r="C209" s="47"/>
      <c r="D209" s="47"/>
      <c r="E209" s="47"/>
      <c r="F209" s="42">
        <f t="shared" si="9"/>
        <v>850</v>
      </c>
      <c r="G209" s="36">
        <v>0</v>
      </c>
      <c r="H209" s="42">
        <v>850</v>
      </c>
      <c r="I209" s="36">
        <v>0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50"/>
      <c r="Q209" s="51"/>
      <c r="R209" s="51"/>
    </row>
    <row r="210" spans="1:18" ht="20.100000000000001" customHeight="1">
      <c r="A210" s="39">
        <v>7</v>
      </c>
      <c r="B210" s="55" t="s">
        <v>408</v>
      </c>
      <c r="C210" s="47"/>
      <c r="D210" s="47"/>
      <c r="E210" s="47"/>
      <c r="F210" s="42">
        <f t="shared" si="9"/>
        <v>1037.7351630000001</v>
      </c>
      <c r="G210" s="36">
        <v>0</v>
      </c>
      <c r="H210" s="42">
        <v>1037.7351630000001</v>
      </c>
      <c r="I210" s="36">
        <v>0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50"/>
      <c r="Q210" s="51"/>
      <c r="R210" s="51"/>
    </row>
    <row r="211" spans="1:18" ht="20.100000000000001" customHeight="1">
      <c r="A211" s="39">
        <v>8</v>
      </c>
      <c r="B211" s="55" t="s">
        <v>383</v>
      </c>
      <c r="C211" s="47"/>
      <c r="D211" s="47"/>
      <c r="E211" s="47"/>
      <c r="F211" s="42">
        <f t="shared" si="9"/>
        <v>80</v>
      </c>
      <c r="G211" s="36">
        <v>0</v>
      </c>
      <c r="H211" s="42">
        <v>80</v>
      </c>
      <c r="I211" s="36">
        <v>0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50"/>
      <c r="Q211" s="51"/>
      <c r="R211" s="51"/>
    </row>
    <row r="212" spans="1:18" ht="20.100000000000001" customHeight="1">
      <c r="A212" s="39">
        <v>9</v>
      </c>
      <c r="B212" s="55" t="s">
        <v>409</v>
      </c>
      <c r="C212" s="47"/>
      <c r="D212" s="47"/>
      <c r="E212" s="47"/>
      <c r="F212" s="42">
        <f t="shared" si="9"/>
        <v>100</v>
      </c>
      <c r="G212" s="36">
        <v>0</v>
      </c>
      <c r="H212" s="42">
        <v>100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50"/>
      <c r="Q212" s="51"/>
      <c r="R212" s="51"/>
    </row>
    <row r="213" spans="1:18" ht="20.100000000000001" customHeight="1">
      <c r="A213" s="39">
        <v>10</v>
      </c>
      <c r="B213" s="55" t="s">
        <v>410</v>
      </c>
      <c r="C213" s="47"/>
      <c r="D213" s="47"/>
      <c r="E213" s="47"/>
      <c r="F213" s="42">
        <f t="shared" si="9"/>
        <v>40</v>
      </c>
      <c r="G213" s="36">
        <v>0</v>
      </c>
      <c r="H213" s="42">
        <v>40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50"/>
      <c r="Q213" s="51"/>
      <c r="R213" s="51"/>
    </row>
    <row r="214" spans="1:18" ht="20.100000000000001" customHeight="1">
      <c r="A214" s="39">
        <v>11</v>
      </c>
      <c r="B214" s="55" t="s">
        <v>411</v>
      </c>
      <c r="C214" s="47"/>
      <c r="D214" s="47"/>
      <c r="E214" s="47"/>
      <c r="F214" s="42">
        <f t="shared" si="9"/>
        <v>650</v>
      </c>
      <c r="G214" s="36">
        <v>0</v>
      </c>
      <c r="H214" s="42">
        <v>650</v>
      </c>
      <c r="I214" s="36">
        <v>0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50"/>
      <c r="Q214" s="51"/>
      <c r="R214" s="51"/>
    </row>
    <row r="215" spans="1:18" ht="20.100000000000001" customHeight="1">
      <c r="A215" s="39">
        <v>12</v>
      </c>
      <c r="B215" s="55" t="s">
        <v>412</v>
      </c>
      <c r="C215" s="47"/>
      <c r="D215" s="47"/>
      <c r="E215" s="47"/>
      <c r="F215" s="42">
        <f t="shared" si="9"/>
        <v>110.4</v>
      </c>
      <c r="G215" s="36">
        <v>0</v>
      </c>
      <c r="H215" s="42">
        <v>110.4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50"/>
      <c r="Q215" s="51"/>
      <c r="R215" s="51"/>
    </row>
    <row r="216" spans="1:18" ht="20.100000000000001" customHeight="1">
      <c r="A216" s="39">
        <v>13</v>
      </c>
      <c r="B216" s="55" t="s">
        <v>413</v>
      </c>
      <c r="C216" s="47"/>
      <c r="D216" s="47"/>
      <c r="E216" s="47"/>
      <c r="F216" s="42">
        <f t="shared" si="9"/>
        <v>40</v>
      </c>
      <c r="G216" s="36">
        <v>0</v>
      </c>
      <c r="H216" s="42">
        <v>40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50"/>
      <c r="Q216" s="51"/>
      <c r="R216" s="51"/>
    </row>
    <row r="217" spans="1:18" ht="20.100000000000001" customHeight="1">
      <c r="A217" s="39">
        <v>14</v>
      </c>
      <c r="B217" s="55" t="s">
        <v>414</v>
      </c>
      <c r="C217" s="47"/>
      <c r="D217" s="47"/>
      <c r="E217" s="47"/>
      <c r="F217" s="42">
        <f t="shared" si="9"/>
        <v>40</v>
      </c>
      <c r="G217" s="36">
        <v>0</v>
      </c>
      <c r="H217" s="42">
        <v>40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50"/>
      <c r="Q217" s="51"/>
      <c r="R217" s="51"/>
    </row>
    <row r="218" spans="1:18" ht="20.100000000000001" customHeight="1">
      <c r="A218" s="39">
        <v>15</v>
      </c>
      <c r="B218" s="55" t="s">
        <v>415</v>
      </c>
      <c r="C218" s="47"/>
      <c r="D218" s="47"/>
      <c r="E218" s="47"/>
      <c r="F218" s="42">
        <f t="shared" si="9"/>
        <v>220</v>
      </c>
      <c r="G218" s="36">
        <v>0</v>
      </c>
      <c r="H218" s="42">
        <v>220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50"/>
      <c r="Q218" s="51"/>
      <c r="R218" s="51"/>
    </row>
    <row r="219" spans="1:18" ht="20.100000000000001" customHeight="1">
      <c r="A219" s="39">
        <v>16</v>
      </c>
      <c r="B219" s="55" t="s">
        <v>416</v>
      </c>
      <c r="C219" s="47"/>
      <c r="D219" s="47"/>
      <c r="E219" s="47"/>
      <c r="F219" s="42">
        <f t="shared" si="9"/>
        <v>47.03</v>
      </c>
      <c r="G219" s="36">
        <v>0</v>
      </c>
      <c r="H219" s="42">
        <v>47.03</v>
      </c>
      <c r="I219" s="36">
        <v>0</v>
      </c>
      <c r="J219" s="36">
        <v>0</v>
      </c>
      <c r="K219" s="36">
        <v>0</v>
      </c>
      <c r="L219" s="36">
        <v>0</v>
      </c>
      <c r="M219" s="36">
        <v>0</v>
      </c>
      <c r="N219" s="36">
        <v>0</v>
      </c>
      <c r="O219" s="36">
        <v>0</v>
      </c>
      <c r="P219" s="50"/>
      <c r="Q219" s="51"/>
      <c r="R219" s="51"/>
    </row>
    <row r="220" spans="1:18" ht="20.100000000000001" customHeight="1">
      <c r="A220" s="39">
        <v>17</v>
      </c>
      <c r="B220" s="55" t="s">
        <v>417</v>
      </c>
      <c r="C220" s="47"/>
      <c r="D220" s="47"/>
      <c r="E220" s="47"/>
      <c r="F220" s="42">
        <f t="shared" si="9"/>
        <v>80</v>
      </c>
      <c r="G220" s="36">
        <v>0</v>
      </c>
      <c r="H220" s="42">
        <v>80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50"/>
      <c r="Q220" s="51"/>
      <c r="R220" s="51"/>
    </row>
    <row r="221" spans="1:18" ht="20.100000000000001" customHeight="1">
      <c r="A221" s="39">
        <v>18</v>
      </c>
      <c r="B221" s="55" t="s">
        <v>418</v>
      </c>
      <c r="C221" s="47"/>
      <c r="D221" s="47"/>
      <c r="E221" s="47"/>
      <c r="F221" s="42">
        <f t="shared" si="9"/>
        <v>40</v>
      </c>
      <c r="G221" s="36">
        <v>0</v>
      </c>
      <c r="H221" s="42">
        <v>40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  <c r="P221" s="50"/>
      <c r="Q221" s="51"/>
      <c r="R221" s="51"/>
    </row>
    <row r="222" spans="1:18" ht="20.100000000000001" customHeight="1">
      <c r="A222" s="39">
        <v>19</v>
      </c>
      <c r="B222" s="55" t="s">
        <v>419</v>
      </c>
      <c r="C222" s="47"/>
      <c r="D222" s="47"/>
      <c r="E222" s="47"/>
      <c r="F222" s="42">
        <f t="shared" si="9"/>
        <v>168.256</v>
      </c>
      <c r="G222" s="36">
        <v>0</v>
      </c>
      <c r="H222" s="42">
        <v>168.256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50"/>
      <c r="Q222" s="51"/>
      <c r="R222" s="51"/>
    </row>
    <row r="223" spans="1:18" ht="20.100000000000001" customHeight="1">
      <c r="A223" s="39">
        <v>20</v>
      </c>
      <c r="B223" s="55" t="s">
        <v>420</v>
      </c>
      <c r="C223" s="47"/>
      <c r="D223" s="47"/>
      <c r="E223" s="47"/>
      <c r="F223" s="42">
        <f t="shared" si="9"/>
        <v>263.84545200000002</v>
      </c>
      <c r="G223" s="36">
        <v>0</v>
      </c>
      <c r="H223" s="42">
        <v>263.84545200000002</v>
      </c>
      <c r="I223" s="36">
        <v>0</v>
      </c>
      <c r="J223" s="36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  <c r="P223" s="50"/>
      <c r="Q223" s="51"/>
      <c r="R223" s="51"/>
    </row>
    <row r="224" spans="1:18" ht="20.100000000000001" customHeight="1">
      <c r="A224" s="39">
        <v>21</v>
      </c>
      <c r="B224" s="55" t="s">
        <v>421</v>
      </c>
      <c r="C224" s="47"/>
      <c r="D224" s="47"/>
      <c r="E224" s="47"/>
      <c r="F224" s="42">
        <f t="shared" si="9"/>
        <v>25545.714155000001</v>
      </c>
      <c r="G224" s="36">
        <v>0</v>
      </c>
      <c r="H224" s="42">
        <v>25545.714155000001</v>
      </c>
      <c r="I224" s="36">
        <v>0</v>
      </c>
      <c r="J224" s="36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  <c r="P224" s="50"/>
      <c r="Q224" s="51"/>
      <c r="R224" s="51"/>
    </row>
    <row r="225" spans="1:18" ht="20.100000000000001" customHeight="1">
      <c r="A225" s="39">
        <v>22</v>
      </c>
      <c r="B225" s="55" t="s">
        <v>422</v>
      </c>
      <c r="C225" s="47"/>
      <c r="D225" s="47"/>
      <c r="E225" s="47"/>
      <c r="F225" s="42">
        <f t="shared" si="9"/>
        <v>233.88966199999999</v>
      </c>
      <c r="G225" s="36">
        <v>0</v>
      </c>
      <c r="H225" s="42">
        <v>233.88966199999999</v>
      </c>
      <c r="I225" s="36">
        <v>0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50"/>
      <c r="Q225" s="51"/>
      <c r="R225" s="51"/>
    </row>
    <row r="226" spans="1:18" ht="20.100000000000001" customHeight="1">
      <c r="A226" s="39">
        <v>23</v>
      </c>
      <c r="B226" s="55" t="s">
        <v>423</v>
      </c>
      <c r="C226" s="47"/>
      <c r="D226" s="47"/>
      <c r="E226" s="47"/>
      <c r="F226" s="42">
        <f t="shared" si="9"/>
        <v>259.31864000000002</v>
      </c>
      <c r="G226" s="36">
        <v>0</v>
      </c>
      <c r="H226" s="42">
        <v>259.31864000000002</v>
      </c>
      <c r="I226" s="36">
        <v>0</v>
      </c>
      <c r="J226" s="36">
        <v>0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  <c r="P226" s="50"/>
      <c r="Q226" s="51"/>
      <c r="R226" s="51"/>
    </row>
    <row r="227" spans="1:18" ht="20.100000000000001" customHeight="1">
      <c r="A227" s="39">
        <v>24</v>
      </c>
      <c r="B227" s="55" t="s">
        <v>424</v>
      </c>
      <c r="C227" s="47"/>
      <c r="D227" s="47"/>
      <c r="E227" s="47"/>
      <c r="F227" s="42">
        <f t="shared" si="9"/>
        <v>477.28962000000001</v>
      </c>
      <c r="G227" s="36">
        <v>0</v>
      </c>
      <c r="H227" s="42">
        <v>477.28962000000001</v>
      </c>
      <c r="I227" s="36">
        <v>0</v>
      </c>
      <c r="J227" s="36">
        <v>0</v>
      </c>
      <c r="K227" s="36">
        <v>0</v>
      </c>
      <c r="L227" s="36">
        <v>0</v>
      </c>
      <c r="M227" s="36">
        <v>0</v>
      </c>
      <c r="N227" s="36">
        <v>0</v>
      </c>
      <c r="O227" s="36">
        <v>0</v>
      </c>
      <c r="P227" s="50"/>
      <c r="Q227" s="51"/>
      <c r="R227" s="51"/>
    </row>
    <row r="228" spans="1:18" ht="20.100000000000001" customHeight="1">
      <c r="A228" s="39">
        <v>25</v>
      </c>
      <c r="B228" s="55" t="s">
        <v>425</v>
      </c>
      <c r="C228" s="47"/>
      <c r="D228" s="47"/>
      <c r="E228" s="47"/>
      <c r="F228" s="42">
        <f>+H228+K228</f>
        <v>405.46205500000002</v>
      </c>
      <c r="G228" s="36">
        <v>0</v>
      </c>
      <c r="H228" s="42">
        <v>405.46205500000002</v>
      </c>
      <c r="I228" s="36">
        <v>0</v>
      </c>
      <c r="J228" s="36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50"/>
      <c r="Q228" s="51"/>
      <c r="R228" s="51"/>
    </row>
    <row r="229" spans="1:18" ht="20.100000000000001" customHeight="1">
      <c r="A229" s="39">
        <v>26</v>
      </c>
      <c r="B229" s="55" t="s">
        <v>426</v>
      </c>
      <c r="C229" s="47"/>
      <c r="D229" s="47"/>
      <c r="E229" s="47"/>
      <c r="F229" s="42">
        <f t="shared" ref="F229:F234" si="10">+H229+K229</f>
        <v>133.420793</v>
      </c>
      <c r="G229" s="36">
        <v>0</v>
      </c>
      <c r="H229" s="42">
        <v>133.420793</v>
      </c>
      <c r="I229" s="36">
        <v>0</v>
      </c>
      <c r="J229" s="36">
        <v>0</v>
      </c>
      <c r="K229" s="36">
        <v>0</v>
      </c>
      <c r="L229" s="36">
        <v>0</v>
      </c>
      <c r="M229" s="36">
        <v>0</v>
      </c>
      <c r="N229" s="36">
        <v>0</v>
      </c>
      <c r="O229" s="36">
        <v>0</v>
      </c>
      <c r="P229" s="50"/>
      <c r="Q229" s="51"/>
      <c r="R229" s="51"/>
    </row>
    <row r="230" spans="1:18" ht="20.100000000000001" customHeight="1">
      <c r="A230" s="39">
        <v>27</v>
      </c>
      <c r="B230" s="55" t="s">
        <v>427</v>
      </c>
      <c r="C230" s="47"/>
      <c r="D230" s="47"/>
      <c r="E230" s="47"/>
      <c r="F230" s="42">
        <f t="shared" si="10"/>
        <v>14.885913</v>
      </c>
      <c r="G230" s="36">
        <v>0</v>
      </c>
      <c r="H230" s="42">
        <v>14.885913</v>
      </c>
      <c r="I230" s="36">
        <v>0</v>
      </c>
      <c r="J230" s="36">
        <v>0</v>
      </c>
      <c r="K230" s="36">
        <v>0</v>
      </c>
      <c r="L230" s="36">
        <v>0</v>
      </c>
      <c r="M230" s="36">
        <v>0</v>
      </c>
      <c r="N230" s="36">
        <v>0</v>
      </c>
      <c r="O230" s="36">
        <v>0</v>
      </c>
      <c r="P230" s="50"/>
      <c r="Q230" s="51"/>
      <c r="R230" s="51"/>
    </row>
    <row r="231" spans="1:18" ht="20.100000000000001" customHeight="1">
      <c r="A231" s="39">
        <v>28</v>
      </c>
      <c r="B231" s="55" t="s">
        <v>428</v>
      </c>
      <c r="C231" s="47"/>
      <c r="D231" s="47"/>
      <c r="E231" s="47"/>
      <c r="F231" s="42">
        <f t="shared" si="10"/>
        <v>329.90504099999998</v>
      </c>
      <c r="G231" s="36">
        <v>0</v>
      </c>
      <c r="H231" s="42">
        <v>329.90504099999998</v>
      </c>
      <c r="I231" s="36">
        <v>0</v>
      </c>
      <c r="J231" s="36">
        <v>0</v>
      </c>
      <c r="K231" s="36">
        <v>0</v>
      </c>
      <c r="L231" s="36">
        <v>0</v>
      </c>
      <c r="M231" s="36">
        <v>0</v>
      </c>
      <c r="N231" s="36">
        <v>0</v>
      </c>
      <c r="O231" s="36">
        <v>0</v>
      </c>
      <c r="P231" s="50"/>
      <c r="Q231" s="51"/>
      <c r="R231" s="51"/>
    </row>
    <row r="232" spans="1:18" ht="20.100000000000001" customHeight="1">
      <c r="A232" s="39">
        <v>29</v>
      </c>
      <c r="B232" s="55" t="s">
        <v>429</v>
      </c>
      <c r="C232" s="47"/>
      <c r="D232" s="47"/>
      <c r="E232" s="47"/>
      <c r="F232" s="42">
        <f t="shared" si="10"/>
        <v>1550.5436010000001</v>
      </c>
      <c r="G232" s="36">
        <v>0</v>
      </c>
      <c r="H232" s="42">
        <v>1550.5436010000001</v>
      </c>
      <c r="I232" s="36">
        <v>0</v>
      </c>
      <c r="J232" s="36">
        <v>0</v>
      </c>
      <c r="K232" s="36">
        <v>0</v>
      </c>
      <c r="L232" s="36">
        <v>0</v>
      </c>
      <c r="M232" s="36">
        <v>0</v>
      </c>
      <c r="N232" s="36">
        <v>0</v>
      </c>
      <c r="O232" s="36">
        <v>0</v>
      </c>
      <c r="P232" s="50"/>
      <c r="Q232" s="51"/>
      <c r="R232" s="51"/>
    </row>
    <row r="233" spans="1:18" ht="20.100000000000001" customHeight="1">
      <c r="A233" s="39">
        <v>30</v>
      </c>
      <c r="B233" s="55" t="s">
        <v>430</v>
      </c>
      <c r="C233" s="47"/>
      <c r="D233" s="47"/>
      <c r="E233" s="47"/>
      <c r="F233" s="42">
        <f t="shared" si="10"/>
        <v>460.682095</v>
      </c>
      <c r="G233" s="36">
        <v>0</v>
      </c>
      <c r="H233" s="42">
        <v>460.682095</v>
      </c>
      <c r="I233" s="36">
        <v>0</v>
      </c>
      <c r="J233" s="36">
        <v>0</v>
      </c>
      <c r="K233" s="36">
        <v>0</v>
      </c>
      <c r="L233" s="36">
        <v>0</v>
      </c>
      <c r="M233" s="36">
        <v>0</v>
      </c>
      <c r="N233" s="36">
        <v>0</v>
      </c>
      <c r="O233" s="36">
        <v>0</v>
      </c>
      <c r="P233" s="50"/>
      <c r="Q233" s="51"/>
      <c r="R233" s="51"/>
    </row>
    <row r="234" spans="1:18" ht="20.100000000000001" customHeight="1">
      <c r="A234" s="39">
        <v>31</v>
      </c>
      <c r="B234" s="55" t="s">
        <v>431</v>
      </c>
      <c r="C234" s="47"/>
      <c r="D234" s="47"/>
      <c r="E234" s="47"/>
      <c r="F234" s="42">
        <f t="shared" si="10"/>
        <v>79.094885000000005</v>
      </c>
      <c r="G234" s="36">
        <v>0</v>
      </c>
      <c r="H234" s="42">
        <v>79.094885000000005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50"/>
      <c r="Q234" s="51"/>
      <c r="R234" s="51"/>
    </row>
    <row r="235" spans="1:18" ht="20.100000000000001" customHeight="1">
      <c r="A235" s="39">
        <v>32</v>
      </c>
      <c r="B235" s="55" t="s">
        <v>432</v>
      </c>
      <c r="C235" s="47"/>
      <c r="D235" s="47"/>
      <c r="E235" s="47"/>
      <c r="F235" s="42">
        <f>+H235+K235</f>
        <v>1000</v>
      </c>
      <c r="G235" s="36">
        <v>0</v>
      </c>
      <c r="H235" s="42">
        <v>1000</v>
      </c>
      <c r="I235" s="36">
        <v>0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50"/>
      <c r="Q235" s="51"/>
      <c r="R235" s="51"/>
    </row>
    <row r="236" spans="1:18" ht="20.100000000000001" customHeight="1">
      <c r="A236" s="39">
        <v>33</v>
      </c>
      <c r="B236" s="55" t="s">
        <v>433</v>
      </c>
      <c r="C236" s="47"/>
      <c r="D236" s="47"/>
      <c r="E236" s="47"/>
      <c r="F236" s="42">
        <f>+H236+K236</f>
        <v>10000</v>
      </c>
      <c r="G236" s="36">
        <v>0</v>
      </c>
      <c r="H236" s="42">
        <v>10000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50"/>
      <c r="Q236" s="51"/>
      <c r="R236" s="51"/>
    </row>
    <row r="237" spans="1:18" ht="20.100000000000001" customHeight="1">
      <c r="A237" s="39">
        <v>34</v>
      </c>
      <c r="B237" s="55" t="s">
        <v>434</v>
      </c>
      <c r="C237" s="47"/>
      <c r="D237" s="47"/>
      <c r="E237" s="47"/>
      <c r="F237" s="42">
        <f>+H237+K237</f>
        <v>5899.8604509999996</v>
      </c>
      <c r="G237" s="36">
        <v>0</v>
      </c>
      <c r="H237" s="42">
        <v>5899.8604509999996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50"/>
      <c r="Q237" s="51"/>
      <c r="R237" s="51"/>
    </row>
    <row r="238" spans="1:18" ht="20.100000000000001" customHeight="1">
      <c r="A238" s="39">
        <v>35</v>
      </c>
      <c r="B238" s="55" t="s">
        <v>435</v>
      </c>
      <c r="C238" s="47"/>
      <c r="D238" s="47"/>
      <c r="E238" s="47"/>
      <c r="F238" s="42">
        <f>+H238+K238</f>
        <v>2000</v>
      </c>
      <c r="G238" s="36">
        <v>0</v>
      </c>
      <c r="H238" s="42">
        <v>2000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50"/>
      <c r="Q238" s="51"/>
      <c r="R238" s="51"/>
    </row>
    <row r="239" spans="1:18" ht="20.100000000000001" customHeight="1">
      <c r="A239" s="39">
        <v>36</v>
      </c>
      <c r="B239" s="55" t="s">
        <v>436</v>
      </c>
      <c r="C239" s="47"/>
      <c r="D239" s="47"/>
      <c r="E239" s="47"/>
      <c r="F239" s="42">
        <f>+H239+K239</f>
        <v>5000</v>
      </c>
      <c r="G239" s="36">
        <v>0</v>
      </c>
      <c r="H239" s="42">
        <v>5000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50"/>
      <c r="Q239" s="51"/>
      <c r="R239" s="51"/>
    </row>
    <row r="240" spans="1:18" ht="20.100000000000001" customHeight="1">
      <c r="A240" s="39">
        <v>37</v>
      </c>
      <c r="B240" s="55" t="s">
        <v>391</v>
      </c>
      <c r="C240" s="47"/>
      <c r="D240" s="47"/>
      <c r="E240" s="47"/>
      <c r="F240" s="42">
        <f>+H240+N240</f>
        <v>36137.961504000006</v>
      </c>
      <c r="G240" s="36">
        <v>0</v>
      </c>
      <c r="H240" s="42"/>
      <c r="I240" s="36">
        <v>0</v>
      </c>
      <c r="J240" s="36">
        <v>0</v>
      </c>
      <c r="K240" s="36">
        <v>0</v>
      </c>
      <c r="L240" s="36">
        <v>0</v>
      </c>
      <c r="M240" s="36">
        <v>0</v>
      </c>
      <c r="N240" s="42">
        <f>+'[1]TH CHI_62_342_51_52_53_31'!H80-'[1]TH CHI_62_342_51_52_53_31'!H82-'[1]TH CHI_62_342_51_52_53_31'!H83</f>
        <v>36137.961504000006</v>
      </c>
      <c r="O240" s="36">
        <v>0</v>
      </c>
      <c r="P240" s="50"/>
      <c r="Q240" s="51"/>
      <c r="R240" s="51"/>
    </row>
    <row r="241" spans="1:20" ht="20.100000000000001" customHeight="1">
      <c r="A241" s="39">
        <v>38</v>
      </c>
      <c r="B241" s="55" t="s">
        <v>437</v>
      </c>
      <c r="C241" s="47"/>
      <c r="D241" s="47"/>
      <c r="E241" s="47"/>
      <c r="F241" s="42">
        <f>+H241+K241</f>
        <v>134</v>
      </c>
      <c r="G241" s="36">
        <v>0</v>
      </c>
      <c r="H241" s="42">
        <f>4+50+80</f>
        <v>134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50"/>
      <c r="Q241" s="51"/>
      <c r="R241" s="51"/>
      <c r="T241" s="8">
        <v>134</v>
      </c>
    </row>
    <row r="242" spans="1:20" ht="20.100000000000001" customHeight="1">
      <c r="A242" s="56" t="s">
        <v>438</v>
      </c>
      <c r="B242" s="54" t="s">
        <v>439</v>
      </c>
      <c r="C242" s="47"/>
      <c r="D242" s="47"/>
      <c r="E242" s="47"/>
      <c r="F242" s="30">
        <f>+I242</f>
        <v>403.904653</v>
      </c>
      <c r="G242" s="36">
        <v>0</v>
      </c>
      <c r="H242" s="36">
        <v>0</v>
      </c>
      <c r="I242" s="42">
        <f>+'[1]CAN DOI_60_342'!J10</f>
        <v>403.904653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50"/>
      <c r="Q242" s="51"/>
      <c r="R242" s="51"/>
    </row>
    <row r="243" spans="1:20" ht="20.100000000000001" customHeight="1">
      <c r="A243" s="56" t="s">
        <v>440</v>
      </c>
      <c r="B243" s="54" t="s">
        <v>441</v>
      </c>
      <c r="C243" s="47"/>
      <c r="D243" s="47"/>
      <c r="E243" s="47"/>
      <c r="F243" s="30">
        <f>+'[1]CAN DOI_60_342'!J27</f>
        <v>86597.686707000001</v>
      </c>
      <c r="G243" s="36">
        <v>0</v>
      </c>
      <c r="H243" s="36">
        <v>0</v>
      </c>
      <c r="I243" s="36">
        <v>0</v>
      </c>
      <c r="J243" s="36">
        <v>0</v>
      </c>
      <c r="K243" s="36">
        <v>0</v>
      </c>
      <c r="L243" s="36">
        <v>0</v>
      </c>
      <c r="M243" s="36">
        <v>0</v>
      </c>
      <c r="N243" s="36">
        <v>0</v>
      </c>
      <c r="O243" s="36">
        <v>0</v>
      </c>
      <c r="P243" s="50"/>
      <c r="Q243" s="51"/>
      <c r="R243" s="51"/>
    </row>
    <row r="244" spans="1:20" ht="20.100000000000001" customHeight="1">
      <c r="A244" s="56" t="s">
        <v>442</v>
      </c>
      <c r="B244" s="54" t="s">
        <v>443</v>
      </c>
      <c r="C244" s="47"/>
      <c r="D244" s="47"/>
      <c r="E244" s="47"/>
      <c r="F244" s="30">
        <f>+O244</f>
        <v>1736404.7300210001</v>
      </c>
      <c r="G244" s="36">
        <v>0</v>
      </c>
      <c r="H244" s="36">
        <v>0</v>
      </c>
      <c r="I244" s="36">
        <v>0</v>
      </c>
      <c r="J244" s="36">
        <v>0</v>
      </c>
      <c r="K244" s="36">
        <v>0</v>
      </c>
      <c r="L244" s="36">
        <v>0</v>
      </c>
      <c r="M244" s="36">
        <v>0</v>
      </c>
      <c r="N244" s="36">
        <v>0</v>
      </c>
      <c r="O244" s="42">
        <f>'[1]TH CHI_62_342_51_52_53_31'!F77</f>
        <v>1736404.7300210001</v>
      </c>
      <c r="P244" s="50"/>
      <c r="Q244" s="51"/>
      <c r="R244" s="51"/>
      <c r="S244" s="8">
        <v>833784.50026899995</v>
      </c>
      <c r="T244" s="8">
        <v>789612.66389299999</v>
      </c>
    </row>
    <row r="245" spans="1:20" ht="20.100000000000001" customHeight="1">
      <c r="A245" s="56" t="s">
        <v>444</v>
      </c>
      <c r="B245" s="54" t="s">
        <v>445</v>
      </c>
      <c r="C245" s="47"/>
      <c r="D245" s="47"/>
      <c r="E245" s="47"/>
      <c r="F245" s="30">
        <f>+J245</f>
        <v>1000</v>
      </c>
      <c r="G245" s="36">
        <v>0</v>
      </c>
      <c r="H245" s="36">
        <v>0</v>
      </c>
      <c r="I245" s="36">
        <v>0</v>
      </c>
      <c r="J245" s="42">
        <f>+'[1]TH CHI_62_342_51_52_53_31'!F75</f>
        <v>1000</v>
      </c>
      <c r="K245" s="36">
        <v>0</v>
      </c>
      <c r="L245" s="36">
        <v>0</v>
      </c>
      <c r="M245" s="36">
        <v>0</v>
      </c>
      <c r="N245" s="36">
        <v>0</v>
      </c>
      <c r="O245" s="36">
        <v>0</v>
      </c>
      <c r="P245" s="50"/>
      <c r="Q245" s="51"/>
      <c r="R245" s="51"/>
    </row>
    <row r="246" spans="1:20" ht="20.100000000000001" customHeight="1">
      <c r="A246" s="56" t="s">
        <v>446</v>
      </c>
      <c r="B246" s="54" t="s">
        <v>447</v>
      </c>
      <c r="C246" s="47"/>
      <c r="D246" s="47"/>
      <c r="E246" s="47"/>
      <c r="F246" s="30">
        <f>'[1]TH CHI_62_342_51_52_53_31'!F102</f>
        <v>4169359.5692720003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50"/>
      <c r="Q246" s="51"/>
      <c r="R246" s="51"/>
    </row>
    <row r="247" spans="1:20" ht="20.100000000000001" customHeight="1">
      <c r="A247" s="57" t="s">
        <v>448</v>
      </c>
      <c r="B247" s="54" t="s">
        <v>449</v>
      </c>
      <c r="C247" s="47"/>
      <c r="D247" s="47"/>
      <c r="E247" s="47"/>
      <c r="F247" s="30">
        <f>'[1]TH CHI_62_342_51_52_53_31'!F107</f>
        <v>31031</v>
      </c>
      <c r="G247" s="36">
        <v>0</v>
      </c>
      <c r="H247" s="36">
        <v>0</v>
      </c>
      <c r="I247" s="36">
        <v>0</v>
      </c>
      <c r="J247" s="36">
        <v>0</v>
      </c>
      <c r="K247" s="36">
        <v>0</v>
      </c>
      <c r="L247" s="36">
        <v>0</v>
      </c>
      <c r="M247" s="36">
        <v>0</v>
      </c>
      <c r="N247" s="36">
        <v>0</v>
      </c>
      <c r="O247" s="36">
        <v>0</v>
      </c>
    </row>
    <row r="248" spans="1:20" hidden="1"/>
    <row r="249" spans="1:20" hidden="1">
      <c r="A249" s="8"/>
      <c r="F249" s="45"/>
      <c r="K249" s="58" t="s">
        <v>450</v>
      </c>
      <c r="L249" s="58"/>
      <c r="M249" s="58"/>
      <c r="N249" s="58"/>
      <c r="O249" s="58"/>
    </row>
    <row r="250" spans="1:20" hidden="1">
      <c r="A250" s="8"/>
      <c r="F250" s="45"/>
      <c r="K250" s="59" t="s">
        <v>451</v>
      </c>
      <c r="L250" s="59"/>
      <c r="M250" s="59"/>
      <c r="N250" s="59"/>
      <c r="O250" s="59"/>
    </row>
    <row r="251" spans="1:20" hidden="1">
      <c r="A251" s="8"/>
      <c r="K251" s="59" t="s">
        <v>452</v>
      </c>
      <c r="L251" s="59"/>
      <c r="M251" s="59"/>
      <c r="N251" s="59"/>
      <c r="O251" s="59"/>
    </row>
  </sheetData>
  <mergeCells count="26">
    <mergeCell ref="R9:R10"/>
    <mergeCell ref="K249:O249"/>
    <mergeCell ref="K250:O250"/>
    <mergeCell ref="K251:O251"/>
    <mergeCell ref="J9:J10"/>
    <mergeCell ref="K9:M9"/>
    <mergeCell ref="N9:N10"/>
    <mergeCell ref="O9:O10"/>
    <mergeCell ref="P9:P10"/>
    <mergeCell ref="Q9:Q10"/>
    <mergeCell ref="D9:D10"/>
    <mergeCell ref="E9:E10"/>
    <mergeCell ref="F9:F10"/>
    <mergeCell ref="G9:G10"/>
    <mergeCell ref="H9:H10"/>
    <mergeCell ref="I9:I10"/>
    <mergeCell ref="M1:O1"/>
    <mergeCell ref="A4:R4"/>
    <mergeCell ref="A5:O5"/>
    <mergeCell ref="M7:R7"/>
    <mergeCell ref="A8:A10"/>
    <mergeCell ref="B8:B10"/>
    <mergeCell ref="C8:E8"/>
    <mergeCell ref="F8:O8"/>
    <mergeCell ref="P8:R8"/>
    <mergeCell ref="C9:C10"/>
  </mergeCells>
  <printOptions horizontalCentered="1"/>
  <pageMargins left="0.19685039370078741" right="0.19685039370078741" top="0.59055118110236227" bottom="0.59055118110236227" header="0" footer="0"/>
  <pageSetup paperSize="9" orientation="landscape" r:id="rId1"/>
  <headerFooter differentFirst="1">
    <oddFooter>&amp;C&amp;"Times New Roman,Regular"&amp;12&amp;P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5EC8D7-1D1F-49FA-A0DC-15F5B093DEE6}"/>
</file>

<file path=customXml/itemProps2.xml><?xml version="1.0" encoding="utf-8"?>
<ds:datastoreItem xmlns:ds="http://schemas.openxmlformats.org/officeDocument/2006/customXml" ds:itemID="{F0BA6204-FF13-44DB-9DE4-A60E1C622DB3}"/>
</file>

<file path=customXml/itemProps3.xml><?xml version="1.0" encoding="utf-8"?>
<ds:datastoreItem xmlns:ds="http://schemas.openxmlformats.org/officeDocument/2006/customXml" ds:itemID="{74EF9F7B-3FA0-47C6-B601-6066EAE95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66_CK NSNN</vt:lpstr>
      <vt:lpstr>'BIEU 66_CK NSNN'!Print_Titles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2020-01-13T03:20:34Z</dcterms:created>
  <dcterms:modified xsi:type="dcterms:W3CDTF">2020-01-13T03:20:52Z</dcterms:modified>
</cp:coreProperties>
</file>