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60" yWindow="5445" windowWidth="14040" windowHeight="5640" activeTab="1"/>
  </bookViews>
  <sheets>
    <sheet name="Mau" sheetId="1" r:id="rId1"/>
    <sheet name="13 11 18" sheetId="2" r:id="rId2"/>
    <sheet name="Sheet3" sheetId="3" r:id="rId3"/>
  </sheets>
  <definedNames>
    <definedName name="_xlnm.Print_Titles" localSheetId="1">'13 11 18'!$6:$8</definedName>
  </definedNames>
  <calcPr calcId="162913"/>
</workbook>
</file>

<file path=xl/calcChain.xml><?xml version="1.0" encoding="utf-8"?>
<calcChain xmlns="http://schemas.openxmlformats.org/spreadsheetml/2006/main">
  <c r="H88" i="2" l="1"/>
  <c r="L88" i="2" s="1"/>
  <c r="F87" i="2"/>
  <c r="E87" i="2"/>
  <c r="D87" i="2"/>
  <c r="C87" i="2"/>
  <c r="F86" i="2"/>
  <c r="E86" i="2"/>
  <c r="D86" i="2"/>
  <c r="C86" i="2"/>
  <c r="I81" i="2"/>
  <c r="H81" i="2"/>
  <c r="L81" i="2" s="1"/>
  <c r="G81" i="2"/>
  <c r="K81" i="2" s="1"/>
  <c r="G80" i="2"/>
  <c r="F80" i="2"/>
  <c r="E80" i="2"/>
  <c r="D80" i="2"/>
  <c r="C80" i="2"/>
  <c r="K76" i="2"/>
  <c r="I76" i="2"/>
  <c r="K74" i="2"/>
  <c r="I74" i="2"/>
  <c r="K73" i="2"/>
  <c r="I73" i="2"/>
  <c r="K72" i="2"/>
  <c r="I72" i="2"/>
  <c r="K71" i="2"/>
  <c r="I71" i="2"/>
  <c r="H70" i="2"/>
  <c r="G70" i="2"/>
  <c r="E70" i="2"/>
  <c r="C70" i="2"/>
  <c r="L68" i="2"/>
  <c r="K68" i="2"/>
  <c r="J68" i="2"/>
  <c r="I68" i="2"/>
  <c r="K67" i="2"/>
  <c r="I67" i="2"/>
  <c r="H66" i="2"/>
  <c r="L66" i="2" s="1"/>
  <c r="G66" i="2"/>
  <c r="F66" i="2"/>
  <c r="E66" i="2"/>
  <c r="D66" i="2"/>
  <c r="C66" i="2"/>
  <c r="H60" i="2"/>
  <c r="G60" i="2"/>
  <c r="H55" i="2"/>
  <c r="L55" i="2" s="1"/>
  <c r="G55" i="2"/>
  <c r="I55" i="2" s="1"/>
  <c r="F54" i="2"/>
  <c r="E54" i="2"/>
  <c r="D54" i="2"/>
  <c r="C54" i="2"/>
  <c r="L53" i="2"/>
  <c r="K53" i="2"/>
  <c r="J53" i="2"/>
  <c r="I53" i="2"/>
  <c r="L51" i="2"/>
  <c r="K51" i="2"/>
  <c r="J51" i="2"/>
  <c r="I51" i="2"/>
  <c r="H50" i="2"/>
  <c r="G50" i="2"/>
  <c r="I50" i="2" s="1"/>
  <c r="F50" i="2"/>
  <c r="E50" i="2"/>
  <c r="D50" i="2"/>
  <c r="C50" i="2"/>
  <c r="L48" i="2"/>
  <c r="K48" i="2"/>
  <c r="J48" i="2"/>
  <c r="I48" i="2"/>
  <c r="J47" i="2"/>
  <c r="H47" i="2"/>
  <c r="G47" i="2"/>
  <c r="K47" i="2" s="1"/>
  <c r="F47" i="2"/>
  <c r="E47" i="2"/>
  <c r="D47" i="2"/>
  <c r="C47" i="2"/>
  <c r="H43" i="2"/>
  <c r="L43" i="2" s="1"/>
  <c r="G43" i="2"/>
  <c r="I43" i="2" s="1"/>
  <c r="K42" i="2"/>
  <c r="I42" i="2"/>
  <c r="H41" i="2"/>
  <c r="L41" i="2" s="1"/>
  <c r="F41" i="2"/>
  <c r="E41" i="2"/>
  <c r="D41" i="2"/>
  <c r="C41" i="2"/>
  <c r="K40" i="2"/>
  <c r="I40" i="2"/>
  <c r="L39" i="2"/>
  <c r="K39" i="2"/>
  <c r="I39" i="2"/>
  <c r="D39" i="2"/>
  <c r="J39" i="2" s="1"/>
  <c r="I38" i="2"/>
  <c r="H38" i="2"/>
  <c r="G38" i="2"/>
  <c r="F38" i="2"/>
  <c r="E38" i="2"/>
  <c r="D38" i="2"/>
  <c r="C38" i="2"/>
  <c r="L37" i="2"/>
  <c r="K37" i="2"/>
  <c r="J37" i="2"/>
  <c r="I37" i="2"/>
  <c r="D37" i="2"/>
  <c r="L36" i="2"/>
  <c r="K36" i="2"/>
  <c r="J36" i="2"/>
  <c r="I36" i="2"/>
  <c r="L34" i="2"/>
  <c r="K34" i="2"/>
  <c r="J34" i="2"/>
  <c r="I34" i="2"/>
  <c r="L33" i="2"/>
  <c r="K33" i="2"/>
  <c r="J33" i="2"/>
  <c r="I33" i="2"/>
  <c r="L32" i="2"/>
  <c r="K32" i="2"/>
  <c r="I32" i="2"/>
  <c r="D32" i="2"/>
  <c r="J32" i="2" s="1"/>
  <c r="L31" i="2"/>
  <c r="K31" i="2"/>
  <c r="I31" i="2"/>
  <c r="D31" i="2"/>
  <c r="J31" i="2" s="1"/>
  <c r="L30" i="2"/>
  <c r="K30" i="2"/>
  <c r="I30" i="2"/>
  <c r="D30" i="2"/>
  <c r="J30" i="2" s="1"/>
  <c r="H29" i="2"/>
  <c r="L29" i="2" s="1"/>
  <c r="G29" i="2"/>
  <c r="F29" i="2"/>
  <c r="E29" i="2"/>
  <c r="C29" i="2"/>
  <c r="L28" i="2"/>
  <c r="K28" i="2"/>
  <c r="J28" i="2"/>
  <c r="I28" i="2"/>
  <c r="L27" i="2"/>
  <c r="K27" i="2"/>
  <c r="J27" i="2"/>
  <c r="I27" i="2"/>
  <c r="L26" i="2"/>
  <c r="K26" i="2"/>
  <c r="I26" i="2"/>
  <c r="D26" i="2"/>
  <c r="J26" i="2" s="1"/>
  <c r="L25" i="2"/>
  <c r="K25" i="2"/>
  <c r="J25" i="2"/>
  <c r="I25" i="2"/>
  <c r="D25" i="2"/>
  <c r="L24" i="2"/>
  <c r="K24" i="2"/>
  <c r="J24" i="2"/>
  <c r="I24" i="2"/>
  <c r="D24" i="2"/>
  <c r="H23" i="2"/>
  <c r="L23" i="2" s="1"/>
  <c r="G23" i="2"/>
  <c r="F23" i="2"/>
  <c r="E23" i="2"/>
  <c r="C23" i="2"/>
  <c r="L22" i="2"/>
  <c r="K22" i="2"/>
  <c r="J22" i="2"/>
  <c r="I22" i="2"/>
  <c r="L21" i="2"/>
  <c r="K21" i="2"/>
  <c r="I21" i="2"/>
  <c r="D21" i="2"/>
  <c r="J21" i="2" s="1"/>
  <c r="L20" i="2"/>
  <c r="K20" i="2"/>
  <c r="J20" i="2"/>
  <c r="I20" i="2"/>
  <c r="D20" i="2"/>
  <c r="L19" i="2"/>
  <c r="K19" i="2"/>
  <c r="I19" i="2"/>
  <c r="D19" i="2"/>
  <c r="J19" i="2" s="1"/>
  <c r="H18" i="2"/>
  <c r="G18" i="2"/>
  <c r="K18" i="2" s="1"/>
  <c r="F18" i="2"/>
  <c r="E18" i="2"/>
  <c r="C18" i="2"/>
  <c r="I18" i="2" s="1"/>
  <c r="L17" i="2"/>
  <c r="K17" i="2"/>
  <c r="J17" i="2"/>
  <c r="I17" i="2"/>
  <c r="L16" i="2"/>
  <c r="K16" i="2"/>
  <c r="I16" i="2"/>
  <c r="D16" i="2"/>
  <c r="J16" i="2" s="1"/>
  <c r="L15" i="2"/>
  <c r="K15" i="2"/>
  <c r="I15" i="2"/>
  <c r="D15" i="2"/>
  <c r="J15" i="2" s="1"/>
  <c r="L14" i="2"/>
  <c r="K14" i="2"/>
  <c r="J14" i="2"/>
  <c r="I14" i="2"/>
  <c r="H13" i="2"/>
  <c r="G13" i="2"/>
  <c r="K13" i="2" s="1"/>
  <c r="F13" i="2"/>
  <c r="E13" i="2"/>
  <c r="C13" i="2"/>
  <c r="F12" i="2"/>
  <c r="F11" i="2" s="1"/>
  <c r="F10" i="2" s="1"/>
  <c r="I80" i="2" l="1"/>
  <c r="D13" i="2"/>
  <c r="J13" i="2"/>
  <c r="D18" i="2"/>
  <c r="J18" i="2" s="1"/>
  <c r="L47" i="2"/>
  <c r="L50" i="2"/>
  <c r="H80" i="2"/>
  <c r="L80" i="2" s="1"/>
  <c r="J81" i="2"/>
  <c r="C12" i="2"/>
  <c r="C11" i="2" s="1"/>
  <c r="C10" i="2" s="1"/>
  <c r="E12" i="2"/>
  <c r="E11" i="2" s="1"/>
  <c r="E10" i="2" s="1"/>
  <c r="I13" i="2"/>
  <c r="K29" i="2"/>
  <c r="K38" i="2"/>
  <c r="I47" i="2"/>
  <c r="I66" i="2"/>
  <c r="I70" i="2"/>
  <c r="G88" i="2"/>
  <c r="I88" i="2" s="1"/>
  <c r="I23" i="2"/>
  <c r="J38" i="2"/>
  <c r="K70" i="2"/>
  <c r="L13" i="2"/>
  <c r="L38" i="2"/>
  <c r="G41" i="2"/>
  <c r="K80" i="2"/>
  <c r="I29" i="2"/>
  <c r="J41" i="2"/>
  <c r="J43" i="2"/>
  <c r="J50" i="2"/>
  <c r="H54" i="2"/>
  <c r="J55" i="2"/>
  <c r="J66" i="2"/>
  <c r="H87" i="2"/>
  <c r="J88" i="2"/>
  <c r="K88" i="2"/>
  <c r="L18" i="2"/>
  <c r="K23" i="2"/>
  <c r="K43" i="2"/>
  <c r="K55" i="2"/>
  <c r="K66" i="2"/>
  <c r="D23" i="2"/>
  <c r="K50" i="2"/>
  <c r="D29" i="2"/>
  <c r="J29" i="2" s="1"/>
  <c r="G54" i="2"/>
  <c r="G87" i="2"/>
  <c r="D12" i="2" l="1"/>
  <c r="D11" i="2" s="1"/>
  <c r="D10" i="2" s="1"/>
  <c r="J80" i="2"/>
  <c r="I41" i="2"/>
  <c r="K41" i="2"/>
  <c r="G12" i="2"/>
  <c r="J54" i="2"/>
  <c r="L54" i="2"/>
  <c r="H12" i="2"/>
  <c r="J23" i="2"/>
  <c r="K54" i="2"/>
  <c r="I54" i="2"/>
  <c r="J87" i="2"/>
  <c r="H86" i="2"/>
  <c r="L87" i="2"/>
  <c r="K87" i="2"/>
  <c r="I87" i="2"/>
  <c r="G86" i="2"/>
  <c r="I86" i="2" l="1"/>
  <c r="K86" i="2"/>
  <c r="L86" i="2"/>
  <c r="J86" i="2"/>
  <c r="L12" i="2"/>
  <c r="H11" i="2"/>
  <c r="J12" i="2"/>
  <c r="I12" i="2"/>
  <c r="G11" i="2"/>
  <c r="K12" i="2"/>
  <c r="J11" i="2" l="1"/>
  <c r="H10" i="2"/>
  <c r="L11" i="2"/>
  <c r="I11" i="2"/>
  <c r="G10" i="2"/>
  <c r="K11" i="2"/>
  <c r="H94" i="2" l="1"/>
  <c r="L10" i="2"/>
  <c r="J10" i="2"/>
  <c r="K10" i="2"/>
  <c r="I10" i="2"/>
</calcChain>
</file>

<file path=xl/sharedStrings.xml><?xml version="1.0" encoding="utf-8"?>
<sst xmlns="http://schemas.openxmlformats.org/spreadsheetml/2006/main" count="207" uniqueCount="129">
  <si>
    <t>UBND TỈNH, THÀNH PHỐ...</t>
  </si>
  <si>
    <t>Biểu số 63/CK-NSNN</t>
  </si>
  <si>
    <t>QUYẾT TOÁN THU NGÂN SÁCH NHÀ NƯỚC NĂM...</t>
  </si>
  <si>
    <t>(Quyết toán đã được Hội đồng nhân dân phê chuẩn)</t>
  </si>
  <si>
    <t>STT</t>
  </si>
  <si>
    <t>NỘI DUNG</t>
  </si>
  <si>
    <t>DỰ TOÁN</t>
  </si>
  <si>
    <t>QUYẾT TOÁN</t>
  </si>
  <si>
    <t>SO SÁNH (%)</t>
  </si>
  <si>
    <t>TỔNG THU NSNN</t>
  </si>
  <si>
    <t>THU NSĐP</t>
  </si>
  <si>
    <t>A</t>
  </si>
  <si>
    <t>B</t>
  </si>
  <si>
    <t>5=3/1</t>
  </si>
  <si>
    <t>6=4/2</t>
  </si>
  <si>
    <t>TỔNG NGUỒN THU NSNN</t>
  </si>
  <si>
    <t>TỔNG THU CÂN ĐỐI NSNN</t>
  </si>
  <si>
    <t>I</t>
  </si>
  <si>
    <t>Thu nội địa</t>
  </si>
  <si>
    <t xml:space="preserve">Thu từ khu vực DNNN do Trung ương quản lý </t>
  </si>
  <si>
    <t>(Chi tiết theo sắc thuế)</t>
  </si>
  <si>
    <t xml:space="preserve">Thu từ khu vực DNNN do địa phương quản lý </t>
  </si>
  <si>
    <t xml:space="preserve">Thu từ khu vực doanh nghiệp có vốn đầu tư nước ngoài </t>
  </si>
  <si>
    <t xml:space="preserve">Thu từ khu vực kinh tế ngoài quốc doanh </t>
  </si>
  <si>
    <t>Thuế thu nhập cá nhân</t>
  </si>
  <si>
    <t>Thuế bảo vệ môi trường</t>
  </si>
  <si>
    <t>-</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</si>
  <si>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</si>
  <si>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</si>
  <si>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</si>
  <si>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</si>
  <si>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</si>
  <si>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</si>
  <si>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</si>
  <si>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</si>
  <si>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</si>
  <si>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</si>
  <si>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</si>
  <si>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</si>
  <si>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</si>
  <si>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</si>
  <si>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</si>
  <si>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</si>
  <si>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</si>
  <si>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</si>
  <si>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II</t>
  </si>
  <si>
    <t>Thu từ dầu thô</t>
  </si>
  <si>
    <t>III</t>
  </si>
  <si>
    <t>Thu từ hoạt động xuất nhập khẩu</t>
  </si>
  <si>
    <t>Thuế xuất khẩu</t>
  </si>
  <si>
    <t>Thuế nhập khẩu</t>
  </si>
  <si>
    <t>Thuế tiêu thụ đặc biệt thu từ hàng hóa nhập khẩu</t>
  </si>
  <si>
    <t>Thuế bảo vệ môi trường thu từ hàng hóa nhập khẩu</t>
  </si>
  <si>
    <t xml:space="preserve">Thuế giá trị gia tăng thu từ hàng hóa nhập khẩu </t>
  </si>
  <si>
    <t>Thu khác</t>
  </si>
  <si>
    <t>IV</t>
  </si>
  <si>
    <t>Thu viện trợ</t>
  </si>
  <si>
    <t>THU TỪ QUỸ DỰ TRỮ TÀI CHÍNH</t>
  </si>
  <si>
    <t>C</t>
  </si>
  <si>
    <t>THU KẾT DƯ NĂM TRƯỚC</t>
  </si>
  <si>
    <t>D</t>
  </si>
  <si>
    <t>THU CHUYỂN NGUỒN TỪ NĂM TRƯỚC CHUYỂN SANG</t>
  </si>
  <si>
    <t>Đơn vị: đồng</t>
  </si>
  <si>
    <t>Nội dung</t>
  </si>
  <si>
    <t>Dự toán</t>
  </si>
  <si>
    <t>Quyết toán</t>
  </si>
  <si>
    <t>So sánh (%)</t>
  </si>
  <si>
    <t>Bộ Tài chính giao</t>
  </si>
  <si>
    <t>HĐND giao</t>
  </si>
  <si>
    <t>Tổng thu NSNN</t>
  </si>
  <si>
    <t>Thu NSĐP</t>
  </si>
  <si>
    <t>7=5/1</t>
  </si>
  <si>
    <t>8=6/2</t>
  </si>
  <si>
    <t>9=5/3</t>
  </si>
  <si>
    <t>10=6/4</t>
  </si>
  <si>
    <t>TỔNG NGUỒN THU NSNN (A+B+C+D+E+F)</t>
  </si>
  <si>
    <t xml:space="preserve">Thu từ khu vực DNNN do trung ương quản lý </t>
  </si>
  <si>
    <t xml:space="preserve"> - Thuế giá trị gia tăng </t>
  </si>
  <si>
    <t xml:space="preserve"> - Thuế thu nhập doanh nghiệp</t>
  </si>
  <si>
    <t xml:space="preserve"> - Thuế tiêu thụ đặc biệt </t>
  </si>
  <si>
    <t xml:space="preserve"> - Thuế tài nguyên</t>
  </si>
  <si>
    <t>Thu từ khu vực DNNN do địa phương quản lý</t>
  </si>
  <si>
    <t xml:space="preserve"> - Thu tiền thuê mặt đất, mặt nước</t>
  </si>
  <si>
    <t>Thuế SD đất nông nghiệp</t>
  </si>
  <si>
    <t xml:space="preserve"> - Thuế BVMT thu từ hàng hóa sản xuất, kinh doanh trong nước</t>
  </si>
  <si>
    <t xml:space="preserve"> - Thuế BVMT thu từ hàng hóa nhập khẩu</t>
  </si>
  <si>
    <t xml:space="preserve">Thu phí, lệ phí </t>
  </si>
  <si>
    <t xml:space="preserve"> - Phí và lệ phí trung ương</t>
  </si>
  <si>
    <t xml:space="preserve"> - Phí và lệ phí địa phương</t>
  </si>
  <si>
    <t xml:space="preserve">   + Phí và lệ phí tỉnh</t>
  </si>
  <si>
    <t xml:space="preserve">   + Phí và lệ phí huyện</t>
  </si>
  <si>
    <t xml:space="preserve">   + Phí và lệ phí xã, phường</t>
  </si>
  <si>
    <t xml:space="preserve"> - Thu tiền sử dụng đất trong dự toán</t>
  </si>
  <si>
    <t xml:space="preserve"> - Ghi thu ghi chi từ nguồn thu tiền sử dụng đất</t>
  </si>
  <si>
    <t xml:space="preserve"> - Thu tiền thuê mặt đất, mặt nước trong dự toán</t>
  </si>
  <si>
    <t xml:space="preserve"> - Ghi thu ghi chi từ nguồn thu tiền thuê mặt đất, mặt nước</t>
  </si>
  <si>
    <t xml:space="preserve"> - Thu khác NSTW</t>
  </si>
  <si>
    <t xml:space="preserve"> - Thu khác NSĐP</t>
  </si>
  <si>
    <t>Thu từ hoạt động xổ số kiến thiết</t>
  </si>
  <si>
    <t xml:space="preserve"> - Thu từ hoạt động xổ số truyền thống</t>
  </si>
  <si>
    <t xml:space="preserve">    + Thuế giá trị gia tăng</t>
  </si>
  <si>
    <t xml:space="preserve">    + Thuế tiêu thụ đặc biệt</t>
  </si>
  <si>
    <t xml:space="preserve">    +  Thuế thu nhập doanh nghiệp</t>
  </si>
  <si>
    <t xml:space="preserve">    + Thu nhập sau thuế TNDN</t>
  </si>
  <si>
    <t xml:space="preserve"> - Thu từ hoạt động Xổ số điện toán</t>
  </si>
  <si>
    <t xml:space="preserve">Thu từ hoạt động xuất nhập khẩu </t>
  </si>
  <si>
    <t>Thuế giá trị gia tăng thu từ hàng hóa nhập khẩu</t>
  </si>
  <si>
    <t>Thuế bổ sung đối với hàng hóa nhập khẩu vào Việt Nam</t>
  </si>
  <si>
    <t>VAY CỦA NSĐP</t>
  </si>
  <si>
    <t xml:space="preserve">Vay để bù đắp bội chi </t>
  </si>
  <si>
    <t>Vay lại nguồn vay nước ngoài của Chính phủ</t>
  </si>
  <si>
    <t>Vay để trả nợ gốc</t>
  </si>
  <si>
    <t>Vay Ngân hàng phát triển Việt Nam</t>
  </si>
  <si>
    <t>THU CHUYỂN GIAO NGÂN SÁCH</t>
  </si>
  <si>
    <t>Thu bổ sung từ NS cấp trên</t>
  </si>
  <si>
    <t>NSTP thu bổ sung từ NSTW</t>
  </si>
  <si>
    <t>NSQH thu bổ sung từ NSTP</t>
  </si>
  <si>
    <t>NSX thu bổ sung từ NSQH</t>
  </si>
  <si>
    <t xml:space="preserve"> Thu từ ngân sách cấp dưới nộp lên</t>
  </si>
  <si>
    <t>E</t>
  </si>
  <si>
    <t>F</t>
  </si>
  <si>
    <t>*</t>
  </si>
  <si>
    <t>NGÂN SÁCH ĐỊA PHƯƠNG ĐƯỢC HƯỞNG</t>
  </si>
  <si>
    <t xml:space="preserve">                 ỦY BAN NHÂN DÂN                           </t>
  </si>
  <si>
    <t xml:space="preserve">            THÀNH PHỐ CẦN THƠ           </t>
  </si>
  <si>
    <t>QUYẾT TOÁN THU NGÂN SÁCH NHÀ NƯỚC NĂM 2018</t>
  </si>
  <si>
    <t>Thu cổ tức và lợi nhuận sau thuế</t>
  </si>
  <si>
    <t>Các khoản huy động, đóng góp</t>
  </si>
  <si>
    <t>(Kèm theo Quyết định số 3169/QĐ-UBND ngày 23 tháng 12 năm 2019 của Ủy ban nhân dân thành phố)</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</si>
</sst>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 @"/>
    <numFmt numFmtId="165" formatCode="_-* #,##0\ _₫_-;\-* #,##0\ _₫_-;_-* &quot;-&quot;??\ _₫_-;_-@_-"/>
  </numFmts>
  <fonts count="20" x14ac:knownFonts="1">
    <font>
      <sz val="11"/>
      <color theme="1"/>
      <name val="Times New Roman"/>
      <family val="2"/>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i/>
      <sz val="11"/>
      <name val="Times New Roman"/>
      <family val="1"/>
    </font>
    <font>
      <b/>
      <sz val="13"/>
      <color rgb="FF000000"/>
      <name val="Times New Roman"/>
      <family val="1"/>
    </font>
    <font>
      <b/>
      <sz val="12"/>
      <color theme="1"/>
      <name val="Times New Roman"/>
      <family val="1"/>
    </font>
    <font>
      <b/>
      <sz val="11"/>
      <color theme="1"/>
      <name val="Times New Roman"/>
      <family val="1"/>
    </font>
    <font>
      <sz val="11"/>
      <color rgb="FF000000"/>
      <name val="Times New Roman"/>
      <family val="1"/>
    </font>
    <font>
      <i/>
      <sz val="11"/>
      <color theme="1"/>
      <name val="Times New Roman"/>
      <family val="1"/>
    </font>
    <font>
      <i/>
      <sz val="12"/>
      <name val="Times New Roman"/>
      <family val="1"/>
    </font>
    <font>
      <b/>
      <sz val="11"/>
      <color rgb="FF000000"/>
      <name val="Times New Roman"/>
      <family val="1"/>
      <charset val="163"/>
    </font>
    <font>
      <b/>
      <sz val="11"/>
      <name val="Times New Roman"/>
      <family val="1"/>
      <charset val="163"/>
    </font>
    <font>
      <sz val="12"/>
      <name val="Times New Roman"/>
      <family val="1"/>
    </font>
    <font>
      <b/>
      <sz val="12"/>
      <name val="Times New Roman"/>
      <family val="1"/>
    </font>
    <font>
      <b/>
      <sz val="13"/>
      <name val="Times New Roman"/>
      <family val="1"/>
    </font>
    <font>
      <sz val="14"/>
      <name val=".VnTime"/>
      <family val="2"/>
    </font>
    <font>
      <sz val="11"/>
      <color theme="1"/>
      <name val="Times New Roman"/>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s>
  <cellStyleXfs count="3">
    <xf numFmtId="0" fontId="0" fillId="0" borderId="0"/>
    <xf numFmtId="0" fontId="18" fillId="0" borderId="0"/>
    <xf numFmtId="43" fontId="19" fillId="0" borderId="0" applyFont="0" applyFill="0" applyBorder="0" applyAlignment="0" applyProtection="0"/>
  </cellStyleXfs>
  <cellXfs count="84">
    <xf numFmtId="0" fontId="0" fillId="0" borderId="0" xfId="0"/>
    <xf numFmtId="0" fontId="1" fillId="0" borderId="0" xfId="0" applyFont="1"/>
    <xf numFmtId="0" fontId="2" fillId="0" borderId="0" xfId="0" applyFont="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8" fillId="0" borderId="0" xfId="0" applyFont="1" applyAlignment="1">
      <alignment vertical="center"/>
    </xf>
    <xf numFmtId="0" fontId="2" fillId="0" borderId="0" xfId="0" applyFont="1" applyAlignment="1">
      <alignment horizontal="right" vertical="center"/>
    </xf>
    <xf numFmtId="0" fontId="1" fillId="0" borderId="0" xfId="0" applyFont="1" applyAlignment="1">
      <alignment vertical="center"/>
    </xf>
    <xf numFmtId="0" fontId="1" fillId="0" borderId="0" xfId="0" applyFont="1" applyAlignment="1">
      <alignment horizontal="center" vertical="center"/>
    </xf>
    <xf numFmtId="3" fontId="1" fillId="0" borderId="0" xfId="0" applyNumberFormat="1" applyFont="1" applyAlignment="1">
      <alignment vertical="center"/>
    </xf>
    <xf numFmtId="0" fontId="3" fillId="0" borderId="0" xfId="0" applyFont="1" applyAlignment="1">
      <alignment horizontal="right" vertical="center"/>
    </xf>
    <xf numFmtId="0" fontId="2" fillId="0" borderId="0" xfId="0" applyFont="1" applyBorder="1" applyAlignment="1">
      <alignment vertical="center" wrapText="1"/>
    </xf>
    <xf numFmtId="0" fontId="2" fillId="0" borderId="9" xfId="0" applyFont="1" applyBorder="1" applyAlignment="1">
      <alignment horizontal="center" vertical="center" wrapText="1"/>
    </xf>
    <xf numFmtId="0" fontId="2" fillId="0" borderId="9" xfId="0" applyFont="1" applyBorder="1" applyAlignment="1">
      <alignment vertical="center" wrapText="1"/>
    </xf>
    <xf numFmtId="3" fontId="2" fillId="0" borderId="9" xfId="0" applyNumberFormat="1" applyFont="1" applyBorder="1" applyAlignment="1">
      <alignment horizontal="right" vertical="center" wrapText="1"/>
    </xf>
    <xf numFmtId="2" fontId="2" fillId="0" borderId="9" xfId="0" applyNumberFormat="1" applyFont="1" applyBorder="1" applyAlignment="1">
      <alignment horizontal="right" vertical="center" wrapText="1"/>
    </xf>
    <xf numFmtId="0" fontId="2" fillId="0" borderId="10" xfId="0" applyFont="1" applyBorder="1" applyAlignment="1">
      <alignment horizontal="center" vertical="center" wrapText="1"/>
    </xf>
    <xf numFmtId="0" fontId="2" fillId="0" borderId="10" xfId="0" applyFont="1" applyBorder="1" applyAlignment="1">
      <alignment vertical="center" wrapText="1"/>
    </xf>
    <xf numFmtId="3" fontId="2" fillId="0" borderId="10" xfId="0" applyNumberFormat="1" applyFont="1" applyBorder="1" applyAlignment="1">
      <alignment horizontal="right" vertical="center" wrapText="1"/>
    </xf>
    <xf numFmtId="2" fontId="2" fillId="0" borderId="10" xfId="0" applyNumberFormat="1" applyFont="1" applyBorder="1" applyAlignment="1">
      <alignment horizontal="right" vertical="center" wrapText="1"/>
    </xf>
    <xf numFmtId="0" fontId="9" fillId="0" borderId="0" xfId="0" applyFont="1" applyAlignment="1">
      <alignment vertical="center"/>
    </xf>
    <xf numFmtId="0" fontId="10" fillId="0" borderId="10" xfId="0" applyFont="1" applyBorder="1" applyAlignment="1">
      <alignment horizontal="center" vertical="center" wrapText="1"/>
    </xf>
    <xf numFmtId="0" fontId="10" fillId="0" borderId="10" xfId="0" applyFont="1" applyBorder="1" applyAlignment="1">
      <alignment vertical="center" wrapText="1"/>
    </xf>
    <xf numFmtId="3" fontId="10" fillId="0" borderId="10" xfId="0" applyNumberFormat="1" applyFont="1" applyBorder="1" applyAlignment="1">
      <alignment vertical="center" wrapText="1"/>
    </xf>
    <xf numFmtId="2" fontId="10" fillId="0" borderId="10" xfId="0" applyNumberFormat="1" applyFont="1" applyBorder="1" applyAlignment="1">
      <alignment horizontal="right" vertical="center" wrapText="1"/>
    </xf>
    <xf numFmtId="0" fontId="3" fillId="0" borderId="10" xfId="0" applyFont="1" applyBorder="1" applyAlignment="1">
      <alignment horizontal="center" vertical="center" wrapText="1"/>
    </xf>
    <xf numFmtId="164" fontId="6" fillId="0" borderId="10" xfId="0" applyNumberFormat="1" applyFont="1" applyFill="1" applyBorder="1" applyAlignment="1" applyProtection="1">
      <alignment horizontal="left" vertical="center" wrapText="1"/>
    </xf>
    <xf numFmtId="3" fontId="3" fillId="0" borderId="10" xfId="0" applyNumberFormat="1" applyFont="1" applyBorder="1" applyAlignment="1">
      <alignment vertical="center" wrapText="1"/>
    </xf>
    <xf numFmtId="2" fontId="3" fillId="0" borderId="10" xfId="0" applyNumberFormat="1" applyFont="1" applyBorder="1" applyAlignment="1">
      <alignment horizontal="right" vertical="center" wrapText="1"/>
    </xf>
    <xf numFmtId="0" fontId="11" fillId="0" borderId="0" xfId="0" applyFont="1" applyAlignment="1">
      <alignment vertical="center"/>
    </xf>
    <xf numFmtId="164" fontId="6" fillId="0" borderId="10" xfId="0" applyNumberFormat="1" applyFont="1" applyFill="1" applyBorder="1" applyAlignment="1" applyProtection="1">
      <alignment vertical="center" wrapText="1"/>
    </xf>
    <xf numFmtId="3" fontId="3" fillId="0" borderId="10" xfId="0" applyNumberFormat="1" applyFont="1" applyBorder="1" applyAlignment="1">
      <alignment horizontal="right" vertical="center" wrapText="1"/>
    </xf>
    <xf numFmtId="0" fontId="11" fillId="0" borderId="0" xfId="0" applyFont="1" applyAlignment="1">
      <alignment horizontal="right" vertical="center"/>
    </xf>
    <xf numFmtId="3" fontId="10" fillId="0" borderId="10" xfId="0" applyNumberFormat="1" applyFont="1" applyBorder="1" applyAlignment="1">
      <alignment horizontal="right" vertical="center" wrapText="1"/>
    </xf>
    <xf numFmtId="0" fontId="1" fillId="0" borderId="0" xfId="0" applyFont="1" applyAlignment="1">
      <alignment horizontal="right" vertical="center"/>
    </xf>
    <xf numFmtId="164" fontId="5" fillId="0" borderId="10" xfId="0" applyNumberFormat="1" applyFont="1" applyFill="1" applyBorder="1" applyAlignment="1" applyProtection="1">
      <alignment vertical="center" wrapText="1"/>
    </xf>
    <xf numFmtId="0" fontId="3" fillId="0" borderId="10" xfId="0" applyFont="1" applyBorder="1" applyAlignment="1">
      <alignment vertical="center" wrapText="1"/>
    </xf>
    <xf numFmtId="3" fontId="3" fillId="0" borderId="10" xfId="0" applyNumberFormat="1" applyFont="1" applyBorder="1" applyAlignment="1">
      <alignment horizontal="center" vertical="center" wrapText="1"/>
    </xf>
    <xf numFmtId="3" fontId="10" fillId="0" borderId="10" xfId="0" applyNumberFormat="1" applyFont="1" applyBorder="1" applyAlignment="1">
      <alignment horizontal="center" vertical="center" wrapText="1"/>
    </xf>
    <xf numFmtId="3" fontId="2" fillId="0" borderId="10" xfId="0" applyNumberFormat="1" applyFont="1" applyBorder="1" applyAlignment="1">
      <alignment horizontal="center" vertical="center" wrapText="1"/>
    </xf>
    <xf numFmtId="164" fontId="4" fillId="0" borderId="10" xfId="0" applyNumberFormat="1" applyFont="1" applyFill="1" applyBorder="1" applyAlignment="1" applyProtection="1">
      <alignment vertical="center" wrapText="1"/>
    </xf>
    <xf numFmtId="3" fontId="13" fillId="0" borderId="10" xfId="0" applyNumberFormat="1" applyFont="1" applyBorder="1" applyAlignment="1">
      <alignment horizontal="right" vertical="center" wrapText="1"/>
    </xf>
    <xf numFmtId="0" fontId="13" fillId="0" borderId="10" xfId="0" applyFont="1" applyBorder="1" applyAlignment="1">
      <alignment horizontal="center" vertical="center" wrapText="1"/>
    </xf>
    <xf numFmtId="164" fontId="14" fillId="0" borderId="10" xfId="0" applyNumberFormat="1" applyFont="1" applyFill="1" applyBorder="1" applyAlignment="1" applyProtection="1">
      <alignment vertical="center" wrapText="1"/>
    </xf>
    <xf numFmtId="0" fontId="4" fillId="0" borderId="10" xfId="0" applyFont="1" applyFill="1" applyBorder="1" applyAlignment="1" applyProtection="1">
      <alignment vertical="center" wrapText="1"/>
    </xf>
    <xf numFmtId="0" fontId="2" fillId="0" borderId="11" xfId="0" quotePrefix="1" applyFont="1" applyBorder="1" applyAlignment="1">
      <alignment horizontal="center" vertical="center" wrapText="1"/>
    </xf>
    <xf numFmtId="0" fontId="4" fillId="0" borderId="11" xfId="0" applyFont="1" applyFill="1" applyBorder="1" applyAlignment="1" applyProtection="1">
      <alignment horizontal="left" vertical="center" wrapText="1"/>
    </xf>
    <xf numFmtId="3" fontId="2" fillId="0" borderId="11" xfId="0" applyNumberFormat="1" applyFont="1" applyBorder="1" applyAlignment="1">
      <alignment horizontal="right" vertical="center" wrapText="1"/>
    </xf>
    <xf numFmtId="2" fontId="2" fillId="0" borderId="11" xfId="0" applyNumberFormat="1" applyFont="1" applyBorder="1" applyAlignment="1">
      <alignment horizontal="right" vertical="center" wrapText="1"/>
    </xf>
    <xf numFmtId="3" fontId="2" fillId="0" borderId="0" xfId="0" applyNumberFormat="1" applyFont="1" applyBorder="1" applyAlignment="1">
      <alignment horizontal="right" vertical="center" wrapText="1"/>
    </xf>
    <xf numFmtId="0" fontId="2" fillId="0" borderId="0" xfId="0" applyFont="1" applyAlignment="1"/>
    <xf numFmtId="0" fontId="17" fillId="0" borderId="0" xfId="1" applyFont="1" applyFill="1" applyAlignment="1">
      <alignment horizontal="left" vertical="center"/>
    </xf>
    <xf numFmtId="0" fontId="1" fillId="0" borderId="0" xfId="0" applyFont="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 fontId="2" fillId="0" borderId="9" xfId="0" applyNumberFormat="1" applyFont="1" applyFill="1" applyBorder="1" applyAlignment="1">
      <alignment horizontal="right" vertical="center" wrapText="1"/>
    </xf>
    <xf numFmtId="3" fontId="2" fillId="0" borderId="10" xfId="0" applyNumberFormat="1" applyFont="1" applyFill="1" applyBorder="1" applyAlignment="1">
      <alignment horizontal="right" vertical="center" wrapText="1"/>
    </xf>
    <xf numFmtId="3" fontId="10" fillId="0" borderId="10" xfId="0" applyNumberFormat="1" applyFont="1" applyFill="1" applyBorder="1" applyAlignment="1">
      <alignment vertical="center" wrapText="1"/>
    </xf>
    <xf numFmtId="3" fontId="3" fillId="0" borderId="10" xfId="0" applyNumberFormat="1" applyFont="1" applyFill="1" applyBorder="1" applyAlignment="1">
      <alignment vertical="center" wrapText="1"/>
    </xf>
    <xf numFmtId="3" fontId="3" fillId="0" borderId="10" xfId="0" applyNumberFormat="1" applyFont="1" applyFill="1" applyBorder="1" applyAlignment="1">
      <alignment horizontal="right" vertical="center" wrapText="1"/>
    </xf>
    <xf numFmtId="3" fontId="10" fillId="0" borderId="10" xfId="0" applyNumberFormat="1" applyFont="1" applyFill="1" applyBorder="1" applyAlignment="1">
      <alignment horizontal="right" vertical="center" wrapText="1"/>
    </xf>
    <xf numFmtId="165" fontId="5" fillId="0" borderId="10" xfId="2" applyNumberFormat="1" applyFont="1" applyFill="1" applyBorder="1" applyAlignment="1" applyProtection="1">
      <alignment vertical="center" wrapText="1"/>
    </xf>
    <xf numFmtId="165" fontId="10" fillId="0" borderId="10" xfId="2" applyNumberFormat="1" applyFont="1" applyBorder="1" applyAlignment="1">
      <alignment horizontal="right" vertical="center" wrapText="1"/>
    </xf>
    <xf numFmtId="3" fontId="2" fillId="0" borderId="10" xfId="0" applyNumberFormat="1" applyFont="1" applyFill="1" applyBorder="1" applyAlignment="1">
      <alignment horizontal="center" vertical="center" wrapText="1"/>
    </xf>
    <xf numFmtId="3" fontId="2" fillId="0" borderId="11" xfId="0" applyNumberFormat="1" applyFont="1" applyFill="1" applyBorder="1" applyAlignment="1">
      <alignment horizontal="right" vertical="center" wrapText="1"/>
    </xf>
    <xf numFmtId="0" fontId="7" fillId="0" borderId="0" xfId="0" applyFont="1" applyAlignment="1">
      <alignment horizontal="center" vertical="center"/>
    </xf>
    <xf numFmtId="0" fontId="3" fillId="0" borderId="0" xfId="0" applyFont="1" applyAlignment="1">
      <alignment horizontal="center" vertical="center"/>
    </xf>
    <xf numFmtId="0" fontId="4" fillId="0" borderId="1" xfId="0" applyFont="1" applyBorder="1" applyAlignment="1">
      <alignment horizontal="center" vertical="center" wrapText="1"/>
    </xf>
    <xf numFmtId="0" fontId="15" fillId="0" borderId="0" xfId="0" applyFont="1" applyAlignment="1">
      <alignment horizontal="center" vertical="center"/>
    </xf>
    <xf numFmtId="0" fontId="16" fillId="0" borderId="0" xfId="0" applyFont="1" applyAlignment="1">
      <alignment horizontal="center" vertical="center"/>
    </xf>
    <xf numFmtId="0" fontId="12" fillId="0" borderId="0" xfId="0" applyFont="1" applyAlignment="1">
      <alignment horizontal="center" vertical="center"/>
    </xf>
    <xf numFmtId="0" fontId="1" fillId="0" borderId="0" xfId="0" applyFont="1" applyAlignment="1">
      <alignment horizontal="center" vertic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cellXfs>
  <cellStyles count="3">
    <cellStyle name="Comma" xfId="2" builtinId="3"/>
    <cellStyle name="Normal" xfId="0" builtinId="0"/>
    <cellStyle name="Normal_Bieu 7A"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485775</xdr:colOff>
      <xdr:row>2</xdr:row>
      <xdr:rowOff>28575</xdr:rowOff>
    </xdr:from>
    <xdr:to>
      <xdr:col>1</xdr:col>
      <xdr:colOff>1314450</xdr:colOff>
      <xdr:row>2</xdr:row>
      <xdr:rowOff>28575</xdr:rowOff>
    </xdr:to>
    <xdr:sp macro="" textlink="">
      <xdr:nvSpPr>
        <xdr:cNvPr id="2" name="Line 1"/>
        <xdr:cNvSpPr>
          <a:spLocks noChangeShapeType="1"/>
        </xdr:cNvSpPr>
      </xdr:nvSpPr>
      <xdr:spPr bwMode="auto">
        <a:xfrm>
          <a:off x="923925" y="533400"/>
          <a:ext cx="8286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2"/>
  <sheetViews>
    <sheetView workbookViewId="0">
      <selection activeCell="B13" sqref="B13"/>
    </sheetView>
  </sheetViews>
  <sheetFormatPr defaultColWidth="9.140625" defaultRowHeight="15" x14ac:dyDescent="0.25"/>
  <cols>
    <col min="1" max="1" width="5.42578125" style="1" customWidth="1"/>
    <col min="2" max="2" width="41" style="1" customWidth="1"/>
    <col min="3" max="8" width="14.42578125" style="1" customWidth="1"/>
    <col min="9" max="16384" width="9.140625" style="1"/>
  </cols>
  <sheetData>
    <row r="1" spans="1:8" x14ac:dyDescent="0.25">
      <c r="A1" s="2" t="s">
        <v>0</v>
      </c>
      <c r="G1" s="54" t="s">
        <v>1</v>
      </c>
      <c r="H1" s="54"/>
    </row>
    <row r="3" spans="1:8" ht="16.5" x14ac:dyDescent="0.25">
      <c r="A3" s="69" t="s">
        <v>2</v>
      </c>
      <c r="B3" s="69"/>
      <c r="C3" s="69"/>
      <c r="D3" s="69"/>
      <c r="E3" s="69"/>
      <c r="F3" s="69"/>
      <c r="G3" s="69"/>
      <c r="H3" s="69"/>
    </row>
    <row r="4" spans="1:8" x14ac:dyDescent="0.25">
      <c r="A4" s="70" t="s">
        <v>3</v>
      </c>
      <c r="B4" s="70"/>
      <c r="C4" s="70"/>
      <c r="D4" s="70"/>
      <c r="E4" s="70"/>
      <c r="F4" s="70"/>
      <c r="G4" s="70"/>
      <c r="H4" s="70"/>
    </row>
    <row r="6" spans="1:8" x14ac:dyDescent="0.25">
      <c r="A6" s="71" t="s">
        <v>4</v>
      </c>
      <c r="B6" s="71" t="s">
        <v>5</v>
      </c>
      <c r="C6" s="71" t="s">
        <v>6</v>
      </c>
      <c r="D6" s="71"/>
      <c r="E6" s="71" t="s">
        <v>7</v>
      </c>
      <c r="F6" s="71"/>
      <c r="G6" s="71" t="s">
        <v>8</v>
      </c>
      <c r="H6" s="71"/>
    </row>
    <row r="7" spans="1:8" ht="28.5" x14ac:dyDescent="0.25">
      <c r="A7" s="71"/>
      <c r="B7" s="71"/>
      <c r="C7" s="3" t="s">
        <v>9</v>
      </c>
      <c r="D7" s="3" t="s">
        <v>10</v>
      </c>
      <c r="E7" s="3" t="s">
        <v>9</v>
      </c>
      <c r="F7" s="3" t="s">
        <v>10</v>
      </c>
      <c r="G7" s="3" t="s">
        <v>9</v>
      </c>
      <c r="H7" s="3" t="s">
        <v>10</v>
      </c>
    </row>
    <row r="8" spans="1:8" x14ac:dyDescent="0.25">
      <c r="A8" s="4" t="s">
        <v>11</v>
      </c>
      <c r="B8" s="4" t="s">
        <v>12</v>
      </c>
      <c r="C8" s="4">
        <v>1</v>
      </c>
      <c r="D8" s="4">
        <v>2</v>
      </c>
      <c r="E8" s="4">
        <v>3</v>
      </c>
      <c r="F8" s="4">
        <v>4</v>
      </c>
      <c r="G8" s="4" t="s">
        <v>13</v>
      </c>
      <c r="H8" s="4" t="s">
        <v>14</v>
      </c>
    </row>
    <row r="9" spans="1:8" x14ac:dyDescent="0.25">
      <c r="A9" s="4"/>
      <c r="B9" s="5" t="s">
        <v>15</v>
      </c>
      <c r="C9" s="4"/>
      <c r="D9" s="4"/>
      <c r="E9" s="4"/>
      <c r="F9" s="4"/>
      <c r="G9" s="4"/>
      <c r="H9" s="4"/>
    </row>
    <row r="10" spans="1:8" x14ac:dyDescent="0.25">
      <c r="A10" s="3" t="s">
        <v>11</v>
      </c>
      <c r="B10" s="5" t="s">
        <v>16</v>
      </c>
      <c r="C10" s="4"/>
      <c r="D10" s="4"/>
      <c r="E10" s="4"/>
      <c r="F10" s="4"/>
      <c r="G10" s="4"/>
      <c r="H10" s="4"/>
    </row>
    <row r="11" spans="1:8" x14ac:dyDescent="0.25">
      <c r="A11" s="3" t="s">
        <v>17</v>
      </c>
      <c r="B11" s="5" t="s">
        <v>18</v>
      </c>
      <c r="C11" s="4"/>
      <c r="D11" s="4"/>
      <c r="E11" s="4"/>
      <c r="F11" s="4"/>
      <c r="G11" s="4"/>
      <c r="H11" s="4"/>
    </row>
    <row r="12" spans="1:8" ht="30" x14ac:dyDescent="0.25">
      <c r="A12" s="4">
        <v>1</v>
      </c>
      <c r="B12" s="6" t="s">
        <v>19</v>
      </c>
      <c r="C12" s="4"/>
      <c r="D12" s="4"/>
      <c r="E12" s="4"/>
      <c r="F12" s="4"/>
      <c r="G12" s="4"/>
      <c r="H12" s="4"/>
    </row>
    <row r="13" spans="1:8" x14ac:dyDescent="0.25">
      <c r="A13" s="4"/>
      <c r="B13" s="6" t="s">
        <v>20</v>
      </c>
      <c r="C13" s="4"/>
      <c r="D13" s="4"/>
      <c r="E13" s="4"/>
      <c r="F13" s="4"/>
      <c r="G13" s="4"/>
      <c r="H13" s="4"/>
    </row>
    <row r="14" spans="1:8" x14ac:dyDescent="0.25">
      <c r="A14" s="4">
        <v>2</v>
      </c>
      <c r="B14" s="6" t="s">
        <v>21</v>
      </c>
      <c r="C14" s="4"/>
      <c r="D14" s="4"/>
      <c r="E14" s="4"/>
      <c r="F14" s="4"/>
      <c r="G14" s="4"/>
      <c r="H14" s="4"/>
    </row>
    <row r="15" spans="1:8" x14ac:dyDescent="0.25">
      <c r="A15" s="4"/>
      <c r="B15" s="6" t="s">
        <v>20</v>
      </c>
      <c r="C15" s="4"/>
      <c r="D15" s="4"/>
      <c r="E15" s="4"/>
      <c r="F15" s="4"/>
      <c r="G15" s="4"/>
      <c r="H15" s="4"/>
    </row>
    <row r="16" spans="1:8" ht="30" x14ac:dyDescent="0.25">
      <c r="A16" s="4">
        <v>3</v>
      </c>
      <c r="B16" s="6" t="s">
        <v>22</v>
      </c>
      <c r="C16" s="4"/>
      <c r="D16" s="4"/>
      <c r="E16" s="4"/>
      <c r="F16" s="4"/>
      <c r="G16" s="4"/>
      <c r="H16" s="4"/>
    </row>
    <row r="17" spans="1:8" x14ac:dyDescent="0.25">
      <c r="A17" s="4"/>
      <c r="B17" s="6" t="s">
        <v>20</v>
      </c>
      <c r="C17" s="4"/>
      <c r="D17" s="4"/>
      <c r="E17" s="4"/>
      <c r="F17" s="4"/>
      <c r="G17" s="4"/>
      <c r="H17" s="4"/>
    </row>
    <row r="18" spans="1:8" x14ac:dyDescent="0.25">
      <c r="A18" s="4">
        <v>4</v>
      </c>
      <c r="B18" s="6" t="s">
        <v>23</v>
      </c>
      <c r="C18" s="4"/>
      <c r="D18" s="4"/>
      <c r="E18" s="4"/>
      <c r="F18" s="4"/>
      <c r="G18" s="4"/>
      <c r="H18" s="4"/>
    </row>
    <row r="19" spans="1:8" x14ac:dyDescent="0.25">
      <c r="A19" s="4"/>
      <c r="B19" s="6" t="s">
        <v>20</v>
      </c>
      <c r="C19" s="4"/>
      <c r="D19" s="4"/>
      <c r="E19" s="4"/>
      <c r="F19" s="4"/>
      <c r="G19" s="4"/>
      <c r="H19" s="4"/>
    </row>
    <row r="20" spans="1:8" x14ac:dyDescent="0.25">
      <c r="A20" s="4">
        <v>5</v>
      </c>
      <c r="B20" s="6" t="s">
        <v>24</v>
      </c>
      <c r="C20" s="4"/>
      <c r="D20" s="4"/>
      <c r="E20" s="4"/>
      <c r="F20" s="4"/>
      <c r="G20" s="4"/>
      <c r="H20" s="4"/>
    </row>
    <row r="21" spans="1:8" x14ac:dyDescent="0.25">
      <c r="A21" s="4">
        <v>6</v>
      </c>
      <c r="B21" s="6" t="s">
        <v>25</v>
      </c>
      <c r="C21" s="4"/>
      <c r="D21" s="4"/>
      <c r="E21" s="4"/>
      <c r="F21" s="4"/>
      <c r="G21" s="4"/>
      <c r="H21" s="4"/>
    </row>
    <row r="22" spans="1:8" ht="30" x14ac:dyDescent="0.25">
      <c r="A22" s="7" t="s">
        <v>26</v>
      </c>
      <c r="B22" s="8" t="s">
        <v>27</v>
      </c>
      <c r="C22" s="7"/>
      <c r="D22" s="7"/>
      <c r="E22" s="7"/>
      <c r="F22" s="7"/>
      <c r="G22" s="7"/>
      <c r="H22" s="7"/>
    </row>
    <row r="23" spans="1:8" x14ac:dyDescent="0.25">
      <c r="A23" s="7" t="s">
        <v>26</v>
      </c>
      <c r="B23" s="8" t="s">
        <v>28</v>
      </c>
      <c r="C23" s="7"/>
      <c r="D23" s="7"/>
      <c r="E23" s="7"/>
      <c r="F23" s="7"/>
      <c r="G23" s="7"/>
      <c r="H23" s="7"/>
    </row>
    <row r="24" spans="1:8" x14ac:dyDescent="0.25">
      <c r="A24" s="4">
        <v>7</v>
      </c>
      <c r="B24" s="6" t="s">
        <v>29</v>
      </c>
      <c r="C24" s="4"/>
      <c r="D24" s="4"/>
      <c r="E24" s="4"/>
      <c r="F24" s="4"/>
      <c r="G24" s="4"/>
      <c r="H24" s="4"/>
    </row>
    <row r="25" spans="1:8" x14ac:dyDescent="0.25">
      <c r="A25" s="4">
        <v>8</v>
      </c>
      <c r="B25" s="6" t="s">
        <v>30</v>
      </c>
      <c r="C25" s="4"/>
      <c r="D25" s="4"/>
      <c r="E25" s="4"/>
      <c r="F25" s="4"/>
      <c r="G25" s="4"/>
      <c r="H25" s="4"/>
    </row>
    <row r="26" spans="1:8" x14ac:dyDescent="0.25">
      <c r="A26" s="7" t="s">
        <v>26</v>
      </c>
      <c r="B26" s="8" t="s">
        <v>31</v>
      </c>
      <c r="C26" s="7"/>
      <c r="D26" s="7"/>
      <c r="E26" s="7"/>
      <c r="F26" s="7"/>
      <c r="G26" s="7"/>
      <c r="H26" s="7"/>
    </row>
    <row r="27" spans="1:8" x14ac:dyDescent="0.25">
      <c r="A27" s="7" t="s">
        <v>26</v>
      </c>
      <c r="B27" s="8" t="s">
        <v>32</v>
      </c>
      <c r="C27" s="7"/>
      <c r="D27" s="7"/>
      <c r="E27" s="7"/>
      <c r="F27" s="7"/>
      <c r="G27" s="7"/>
      <c r="H27" s="7"/>
    </row>
    <row r="28" spans="1:8" x14ac:dyDescent="0.25">
      <c r="A28" s="7" t="s">
        <v>26</v>
      </c>
      <c r="B28" s="8" t="s">
        <v>33</v>
      </c>
      <c r="C28" s="7"/>
      <c r="D28" s="7"/>
      <c r="E28" s="7"/>
      <c r="F28" s="7"/>
      <c r="G28" s="7"/>
      <c r="H28" s="7"/>
    </row>
    <row r="29" spans="1:8" x14ac:dyDescent="0.25">
      <c r="A29" s="7" t="s">
        <v>26</v>
      </c>
      <c r="B29" s="8" t="s">
        <v>34</v>
      </c>
      <c r="C29" s="7"/>
      <c r="D29" s="7"/>
      <c r="E29" s="7"/>
      <c r="F29" s="7"/>
      <c r="G29" s="7"/>
      <c r="H29" s="7"/>
    </row>
    <row r="30" spans="1:8" x14ac:dyDescent="0.25">
      <c r="A30" s="4">
        <v>9</v>
      </c>
      <c r="B30" s="6" t="s">
        <v>35</v>
      </c>
      <c r="C30" s="4"/>
      <c r="D30" s="4"/>
      <c r="E30" s="4"/>
      <c r="F30" s="4"/>
      <c r="G30" s="4"/>
      <c r="H30" s="4"/>
    </row>
    <row r="31" spans="1:8" x14ac:dyDescent="0.25">
      <c r="A31" s="4">
        <v>10</v>
      </c>
      <c r="B31" s="6" t="s">
        <v>36</v>
      </c>
      <c r="C31" s="4"/>
      <c r="D31" s="4"/>
      <c r="E31" s="4"/>
      <c r="F31" s="4"/>
      <c r="G31" s="4"/>
      <c r="H31" s="4"/>
    </row>
    <row r="32" spans="1:8" x14ac:dyDescent="0.25">
      <c r="A32" s="4">
        <v>11</v>
      </c>
      <c r="B32" s="6" t="s">
        <v>37</v>
      </c>
      <c r="C32" s="4"/>
      <c r="D32" s="4"/>
      <c r="E32" s="4"/>
      <c r="F32" s="4"/>
      <c r="G32" s="4"/>
      <c r="H32" s="4"/>
    </row>
    <row r="33" spans="1:8" x14ac:dyDescent="0.25">
      <c r="A33" s="4">
        <v>12</v>
      </c>
      <c r="B33" s="6" t="s">
        <v>38</v>
      </c>
      <c r="C33" s="4"/>
      <c r="D33" s="4"/>
      <c r="E33" s="4"/>
      <c r="F33" s="4"/>
      <c r="G33" s="4"/>
      <c r="H33" s="4"/>
    </row>
    <row r="34" spans="1:8" ht="30" x14ac:dyDescent="0.25">
      <c r="A34" s="4">
        <v>13</v>
      </c>
      <c r="B34" s="6" t="s">
        <v>39</v>
      </c>
      <c r="C34" s="4"/>
      <c r="D34" s="4"/>
      <c r="E34" s="4"/>
      <c r="F34" s="4"/>
      <c r="G34" s="4"/>
      <c r="H34" s="4"/>
    </row>
    <row r="35" spans="1:8" x14ac:dyDescent="0.25">
      <c r="A35" s="4">
        <v>14</v>
      </c>
      <c r="B35" s="6" t="s">
        <v>40</v>
      </c>
      <c r="C35" s="4"/>
      <c r="D35" s="4"/>
      <c r="E35" s="4"/>
      <c r="F35" s="4"/>
      <c r="G35" s="4"/>
      <c r="H35" s="4"/>
    </row>
    <row r="36" spans="1:8" x14ac:dyDescent="0.25">
      <c r="A36" s="4"/>
      <c r="B36" s="6" t="s">
        <v>20</v>
      </c>
      <c r="C36" s="4"/>
      <c r="D36" s="4"/>
      <c r="E36" s="4"/>
      <c r="F36" s="4"/>
      <c r="G36" s="4"/>
      <c r="H36" s="4"/>
    </row>
    <row r="37" spans="1:8" x14ac:dyDescent="0.25">
      <c r="A37" s="4">
        <v>15</v>
      </c>
      <c r="B37" s="6" t="s">
        <v>41</v>
      </c>
      <c r="C37" s="4"/>
      <c r="D37" s="4"/>
      <c r="E37" s="4"/>
      <c r="F37" s="4"/>
      <c r="G37" s="4"/>
      <c r="H37" s="4"/>
    </row>
    <row r="38" spans="1:8" x14ac:dyDescent="0.25">
      <c r="A38" s="4">
        <v>16</v>
      </c>
      <c r="B38" s="6" t="s">
        <v>42</v>
      </c>
      <c r="C38" s="4"/>
      <c r="D38" s="4"/>
      <c r="E38" s="4"/>
      <c r="F38" s="4"/>
      <c r="G38" s="4"/>
      <c r="H38" s="4"/>
    </row>
    <row r="39" spans="1:8" ht="30" x14ac:dyDescent="0.25">
      <c r="A39" s="4">
        <v>17</v>
      </c>
      <c r="B39" s="6" t="s">
        <v>43</v>
      </c>
      <c r="C39" s="4"/>
      <c r="D39" s="4"/>
      <c r="E39" s="4"/>
      <c r="F39" s="4"/>
      <c r="G39" s="4"/>
      <c r="H39" s="4"/>
    </row>
    <row r="40" spans="1:8" ht="60" x14ac:dyDescent="0.25">
      <c r="A40" s="4">
        <v>18</v>
      </c>
      <c r="B40" s="6" t="s">
        <v>44</v>
      </c>
      <c r="C40" s="4"/>
      <c r="D40" s="4"/>
      <c r="E40" s="4"/>
      <c r="F40" s="4"/>
      <c r="G40" s="4"/>
      <c r="H40" s="4"/>
    </row>
    <row r="41" spans="1:8" x14ac:dyDescent="0.25">
      <c r="A41" s="3" t="s">
        <v>45</v>
      </c>
      <c r="B41" s="5" t="s">
        <v>46</v>
      </c>
      <c r="C41" s="4"/>
      <c r="D41" s="4"/>
      <c r="E41" s="4"/>
      <c r="F41" s="4"/>
      <c r="G41" s="4"/>
      <c r="H41" s="4"/>
    </row>
    <row r="42" spans="1:8" x14ac:dyDescent="0.25">
      <c r="A42" s="3" t="s">
        <v>47</v>
      </c>
      <c r="B42" s="5" t="s">
        <v>48</v>
      </c>
      <c r="C42" s="4"/>
      <c r="D42" s="4"/>
      <c r="E42" s="4"/>
      <c r="F42" s="4"/>
      <c r="G42" s="4"/>
      <c r="H42" s="4"/>
    </row>
    <row r="43" spans="1:8" x14ac:dyDescent="0.25">
      <c r="A43" s="4">
        <v>1</v>
      </c>
      <c r="B43" s="6" t="s">
        <v>49</v>
      </c>
      <c r="C43" s="4"/>
      <c r="D43" s="4"/>
      <c r="E43" s="4"/>
      <c r="F43" s="4"/>
      <c r="G43" s="4"/>
      <c r="H43" s="4"/>
    </row>
    <row r="44" spans="1:8" x14ac:dyDescent="0.25">
      <c r="A44" s="4">
        <v>2</v>
      </c>
      <c r="B44" s="6" t="s">
        <v>50</v>
      </c>
      <c r="C44" s="4"/>
      <c r="D44" s="4"/>
      <c r="E44" s="4"/>
      <c r="F44" s="4"/>
      <c r="G44" s="4"/>
      <c r="H44" s="4"/>
    </row>
    <row r="45" spans="1:8" ht="30" x14ac:dyDescent="0.25">
      <c r="A45" s="4">
        <v>3</v>
      </c>
      <c r="B45" s="6" t="s">
        <v>51</v>
      </c>
      <c r="C45" s="4"/>
      <c r="D45" s="4"/>
      <c r="E45" s="4"/>
      <c r="F45" s="4"/>
      <c r="G45" s="4"/>
      <c r="H45" s="4"/>
    </row>
    <row r="46" spans="1:8" ht="30" x14ac:dyDescent="0.25">
      <c r="A46" s="4">
        <v>4</v>
      </c>
      <c r="B46" s="6" t="s">
        <v>52</v>
      </c>
      <c r="C46" s="4"/>
      <c r="D46" s="4"/>
      <c r="E46" s="4"/>
      <c r="F46" s="4"/>
      <c r="G46" s="4"/>
      <c r="H46" s="4"/>
    </row>
    <row r="47" spans="1:8" ht="30" x14ac:dyDescent="0.25">
      <c r="A47" s="4">
        <v>5</v>
      </c>
      <c r="B47" s="6" t="s">
        <v>53</v>
      </c>
      <c r="C47" s="4"/>
      <c r="D47" s="4"/>
      <c r="E47" s="4"/>
      <c r="F47" s="4"/>
      <c r="G47" s="4"/>
      <c r="H47" s="4"/>
    </row>
    <row r="48" spans="1:8" x14ac:dyDescent="0.25">
      <c r="A48" s="4">
        <v>6</v>
      </c>
      <c r="B48" s="6" t="s">
        <v>54</v>
      </c>
      <c r="C48" s="4"/>
      <c r="D48" s="4"/>
      <c r="E48" s="4"/>
      <c r="F48" s="4"/>
      <c r="G48" s="4"/>
      <c r="H48" s="4"/>
    </row>
    <row r="49" spans="1:8" x14ac:dyDescent="0.25">
      <c r="A49" s="3" t="s">
        <v>55</v>
      </c>
      <c r="B49" s="5" t="s">
        <v>56</v>
      </c>
      <c r="C49" s="4"/>
      <c r="D49" s="4"/>
      <c r="E49" s="4"/>
      <c r="F49" s="4"/>
      <c r="G49" s="4"/>
      <c r="H49" s="4"/>
    </row>
    <row r="50" spans="1:8" x14ac:dyDescent="0.25">
      <c r="A50" s="3" t="s">
        <v>12</v>
      </c>
      <c r="B50" s="5" t="s">
        <v>57</v>
      </c>
      <c r="C50" s="4"/>
      <c r="D50" s="4"/>
      <c r="E50" s="4"/>
      <c r="F50" s="4"/>
      <c r="G50" s="4"/>
      <c r="H50" s="4"/>
    </row>
    <row r="51" spans="1:8" x14ac:dyDescent="0.25">
      <c r="A51" s="3" t="s">
        <v>58</v>
      </c>
      <c r="B51" s="5" t="s">
        <v>59</v>
      </c>
      <c r="C51" s="4"/>
      <c r="D51" s="4"/>
      <c r="E51" s="4"/>
      <c r="F51" s="4"/>
      <c r="G51" s="4"/>
      <c r="H51" s="4"/>
    </row>
    <row r="52" spans="1:8" ht="28.5" x14ac:dyDescent="0.25">
      <c r="A52" s="3" t="s">
        <v>60</v>
      </c>
      <c r="B52" s="5" t="s">
        <v>61</v>
      </c>
      <c r="C52" s="4"/>
      <c r="D52" s="4"/>
      <c r="E52" s="4"/>
      <c r="F52" s="4"/>
      <c r="G52" s="4"/>
      <c r="H52" s="4"/>
    </row>
  </sheetData>
  <mergeCells count="7">
    <mergeCell ref="A3:H3"/>
    <mergeCell ref="A4:H4"/>
    <mergeCell ref="A6:A7"/>
    <mergeCell ref="B6:B7"/>
    <mergeCell ref="C6:D6"/>
    <mergeCell ref="E6:F6"/>
    <mergeCell ref="G6:H6"/>
  </mergeCells>
  <printOptions horizontalCentered="1"/>
  <pageMargins left="0.3" right="0.3" top="0.3" bottom="0.3" header="0.3" footer="0.3"/>
  <pageSetup paperSize="9" scale="75"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tabSelected="1" workbookViewId="0">
      <selection activeCell="C11" sqref="C11"/>
    </sheetView>
  </sheetViews>
  <sheetFormatPr defaultColWidth="10.42578125" defaultRowHeight="15" x14ac:dyDescent="0.25"/>
  <cols>
    <col min="1" max="1" width="6.5703125" style="12" customWidth="1"/>
    <col min="2" max="2" width="41.42578125" style="11" customWidth="1"/>
    <col min="3" max="8" width="18.42578125" style="11" customWidth="1"/>
    <col min="9" max="12" width="10.140625" style="11" customWidth="1"/>
    <col min="13" max="16384" width="10.42578125" style="11"/>
  </cols>
  <sheetData>
    <row r="1" spans="1:14" s="9" customFormat="1" ht="23.25" customHeight="1" x14ac:dyDescent="0.25">
      <c r="A1" s="55" t="s">
        <v>123</v>
      </c>
      <c r="L1" s="10" t="s">
        <v>1</v>
      </c>
    </row>
    <row r="2" spans="1:14" s="9" customFormat="1" ht="16.5" x14ac:dyDescent="0.25">
      <c r="A2" s="55" t="s">
        <v>124</v>
      </c>
      <c r="L2" s="10"/>
    </row>
    <row r="3" spans="1:14" ht="26.45" customHeight="1" x14ac:dyDescent="0.25">
      <c r="A3" s="69" t="s">
        <v>125</v>
      </c>
      <c r="B3" s="69"/>
      <c r="C3" s="69"/>
      <c r="D3" s="69"/>
      <c r="E3" s="69"/>
      <c r="F3" s="69"/>
      <c r="G3" s="69"/>
      <c r="H3" s="69"/>
      <c r="I3" s="69"/>
      <c r="J3" s="69"/>
      <c r="K3" s="69"/>
      <c r="L3" s="69"/>
      <c r="N3" s="1"/>
    </row>
    <row r="4" spans="1:14" x14ac:dyDescent="0.25">
      <c r="A4" s="75" t="s">
        <v>128</v>
      </c>
      <c r="B4" s="75"/>
      <c r="C4" s="75"/>
      <c r="D4" s="75"/>
      <c r="E4" s="75"/>
      <c r="F4" s="75"/>
      <c r="G4" s="75"/>
      <c r="H4" s="75"/>
      <c r="I4" s="75"/>
      <c r="J4" s="75"/>
      <c r="K4" s="75"/>
      <c r="L4" s="75"/>
    </row>
    <row r="5" spans="1:14" x14ac:dyDescent="0.25">
      <c r="F5" s="13"/>
      <c r="L5" s="14" t="s">
        <v>62</v>
      </c>
    </row>
    <row r="6" spans="1:14" ht="20.25" customHeight="1" x14ac:dyDescent="0.25">
      <c r="A6" s="78" t="s">
        <v>4</v>
      </c>
      <c r="B6" s="78" t="s">
        <v>63</v>
      </c>
      <c r="C6" s="76" t="s">
        <v>64</v>
      </c>
      <c r="D6" s="79"/>
      <c r="E6" s="79"/>
      <c r="F6" s="77"/>
      <c r="G6" s="80" t="s">
        <v>65</v>
      </c>
      <c r="H6" s="81"/>
      <c r="I6" s="76" t="s">
        <v>66</v>
      </c>
      <c r="J6" s="79"/>
      <c r="K6" s="79"/>
      <c r="L6" s="77"/>
      <c r="N6" s="15"/>
    </row>
    <row r="7" spans="1:14" ht="20.25" customHeight="1" x14ac:dyDescent="0.25">
      <c r="A7" s="78"/>
      <c r="B7" s="78"/>
      <c r="C7" s="76" t="s">
        <v>67</v>
      </c>
      <c r="D7" s="77"/>
      <c r="E7" s="76" t="s">
        <v>68</v>
      </c>
      <c r="F7" s="77"/>
      <c r="G7" s="82"/>
      <c r="H7" s="83"/>
      <c r="I7" s="76" t="s">
        <v>67</v>
      </c>
      <c r="J7" s="77"/>
      <c r="K7" s="76" t="s">
        <v>68</v>
      </c>
      <c r="L7" s="77"/>
      <c r="N7" s="15"/>
    </row>
    <row r="8" spans="1:14" ht="32.25" customHeight="1" x14ac:dyDescent="0.25">
      <c r="A8" s="78"/>
      <c r="B8" s="78"/>
      <c r="C8" s="57" t="s">
        <v>69</v>
      </c>
      <c r="D8" s="57" t="s">
        <v>70</v>
      </c>
      <c r="E8" s="57" t="s">
        <v>69</v>
      </c>
      <c r="F8" s="57" t="s">
        <v>70</v>
      </c>
      <c r="G8" s="58" t="s">
        <v>69</v>
      </c>
      <c r="H8" s="57" t="s">
        <v>70</v>
      </c>
      <c r="I8" s="57" t="s">
        <v>69</v>
      </c>
      <c r="J8" s="57" t="s">
        <v>70</v>
      </c>
      <c r="K8" s="57" t="s">
        <v>69</v>
      </c>
      <c r="L8" s="57" t="s">
        <v>70</v>
      </c>
    </row>
    <row r="9" spans="1:14" x14ac:dyDescent="0.25">
      <c r="A9" s="57" t="s">
        <v>11</v>
      </c>
      <c r="B9" s="57" t="s">
        <v>12</v>
      </c>
      <c r="C9" s="57">
        <v>1</v>
      </c>
      <c r="D9" s="57">
        <v>2</v>
      </c>
      <c r="E9" s="57">
        <v>3</v>
      </c>
      <c r="F9" s="57">
        <v>4</v>
      </c>
      <c r="G9" s="58">
        <v>5</v>
      </c>
      <c r="H9" s="57">
        <v>6</v>
      </c>
      <c r="I9" s="57" t="s">
        <v>71</v>
      </c>
      <c r="J9" s="57" t="s">
        <v>72</v>
      </c>
      <c r="K9" s="57" t="s">
        <v>73</v>
      </c>
      <c r="L9" s="57" t="s">
        <v>74</v>
      </c>
    </row>
    <row r="10" spans="1:14" ht="28.5" x14ac:dyDescent="0.25">
      <c r="A10" s="16"/>
      <c r="B10" s="17" t="s">
        <v>75</v>
      </c>
      <c r="C10" s="18">
        <f t="shared" ref="C10:H10" si="0">SUM(C11,C80,C86,C92,C93,C79)</f>
        <v>14664202000000</v>
      </c>
      <c r="D10" s="18">
        <f t="shared" si="0"/>
        <v>12326680000000</v>
      </c>
      <c r="E10" s="18">
        <f t="shared" si="0"/>
        <v>14664202000000</v>
      </c>
      <c r="F10" s="18">
        <f t="shared" si="0"/>
        <v>12326680000000</v>
      </c>
      <c r="G10" s="59">
        <f t="shared" si="0"/>
        <v>22711019326048</v>
      </c>
      <c r="H10" s="18">
        <f t="shared" si="0"/>
        <v>20011970940187</v>
      </c>
      <c r="I10" s="19">
        <f>G10/C10*100</f>
        <v>154.87388489362053</v>
      </c>
      <c r="J10" s="19">
        <f>H10/D10*100</f>
        <v>162.3468033581386</v>
      </c>
      <c r="K10" s="19">
        <f>G10/E10*100</f>
        <v>154.87388489362053</v>
      </c>
      <c r="L10" s="19">
        <f>H10/F10*100</f>
        <v>162.3468033581386</v>
      </c>
    </row>
    <row r="11" spans="1:14" s="24" customFormat="1" ht="20.100000000000001" customHeight="1" x14ac:dyDescent="0.25">
      <c r="A11" s="20" t="s">
        <v>11</v>
      </c>
      <c r="B11" s="21" t="s">
        <v>16</v>
      </c>
      <c r="C11" s="22">
        <f>SUM(C12,C70)</f>
        <v>11076000000000</v>
      </c>
      <c r="D11" s="22">
        <f>SUM(D12,D70)</f>
        <v>8738478000000</v>
      </c>
      <c r="E11" s="22">
        <f>SUM(E12,E70)</f>
        <v>11076000000000</v>
      </c>
      <c r="F11" s="22">
        <f>SUM(F12,F70)</f>
        <v>8738478000000</v>
      </c>
      <c r="G11" s="60">
        <f>SUM(G12,G70,G78)</f>
        <v>11333237624244</v>
      </c>
      <c r="H11" s="22">
        <f>SUM(H12,H70,H78)</f>
        <v>8634189238383</v>
      </c>
      <c r="I11" s="23">
        <f t="shared" ref="I11:J55" si="1">G11/C11*100</f>
        <v>102.32247764756231</v>
      </c>
      <c r="J11" s="23">
        <f t="shared" si="1"/>
        <v>98.806556912805647</v>
      </c>
      <c r="K11" s="23">
        <f t="shared" ref="K11:L73" si="2">G11/E11*100</f>
        <v>102.32247764756231</v>
      </c>
      <c r="L11" s="23">
        <f t="shared" si="2"/>
        <v>98.806556912805647</v>
      </c>
    </row>
    <row r="12" spans="1:14" s="24" customFormat="1" ht="20.100000000000001" customHeight="1" x14ac:dyDescent="0.25">
      <c r="A12" s="20" t="s">
        <v>17</v>
      </c>
      <c r="B12" s="21" t="s">
        <v>18</v>
      </c>
      <c r="C12" s="22">
        <f>SUM(C13,C18,C23,C29,C34:C38,C41,C47,C50,C53:C53,C54:C54,C66,C69)</f>
        <v>10040000000000</v>
      </c>
      <c r="D12" s="22">
        <f>SUM(D13,D18,D23,D29,D34:D38,D41,D47,D50,D53:D53,D54:D54,D66,D69)</f>
        <v>8738478000000</v>
      </c>
      <c r="E12" s="22">
        <f t="shared" ref="E12:F12" si="3">SUM(E13,E18,E23,E29,E34:E38,E41,E47,E50,E53:E53,E54:E54,E66,E69)</f>
        <v>10040000000000</v>
      </c>
      <c r="F12" s="22">
        <f t="shared" si="3"/>
        <v>8738478000000</v>
      </c>
      <c r="G12" s="60">
        <f>SUM(G13,G18,G23,G29,G34:G38,G41,G47,G50,G53:G53,G54:G54,G66,G69,G65)</f>
        <v>10180714366104</v>
      </c>
      <c r="H12" s="22">
        <f>SUM(H13,H18,H23,H29,H34:H38,H41,H47,H50,H53:H53,H54:H54,H66,H69,H65)</f>
        <v>8598125849164</v>
      </c>
      <c r="I12" s="23">
        <f t="shared" si="1"/>
        <v>101.40153751099601</v>
      </c>
      <c r="J12" s="23">
        <f t="shared" si="1"/>
        <v>98.393860454463578</v>
      </c>
      <c r="K12" s="23">
        <f t="shared" si="2"/>
        <v>101.40153751099601</v>
      </c>
      <c r="L12" s="23">
        <f t="shared" si="2"/>
        <v>98.393860454463578</v>
      </c>
    </row>
    <row r="13" spans="1:14" x14ac:dyDescent="0.25">
      <c r="A13" s="25">
        <v>1</v>
      </c>
      <c r="B13" s="26" t="s">
        <v>76</v>
      </c>
      <c r="C13" s="27">
        <f>SUM(C14:C17)</f>
        <v>1388400000000</v>
      </c>
      <c r="D13" s="27">
        <f>SUM(D14:D17)</f>
        <v>1263447000000</v>
      </c>
      <c r="E13" s="27">
        <f>SUM(E14:E17)</f>
        <v>1388400000000</v>
      </c>
      <c r="F13" s="27">
        <f>SUM(F14:F17)</f>
        <v>1263447000000</v>
      </c>
      <c r="G13" s="61">
        <f t="shared" ref="G13:H13" si="4">SUM(G14:G17)</f>
        <v>1279093455909</v>
      </c>
      <c r="H13" s="27">
        <f t="shared" si="4"/>
        <v>1164115097699</v>
      </c>
      <c r="I13" s="28">
        <f t="shared" si="1"/>
        <v>92.127157584917896</v>
      </c>
      <c r="J13" s="28">
        <f t="shared" si="1"/>
        <v>92.138023810971092</v>
      </c>
      <c r="K13" s="28">
        <f t="shared" si="2"/>
        <v>92.127157584917896</v>
      </c>
      <c r="L13" s="28">
        <f t="shared" si="2"/>
        <v>92.138023810971092</v>
      </c>
    </row>
    <row r="14" spans="1:14" s="33" customFormat="1" ht="20.100000000000001" customHeight="1" x14ac:dyDescent="0.25">
      <c r="A14" s="29"/>
      <c r="B14" s="30" t="s">
        <v>77</v>
      </c>
      <c r="C14" s="31">
        <v>827375000000</v>
      </c>
      <c r="D14" s="31">
        <v>752912000000</v>
      </c>
      <c r="E14" s="31">
        <v>827375000000</v>
      </c>
      <c r="F14" s="31">
        <v>752912000000</v>
      </c>
      <c r="G14" s="62">
        <v>757563278366</v>
      </c>
      <c r="H14" s="31">
        <v>689382584006</v>
      </c>
      <c r="I14" s="32">
        <f t="shared" si="1"/>
        <v>91.562263588578332</v>
      </c>
      <c r="J14" s="32">
        <f t="shared" si="1"/>
        <v>91.562172472480185</v>
      </c>
      <c r="K14" s="32">
        <f t="shared" si="2"/>
        <v>91.562263588578332</v>
      </c>
      <c r="L14" s="32">
        <f t="shared" si="2"/>
        <v>91.562172472480185</v>
      </c>
    </row>
    <row r="15" spans="1:14" s="33" customFormat="1" ht="20.100000000000001" customHeight="1" x14ac:dyDescent="0.25">
      <c r="A15" s="29"/>
      <c r="B15" s="30" t="s">
        <v>78</v>
      </c>
      <c r="C15" s="31">
        <v>255000000000</v>
      </c>
      <c r="D15" s="31">
        <f t="shared" ref="D15:D16" si="5">C15*0.91</f>
        <v>232050000000</v>
      </c>
      <c r="E15" s="31">
        <v>255000000000</v>
      </c>
      <c r="F15" s="31">
        <v>232050000000</v>
      </c>
      <c r="G15" s="62">
        <v>192844353546</v>
      </c>
      <c r="H15" s="31">
        <v>175488361844</v>
      </c>
      <c r="I15" s="32">
        <f t="shared" si="1"/>
        <v>75.625236684705882</v>
      </c>
      <c r="J15" s="32">
        <f t="shared" si="1"/>
        <v>75.625236735186391</v>
      </c>
      <c r="K15" s="32">
        <f t="shared" si="2"/>
        <v>75.625236684705882</v>
      </c>
      <c r="L15" s="32">
        <f t="shared" si="2"/>
        <v>75.625236735186391</v>
      </c>
    </row>
    <row r="16" spans="1:14" s="33" customFormat="1" x14ac:dyDescent="0.25">
      <c r="A16" s="29"/>
      <c r="B16" s="30" t="s">
        <v>79</v>
      </c>
      <c r="C16" s="31">
        <v>306000000000</v>
      </c>
      <c r="D16" s="31">
        <f t="shared" si="5"/>
        <v>278460000000</v>
      </c>
      <c r="E16" s="31">
        <v>306000000000</v>
      </c>
      <c r="F16" s="31">
        <v>278460000000</v>
      </c>
      <c r="G16" s="62">
        <v>327129690604</v>
      </c>
      <c r="H16" s="31">
        <v>297688018456</v>
      </c>
      <c r="I16" s="32">
        <f t="shared" si="1"/>
        <v>106.90512764836602</v>
      </c>
      <c r="J16" s="32">
        <f t="shared" si="1"/>
        <v>106.90512765065002</v>
      </c>
      <c r="K16" s="32">
        <f t="shared" si="2"/>
        <v>106.90512764836602</v>
      </c>
      <c r="L16" s="32">
        <f t="shared" si="2"/>
        <v>106.90512765065002</v>
      </c>
    </row>
    <row r="17" spans="1:12" s="33" customFormat="1" x14ac:dyDescent="0.25">
      <c r="A17" s="29"/>
      <c r="B17" s="30" t="s">
        <v>80</v>
      </c>
      <c r="C17" s="31">
        <v>25000000</v>
      </c>
      <c r="D17" s="31">
        <v>25000000</v>
      </c>
      <c r="E17" s="31">
        <v>25000000</v>
      </c>
      <c r="F17" s="31">
        <v>25000000</v>
      </c>
      <c r="G17" s="62">
        <v>1556133393</v>
      </c>
      <c r="H17" s="31">
        <v>1556133393</v>
      </c>
      <c r="I17" s="32">
        <f t="shared" si="1"/>
        <v>6224.5335720000003</v>
      </c>
      <c r="J17" s="32">
        <f t="shared" si="1"/>
        <v>6224.5335720000003</v>
      </c>
      <c r="K17" s="32">
        <f t="shared" si="2"/>
        <v>6224.5335720000003</v>
      </c>
      <c r="L17" s="32">
        <f t="shared" si="2"/>
        <v>6224.5335720000003</v>
      </c>
    </row>
    <row r="18" spans="1:12" x14ac:dyDescent="0.25">
      <c r="A18" s="25">
        <v>2</v>
      </c>
      <c r="B18" s="26" t="s">
        <v>81</v>
      </c>
      <c r="C18" s="27">
        <f t="shared" ref="C18:H18" si="6">SUM(C19:C22)</f>
        <v>280000000000</v>
      </c>
      <c r="D18" s="27">
        <f t="shared" si="6"/>
        <v>255214000000</v>
      </c>
      <c r="E18" s="27">
        <f t="shared" si="6"/>
        <v>280000000000</v>
      </c>
      <c r="F18" s="27">
        <f t="shared" si="6"/>
        <v>255214000000</v>
      </c>
      <c r="G18" s="61">
        <f t="shared" si="6"/>
        <v>367096352365</v>
      </c>
      <c r="H18" s="27">
        <f t="shared" si="6"/>
        <v>334452336740</v>
      </c>
      <c r="I18" s="28">
        <f t="shared" si="1"/>
        <v>131.10584013035714</v>
      </c>
      <c r="J18" s="28">
        <f t="shared" si="1"/>
        <v>131.04780174285108</v>
      </c>
      <c r="K18" s="28">
        <f t="shared" si="2"/>
        <v>131.10584013035714</v>
      </c>
      <c r="L18" s="28">
        <f>H18/F18*100</f>
        <v>131.04780174285108</v>
      </c>
    </row>
    <row r="19" spans="1:12" s="33" customFormat="1" x14ac:dyDescent="0.25">
      <c r="A19" s="29"/>
      <c r="B19" s="30" t="s">
        <v>77</v>
      </c>
      <c r="C19" s="31">
        <v>153300000000</v>
      </c>
      <c r="D19" s="31">
        <f>C19*0.91</f>
        <v>139503000000</v>
      </c>
      <c r="E19" s="31">
        <v>153300000000</v>
      </c>
      <c r="F19" s="31">
        <v>139503000000</v>
      </c>
      <c r="G19" s="62">
        <v>182993244045</v>
      </c>
      <c r="H19" s="31">
        <v>166523852444</v>
      </c>
      <c r="I19" s="32">
        <f t="shared" si="1"/>
        <v>119.3693698923679</v>
      </c>
      <c r="J19" s="32">
        <f t="shared" si="1"/>
        <v>119.3693701526132</v>
      </c>
      <c r="K19" s="32">
        <f t="shared" si="2"/>
        <v>119.3693698923679</v>
      </c>
      <c r="L19" s="32">
        <f t="shared" si="2"/>
        <v>119.3693701526132</v>
      </c>
    </row>
    <row r="20" spans="1:12" s="33" customFormat="1" x14ac:dyDescent="0.25">
      <c r="A20" s="29"/>
      <c r="B20" s="30" t="s">
        <v>78</v>
      </c>
      <c r="C20" s="31">
        <v>121900000000</v>
      </c>
      <c r="D20" s="31">
        <f t="shared" ref="D20:D21" si="7">C20*0.91</f>
        <v>110929000000</v>
      </c>
      <c r="E20" s="31">
        <v>121900000000</v>
      </c>
      <c r="F20" s="31">
        <v>110929000000</v>
      </c>
      <c r="G20" s="62">
        <v>179610225836</v>
      </c>
      <c r="H20" s="31">
        <v>163445306030</v>
      </c>
      <c r="I20" s="32">
        <f t="shared" si="1"/>
        <v>147.34226893847415</v>
      </c>
      <c r="J20" s="32">
        <f t="shared" si="1"/>
        <v>147.34226940655734</v>
      </c>
      <c r="K20" s="32">
        <f t="shared" si="2"/>
        <v>147.34226893847415</v>
      </c>
      <c r="L20" s="32">
        <f t="shared" si="2"/>
        <v>147.34226940655734</v>
      </c>
    </row>
    <row r="21" spans="1:12" s="33" customFormat="1" x14ac:dyDescent="0.25">
      <c r="A21" s="29"/>
      <c r="B21" s="30" t="s">
        <v>79</v>
      </c>
      <c r="C21" s="31">
        <v>200000000</v>
      </c>
      <c r="D21" s="31">
        <f t="shared" si="7"/>
        <v>182000000</v>
      </c>
      <c r="E21" s="31">
        <v>200000000</v>
      </c>
      <c r="F21" s="31">
        <v>182000000</v>
      </c>
      <c r="G21" s="62">
        <v>93983696</v>
      </c>
      <c r="H21" s="31">
        <v>84279478</v>
      </c>
      <c r="I21" s="32">
        <f t="shared" si="1"/>
        <v>46.991848000000005</v>
      </c>
      <c r="J21" s="32">
        <f t="shared" si="1"/>
        <v>46.307405494505495</v>
      </c>
      <c r="K21" s="32">
        <f t="shared" si="2"/>
        <v>46.991848000000005</v>
      </c>
      <c r="L21" s="32">
        <f t="shared" si="2"/>
        <v>46.307405494505495</v>
      </c>
    </row>
    <row r="22" spans="1:12" s="33" customFormat="1" x14ac:dyDescent="0.25">
      <c r="A22" s="29"/>
      <c r="B22" s="30" t="s">
        <v>80</v>
      </c>
      <c r="C22" s="31">
        <v>4600000000</v>
      </c>
      <c r="D22" s="31">
        <v>4600000000</v>
      </c>
      <c r="E22" s="31">
        <v>4600000000</v>
      </c>
      <c r="F22" s="31">
        <v>4600000000</v>
      </c>
      <c r="G22" s="62">
        <v>4398898788</v>
      </c>
      <c r="H22" s="31">
        <v>4398898788</v>
      </c>
      <c r="I22" s="32">
        <f t="shared" si="1"/>
        <v>95.628234521739131</v>
      </c>
      <c r="J22" s="32">
        <f t="shared" si="1"/>
        <v>95.628234521739131</v>
      </c>
      <c r="K22" s="32">
        <f t="shared" si="2"/>
        <v>95.628234521739131</v>
      </c>
      <c r="L22" s="32">
        <f t="shared" si="2"/>
        <v>95.628234521739131</v>
      </c>
    </row>
    <row r="23" spans="1:12" s="33" customFormat="1" ht="30" x14ac:dyDescent="0.25">
      <c r="A23" s="25">
        <v>3</v>
      </c>
      <c r="B23" s="26" t="s">
        <v>22</v>
      </c>
      <c r="C23" s="27">
        <f>SUM(C24:C28)</f>
        <v>1669600000000</v>
      </c>
      <c r="D23" s="27">
        <f>SUM(D24:D28)</f>
        <v>1519741000000</v>
      </c>
      <c r="E23" s="27">
        <f>SUM(E24:E28)</f>
        <v>1669600000000</v>
      </c>
      <c r="F23" s="27">
        <f>SUM(F24:F28)</f>
        <v>1519741000000</v>
      </c>
      <c r="G23" s="61">
        <f t="shared" ref="G23:H23" si="8">SUM(G24:G28)</f>
        <v>1070938730479</v>
      </c>
      <c r="H23" s="27">
        <f t="shared" si="8"/>
        <v>974689303974</v>
      </c>
      <c r="I23" s="28">
        <f t="shared" si="1"/>
        <v>64.143431389494481</v>
      </c>
      <c r="J23" s="28">
        <f t="shared" si="1"/>
        <v>64.13522461880018</v>
      </c>
      <c r="K23" s="28">
        <f t="shared" si="2"/>
        <v>64.143431389494481</v>
      </c>
      <c r="L23" s="28">
        <f t="shared" si="2"/>
        <v>64.13522461880018</v>
      </c>
    </row>
    <row r="24" spans="1:12" x14ac:dyDescent="0.25">
      <c r="A24" s="29"/>
      <c r="B24" s="34" t="s">
        <v>77</v>
      </c>
      <c r="C24" s="31">
        <v>390000000000</v>
      </c>
      <c r="D24" s="31">
        <f>C24*0.91</f>
        <v>354900000000</v>
      </c>
      <c r="E24" s="31">
        <v>390000000000</v>
      </c>
      <c r="F24" s="31">
        <v>354900000000</v>
      </c>
      <c r="G24" s="62">
        <v>318918004451</v>
      </c>
      <c r="H24" s="31">
        <v>290215384317</v>
      </c>
      <c r="I24" s="32">
        <f t="shared" si="1"/>
        <v>81.773847295128206</v>
      </c>
      <c r="J24" s="32">
        <f t="shared" si="1"/>
        <v>81.773847370245136</v>
      </c>
      <c r="K24" s="32">
        <f t="shared" si="2"/>
        <v>81.773847295128206</v>
      </c>
      <c r="L24" s="32">
        <f t="shared" si="2"/>
        <v>81.773847370245136</v>
      </c>
    </row>
    <row r="25" spans="1:12" s="33" customFormat="1" x14ac:dyDescent="0.25">
      <c r="A25" s="29"/>
      <c r="B25" s="34" t="s">
        <v>78</v>
      </c>
      <c r="C25" s="31">
        <v>155500000000</v>
      </c>
      <c r="D25" s="31">
        <f t="shared" ref="D25:D26" si="9">C25*0.91</f>
        <v>141505000000</v>
      </c>
      <c r="E25" s="31">
        <v>155500000000</v>
      </c>
      <c r="F25" s="31">
        <v>141505000000</v>
      </c>
      <c r="G25" s="62">
        <v>136014144648</v>
      </c>
      <c r="H25" s="31">
        <v>123772871751</v>
      </c>
      <c r="I25" s="32">
        <f t="shared" si="1"/>
        <v>87.468903310610941</v>
      </c>
      <c r="J25" s="32">
        <f t="shared" si="1"/>
        <v>87.46890339634642</v>
      </c>
      <c r="K25" s="32">
        <f t="shared" si="2"/>
        <v>87.468903310610941</v>
      </c>
      <c r="L25" s="32">
        <f t="shared" si="2"/>
        <v>87.46890339634642</v>
      </c>
    </row>
    <row r="26" spans="1:12" s="33" customFormat="1" x14ac:dyDescent="0.25">
      <c r="A26" s="29"/>
      <c r="B26" s="34" t="s">
        <v>79</v>
      </c>
      <c r="C26" s="31">
        <v>1119600000000</v>
      </c>
      <c r="D26" s="31">
        <f t="shared" si="9"/>
        <v>1018836000000</v>
      </c>
      <c r="E26" s="31">
        <v>1119600000000</v>
      </c>
      <c r="F26" s="31">
        <v>1018836000000</v>
      </c>
      <c r="G26" s="62">
        <v>614505927628</v>
      </c>
      <c r="H26" s="31">
        <v>559200394154</v>
      </c>
      <c r="I26" s="32">
        <f t="shared" si="1"/>
        <v>54.886202896391566</v>
      </c>
      <c r="J26" s="32">
        <f t="shared" si="1"/>
        <v>54.886202897620414</v>
      </c>
      <c r="K26" s="32">
        <f t="shared" si="2"/>
        <v>54.886202896391566</v>
      </c>
      <c r="L26" s="32">
        <f t="shared" si="2"/>
        <v>54.886202897620414</v>
      </c>
    </row>
    <row r="27" spans="1:12" s="33" customFormat="1" x14ac:dyDescent="0.25">
      <c r="A27" s="29"/>
      <c r="B27" s="34" t="s">
        <v>80</v>
      </c>
      <c r="C27" s="31">
        <v>500000000</v>
      </c>
      <c r="D27" s="31">
        <v>500000000</v>
      </c>
      <c r="E27" s="31">
        <v>500000000</v>
      </c>
      <c r="F27" s="31">
        <v>500000000</v>
      </c>
      <c r="G27" s="62">
        <v>1500653752</v>
      </c>
      <c r="H27" s="31">
        <v>1500653752</v>
      </c>
      <c r="I27" s="32">
        <f t="shared" si="1"/>
        <v>300.13075040000001</v>
      </c>
      <c r="J27" s="32">
        <f t="shared" si="1"/>
        <v>300.13075040000001</v>
      </c>
      <c r="K27" s="32">
        <f t="shared" si="2"/>
        <v>300.13075040000001</v>
      </c>
      <c r="L27" s="32">
        <f t="shared" si="2"/>
        <v>300.13075040000001</v>
      </c>
    </row>
    <row r="28" spans="1:12" s="33" customFormat="1" x14ac:dyDescent="0.25">
      <c r="A28" s="29"/>
      <c r="B28" s="34" t="s">
        <v>82</v>
      </c>
      <c r="C28" s="31">
        <v>4000000000</v>
      </c>
      <c r="D28" s="31">
        <v>4000000000</v>
      </c>
      <c r="E28" s="31">
        <v>4000000000</v>
      </c>
      <c r="F28" s="31">
        <v>4000000000</v>
      </c>
      <c r="G28" s="62"/>
      <c r="H28" s="31"/>
      <c r="I28" s="32">
        <f t="shared" si="1"/>
        <v>0</v>
      </c>
      <c r="J28" s="32">
        <f t="shared" si="1"/>
        <v>0</v>
      </c>
      <c r="K28" s="32">
        <f t="shared" si="2"/>
        <v>0</v>
      </c>
      <c r="L28" s="32">
        <f t="shared" si="2"/>
        <v>0</v>
      </c>
    </row>
    <row r="29" spans="1:12" s="33" customFormat="1" x14ac:dyDescent="0.25">
      <c r="A29" s="25">
        <v>4</v>
      </c>
      <c r="B29" s="26" t="s">
        <v>23</v>
      </c>
      <c r="C29" s="27">
        <f>SUM(C30:C33)</f>
        <v>2415000000000</v>
      </c>
      <c r="D29" s="27">
        <f>SUM(D30:D33)</f>
        <v>2197920000000</v>
      </c>
      <c r="E29" s="27">
        <f>SUM(E30:E33)</f>
        <v>2415000000000</v>
      </c>
      <c r="F29" s="27">
        <f>SUM(F30:F33)</f>
        <v>2197920000000</v>
      </c>
      <c r="G29" s="61">
        <f t="shared" ref="G29:H29" si="10">SUM(G30:G33)</f>
        <v>2040550108591</v>
      </c>
      <c r="H29" s="27">
        <f t="shared" si="10"/>
        <v>1857136551590</v>
      </c>
      <c r="I29" s="28">
        <f t="shared" si="1"/>
        <v>84.494828513084883</v>
      </c>
      <c r="J29" s="28">
        <f t="shared" si="1"/>
        <v>84.495184155474263</v>
      </c>
      <c r="K29" s="28">
        <f t="shared" si="2"/>
        <v>84.494828513084883</v>
      </c>
      <c r="L29" s="28">
        <f t="shared" si="2"/>
        <v>84.495184155474263</v>
      </c>
    </row>
    <row r="30" spans="1:12" x14ac:dyDescent="0.25">
      <c r="A30" s="29"/>
      <c r="B30" s="30" t="s">
        <v>77</v>
      </c>
      <c r="C30" s="35">
        <v>1490200000000</v>
      </c>
      <c r="D30" s="35">
        <f>C30*0.91</f>
        <v>1356082000000</v>
      </c>
      <c r="E30" s="35">
        <v>1490200000000</v>
      </c>
      <c r="F30" s="35">
        <v>1356082000000</v>
      </c>
      <c r="G30" s="63">
        <v>1003498508041</v>
      </c>
      <c r="H30" s="35">
        <v>913183655938</v>
      </c>
      <c r="I30" s="32">
        <f t="shared" si="1"/>
        <v>67.339854250503279</v>
      </c>
      <c r="J30" s="32">
        <f t="shared" si="1"/>
        <v>67.339855254918206</v>
      </c>
      <c r="K30" s="32">
        <f t="shared" si="2"/>
        <v>67.339854250503279</v>
      </c>
      <c r="L30" s="32">
        <f t="shared" si="2"/>
        <v>67.339855254918206</v>
      </c>
    </row>
    <row r="31" spans="1:12" s="36" customFormat="1" x14ac:dyDescent="0.25">
      <c r="A31" s="29"/>
      <c r="B31" s="30" t="s">
        <v>78</v>
      </c>
      <c r="C31" s="35">
        <v>479800000000</v>
      </c>
      <c r="D31" s="35">
        <f t="shared" ref="D31:D32" si="11">C31*0.91</f>
        <v>436618000000</v>
      </c>
      <c r="E31" s="35">
        <v>479800000000</v>
      </c>
      <c r="F31" s="35">
        <v>436618000000</v>
      </c>
      <c r="G31" s="63">
        <v>480715953968</v>
      </c>
      <c r="H31" s="35">
        <v>437451520923</v>
      </c>
      <c r="I31" s="32">
        <f t="shared" si="1"/>
        <v>100.19090328636932</v>
      </c>
      <c r="J31" s="32">
        <f t="shared" si="1"/>
        <v>100.19090393043805</v>
      </c>
      <c r="K31" s="32">
        <f t="shared" si="2"/>
        <v>100.19090328636932</v>
      </c>
      <c r="L31" s="32">
        <f t="shared" si="2"/>
        <v>100.19090393043805</v>
      </c>
    </row>
    <row r="32" spans="1:12" s="36" customFormat="1" x14ac:dyDescent="0.25">
      <c r="A32" s="29"/>
      <c r="B32" s="30" t="s">
        <v>79</v>
      </c>
      <c r="C32" s="35">
        <v>442000000000</v>
      </c>
      <c r="D32" s="35">
        <f t="shared" si="11"/>
        <v>402220000000</v>
      </c>
      <c r="E32" s="35">
        <v>442000000000</v>
      </c>
      <c r="F32" s="35">
        <v>402220000000</v>
      </c>
      <c r="G32" s="63">
        <v>553703954102</v>
      </c>
      <c r="H32" s="35">
        <v>503869682249</v>
      </c>
      <c r="I32" s="32">
        <f t="shared" si="1"/>
        <v>125.27238780588235</v>
      </c>
      <c r="J32" s="32">
        <f t="shared" si="1"/>
        <v>125.27216007384018</v>
      </c>
      <c r="K32" s="32">
        <f t="shared" si="2"/>
        <v>125.27238780588235</v>
      </c>
      <c r="L32" s="32">
        <f t="shared" si="2"/>
        <v>125.27216007384018</v>
      </c>
    </row>
    <row r="33" spans="1:12" s="36" customFormat="1" x14ac:dyDescent="0.25">
      <c r="A33" s="29"/>
      <c r="B33" s="30" t="s">
        <v>80</v>
      </c>
      <c r="C33" s="35">
        <v>3000000000</v>
      </c>
      <c r="D33" s="35">
        <v>3000000000</v>
      </c>
      <c r="E33" s="35">
        <v>3000000000</v>
      </c>
      <c r="F33" s="35">
        <v>3000000000</v>
      </c>
      <c r="G33" s="63">
        <v>2631692480</v>
      </c>
      <c r="H33" s="35">
        <v>2631692480</v>
      </c>
      <c r="I33" s="32">
        <f t="shared" si="1"/>
        <v>87.72308266666667</v>
      </c>
      <c r="J33" s="32">
        <f t="shared" si="1"/>
        <v>87.72308266666667</v>
      </c>
      <c r="K33" s="32">
        <f t="shared" si="2"/>
        <v>87.72308266666667</v>
      </c>
      <c r="L33" s="32">
        <f t="shared" si="2"/>
        <v>87.72308266666667</v>
      </c>
    </row>
    <row r="34" spans="1:12" s="36" customFormat="1" x14ac:dyDescent="0.25">
      <c r="A34" s="25">
        <v>5</v>
      </c>
      <c r="B34" s="26" t="s">
        <v>29</v>
      </c>
      <c r="C34" s="37">
        <v>400000000000</v>
      </c>
      <c r="D34" s="37">
        <v>400000000000</v>
      </c>
      <c r="E34" s="37">
        <v>400000000000</v>
      </c>
      <c r="F34" s="37">
        <v>400000000000</v>
      </c>
      <c r="G34" s="64">
        <v>410592407747</v>
      </c>
      <c r="H34" s="37">
        <v>410592407747</v>
      </c>
      <c r="I34" s="32">
        <f t="shared" si="1"/>
        <v>102.64810193675001</v>
      </c>
      <c r="J34" s="28">
        <f t="shared" si="1"/>
        <v>102.64810193675001</v>
      </c>
      <c r="K34" s="32">
        <f t="shared" si="2"/>
        <v>102.64810193675001</v>
      </c>
      <c r="L34" s="28">
        <f t="shared" si="2"/>
        <v>102.64810193675001</v>
      </c>
    </row>
    <row r="35" spans="1:12" s="38" customFormat="1" x14ac:dyDescent="0.25">
      <c r="A35" s="25">
        <v>6</v>
      </c>
      <c r="B35" s="39" t="s">
        <v>83</v>
      </c>
      <c r="C35" s="39"/>
      <c r="D35" s="39"/>
      <c r="E35" s="35"/>
      <c r="F35" s="35"/>
      <c r="G35" s="64">
        <v>200720450</v>
      </c>
      <c r="H35" s="37">
        <v>200720450</v>
      </c>
      <c r="I35" s="28"/>
      <c r="J35" s="28"/>
      <c r="K35" s="28"/>
      <c r="L35" s="28"/>
    </row>
    <row r="36" spans="1:12" s="36" customFormat="1" x14ac:dyDescent="0.25">
      <c r="A36" s="25">
        <v>7</v>
      </c>
      <c r="B36" s="26" t="s">
        <v>36</v>
      </c>
      <c r="C36" s="37">
        <v>23000000000</v>
      </c>
      <c r="D36" s="37">
        <v>23000000000</v>
      </c>
      <c r="E36" s="37">
        <v>23000000000</v>
      </c>
      <c r="F36" s="37">
        <v>23000000000</v>
      </c>
      <c r="G36" s="64">
        <v>29507433942</v>
      </c>
      <c r="H36" s="37">
        <v>29507433942</v>
      </c>
      <c r="I36" s="28">
        <f t="shared" si="1"/>
        <v>128.29319105217391</v>
      </c>
      <c r="J36" s="28">
        <f t="shared" si="1"/>
        <v>128.29319105217391</v>
      </c>
      <c r="K36" s="28">
        <f t="shared" si="2"/>
        <v>128.29319105217391</v>
      </c>
      <c r="L36" s="28">
        <f t="shared" si="2"/>
        <v>128.29319105217391</v>
      </c>
    </row>
    <row r="37" spans="1:12" s="38" customFormat="1" x14ac:dyDescent="0.25">
      <c r="A37" s="25">
        <v>8</v>
      </c>
      <c r="B37" s="26" t="s">
        <v>24</v>
      </c>
      <c r="C37" s="37">
        <v>765000000000</v>
      </c>
      <c r="D37" s="37">
        <f>C37*0.91</f>
        <v>696150000000</v>
      </c>
      <c r="E37" s="37">
        <v>765000000000</v>
      </c>
      <c r="F37" s="37">
        <v>696150000000</v>
      </c>
      <c r="G37" s="64">
        <v>778635392318</v>
      </c>
      <c r="H37" s="37">
        <v>708558220723</v>
      </c>
      <c r="I37" s="28">
        <f t="shared" si="1"/>
        <v>101.78240422457516</v>
      </c>
      <c r="J37" s="28">
        <f t="shared" si="1"/>
        <v>101.78240619449832</v>
      </c>
      <c r="K37" s="28">
        <f t="shared" si="2"/>
        <v>101.78240422457516</v>
      </c>
      <c r="L37" s="28">
        <f t="shared" si="2"/>
        <v>101.78240619449832</v>
      </c>
    </row>
    <row r="38" spans="1:12" x14ac:dyDescent="0.25">
      <c r="A38" s="25">
        <v>9</v>
      </c>
      <c r="B38" s="26" t="s">
        <v>25</v>
      </c>
      <c r="C38" s="37">
        <f>SUM(C39:C40)</f>
        <v>820000000000</v>
      </c>
      <c r="D38" s="37">
        <f>SUM(D39:D40)</f>
        <v>279006000000</v>
      </c>
      <c r="E38" s="37">
        <f>SUM(E39:E40)</f>
        <v>820000000000</v>
      </c>
      <c r="F38" s="37">
        <f>SUM(F39:F40)</f>
        <v>279006000000</v>
      </c>
      <c r="G38" s="64">
        <f t="shared" ref="G38:H38" si="12">SUM(G39:G40)</f>
        <v>1314446118800</v>
      </c>
      <c r="H38" s="37">
        <f t="shared" si="12"/>
        <v>441041002892</v>
      </c>
      <c r="I38" s="28">
        <f t="shared" si="1"/>
        <v>160.2983071707317</v>
      </c>
      <c r="J38" s="28">
        <f t="shared" si="1"/>
        <v>158.07581302624317</v>
      </c>
      <c r="K38" s="28">
        <f t="shared" si="2"/>
        <v>160.2983071707317</v>
      </c>
      <c r="L38" s="28">
        <f t="shared" si="2"/>
        <v>158.07581302624317</v>
      </c>
    </row>
    <row r="39" spans="1:12" ht="30" x14ac:dyDescent="0.25">
      <c r="A39" s="29"/>
      <c r="B39" s="40" t="s">
        <v>84</v>
      </c>
      <c r="C39" s="35">
        <v>306600000000</v>
      </c>
      <c r="D39" s="35">
        <f>C39*0.91</f>
        <v>279006000000</v>
      </c>
      <c r="E39" s="35">
        <v>306600000000</v>
      </c>
      <c r="F39" s="35">
        <v>279006000000</v>
      </c>
      <c r="G39" s="63">
        <v>484660442604</v>
      </c>
      <c r="H39" s="35">
        <v>441041002892</v>
      </c>
      <c r="I39" s="32">
        <f t="shared" si="1"/>
        <v>158.07581298238748</v>
      </c>
      <c r="J39" s="32">
        <f t="shared" si="1"/>
        <v>158.07581302624317</v>
      </c>
      <c r="K39" s="32">
        <f t="shared" si="2"/>
        <v>158.07581298238748</v>
      </c>
      <c r="L39" s="32">
        <f t="shared" si="2"/>
        <v>158.07581302624317</v>
      </c>
    </row>
    <row r="40" spans="1:12" s="33" customFormat="1" x14ac:dyDescent="0.25">
      <c r="A40" s="29"/>
      <c r="B40" s="40" t="s">
        <v>85</v>
      </c>
      <c r="C40" s="35">
        <v>513400000000</v>
      </c>
      <c r="D40" s="41"/>
      <c r="E40" s="35">
        <v>513400000000</v>
      </c>
      <c r="F40" s="41"/>
      <c r="G40" s="63">
        <v>829785676196</v>
      </c>
      <c r="H40" s="41"/>
      <c r="I40" s="32">
        <f t="shared" si="1"/>
        <v>161.62556996416052</v>
      </c>
      <c r="J40" s="28"/>
      <c r="K40" s="32">
        <f t="shared" si="2"/>
        <v>161.62556996416052</v>
      </c>
      <c r="L40" s="28"/>
    </row>
    <row r="41" spans="1:12" s="33" customFormat="1" x14ac:dyDescent="0.25">
      <c r="A41" s="25">
        <v>10</v>
      </c>
      <c r="B41" s="26" t="s">
        <v>86</v>
      </c>
      <c r="C41" s="37">
        <f>SUM(C42:C43)</f>
        <v>140000000000</v>
      </c>
      <c r="D41" s="37">
        <f>SUM(D42:D43)</f>
        <v>75000000000</v>
      </c>
      <c r="E41" s="37">
        <f>SUM(E42:E43)</f>
        <v>140000000000</v>
      </c>
      <c r="F41" s="37">
        <f>SUM(F42:F43)</f>
        <v>75000000000</v>
      </c>
      <c r="G41" s="64">
        <f>SUM(G42:G43)</f>
        <v>139175493066</v>
      </c>
      <c r="H41" s="37">
        <f t="shared" ref="H41" si="13">SUM(H42:H43)</f>
        <v>71942247253</v>
      </c>
      <c r="I41" s="28">
        <f t="shared" si="1"/>
        <v>99.411066475714279</v>
      </c>
      <c r="J41" s="28">
        <f t="shared" si="1"/>
        <v>95.922996337333331</v>
      </c>
      <c r="K41" s="28">
        <f t="shared" si="2"/>
        <v>99.411066475714279</v>
      </c>
      <c r="L41" s="28">
        <f t="shared" si="2"/>
        <v>95.922996337333331</v>
      </c>
    </row>
    <row r="42" spans="1:12" x14ac:dyDescent="0.25">
      <c r="A42" s="25"/>
      <c r="B42" s="26" t="s">
        <v>87</v>
      </c>
      <c r="C42" s="37">
        <v>65000000000</v>
      </c>
      <c r="D42" s="42"/>
      <c r="E42" s="37">
        <v>65000000000</v>
      </c>
      <c r="F42" s="42"/>
      <c r="G42" s="64">
        <v>67233245813</v>
      </c>
      <c r="H42" s="42"/>
      <c r="I42" s="28">
        <f t="shared" si="1"/>
        <v>103.43576278923076</v>
      </c>
      <c r="J42" s="28"/>
      <c r="K42" s="28">
        <f t="shared" si="2"/>
        <v>103.43576278923076</v>
      </c>
      <c r="L42" s="28"/>
    </row>
    <row r="43" spans="1:12" x14ac:dyDescent="0.25">
      <c r="A43" s="25"/>
      <c r="B43" s="26" t="s">
        <v>88</v>
      </c>
      <c r="C43" s="37">
        <v>75000000000</v>
      </c>
      <c r="D43" s="37">
        <v>75000000000</v>
      </c>
      <c r="E43" s="37">
        <v>75000000000</v>
      </c>
      <c r="F43" s="37">
        <v>75000000000</v>
      </c>
      <c r="G43" s="64">
        <f>SUM(G44:G46)</f>
        <v>71942247253</v>
      </c>
      <c r="H43" s="37">
        <f>SUM(H44:H46)</f>
        <v>71942247253</v>
      </c>
      <c r="I43" s="28">
        <f t="shared" si="1"/>
        <v>95.922996337333331</v>
      </c>
      <c r="J43" s="28">
        <f t="shared" si="1"/>
        <v>95.922996337333331</v>
      </c>
      <c r="K43" s="28">
        <f t="shared" si="2"/>
        <v>95.922996337333331</v>
      </c>
      <c r="L43" s="28">
        <f t="shared" si="2"/>
        <v>95.922996337333331</v>
      </c>
    </row>
    <row r="44" spans="1:12" x14ac:dyDescent="0.25">
      <c r="A44" s="29"/>
      <c r="B44" s="40" t="s">
        <v>89</v>
      </c>
      <c r="C44" s="40"/>
      <c r="D44" s="40"/>
      <c r="E44" s="41"/>
      <c r="F44" s="41"/>
      <c r="G44" s="63">
        <v>28883321411</v>
      </c>
      <c r="H44" s="35">
        <v>28883321411</v>
      </c>
      <c r="I44" s="28"/>
      <c r="J44" s="28"/>
      <c r="K44" s="28"/>
      <c r="L44" s="28"/>
    </row>
    <row r="45" spans="1:12" s="33" customFormat="1" x14ac:dyDescent="0.25">
      <c r="A45" s="29"/>
      <c r="B45" s="40" t="s">
        <v>90</v>
      </c>
      <c r="C45" s="40"/>
      <c r="D45" s="40"/>
      <c r="E45" s="41"/>
      <c r="F45" s="41"/>
      <c r="G45" s="63">
        <v>22707677685</v>
      </c>
      <c r="H45" s="35">
        <v>22707677685</v>
      </c>
      <c r="I45" s="28"/>
      <c r="J45" s="28"/>
      <c r="K45" s="28"/>
      <c r="L45" s="28"/>
    </row>
    <row r="46" spans="1:12" s="33" customFormat="1" x14ac:dyDescent="0.25">
      <c r="A46" s="29"/>
      <c r="B46" s="40" t="s">
        <v>91</v>
      </c>
      <c r="C46" s="40"/>
      <c r="D46" s="40"/>
      <c r="E46" s="41"/>
      <c r="F46" s="41"/>
      <c r="G46" s="63">
        <v>20351248157</v>
      </c>
      <c r="H46" s="35">
        <v>20351248157</v>
      </c>
      <c r="I46" s="28"/>
      <c r="J46" s="28"/>
      <c r="K46" s="28"/>
      <c r="L46" s="28"/>
    </row>
    <row r="47" spans="1:12" s="33" customFormat="1" x14ac:dyDescent="0.25">
      <c r="A47" s="25">
        <v>11</v>
      </c>
      <c r="B47" s="26" t="s">
        <v>38</v>
      </c>
      <c r="C47" s="37">
        <f>SUM(C48:C49)</f>
        <v>330000000000</v>
      </c>
      <c r="D47" s="37">
        <f>SUM(D48:D49)</f>
        <v>330000000000</v>
      </c>
      <c r="E47" s="37">
        <f>SUM(E48:E49)</f>
        <v>330000000000</v>
      </c>
      <c r="F47" s="37">
        <f>SUM(F48:F49)</f>
        <v>330000000000</v>
      </c>
      <c r="G47" s="64">
        <f t="shared" ref="G47:H47" si="14">SUM(G48:G49)</f>
        <v>744434723808</v>
      </c>
      <c r="H47" s="37">
        <f t="shared" si="14"/>
        <v>744434723808</v>
      </c>
      <c r="I47" s="28">
        <f t="shared" si="1"/>
        <v>225.58627994181819</v>
      </c>
      <c r="J47" s="28">
        <f t="shared" si="1"/>
        <v>225.58627994181819</v>
      </c>
      <c r="K47" s="28">
        <f>G47/E47*100</f>
        <v>225.58627994181819</v>
      </c>
      <c r="L47" s="28">
        <f>H47/F47*100</f>
        <v>225.58627994181819</v>
      </c>
    </row>
    <row r="48" spans="1:12" x14ac:dyDescent="0.25">
      <c r="A48" s="29"/>
      <c r="B48" s="34" t="s">
        <v>92</v>
      </c>
      <c r="C48" s="35">
        <v>330000000000</v>
      </c>
      <c r="D48" s="35">
        <v>330000000000</v>
      </c>
      <c r="E48" s="35">
        <v>330000000000</v>
      </c>
      <c r="F48" s="35">
        <v>330000000000</v>
      </c>
      <c r="G48" s="63">
        <v>682884728864</v>
      </c>
      <c r="H48" s="35">
        <v>682884728864</v>
      </c>
      <c r="I48" s="32">
        <f t="shared" si="1"/>
        <v>206.93476632242422</v>
      </c>
      <c r="J48" s="32">
        <f t="shared" si="1"/>
        <v>206.93476632242422</v>
      </c>
      <c r="K48" s="32">
        <f t="shared" si="2"/>
        <v>206.93476632242422</v>
      </c>
      <c r="L48" s="32">
        <f t="shared" si="2"/>
        <v>206.93476632242422</v>
      </c>
    </row>
    <row r="49" spans="1:12" s="33" customFormat="1" ht="30" x14ac:dyDescent="0.25">
      <c r="A49" s="29"/>
      <c r="B49" s="34" t="s">
        <v>93</v>
      </c>
      <c r="C49" s="34"/>
      <c r="D49" s="34"/>
      <c r="E49" s="41"/>
      <c r="F49" s="41"/>
      <c r="G49" s="63">
        <v>61549994944</v>
      </c>
      <c r="H49" s="35">
        <v>61549994944</v>
      </c>
      <c r="I49" s="28"/>
      <c r="J49" s="28"/>
      <c r="K49" s="28"/>
      <c r="L49" s="28"/>
    </row>
    <row r="50" spans="1:12" s="33" customFormat="1" x14ac:dyDescent="0.25">
      <c r="A50" s="25">
        <v>12</v>
      </c>
      <c r="B50" s="26" t="s">
        <v>37</v>
      </c>
      <c r="C50" s="37">
        <f>SUM(C51:C52)</f>
        <v>330000000000</v>
      </c>
      <c r="D50" s="37">
        <f>SUM(D51:D52)</f>
        <v>330000000000</v>
      </c>
      <c r="E50" s="37">
        <f>SUM(E51:E52)</f>
        <v>330000000000</v>
      </c>
      <c r="F50" s="37">
        <f>SUM(F51:F52)</f>
        <v>330000000000</v>
      </c>
      <c r="G50" s="64">
        <f t="shared" ref="G50:H50" si="15">SUM(G51:G52)</f>
        <v>310612878089</v>
      </c>
      <c r="H50" s="37">
        <f t="shared" si="15"/>
        <v>310612878089</v>
      </c>
      <c r="I50" s="28">
        <f t="shared" si="1"/>
        <v>94.125114572424238</v>
      </c>
      <c r="J50" s="28">
        <f t="shared" si="1"/>
        <v>94.125114572424238</v>
      </c>
      <c r="K50" s="28">
        <f>G50/E50*100</f>
        <v>94.125114572424238</v>
      </c>
      <c r="L50" s="28">
        <f>H50/F50*100</f>
        <v>94.125114572424238</v>
      </c>
    </row>
    <row r="51" spans="1:12" ht="30" x14ac:dyDescent="0.25">
      <c r="A51" s="29"/>
      <c r="B51" s="34" t="s">
        <v>94</v>
      </c>
      <c r="C51" s="35">
        <v>330000000000</v>
      </c>
      <c r="D51" s="35">
        <v>330000000000</v>
      </c>
      <c r="E51" s="35">
        <v>330000000000</v>
      </c>
      <c r="F51" s="35">
        <v>330000000000</v>
      </c>
      <c r="G51" s="63">
        <v>278888142041</v>
      </c>
      <c r="H51" s="35">
        <v>278888142041</v>
      </c>
      <c r="I51" s="32">
        <f t="shared" si="1"/>
        <v>84.511558194242426</v>
      </c>
      <c r="J51" s="32">
        <f t="shared" si="1"/>
        <v>84.511558194242426</v>
      </c>
      <c r="K51" s="32">
        <f t="shared" si="2"/>
        <v>84.511558194242426</v>
      </c>
      <c r="L51" s="32">
        <f t="shared" si="2"/>
        <v>84.511558194242426</v>
      </c>
    </row>
    <row r="52" spans="1:12" s="33" customFormat="1" ht="30" x14ac:dyDescent="0.25">
      <c r="A52" s="29"/>
      <c r="B52" s="34" t="s">
        <v>95</v>
      </c>
      <c r="C52" s="41"/>
      <c r="D52" s="41"/>
      <c r="E52" s="41"/>
      <c r="F52" s="41"/>
      <c r="G52" s="63">
        <v>31724736048</v>
      </c>
      <c r="H52" s="35">
        <v>31724736048</v>
      </c>
      <c r="I52" s="28"/>
      <c r="J52" s="28"/>
      <c r="K52" s="28"/>
      <c r="L52" s="28"/>
    </row>
    <row r="53" spans="1:12" s="33" customFormat="1" ht="30" x14ac:dyDescent="0.25">
      <c r="A53" s="25">
        <v>13</v>
      </c>
      <c r="B53" s="26" t="s">
        <v>39</v>
      </c>
      <c r="C53" s="37">
        <v>5000000000</v>
      </c>
      <c r="D53" s="37">
        <v>5000000000</v>
      </c>
      <c r="E53" s="37">
        <v>5000000000</v>
      </c>
      <c r="F53" s="37">
        <v>5000000000</v>
      </c>
      <c r="G53" s="64">
        <v>13364330131</v>
      </c>
      <c r="H53" s="37">
        <v>13364330131</v>
      </c>
      <c r="I53" s="28">
        <f t="shared" si="1"/>
        <v>267.28660262</v>
      </c>
      <c r="J53" s="28">
        <f t="shared" si="1"/>
        <v>267.28660262</v>
      </c>
      <c r="K53" s="28">
        <f t="shared" si="2"/>
        <v>267.28660262</v>
      </c>
      <c r="L53" s="28">
        <f t="shared" si="2"/>
        <v>267.28660262</v>
      </c>
    </row>
    <row r="54" spans="1:12" x14ac:dyDescent="0.25">
      <c r="A54" s="25">
        <v>14</v>
      </c>
      <c r="B54" s="26" t="s">
        <v>98</v>
      </c>
      <c r="C54" s="27">
        <f>SUM(C55,C60)</f>
        <v>1260000000000</v>
      </c>
      <c r="D54" s="27">
        <f>SUM(D55,D60)</f>
        <v>1260000000000</v>
      </c>
      <c r="E54" s="27">
        <f>SUM(E55,E60)</f>
        <v>1260000000000</v>
      </c>
      <c r="F54" s="27">
        <f>SUM(F55,F60)</f>
        <v>1260000000000</v>
      </c>
      <c r="G54" s="61">
        <f t="shared" ref="G54:H54" si="16">SUM(G55,G60)</f>
        <v>1263084029881</v>
      </c>
      <c r="H54" s="27">
        <f t="shared" si="16"/>
        <v>1263084029881</v>
      </c>
      <c r="I54" s="28">
        <f t="shared" si="1"/>
        <v>100.24476427626985</v>
      </c>
      <c r="J54" s="28">
        <f t="shared" si="1"/>
        <v>100.24476427626985</v>
      </c>
      <c r="K54" s="28">
        <f t="shared" si="2"/>
        <v>100.24476427626985</v>
      </c>
      <c r="L54" s="28">
        <f t="shared" si="2"/>
        <v>100.24476427626985</v>
      </c>
    </row>
    <row r="55" spans="1:12" x14ac:dyDescent="0.25">
      <c r="A55" s="25"/>
      <c r="B55" s="39" t="s">
        <v>99</v>
      </c>
      <c r="C55" s="27">
        <v>1190000000000</v>
      </c>
      <c r="D55" s="27">
        <v>1190000000000</v>
      </c>
      <c r="E55" s="27">
        <v>1190000000000</v>
      </c>
      <c r="F55" s="27">
        <v>1190000000000</v>
      </c>
      <c r="G55" s="61">
        <f>SUM(G56:G59)</f>
        <v>1220000000000</v>
      </c>
      <c r="H55" s="27">
        <f>SUM(H56:H59)</f>
        <v>1220000000000</v>
      </c>
      <c r="I55" s="28">
        <f t="shared" si="1"/>
        <v>102.52100840336134</v>
      </c>
      <c r="J55" s="28">
        <f t="shared" si="1"/>
        <v>102.52100840336134</v>
      </c>
      <c r="K55" s="28">
        <f t="shared" si="2"/>
        <v>102.52100840336134</v>
      </c>
      <c r="L55" s="28">
        <f t="shared" si="2"/>
        <v>102.52100840336134</v>
      </c>
    </row>
    <row r="56" spans="1:12" s="33" customFormat="1" x14ac:dyDescent="0.25">
      <c r="A56" s="29"/>
      <c r="B56" s="34" t="s">
        <v>100</v>
      </c>
      <c r="C56" s="34"/>
      <c r="D56" s="34"/>
      <c r="E56" s="31"/>
      <c r="F56" s="31"/>
      <c r="G56" s="62">
        <v>366054599994</v>
      </c>
      <c r="H56" s="31">
        <v>366054599994</v>
      </c>
      <c r="I56" s="28"/>
      <c r="J56" s="28"/>
      <c r="K56" s="28"/>
      <c r="L56" s="28"/>
    </row>
    <row r="57" spans="1:12" s="33" customFormat="1" x14ac:dyDescent="0.25">
      <c r="A57" s="29"/>
      <c r="B57" s="34" t="s">
        <v>101</v>
      </c>
      <c r="C57" s="34"/>
      <c r="D57" s="34"/>
      <c r="E57" s="31"/>
      <c r="F57" s="31"/>
      <c r="G57" s="62">
        <v>490250000000</v>
      </c>
      <c r="H57" s="31">
        <v>490250000000</v>
      </c>
      <c r="I57" s="28"/>
      <c r="J57" s="28"/>
      <c r="K57" s="28"/>
      <c r="L57" s="28"/>
    </row>
    <row r="58" spans="1:12" x14ac:dyDescent="0.25">
      <c r="A58" s="29"/>
      <c r="B58" s="34" t="s">
        <v>102</v>
      </c>
      <c r="C58" s="34"/>
      <c r="D58" s="34"/>
      <c r="E58" s="31"/>
      <c r="F58" s="31"/>
      <c r="G58" s="62">
        <v>85481474970</v>
      </c>
      <c r="H58" s="31">
        <v>85481474970</v>
      </c>
      <c r="I58" s="28"/>
      <c r="J58" s="28"/>
      <c r="K58" s="28"/>
      <c r="L58" s="28"/>
    </row>
    <row r="59" spans="1:12" x14ac:dyDescent="0.25">
      <c r="A59" s="29"/>
      <c r="B59" s="34" t="s">
        <v>103</v>
      </c>
      <c r="C59" s="34"/>
      <c r="D59" s="34"/>
      <c r="E59" s="31"/>
      <c r="F59" s="31"/>
      <c r="G59" s="62">
        <v>278213925036</v>
      </c>
      <c r="H59" s="31">
        <v>278213925036</v>
      </c>
      <c r="I59" s="28"/>
      <c r="J59" s="28"/>
      <c r="K59" s="28"/>
      <c r="L59" s="28"/>
    </row>
    <row r="60" spans="1:12" x14ac:dyDescent="0.25">
      <c r="A60" s="25"/>
      <c r="B60" s="39" t="s">
        <v>104</v>
      </c>
      <c r="C60" s="65">
        <v>70000000000</v>
      </c>
      <c r="D60" s="65">
        <v>70000000000</v>
      </c>
      <c r="E60" s="65">
        <v>70000000000</v>
      </c>
      <c r="F60" s="65">
        <v>70000000000</v>
      </c>
      <c r="G60" s="61">
        <f>SUM(G61:G64)</f>
        <v>43084029881</v>
      </c>
      <c r="H60" s="27">
        <f>SUM(H61:H64)</f>
        <v>43084029881</v>
      </c>
      <c r="I60" s="28"/>
      <c r="J60" s="28"/>
      <c r="K60" s="28"/>
      <c r="L60" s="28"/>
    </row>
    <row r="61" spans="1:12" s="33" customFormat="1" x14ac:dyDescent="0.25">
      <c r="A61" s="29"/>
      <c r="B61" s="34" t="s">
        <v>100</v>
      </c>
      <c r="C61" s="34"/>
      <c r="D61" s="34"/>
      <c r="E61" s="31"/>
      <c r="F61" s="31"/>
      <c r="G61" s="62">
        <v>11457475160</v>
      </c>
      <c r="H61" s="31">
        <v>11457475160</v>
      </c>
      <c r="I61" s="28"/>
      <c r="J61" s="28"/>
      <c r="K61" s="28"/>
      <c r="L61" s="28"/>
    </row>
    <row r="62" spans="1:12" s="33" customFormat="1" x14ac:dyDescent="0.25">
      <c r="A62" s="29"/>
      <c r="B62" s="34" t="s">
        <v>101</v>
      </c>
      <c r="C62" s="34"/>
      <c r="D62" s="34"/>
      <c r="E62" s="31"/>
      <c r="F62" s="31"/>
      <c r="G62" s="62">
        <v>17134554547</v>
      </c>
      <c r="H62" s="31">
        <v>17134554547</v>
      </c>
      <c r="I62" s="28"/>
      <c r="J62" s="28"/>
      <c r="K62" s="28"/>
      <c r="L62" s="28"/>
    </row>
    <row r="63" spans="1:12" s="33" customFormat="1" x14ac:dyDescent="0.25">
      <c r="A63" s="29"/>
      <c r="B63" s="34" t="s">
        <v>102</v>
      </c>
      <c r="C63" s="34"/>
      <c r="D63" s="34"/>
      <c r="E63" s="31"/>
      <c r="F63" s="31"/>
      <c r="G63" s="62">
        <v>2258639323</v>
      </c>
      <c r="H63" s="31">
        <v>2258639323</v>
      </c>
      <c r="I63" s="28"/>
      <c r="J63" s="28"/>
      <c r="K63" s="28"/>
      <c r="L63" s="28"/>
    </row>
    <row r="64" spans="1:12" s="33" customFormat="1" x14ac:dyDescent="0.25">
      <c r="A64" s="29"/>
      <c r="B64" s="34" t="s">
        <v>103</v>
      </c>
      <c r="C64" s="34"/>
      <c r="D64" s="34"/>
      <c r="E64" s="31"/>
      <c r="F64" s="31"/>
      <c r="G64" s="62">
        <v>12233360851</v>
      </c>
      <c r="H64" s="31">
        <v>12233360851</v>
      </c>
      <c r="I64" s="28"/>
      <c r="J64" s="28"/>
      <c r="K64" s="28"/>
      <c r="L64" s="28"/>
    </row>
    <row r="65" spans="1:12" x14ac:dyDescent="0.25">
      <c r="A65" s="25">
        <v>15</v>
      </c>
      <c r="B65" s="39" t="s">
        <v>41</v>
      </c>
      <c r="C65" s="34"/>
      <c r="D65" s="34"/>
      <c r="E65" s="31"/>
      <c r="F65" s="31"/>
      <c r="G65" s="62">
        <v>6556552570</v>
      </c>
      <c r="H65" s="31">
        <v>6160892970</v>
      </c>
      <c r="I65" s="28"/>
      <c r="J65" s="28"/>
      <c r="K65" s="28"/>
      <c r="L65" s="28"/>
    </row>
    <row r="66" spans="1:12" s="33" customFormat="1" x14ac:dyDescent="0.25">
      <c r="A66" s="25">
        <v>16</v>
      </c>
      <c r="B66" s="26" t="s">
        <v>42</v>
      </c>
      <c r="C66" s="37">
        <f t="shared" ref="C66:H66" si="17">SUM(C67,C68)</f>
        <v>207000000000</v>
      </c>
      <c r="D66" s="37">
        <f t="shared" si="17"/>
        <v>97000000000</v>
      </c>
      <c r="E66" s="37">
        <f t="shared" si="17"/>
        <v>207000000000</v>
      </c>
      <c r="F66" s="37">
        <f t="shared" si="17"/>
        <v>97000000000</v>
      </c>
      <c r="G66" s="64">
        <f t="shared" si="17"/>
        <v>390602749270</v>
      </c>
      <c r="H66" s="37">
        <f t="shared" si="17"/>
        <v>246410782587</v>
      </c>
      <c r="I66" s="28">
        <f t="shared" ref="I66:J68" si="18">G66/C66*100</f>
        <v>188.69698032367151</v>
      </c>
      <c r="J66" s="28">
        <f t="shared" si="18"/>
        <v>254.03173462577317</v>
      </c>
      <c r="K66" s="28">
        <f t="shared" ref="K66:L68" si="19">G66/E66*100</f>
        <v>188.69698032367151</v>
      </c>
      <c r="L66" s="28">
        <f t="shared" si="19"/>
        <v>254.03173462577317</v>
      </c>
    </row>
    <row r="67" spans="1:12" s="33" customFormat="1" x14ac:dyDescent="0.25">
      <c r="A67" s="29"/>
      <c r="B67" s="34" t="s">
        <v>96</v>
      </c>
      <c r="C67" s="35">
        <v>110000000000</v>
      </c>
      <c r="D67" s="41"/>
      <c r="E67" s="35">
        <v>110000000000</v>
      </c>
      <c r="F67" s="41"/>
      <c r="G67" s="63">
        <v>144191966683</v>
      </c>
      <c r="H67" s="41"/>
      <c r="I67" s="32">
        <f t="shared" si="18"/>
        <v>131.08360607545455</v>
      </c>
      <c r="J67" s="28"/>
      <c r="K67" s="32">
        <f t="shared" si="19"/>
        <v>131.08360607545455</v>
      </c>
      <c r="L67" s="28"/>
    </row>
    <row r="68" spans="1:12" s="33" customFormat="1" x14ac:dyDescent="0.25">
      <c r="A68" s="29"/>
      <c r="B68" s="34" t="s">
        <v>97</v>
      </c>
      <c r="C68" s="35">
        <v>97000000000</v>
      </c>
      <c r="D68" s="35">
        <v>97000000000</v>
      </c>
      <c r="E68" s="35">
        <v>97000000000</v>
      </c>
      <c r="F68" s="35">
        <v>97000000000</v>
      </c>
      <c r="G68" s="63">
        <v>246410782587</v>
      </c>
      <c r="H68" s="35">
        <v>246410782587</v>
      </c>
      <c r="I68" s="32">
        <f t="shared" si="18"/>
        <v>254.03173462577317</v>
      </c>
      <c r="J68" s="32">
        <f t="shared" si="18"/>
        <v>254.03173462577317</v>
      </c>
      <c r="K68" s="32">
        <f t="shared" si="19"/>
        <v>254.03173462577317</v>
      </c>
      <c r="L68" s="32">
        <f t="shared" si="19"/>
        <v>254.03173462577317</v>
      </c>
    </row>
    <row r="69" spans="1:12" s="33" customFormat="1" x14ac:dyDescent="0.25">
      <c r="A69" s="25">
        <v>17</v>
      </c>
      <c r="B69" s="39" t="s">
        <v>126</v>
      </c>
      <c r="C69" s="66">
        <v>7000000000</v>
      </c>
      <c r="D69" s="66">
        <v>7000000000</v>
      </c>
      <c r="E69" s="66">
        <v>7000000000</v>
      </c>
      <c r="F69" s="66">
        <v>7000000000</v>
      </c>
      <c r="G69" s="61">
        <v>21822888688</v>
      </c>
      <c r="H69" s="27">
        <v>21822888688</v>
      </c>
      <c r="I69" s="28"/>
      <c r="J69" s="28"/>
      <c r="K69" s="28"/>
      <c r="L69" s="28"/>
    </row>
    <row r="70" spans="1:12" x14ac:dyDescent="0.25">
      <c r="A70" s="20" t="s">
        <v>45</v>
      </c>
      <c r="B70" s="21" t="s">
        <v>105</v>
      </c>
      <c r="C70" s="22">
        <f>SUM(C71:C76)</f>
        <v>1036000000000</v>
      </c>
      <c r="D70" s="21"/>
      <c r="E70" s="22">
        <f>SUM(E71:E76)</f>
        <v>1036000000000</v>
      </c>
      <c r="F70" s="43"/>
      <c r="G70" s="60">
        <f>SUM(G71:G77)</f>
        <v>1116459868921</v>
      </c>
      <c r="H70" s="22">
        <f t="shared" ref="H70" si="20">SUM(H71:H76)</f>
        <v>0</v>
      </c>
      <c r="I70" s="23">
        <f>G70/C70*100</f>
        <v>107.76639661399614</v>
      </c>
      <c r="J70" s="28"/>
      <c r="K70" s="23">
        <f t="shared" si="2"/>
        <v>107.76639661399614</v>
      </c>
      <c r="L70" s="28"/>
    </row>
    <row r="71" spans="1:12" s="24" customFormat="1" x14ac:dyDescent="0.25">
      <c r="A71" s="25">
        <v>1</v>
      </c>
      <c r="B71" s="26" t="s">
        <v>49</v>
      </c>
      <c r="C71" s="37">
        <v>3000000000</v>
      </c>
      <c r="D71" s="26"/>
      <c r="E71" s="37">
        <v>3000000000</v>
      </c>
      <c r="F71" s="42"/>
      <c r="G71" s="64">
        <v>1969286393</v>
      </c>
      <c r="H71" s="42"/>
      <c r="I71" s="28">
        <f t="shared" ref="I71:J86" si="21">G71/C71*100</f>
        <v>65.642879766666667</v>
      </c>
      <c r="J71" s="28"/>
      <c r="K71" s="28">
        <f t="shared" si="2"/>
        <v>65.642879766666667</v>
      </c>
      <c r="L71" s="28"/>
    </row>
    <row r="72" spans="1:12" x14ac:dyDescent="0.25">
      <c r="A72" s="25">
        <v>2</v>
      </c>
      <c r="B72" s="26" t="s">
        <v>50</v>
      </c>
      <c r="C72" s="37">
        <v>87500000000</v>
      </c>
      <c r="D72" s="26"/>
      <c r="E72" s="37">
        <v>87500000000</v>
      </c>
      <c r="F72" s="42"/>
      <c r="G72" s="64">
        <v>172767872894</v>
      </c>
      <c r="H72" s="42"/>
      <c r="I72" s="28">
        <f t="shared" si="21"/>
        <v>197.44899759314285</v>
      </c>
      <c r="J72" s="28"/>
      <c r="K72" s="28">
        <f t="shared" si="2"/>
        <v>197.44899759314285</v>
      </c>
      <c r="L72" s="28"/>
    </row>
    <row r="73" spans="1:12" ht="30" x14ac:dyDescent="0.25">
      <c r="A73" s="25">
        <v>3</v>
      </c>
      <c r="B73" s="26" t="s">
        <v>51</v>
      </c>
      <c r="C73" s="37">
        <v>15400000000</v>
      </c>
      <c r="D73" s="26"/>
      <c r="E73" s="37">
        <v>15400000000</v>
      </c>
      <c r="F73" s="42"/>
      <c r="G73" s="64">
        <v>76412798547</v>
      </c>
      <c r="H73" s="42"/>
      <c r="I73" s="28">
        <f t="shared" si="21"/>
        <v>496.18700355194807</v>
      </c>
      <c r="J73" s="28"/>
      <c r="K73" s="28">
        <f t="shared" si="2"/>
        <v>496.18700355194807</v>
      </c>
      <c r="L73" s="28"/>
    </row>
    <row r="74" spans="1:12" x14ac:dyDescent="0.25">
      <c r="A74" s="25">
        <v>4</v>
      </c>
      <c r="B74" s="26" t="s">
        <v>106</v>
      </c>
      <c r="C74" s="37">
        <v>930000000000</v>
      </c>
      <c r="D74" s="26"/>
      <c r="E74" s="37">
        <v>930000000000</v>
      </c>
      <c r="F74" s="42"/>
      <c r="G74" s="64">
        <v>860720436530</v>
      </c>
      <c r="H74" s="42"/>
      <c r="I74" s="28">
        <f t="shared" si="21"/>
        <v>92.550584573118272</v>
      </c>
      <c r="J74" s="28"/>
      <c r="K74" s="28">
        <f t="shared" ref="K74:L88" si="22">G74/E74*100</f>
        <v>92.550584573118272</v>
      </c>
      <c r="L74" s="28"/>
    </row>
    <row r="75" spans="1:12" ht="30" x14ac:dyDescent="0.25">
      <c r="A75" s="25">
        <v>5</v>
      </c>
      <c r="B75" s="39" t="s">
        <v>107</v>
      </c>
      <c r="C75" s="37"/>
      <c r="D75" s="39"/>
      <c r="E75" s="37"/>
      <c r="F75" s="42"/>
      <c r="G75" s="64">
        <v>60528478</v>
      </c>
      <c r="H75" s="42"/>
      <c r="I75" s="28"/>
      <c r="J75" s="28"/>
      <c r="K75" s="28"/>
      <c r="L75" s="28"/>
    </row>
    <row r="76" spans="1:12" ht="30" x14ac:dyDescent="0.25">
      <c r="A76" s="25">
        <v>6</v>
      </c>
      <c r="B76" s="26" t="s">
        <v>52</v>
      </c>
      <c r="C76" s="37">
        <v>100000000</v>
      </c>
      <c r="D76" s="26"/>
      <c r="E76" s="37">
        <v>100000000</v>
      </c>
      <c r="F76" s="42"/>
      <c r="G76" s="64">
        <v>468293108</v>
      </c>
      <c r="H76" s="42"/>
      <c r="I76" s="28">
        <f t="shared" si="21"/>
        <v>468.29310800000002</v>
      </c>
      <c r="J76" s="28"/>
      <c r="K76" s="28">
        <f t="shared" si="22"/>
        <v>468.29310800000002</v>
      </c>
      <c r="L76" s="28"/>
    </row>
    <row r="77" spans="1:12" x14ac:dyDescent="0.25">
      <c r="A77" s="25">
        <v>7</v>
      </c>
      <c r="B77" s="26" t="s">
        <v>54</v>
      </c>
      <c r="C77" s="37"/>
      <c r="D77" s="26"/>
      <c r="E77" s="37"/>
      <c r="F77" s="42"/>
      <c r="G77" s="64">
        <v>4060652971</v>
      </c>
      <c r="H77" s="42"/>
      <c r="I77" s="28"/>
      <c r="J77" s="28"/>
      <c r="K77" s="28"/>
      <c r="L77" s="28"/>
    </row>
    <row r="78" spans="1:12" x14ac:dyDescent="0.25">
      <c r="A78" s="20" t="s">
        <v>47</v>
      </c>
      <c r="B78" s="21" t="s">
        <v>127</v>
      </c>
      <c r="C78" s="22"/>
      <c r="D78" s="21"/>
      <c r="E78" s="22"/>
      <c r="F78" s="43"/>
      <c r="G78" s="60">
        <v>36063389219</v>
      </c>
      <c r="H78" s="22">
        <v>36063389219</v>
      </c>
      <c r="I78" s="23"/>
      <c r="J78" s="28"/>
      <c r="K78" s="23"/>
      <c r="L78" s="28"/>
    </row>
    <row r="79" spans="1:12" s="24" customFormat="1" ht="14.25" x14ac:dyDescent="0.25">
      <c r="A79" s="20" t="s">
        <v>12</v>
      </c>
      <c r="B79" s="21" t="s">
        <v>57</v>
      </c>
      <c r="C79" s="22"/>
      <c r="D79" s="22"/>
      <c r="E79" s="22"/>
      <c r="F79" s="22"/>
      <c r="G79" s="60">
        <v>906036000000</v>
      </c>
      <c r="H79" s="22">
        <v>906036000000</v>
      </c>
      <c r="I79" s="23"/>
      <c r="J79" s="23"/>
      <c r="K79" s="23"/>
      <c r="L79" s="23"/>
    </row>
    <row r="80" spans="1:12" s="24" customFormat="1" ht="14.25" x14ac:dyDescent="0.25">
      <c r="A80" s="20" t="s">
        <v>58</v>
      </c>
      <c r="B80" s="21" t="s">
        <v>108</v>
      </c>
      <c r="C80" s="22">
        <f>SUM(C81,C83)</f>
        <v>1022200000000</v>
      </c>
      <c r="D80" s="22">
        <f>SUM(D81,D83)</f>
        <v>1022200000000</v>
      </c>
      <c r="E80" s="22">
        <f>SUM(E81,E83)</f>
        <v>1022200000000</v>
      </c>
      <c r="F80" s="22">
        <f>SUM(F81,F83)</f>
        <v>1022200000000</v>
      </c>
      <c r="G80" s="60">
        <f>SUM(G81,G84)</f>
        <v>182733562820</v>
      </c>
      <c r="H80" s="22">
        <f>SUM(H81,H84)</f>
        <v>182733562820</v>
      </c>
      <c r="I80" s="23">
        <f t="shared" si="21"/>
        <v>17.876498025826649</v>
      </c>
      <c r="J80" s="23">
        <f t="shared" si="21"/>
        <v>17.876498025826649</v>
      </c>
      <c r="K80" s="23">
        <f t="shared" si="22"/>
        <v>17.876498025826649</v>
      </c>
      <c r="L80" s="23">
        <f t="shared" si="22"/>
        <v>17.876498025826649</v>
      </c>
    </row>
    <row r="81" spans="1:12" s="24" customFormat="1" ht="14.25" x14ac:dyDescent="0.25">
      <c r="A81" s="20" t="s">
        <v>17</v>
      </c>
      <c r="B81" s="44" t="s">
        <v>109</v>
      </c>
      <c r="C81" s="45">
        <v>842400000000</v>
      </c>
      <c r="D81" s="45">
        <v>842400000000</v>
      </c>
      <c r="E81" s="45">
        <v>842400000000</v>
      </c>
      <c r="F81" s="45">
        <v>842400000000</v>
      </c>
      <c r="G81" s="60">
        <f>SUM(G82:G82)</f>
        <v>182733562820</v>
      </c>
      <c r="H81" s="22">
        <f>SUM(H82:H82)</f>
        <v>182733562820</v>
      </c>
      <c r="I81" s="23">
        <f t="shared" si="21"/>
        <v>21.692018378442548</v>
      </c>
      <c r="J81" s="23">
        <f t="shared" si="21"/>
        <v>21.692018378442548</v>
      </c>
      <c r="K81" s="23">
        <f t="shared" si="22"/>
        <v>21.692018378442548</v>
      </c>
      <c r="L81" s="23">
        <f t="shared" si="22"/>
        <v>21.692018378442548</v>
      </c>
    </row>
    <row r="82" spans="1:12" s="24" customFormat="1" x14ac:dyDescent="0.25">
      <c r="A82" s="25">
        <v>1</v>
      </c>
      <c r="B82" s="39" t="s">
        <v>110</v>
      </c>
      <c r="C82" s="37"/>
      <c r="D82" s="39"/>
      <c r="E82" s="22"/>
      <c r="F82" s="43"/>
      <c r="G82" s="64">
        <v>182733562820</v>
      </c>
      <c r="H82" s="37">
        <v>182733562820</v>
      </c>
      <c r="I82" s="28"/>
      <c r="J82" s="28"/>
      <c r="K82" s="28"/>
      <c r="L82" s="28"/>
    </row>
    <row r="83" spans="1:12" s="24" customFormat="1" x14ac:dyDescent="0.25">
      <c r="A83" s="46" t="s">
        <v>45</v>
      </c>
      <c r="B83" s="47" t="s">
        <v>111</v>
      </c>
      <c r="C83" s="45">
        <v>179800000000</v>
      </c>
      <c r="D83" s="45">
        <v>179800000000</v>
      </c>
      <c r="E83" s="45">
        <v>179800000000</v>
      </c>
      <c r="F83" s="45">
        <v>179800000000</v>
      </c>
      <c r="G83" s="64"/>
      <c r="H83" s="37"/>
      <c r="I83" s="28"/>
      <c r="J83" s="28"/>
      <c r="K83" s="28"/>
      <c r="L83" s="28"/>
    </row>
    <row r="84" spans="1:12" s="24" customFormat="1" ht="14.25" x14ac:dyDescent="0.25">
      <c r="A84" s="20" t="s">
        <v>47</v>
      </c>
      <c r="B84" s="44" t="s">
        <v>112</v>
      </c>
      <c r="C84" s="44"/>
      <c r="D84" s="44"/>
      <c r="E84" s="22"/>
      <c r="F84" s="22"/>
      <c r="G84" s="67"/>
      <c r="H84" s="43"/>
      <c r="I84" s="23"/>
      <c r="J84" s="23"/>
      <c r="K84" s="23"/>
      <c r="L84" s="23"/>
    </row>
    <row r="85" spans="1:12" s="24" customFormat="1" x14ac:dyDescent="0.25">
      <c r="A85" s="20"/>
      <c r="B85" s="44"/>
      <c r="C85" s="44"/>
      <c r="D85" s="44"/>
      <c r="E85" s="22"/>
      <c r="F85" s="43"/>
      <c r="G85" s="67"/>
      <c r="H85" s="43"/>
      <c r="I85" s="28"/>
      <c r="J85" s="28"/>
      <c r="K85" s="28"/>
      <c r="L85" s="28"/>
    </row>
    <row r="86" spans="1:12" s="24" customFormat="1" ht="14.25" x14ac:dyDescent="0.25">
      <c r="A86" s="20" t="s">
        <v>60</v>
      </c>
      <c r="B86" s="44" t="s">
        <v>113</v>
      </c>
      <c r="C86" s="22">
        <f>SUM(C87,C91)</f>
        <v>2566002000000</v>
      </c>
      <c r="D86" s="22">
        <f>SUM(D87,D91)</f>
        <v>2566002000000</v>
      </c>
      <c r="E86" s="22">
        <f>SUM(E87,E91)</f>
        <v>2566002000000</v>
      </c>
      <c r="F86" s="22">
        <f>SUM(F87,F91)</f>
        <v>2566002000000</v>
      </c>
      <c r="G86" s="60">
        <f t="shared" ref="G86:H86" si="23">SUM(G87,G91)</f>
        <v>6339590279764</v>
      </c>
      <c r="H86" s="22">
        <f t="shared" si="23"/>
        <v>6339590279764</v>
      </c>
      <c r="I86" s="23">
        <f t="shared" ref="I86:J88" si="24">G86/C86*100</f>
        <v>247.06100306094848</v>
      </c>
      <c r="J86" s="23">
        <f t="shared" si="21"/>
        <v>247.06100306094848</v>
      </c>
      <c r="K86" s="23">
        <f t="shared" si="22"/>
        <v>247.06100306094848</v>
      </c>
      <c r="L86" s="23">
        <f t="shared" si="22"/>
        <v>247.06100306094848</v>
      </c>
    </row>
    <row r="87" spans="1:12" s="24" customFormat="1" ht="14.25" x14ac:dyDescent="0.25">
      <c r="A87" s="20" t="s">
        <v>17</v>
      </c>
      <c r="B87" s="44" t="s">
        <v>114</v>
      </c>
      <c r="C87" s="22">
        <f>SUM(C88:C90)</f>
        <v>2566002000000</v>
      </c>
      <c r="D87" s="22">
        <f>SUM(D88:D90)</f>
        <v>2566002000000</v>
      </c>
      <c r="E87" s="22">
        <f>SUM(E88:E90)</f>
        <v>2566002000000</v>
      </c>
      <c r="F87" s="22">
        <f>SUM(F88:F90)</f>
        <v>2566002000000</v>
      </c>
      <c r="G87" s="60">
        <f t="shared" ref="G87:H87" si="25">SUM(G88:G90)</f>
        <v>6330189380596</v>
      </c>
      <c r="H87" s="22">
        <f t="shared" si="25"/>
        <v>6330189380596</v>
      </c>
      <c r="I87" s="23">
        <f t="shared" si="24"/>
        <v>246.69463938827795</v>
      </c>
      <c r="J87" s="23">
        <f t="shared" si="24"/>
        <v>246.69463938827795</v>
      </c>
      <c r="K87" s="23">
        <f t="shared" si="22"/>
        <v>246.69463938827795</v>
      </c>
      <c r="L87" s="23">
        <f t="shared" si="22"/>
        <v>246.69463938827795</v>
      </c>
    </row>
    <row r="88" spans="1:12" x14ac:dyDescent="0.25">
      <c r="A88" s="25">
        <v>1</v>
      </c>
      <c r="B88" s="39" t="s">
        <v>115</v>
      </c>
      <c r="C88" s="37">
        <v>2566002000000</v>
      </c>
      <c r="D88" s="37">
        <v>2566002000000</v>
      </c>
      <c r="E88" s="37">
        <v>2566002000000</v>
      </c>
      <c r="F88" s="37">
        <v>2566002000000</v>
      </c>
      <c r="G88" s="64">
        <f>H88</f>
        <v>2311215118203</v>
      </c>
      <c r="H88" s="37">
        <f>2116949759885+194265358318</f>
        <v>2311215118203</v>
      </c>
      <c r="I88" s="28">
        <f t="shared" si="24"/>
        <v>90.070667061171434</v>
      </c>
      <c r="J88" s="28">
        <f t="shared" si="24"/>
        <v>90.070667061171434</v>
      </c>
      <c r="K88" s="28">
        <f t="shared" si="22"/>
        <v>90.070667061171434</v>
      </c>
      <c r="L88" s="28">
        <f t="shared" si="22"/>
        <v>90.070667061171434</v>
      </c>
    </row>
    <row r="89" spans="1:12" x14ac:dyDescent="0.25">
      <c r="A89" s="25">
        <v>2</v>
      </c>
      <c r="B89" s="39" t="s">
        <v>116</v>
      </c>
      <c r="C89" s="39"/>
      <c r="D89" s="39"/>
      <c r="E89" s="37"/>
      <c r="F89" s="42"/>
      <c r="G89" s="64">
        <v>3565622363279</v>
      </c>
      <c r="H89" s="37">
        <v>3565622363279</v>
      </c>
      <c r="I89" s="28"/>
      <c r="J89" s="28"/>
      <c r="K89" s="28"/>
      <c r="L89" s="28"/>
    </row>
    <row r="90" spans="1:12" x14ac:dyDescent="0.25">
      <c r="A90" s="25">
        <v>3</v>
      </c>
      <c r="B90" s="39" t="s">
        <v>117</v>
      </c>
      <c r="C90" s="39"/>
      <c r="D90" s="39"/>
      <c r="E90" s="37"/>
      <c r="F90" s="42"/>
      <c r="G90" s="64">
        <v>453351899114</v>
      </c>
      <c r="H90" s="37">
        <v>453351899114</v>
      </c>
      <c r="I90" s="28"/>
      <c r="J90" s="28"/>
      <c r="K90" s="28"/>
      <c r="L90" s="28"/>
    </row>
    <row r="91" spans="1:12" s="24" customFormat="1" ht="18.399999999999999" customHeight="1" x14ac:dyDescent="0.25">
      <c r="A91" s="20" t="s">
        <v>45</v>
      </c>
      <c r="B91" s="48" t="s">
        <v>118</v>
      </c>
      <c r="C91" s="48"/>
      <c r="D91" s="48"/>
      <c r="E91" s="22"/>
      <c r="F91" s="43"/>
      <c r="G91" s="60">
        <v>9400899168</v>
      </c>
      <c r="H91" s="22">
        <v>9400899168</v>
      </c>
      <c r="I91" s="28"/>
      <c r="J91" s="28"/>
      <c r="K91" s="28"/>
      <c r="L91" s="28"/>
    </row>
    <row r="92" spans="1:12" s="24" customFormat="1" ht="31.35" customHeight="1" x14ac:dyDescent="0.25">
      <c r="A92" s="20" t="s">
        <v>119</v>
      </c>
      <c r="B92" s="21" t="s">
        <v>61</v>
      </c>
      <c r="C92" s="21"/>
      <c r="D92" s="21"/>
      <c r="E92" s="42"/>
      <c r="F92" s="42"/>
      <c r="G92" s="60">
        <v>1951883819769</v>
      </c>
      <c r="H92" s="22">
        <v>1951883819769</v>
      </c>
      <c r="I92" s="28"/>
      <c r="J92" s="28"/>
      <c r="K92" s="28"/>
      <c r="L92" s="28"/>
    </row>
    <row r="93" spans="1:12" x14ac:dyDescent="0.25">
      <c r="A93" s="20" t="s">
        <v>120</v>
      </c>
      <c r="B93" s="21" t="s">
        <v>59</v>
      </c>
      <c r="C93" s="21"/>
      <c r="D93" s="21"/>
      <c r="E93" s="42"/>
      <c r="F93" s="42"/>
      <c r="G93" s="60">
        <v>1997538039451</v>
      </c>
      <c r="H93" s="22">
        <v>1997538039451</v>
      </c>
      <c r="I93" s="28"/>
      <c r="J93" s="28"/>
      <c r="K93" s="28"/>
      <c r="L93" s="28"/>
    </row>
    <row r="94" spans="1:12" ht="28.5" x14ac:dyDescent="0.25">
      <c r="A94" s="49" t="s">
        <v>121</v>
      </c>
      <c r="B94" s="50" t="s">
        <v>122</v>
      </c>
      <c r="C94" s="50"/>
      <c r="D94" s="50"/>
      <c r="E94" s="51"/>
      <c r="F94" s="51"/>
      <c r="G94" s="68"/>
      <c r="H94" s="51">
        <f>H10-H89-H91-H90</f>
        <v>15983595778626</v>
      </c>
      <c r="I94" s="52"/>
      <c r="J94" s="52"/>
      <c r="K94" s="52"/>
      <c r="L94" s="52"/>
    </row>
    <row r="95" spans="1:12" s="24" customFormat="1" x14ac:dyDescent="0.25">
      <c r="A95" s="56"/>
      <c r="B95" s="11"/>
      <c r="C95" s="11"/>
      <c r="D95" s="11"/>
      <c r="E95" s="11"/>
      <c r="F95" s="11"/>
      <c r="G95" s="11"/>
      <c r="H95" s="11"/>
      <c r="I95" s="11"/>
      <c r="J95" s="11"/>
      <c r="K95" s="11"/>
      <c r="L95" s="11"/>
    </row>
    <row r="96" spans="1:12" ht="15.75" x14ac:dyDescent="0.25">
      <c r="H96" s="72"/>
      <c r="I96" s="72"/>
      <c r="J96" s="72"/>
      <c r="K96" s="72"/>
      <c r="L96" s="72"/>
    </row>
    <row r="97" spans="8:12" ht="15.75" x14ac:dyDescent="0.25">
      <c r="H97" s="73"/>
      <c r="I97" s="73"/>
      <c r="J97" s="73"/>
      <c r="K97" s="73"/>
      <c r="L97" s="73"/>
    </row>
    <row r="98" spans="8:12" ht="15.75" x14ac:dyDescent="0.25">
      <c r="H98" s="73"/>
      <c r="I98" s="73"/>
      <c r="J98" s="73"/>
      <c r="K98" s="73"/>
      <c r="L98" s="73"/>
    </row>
    <row r="99" spans="8:12" ht="15.75" x14ac:dyDescent="0.25">
      <c r="H99" s="74"/>
      <c r="I99" s="74"/>
      <c r="J99" s="74"/>
      <c r="K99" s="74"/>
      <c r="L99" s="74"/>
    </row>
    <row r="100" spans="8:12" x14ac:dyDescent="0.25">
      <c r="H100" s="53"/>
    </row>
  </sheetData>
  <mergeCells count="15">
    <mergeCell ref="A3:L3"/>
    <mergeCell ref="A6:A8"/>
    <mergeCell ref="B6:B8"/>
    <mergeCell ref="C6:F6"/>
    <mergeCell ref="G6:H7"/>
    <mergeCell ref="I6:L6"/>
    <mergeCell ref="C7:D7"/>
    <mergeCell ref="E7:F7"/>
    <mergeCell ref="I7:J7"/>
    <mergeCell ref="H96:L96"/>
    <mergeCell ref="H97:L97"/>
    <mergeCell ref="H98:L98"/>
    <mergeCell ref="H99:L99"/>
    <mergeCell ref="A4:L4"/>
    <mergeCell ref="K7:L7"/>
  </mergeCells>
  <printOptions horizontalCentered="1"/>
  <pageMargins left="0.5" right="0.5" top="0.36" bottom="0.21" header="0.3" footer="0.2"/>
  <pageSetup paperSize="9" scale="68" fitToHeight="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3C0FE5-C15C-468B-A058-217E0F4B14BE}"/>
</file>

<file path=customXml/itemProps2.xml><?xml version="1.0" encoding="utf-8"?>
<ds:datastoreItem xmlns:ds="http://schemas.openxmlformats.org/officeDocument/2006/customXml" ds:itemID="{7F67AAEC-9DCE-49FA-9711-CAC98BA21A82}"/>
</file>

<file path=customXml/itemProps3.xml><?xml version="1.0" encoding="utf-8"?>
<ds:datastoreItem xmlns:ds="http://schemas.openxmlformats.org/officeDocument/2006/customXml" ds:itemID="{C2D0FDF7-B3A2-4014-8CD0-669369F4D97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Mau</vt:lpstr>
      <vt:lpstr>13 11 18</vt:lpstr>
      <vt:lpstr>Sheet3</vt:lpstr>
      <vt:lpstr>'13 11 18'!Print_Titles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Van Tuan Hiep</dc:creator>
  <cp:lastModifiedBy>DDH</cp:lastModifiedBy>
  <cp:lastPrinted>2019-12-16T03:02:07Z</cp:lastPrinted>
  <dcterms:created xsi:type="dcterms:W3CDTF">2017-06-08T07:29:30Z</dcterms:created>
  <dcterms:modified xsi:type="dcterms:W3CDTF">2020-01-06T08:31:07Z</dcterms:modified>
</cp:coreProperties>
</file>