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20\CÔNG KHAI NGÂN SÁCH\CONG KHAI THEO 1120. CTH\NĂM 2019\QUYẾT TOÁN 2017\"/>
    </mc:Choice>
  </mc:AlternateContent>
  <bookViews>
    <workbookView xWindow="0" yWindow="0" windowWidth="20490" windowHeight="7755"/>
  </bookViews>
  <sheets>
    <sheet name="QT-2017-N-B67-TT343-75" sheetId="7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7" l="1"/>
  <c r="J24" i="7"/>
  <c r="I24" i="7"/>
  <c r="J23" i="7"/>
  <c r="I23" i="7"/>
  <c r="J22" i="7"/>
  <c r="I22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L24" i="7" l="1"/>
  <c r="H24" i="7"/>
  <c r="C24" i="7"/>
  <c r="L23" i="7"/>
  <c r="H23" i="7"/>
  <c r="C23" i="7"/>
  <c r="L22" i="7"/>
  <c r="H22" i="7"/>
  <c r="C22" i="7"/>
  <c r="L21" i="7"/>
  <c r="H21" i="7"/>
  <c r="C21" i="7"/>
  <c r="L20" i="7"/>
  <c r="H20" i="7"/>
  <c r="C20" i="7"/>
  <c r="L19" i="7"/>
  <c r="H19" i="7"/>
  <c r="C19" i="7"/>
  <c r="L18" i="7"/>
  <c r="H18" i="7"/>
  <c r="C18" i="7"/>
  <c r="L17" i="7"/>
  <c r="H17" i="7"/>
  <c r="G17" i="7" s="1"/>
  <c r="C17" i="7"/>
  <c r="L16" i="7"/>
  <c r="H16" i="7"/>
  <c r="C16" i="7"/>
  <c r="L15" i="7"/>
  <c r="H15" i="7"/>
  <c r="C15" i="7"/>
  <c r="L14" i="7"/>
  <c r="H14" i="7"/>
  <c r="C14" i="7"/>
  <c r="M13" i="7"/>
  <c r="L13" i="7" s="1"/>
  <c r="J13" i="7"/>
  <c r="I13" i="7"/>
  <c r="F13" i="7"/>
  <c r="E13" i="7"/>
  <c r="D13" i="7"/>
  <c r="G21" i="7" l="1"/>
  <c r="O21" i="7" s="1"/>
  <c r="G15" i="7"/>
  <c r="O15" i="7" s="1"/>
  <c r="G19" i="7"/>
  <c r="O19" i="7" s="1"/>
  <c r="G23" i="7"/>
  <c r="O23" i="7" s="1"/>
  <c r="G22" i="7"/>
  <c r="O22" i="7" s="1"/>
  <c r="C13" i="7"/>
  <c r="G14" i="7"/>
  <c r="O14" i="7" s="1"/>
  <c r="G18" i="7"/>
  <c r="O18" i="7" s="1"/>
  <c r="G16" i="7"/>
  <c r="O16" i="7" s="1"/>
  <c r="G20" i="7"/>
  <c r="O20" i="7" s="1"/>
  <c r="G24" i="7"/>
  <c r="O24" i="7" s="1"/>
  <c r="O17" i="7"/>
  <c r="H13" i="7"/>
  <c r="G13" i="7" s="1"/>
  <c r="O13" i="7" l="1"/>
</calcChain>
</file>

<file path=xl/sharedStrings.xml><?xml version="1.0" encoding="utf-8"?>
<sst xmlns="http://schemas.openxmlformats.org/spreadsheetml/2006/main" count="47" uniqueCount="39">
  <si>
    <t>STT</t>
  </si>
  <si>
    <t>A</t>
  </si>
  <si>
    <t>B</t>
  </si>
  <si>
    <t>Bổ sung khác</t>
  </si>
  <si>
    <t>2</t>
  </si>
  <si>
    <t>3</t>
  </si>
  <si>
    <t>Tên đơn vị</t>
  </si>
  <si>
    <t>TỔNG SỐ</t>
  </si>
  <si>
    <t xml:space="preserve">       ỦY BAN NHÂN DÂN</t>
  </si>
  <si>
    <t>Biểu số 67/CK-NSNN</t>
  </si>
  <si>
    <t xml:space="preserve">         TỈNH ĐỒNG NAI</t>
  </si>
  <si>
    <t>Dự toán</t>
  </si>
  <si>
    <t>Quyết toán</t>
  </si>
  <si>
    <t xml:space="preserve"> So sánh QT/DT</t>
  </si>
  <si>
    <t>Tổng số</t>
  </si>
  <si>
    <t>Bao gồm</t>
  </si>
  <si>
    <t>Trong cân đối</t>
  </si>
  <si>
    <t>Ngoài cân đối</t>
  </si>
  <si>
    <t>Bổ sung cân đối</t>
  </si>
  <si>
    <t>Bổ sung có mục tiêu</t>
  </si>
  <si>
    <t>1=2+3+4</t>
  </si>
  <si>
    <t>5=6+10</t>
  </si>
  <si>
    <t>6=7+8+9</t>
  </si>
  <si>
    <t>10=11+12</t>
  </si>
  <si>
    <t>13=5/1</t>
  </si>
  <si>
    <t>Thành phố Biên Hòa</t>
  </si>
  <si>
    <t>Huyện Trảng Bom</t>
  </si>
  <si>
    <t>Huyện Thống Nhất</t>
  </si>
  <si>
    <t>Huyện Định Quán</t>
  </si>
  <si>
    <t>Huyện Tân Phú</t>
  </si>
  <si>
    <t>Huyện Xuân Lộc</t>
  </si>
  <si>
    <t>Huyện Cẩm Mỹ</t>
  </si>
  <si>
    <t>Huyện Long Thành</t>
  </si>
  <si>
    <t>Huyện Nhơn Trạch</t>
  </si>
  <si>
    <t>Đơn vị: Triệu đồng</t>
  </si>
  <si>
    <t>QUYẾT TOÁN CHI BỔ SUNG TỪ NGÂN SÁCH CẤP TỈNH CHO NGÂN SÁCH HUYỆN NĂM 2017</t>
  </si>
  <si>
    <t>(Đính kèm Quyết định số          /QĐ-UBND ngày        /01/2019 của UBND tỉnh Đồng Nai)</t>
  </si>
  <si>
    <t>Huyện Vĩnh Cửu</t>
  </si>
  <si>
    <t>Thị xã Long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</si>
</sst>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name val=".VnTime"/>
      <family val="2"/>
    </font>
    <font>
      <b/>
      <sz val="13"/>
      <color rgb="FF000000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i/>
      <sz val="10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164" fontId="1" fillId="0" borderId="0" xfId="1" applyNumberFormat="1" applyFont="1"/>
    <xf numFmtId="164" fontId="1" fillId="0" borderId="0" xfId="1" applyNumberFormat="1" applyFont="1" applyAlignment="1">
      <alignment vertical="top"/>
    </xf>
    <xf numFmtId="164" fontId="4" fillId="0" borderId="1" xfId="1" applyNumberFormat="1" applyFont="1" applyBorder="1" applyAlignment="1">
      <alignment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9" fontId="1" fillId="0" borderId="0" xfId="2" applyFont="1" applyAlignment="1">
      <alignment vertical="top"/>
    </xf>
    <xf numFmtId="164" fontId="4" fillId="0" borderId="1" xfId="1" quotePrefix="1" applyNumberFormat="1" applyFont="1" applyBorder="1" applyAlignment="1">
      <alignment horizontal="center" vertical="center" wrapText="1"/>
    </xf>
    <xf numFmtId="164" fontId="1" fillId="0" borderId="0" xfId="1" applyNumberFormat="1" applyFont="1" applyAlignment="1"/>
    <xf numFmtId="164" fontId="4" fillId="0" borderId="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9" fontId="6" fillId="0" borderId="1" xfId="2" applyFont="1" applyBorder="1"/>
    <xf numFmtId="9" fontId="1" fillId="0" borderId="1" xfId="2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9" fontId="4" fillId="0" borderId="1" xfId="2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164" fontId="6" fillId="0" borderId="5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center"/>
    </xf>
    <xf numFmtId="164" fontId="12" fillId="0" borderId="2" xfId="1" applyNumberFormat="1" applyFont="1" applyBorder="1" applyAlignment="1">
      <alignment horizontal="center" vertical="center"/>
    </xf>
  </cellXfs>
  <cellStyles count="8">
    <cellStyle name="Comma" xfId="1" builtinId="3"/>
    <cellStyle name="Comma 2" xfId="7"/>
    <cellStyle name="Normal" xfId="0" builtinId="0"/>
    <cellStyle name="Normal 2" xfId="4"/>
    <cellStyle name="Normal 3" xfId="5"/>
    <cellStyle name="Normal 4" xfId="3"/>
    <cellStyle name="Percent" xfId="2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190500</xdr:rowOff>
    </xdr:from>
    <xdr:to>
      <xdr:col>1</xdr:col>
      <xdr:colOff>1076325</xdr:colOff>
      <xdr:row>1</xdr:row>
      <xdr:rowOff>190500</xdr:rowOff>
    </xdr:to>
    <xdr:cxnSp macro="">
      <xdr:nvCxnSpPr>
        <xdr:cNvPr id="2" name="Straight Connector 1"/>
        <xdr:cNvCxnSpPr/>
      </xdr:nvCxnSpPr>
      <xdr:spPr>
        <a:xfrm>
          <a:off x="600075" y="381000"/>
          <a:ext cx="6572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QUY&#7870;T%20TO&#193;N%202017/tong%20hop%20gui%20c%20th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9"/>
      <sheetName val="48"/>
      <sheetName val="53-"/>
      <sheetName val="51"/>
      <sheetName val="52"/>
      <sheetName val="54"/>
      <sheetName val="58"/>
      <sheetName val="59"/>
      <sheetName val="61"/>
    </sheetNames>
    <sheetDataSet>
      <sheetData sheetId="0"/>
      <sheetData sheetId="1"/>
      <sheetData sheetId="2">
        <row r="10">
          <cell r="F10">
            <v>24250302.606820002</v>
          </cell>
        </row>
      </sheetData>
      <sheetData sheetId="3"/>
      <sheetData sheetId="4">
        <row r="10">
          <cell r="D10">
            <v>4465055</v>
          </cell>
        </row>
      </sheetData>
      <sheetData sheetId="5"/>
      <sheetData sheetId="6"/>
      <sheetData sheetId="7">
        <row r="11">
          <cell r="D11"/>
          <cell r="E11">
            <v>241151.5</v>
          </cell>
          <cell r="L11"/>
          <cell r="M11">
            <v>188151.5</v>
          </cell>
        </row>
        <row r="12">
          <cell r="D12">
            <v>331011</v>
          </cell>
          <cell r="E12">
            <v>222566.9</v>
          </cell>
          <cell r="L12">
            <v>331011</v>
          </cell>
          <cell r="M12">
            <v>220135.28100000002</v>
          </cell>
        </row>
        <row r="13">
          <cell r="D13">
            <v>252843</v>
          </cell>
          <cell r="E13">
            <v>179147.8</v>
          </cell>
          <cell r="L13">
            <v>252843</v>
          </cell>
          <cell r="M13">
            <v>176223.761</v>
          </cell>
        </row>
        <row r="14">
          <cell r="D14">
            <v>445533</v>
          </cell>
          <cell r="E14">
            <v>150077.4</v>
          </cell>
          <cell r="L14">
            <v>445533</v>
          </cell>
          <cell r="M14">
            <v>131856.84700000001</v>
          </cell>
        </row>
        <row r="15">
          <cell r="D15">
            <v>649400</v>
          </cell>
          <cell r="E15">
            <v>292553.94</v>
          </cell>
          <cell r="L15">
            <v>649400</v>
          </cell>
          <cell r="M15">
            <v>283987.39430699998</v>
          </cell>
        </row>
        <row r="16">
          <cell r="D16">
            <v>596058</v>
          </cell>
          <cell r="E16">
            <v>238255.66</v>
          </cell>
          <cell r="L16">
            <v>596058</v>
          </cell>
          <cell r="M16">
            <v>232173.91</v>
          </cell>
        </row>
        <row r="17">
          <cell r="D17">
            <v>478605</v>
          </cell>
          <cell r="E17">
            <v>143999</v>
          </cell>
          <cell r="L17">
            <v>478605</v>
          </cell>
          <cell r="M17">
            <v>108702.5775</v>
          </cell>
        </row>
        <row r="18">
          <cell r="D18">
            <v>586438</v>
          </cell>
          <cell r="E18">
            <v>148013.24</v>
          </cell>
          <cell r="L18">
            <v>586438</v>
          </cell>
          <cell r="M18">
            <v>125109.90099999998</v>
          </cell>
        </row>
        <row r="19">
          <cell r="D19">
            <v>568279</v>
          </cell>
          <cell r="E19">
            <v>184681.5</v>
          </cell>
          <cell r="L19">
            <v>568279</v>
          </cell>
          <cell r="M19">
            <v>185689.88119300001</v>
          </cell>
        </row>
        <row r="20">
          <cell r="D20">
            <v>264628</v>
          </cell>
          <cell r="E20">
            <v>179411</v>
          </cell>
          <cell r="L20">
            <v>264628</v>
          </cell>
          <cell r="M20">
            <v>168888.3</v>
          </cell>
        </row>
        <row r="21">
          <cell r="D21">
            <v>292260</v>
          </cell>
          <cell r="E21">
            <v>154530</v>
          </cell>
          <cell r="L21">
            <v>292260</v>
          </cell>
          <cell r="M21">
            <v>136673.076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Q16" sqref="Q16"/>
    </sheetView>
  </sheetViews>
  <sheetFormatPr defaultRowHeight="15" x14ac:dyDescent="0.25"/>
  <cols>
    <col min="1" max="1" width="5.85546875" customWidth="1"/>
    <col min="2" max="2" width="21.7109375" customWidth="1"/>
    <col min="3" max="3" width="14.140625" customWidth="1"/>
    <col min="4" max="4" width="11.85546875" customWidth="1"/>
    <col min="5" max="5" width="11.5703125" customWidth="1"/>
    <col min="7" max="7" width="11.85546875" customWidth="1"/>
    <col min="8" max="8" width="12.85546875" customWidth="1"/>
    <col min="9" max="9" width="11.7109375" customWidth="1"/>
    <col min="10" max="10" width="12" customWidth="1"/>
    <col min="12" max="12" width="12.42578125" hidden="1" customWidth="1"/>
    <col min="13" max="13" width="13.42578125" hidden="1" customWidth="1"/>
    <col min="14" max="14" width="0" hidden="1" customWidth="1"/>
  </cols>
  <sheetData>
    <row r="1" spans="1:15" x14ac:dyDescent="0.25">
      <c r="A1" s="17" t="s">
        <v>8</v>
      </c>
      <c r="B1" s="17"/>
      <c r="C1" s="11"/>
      <c r="D1" s="5"/>
      <c r="E1" s="5"/>
      <c r="F1" s="5"/>
      <c r="G1" s="5"/>
      <c r="H1" s="5"/>
      <c r="I1" s="33" t="s">
        <v>9</v>
      </c>
      <c r="J1" s="33"/>
      <c r="K1" s="33"/>
      <c r="L1" s="5"/>
      <c r="M1" s="21"/>
      <c r="N1" s="21"/>
      <c r="O1" s="21"/>
    </row>
    <row r="2" spans="1:15" x14ac:dyDescent="0.25">
      <c r="A2" s="13" t="s">
        <v>10</v>
      </c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/>
    </row>
    <row r="3" spans="1:15" x14ac:dyDescent="0.25">
      <c r="A3" s="13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/>
    </row>
    <row r="4" spans="1:15" ht="16.5" x14ac:dyDescent="0.25">
      <c r="A4" s="23" t="s">
        <v>35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22" t="s">
        <v>36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20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"/>
      <c r="B8" s="1"/>
      <c r="C8" s="5"/>
      <c r="D8" s="5"/>
      <c r="E8" s="5"/>
      <c r="F8" s="5"/>
      <c r="G8" s="5"/>
      <c r="H8" s="5"/>
      <c r="I8" s="5"/>
      <c r="J8" s="5"/>
      <c r="K8" s="34" t="s">
        <v>34</v>
      </c>
      <c r="L8" s="34"/>
      <c r="M8" s="34"/>
      <c r="N8" s="34"/>
      <c r="O8" s="34"/>
    </row>
    <row r="9" spans="1:15" ht="21" customHeight="1" x14ac:dyDescent="0.25">
      <c r="A9" s="30" t="s">
        <v>0</v>
      </c>
      <c r="B9" s="30" t="s">
        <v>6</v>
      </c>
      <c r="C9" s="29" t="s">
        <v>11</v>
      </c>
      <c r="D9" s="29"/>
      <c r="E9" s="29"/>
      <c r="F9" s="29"/>
      <c r="G9" s="29" t="s">
        <v>12</v>
      </c>
      <c r="H9" s="29"/>
      <c r="I9" s="29"/>
      <c r="J9" s="29"/>
      <c r="K9" s="29"/>
      <c r="L9" s="29"/>
      <c r="M9" s="29"/>
      <c r="N9" s="29"/>
      <c r="O9" s="31" t="s">
        <v>13</v>
      </c>
    </row>
    <row r="10" spans="1:15" ht="24" customHeight="1" x14ac:dyDescent="0.25">
      <c r="A10" s="30"/>
      <c r="B10" s="30"/>
      <c r="C10" s="29" t="s">
        <v>14</v>
      </c>
      <c r="D10" s="32" t="s">
        <v>15</v>
      </c>
      <c r="E10" s="32"/>
      <c r="F10" s="32"/>
      <c r="G10" s="24" t="s">
        <v>14</v>
      </c>
      <c r="H10" s="26" t="s">
        <v>16</v>
      </c>
      <c r="I10" s="27"/>
      <c r="J10" s="27"/>
      <c r="K10" s="28"/>
      <c r="L10" s="29" t="s">
        <v>17</v>
      </c>
      <c r="M10" s="29"/>
      <c r="N10" s="29"/>
      <c r="O10" s="31"/>
    </row>
    <row r="11" spans="1:15" ht="42.75" x14ac:dyDescent="0.25">
      <c r="A11" s="30"/>
      <c r="B11" s="30"/>
      <c r="C11" s="29"/>
      <c r="D11" s="8" t="s">
        <v>18</v>
      </c>
      <c r="E11" s="8" t="s">
        <v>19</v>
      </c>
      <c r="F11" s="8" t="s">
        <v>3</v>
      </c>
      <c r="G11" s="25"/>
      <c r="H11" s="8" t="s">
        <v>14</v>
      </c>
      <c r="I11" s="8" t="s">
        <v>18</v>
      </c>
      <c r="J11" s="8" t="s">
        <v>19</v>
      </c>
      <c r="K11" s="8" t="s">
        <v>3</v>
      </c>
      <c r="L11" s="8" t="s">
        <v>14</v>
      </c>
      <c r="M11" s="8" t="s">
        <v>19</v>
      </c>
      <c r="N11" s="8" t="s">
        <v>3</v>
      </c>
      <c r="O11" s="31"/>
    </row>
    <row r="12" spans="1:15" x14ac:dyDescent="0.25">
      <c r="A12" s="3" t="s">
        <v>1</v>
      </c>
      <c r="B12" s="3" t="s">
        <v>2</v>
      </c>
      <c r="C12" s="10" t="s">
        <v>20</v>
      </c>
      <c r="D12" s="10" t="s">
        <v>4</v>
      </c>
      <c r="E12" s="10" t="s">
        <v>5</v>
      </c>
      <c r="F12" s="12">
        <v>4</v>
      </c>
      <c r="G12" s="10" t="s">
        <v>21</v>
      </c>
      <c r="H12" s="10" t="s">
        <v>22</v>
      </c>
      <c r="I12" s="12">
        <v>7</v>
      </c>
      <c r="J12" s="12">
        <v>8</v>
      </c>
      <c r="K12" s="12">
        <v>9</v>
      </c>
      <c r="L12" s="10" t="s">
        <v>23</v>
      </c>
      <c r="M12" s="12">
        <v>11</v>
      </c>
      <c r="N12" s="12">
        <v>12</v>
      </c>
      <c r="O12" s="18" t="s">
        <v>24</v>
      </c>
    </row>
    <row r="13" spans="1:15" x14ac:dyDescent="0.25">
      <c r="A13" s="2"/>
      <c r="B13" s="2" t="s">
        <v>7</v>
      </c>
      <c r="C13" s="8">
        <f>D13+E13</f>
        <v>6599442.9399999995</v>
      </c>
      <c r="D13" s="8">
        <f>SUM(D14:D24)</f>
        <v>4465055</v>
      </c>
      <c r="E13" s="8">
        <f t="shared" ref="E13:F13" si="0">SUM(E14:E24)</f>
        <v>2134387.94</v>
      </c>
      <c r="F13" s="8">
        <f t="shared" si="0"/>
        <v>0</v>
      </c>
      <c r="G13" s="8">
        <f>+H13+L13</f>
        <v>6422647.4289999995</v>
      </c>
      <c r="H13" s="8">
        <f>+I13+J13</f>
        <v>6422647.4289999995</v>
      </c>
      <c r="I13" s="8">
        <f>SUM(I14:I24)</f>
        <v>4465055</v>
      </c>
      <c r="J13" s="8">
        <f>SUM(J14:J24)</f>
        <v>1957592.429</v>
      </c>
      <c r="K13" s="8"/>
      <c r="L13" s="8">
        <f>+M13+N13</f>
        <v>0</v>
      </c>
      <c r="M13" s="8">
        <f>SUM(M14:M24)</f>
        <v>0</v>
      </c>
      <c r="N13" s="8"/>
      <c r="O13" s="14">
        <f>+G13/C13</f>
        <v>0.97321054025205345</v>
      </c>
    </row>
    <row r="14" spans="1:15" ht="19.5" customHeight="1" x14ac:dyDescent="0.25">
      <c r="A14" s="3">
        <v>1</v>
      </c>
      <c r="B14" s="19" t="s">
        <v>25</v>
      </c>
      <c r="C14" s="7">
        <f>+D14+E14</f>
        <v>241151.5</v>
      </c>
      <c r="D14" s="12">
        <f>+'[1]59'!$D$11</f>
        <v>0</v>
      </c>
      <c r="E14" s="12">
        <f>+'[1]59'!$E$11</f>
        <v>241151.5</v>
      </c>
      <c r="F14" s="12"/>
      <c r="G14" s="12">
        <f t="shared" ref="G14:G24" si="1">+H14+L14</f>
        <v>188151.5</v>
      </c>
      <c r="H14" s="12">
        <f t="shared" ref="H14:H24" si="2">+I14+J14</f>
        <v>188151.5</v>
      </c>
      <c r="I14" s="12">
        <f>+'[1]59'!$L$11</f>
        <v>0</v>
      </c>
      <c r="J14" s="12">
        <f>+'[1]59'!$M$11</f>
        <v>188151.5</v>
      </c>
      <c r="K14" s="12"/>
      <c r="L14" s="12">
        <f t="shared" ref="L14:L24" si="3">+M14+N14</f>
        <v>0</v>
      </c>
      <c r="M14" s="12"/>
      <c r="N14" s="12"/>
      <c r="O14" s="15">
        <f t="shared" ref="O14:O24" si="4">+G14/C14</f>
        <v>0.78022114728707892</v>
      </c>
    </row>
    <row r="15" spans="1:15" ht="19.5" customHeight="1" x14ac:dyDescent="0.25">
      <c r="A15" s="3">
        <v>2</v>
      </c>
      <c r="B15" s="19" t="s">
        <v>37</v>
      </c>
      <c r="C15" s="7">
        <f t="shared" ref="C15:C24" si="5">+D15+E15</f>
        <v>553577.9</v>
      </c>
      <c r="D15" s="12">
        <f>+'[1]59'!$D$12</f>
        <v>331011</v>
      </c>
      <c r="E15" s="12">
        <f>+'[1]59'!$E$12</f>
        <v>222566.9</v>
      </c>
      <c r="F15" s="12"/>
      <c r="G15" s="12">
        <f t="shared" si="1"/>
        <v>551146.28099999996</v>
      </c>
      <c r="H15" s="12">
        <f t="shared" si="2"/>
        <v>551146.28099999996</v>
      </c>
      <c r="I15" s="12">
        <f>+'[1]59'!$L$12</f>
        <v>331011</v>
      </c>
      <c r="J15" s="12">
        <f>+'[1]59'!$M$12</f>
        <v>220135.28100000002</v>
      </c>
      <c r="K15" s="12"/>
      <c r="L15" s="12">
        <f t="shared" si="3"/>
        <v>0</v>
      </c>
      <c r="M15" s="12"/>
      <c r="N15" s="12"/>
      <c r="O15" s="15">
        <f t="shared" si="4"/>
        <v>0.99560744928581857</v>
      </c>
    </row>
    <row r="16" spans="1:15" ht="19.5" customHeight="1" x14ac:dyDescent="0.25">
      <c r="A16" s="3">
        <v>3</v>
      </c>
      <c r="B16" s="19" t="s">
        <v>26</v>
      </c>
      <c r="C16" s="7">
        <f t="shared" si="5"/>
        <v>431990.8</v>
      </c>
      <c r="D16" s="12">
        <f>+'[1]59'!$D$13</f>
        <v>252843</v>
      </c>
      <c r="E16" s="12">
        <f>+'[1]59'!$E$13</f>
        <v>179147.8</v>
      </c>
      <c r="F16" s="12"/>
      <c r="G16" s="12">
        <f t="shared" si="1"/>
        <v>429066.761</v>
      </c>
      <c r="H16" s="12">
        <f t="shared" si="2"/>
        <v>429066.761</v>
      </c>
      <c r="I16" s="12">
        <f>+'[1]59'!$L$13</f>
        <v>252843</v>
      </c>
      <c r="J16" s="12">
        <f>+'[1]59'!$M$13</f>
        <v>176223.761</v>
      </c>
      <c r="K16" s="12"/>
      <c r="L16" s="12">
        <f t="shared" si="3"/>
        <v>0</v>
      </c>
      <c r="M16" s="12"/>
      <c r="N16" s="12"/>
      <c r="O16" s="15">
        <f t="shared" si="4"/>
        <v>0.99323124705433541</v>
      </c>
    </row>
    <row r="17" spans="1:15" ht="19.5" customHeight="1" x14ac:dyDescent="0.25">
      <c r="A17" s="3">
        <v>4</v>
      </c>
      <c r="B17" s="19" t="s">
        <v>27</v>
      </c>
      <c r="C17" s="7">
        <f t="shared" si="5"/>
        <v>595610.4</v>
      </c>
      <c r="D17" s="12">
        <f>+'[1]59'!$D$14</f>
        <v>445533</v>
      </c>
      <c r="E17" s="12">
        <f>+'[1]59'!$E$14</f>
        <v>150077.4</v>
      </c>
      <c r="F17" s="12"/>
      <c r="G17" s="12">
        <f t="shared" si="1"/>
        <v>577389.84700000007</v>
      </c>
      <c r="H17" s="12">
        <f t="shared" si="2"/>
        <v>577389.84700000007</v>
      </c>
      <c r="I17" s="12">
        <f>+'[1]59'!$L$14</f>
        <v>445533</v>
      </c>
      <c r="J17" s="12">
        <f>+'[1]59'!$M$14</f>
        <v>131856.84700000001</v>
      </c>
      <c r="K17" s="12"/>
      <c r="L17" s="12">
        <f t="shared" si="3"/>
        <v>0</v>
      </c>
      <c r="M17" s="12"/>
      <c r="N17" s="12"/>
      <c r="O17" s="15">
        <f t="shared" si="4"/>
        <v>0.96940860502100035</v>
      </c>
    </row>
    <row r="18" spans="1:15" ht="19.5" customHeight="1" x14ac:dyDescent="0.25">
      <c r="A18" s="3">
        <v>5</v>
      </c>
      <c r="B18" s="19" t="s">
        <v>28</v>
      </c>
      <c r="C18" s="7">
        <f t="shared" si="5"/>
        <v>941953.94</v>
      </c>
      <c r="D18" s="12">
        <f>+'[1]59'!$D$15</f>
        <v>649400</v>
      </c>
      <c r="E18" s="12">
        <f>+'[1]59'!$E$15</f>
        <v>292553.94</v>
      </c>
      <c r="F18" s="12"/>
      <c r="G18" s="12">
        <f t="shared" si="1"/>
        <v>933387.39430699998</v>
      </c>
      <c r="H18" s="12">
        <f t="shared" si="2"/>
        <v>933387.39430699998</v>
      </c>
      <c r="I18" s="12">
        <f>+'[1]59'!$L$15</f>
        <v>649400</v>
      </c>
      <c r="J18" s="12">
        <f>+'[1]59'!$M$15</f>
        <v>283987.39430699998</v>
      </c>
      <c r="K18" s="12"/>
      <c r="L18" s="12">
        <f t="shared" si="3"/>
        <v>0</v>
      </c>
      <c r="M18" s="12"/>
      <c r="N18" s="12"/>
      <c r="O18" s="15">
        <f t="shared" si="4"/>
        <v>0.99090555776750622</v>
      </c>
    </row>
    <row r="19" spans="1:15" ht="19.5" customHeight="1" x14ac:dyDescent="0.25">
      <c r="A19" s="3">
        <v>6</v>
      </c>
      <c r="B19" s="19" t="s">
        <v>29</v>
      </c>
      <c r="C19" s="7">
        <f t="shared" si="5"/>
        <v>834313.66</v>
      </c>
      <c r="D19" s="12">
        <f>+'[1]59'!$D$16</f>
        <v>596058</v>
      </c>
      <c r="E19" s="12">
        <f>+'[1]59'!$E$16</f>
        <v>238255.66</v>
      </c>
      <c r="F19" s="12"/>
      <c r="G19" s="12">
        <f t="shared" si="1"/>
        <v>828231.91</v>
      </c>
      <c r="H19" s="12">
        <f t="shared" si="2"/>
        <v>828231.91</v>
      </c>
      <c r="I19" s="12">
        <f>+'[1]59'!$L$16</f>
        <v>596058</v>
      </c>
      <c r="J19" s="12">
        <f>+'[1]59'!$M$16</f>
        <v>232173.91</v>
      </c>
      <c r="K19" s="12"/>
      <c r="L19" s="12">
        <f t="shared" si="3"/>
        <v>0</v>
      </c>
      <c r="M19" s="12"/>
      <c r="N19" s="12"/>
      <c r="O19" s="15">
        <f t="shared" si="4"/>
        <v>0.99271047533849555</v>
      </c>
    </row>
    <row r="20" spans="1:15" ht="19.5" customHeight="1" x14ac:dyDescent="0.25">
      <c r="A20" s="3">
        <v>7</v>
      </c>
      <c r="B20" s="19" t="s">
        <v>38</v>
      </c>
      <c r="C20" s="7">
        <f t="shared" si="5"/>
        <v>622604</v>
      </c>
      <c r="D20" s="12">
        <f>+'[1]59'!$D$17</f>
        <v>478605</v>
      </c>
      <c r="E20" s="12">
        <f>+'[1]59'!$E$17</f>
        <v>143999</v>
      </c>
      <c r="F20" s="12"/>
      <c r="G20" s="12">
        <f t="shared" si="1"/>
        <v>587307.57750000001</v>
      </c>
      <c r="H20" s="12">
        <f t="shared" si="2"/>
        <v>587307.57750000001</v>
      </c>
      <c r="I20" s="12">
        <f>+'[1]59'!$L$17</f>
        <v>478605</v>
      </c>
      <c r="J20" s="12">
        <f>+'[1]59'!$M$17</f>
        <v>108702.5775</v>
      </c>
      <c r="K20" s="12"/>
      <c r="L20" s="12">
        <f t="shared" si="3"/>
        <v>0</v>
      </c>
      <c r="M20" s="12"/>
      <c r="N20" s="12"/>
      <c r="O20" s="15">
        <f t="shared" si="4"/>
        <v>0.9433083910479213</v>
      </c>
    </row>
    <row r="21" spans="1:15" ht="19.5" customHeight="1" x14ac:dyDescent="0.25">
      <c r="A21" s="3">
        <v>8</v>
      </c>
      <c r="B21" s="19" t="s">
        <v>30</v>
      </c>
      <c r="C21" s="7">
        <f t="shared" si="5"/>
        <v>734451.24</v>
      </c>
      <c r="D21" s="12">
        <f>+'[1]59'!$D$18</f>
        <v>586438</v>
      </c>
      <c r="E21" s="12">
        <f>+'[1]59'!$E$18</f>
        <v>148013.24</v>
      </c>
      <c r="F21" s="12"/>
      <c r="G21" s="12">
        <f t="shared" si="1"/>
        <v>711547.90099999995</v>
      </c>
      <c r="H21" s="12">
        <f t="shared" si="2"/>
        <v>711547.90099999995</v>
      </c>
      <c r="I21" s="12">
        <f>+'[1]59'!$L$18</f>
        <v>586438</v>
      </c>
      <c r="J21" s="12">
        <f>+'[1]59'!$M$18</f>
        <v>125109.90099999998</v>
      </c>
      <c r="K21" s="12"/>
      <c r="L21" s="12">
        <f t="shared" si="3"/>
        <v>0</v>
      </c>
      <c r="M21" s="12"/>
      <c r="N21" s="12"/>
      <c r="O21" s="15">
        <f t="shared" si="4"/>
        <v>0.96881571198654381</v>
      </c>
    </row>
    <row r="22" spans="1:15" ht="19.5" customHeight="1" x14ac:dyDescent="0.25">
      <c r="A22" s="3">
        <v>9</v>
      </c>
      <c r="B22" s="19" t="s">
        <v>31</v>
      </c>
      <c r="C22" s="7">
        <f t="shared" si="5"/>
        <v>752960.5</v>
      </c>
      <c r="D22" s="12">
        <f>+'[1]59'!$D$19</f>
        <v>568279</v>
      </c>
      <c r="E22" s="12">
        <f>+'[1]59'!$E$19</f>
        <v>184681.5</v>
      </c>
      <c r="F22" s="12"/>
      <c r="G22" s="12">
        <f t="shared" si="1"/>
        <v>753968.88119300001</v>
      </c>
      <c r="H22" s="12">
        <f t="shared" si="2"/>
        <v>753968.88119300001</v>
      </c>
      <c r="I22" s="12">
        <f>+'[1]59'!$L$19</f>
        <v>568279</v>
      </c>
      <c r="J22" s="12">
        <f>+'[1]59'!$M$19</f>
        <v>185689.88119300001</v>
      </c>
      <c r="K22" s="12"/>
      <c r="L22" s="12">
        <f t="shared" si="3"/>
        <v>0</v>
      </c>
      <c r="M22" s="12"/>
      <c r="N22" s="12"/>
      <c r="O22" s="15">
        <f t="shared" si="4"/>
        <v>1.0013392219020785</v>
      </c>
    </row>
    <row r="23" spans="1:15" ht="19.5" customHeight="1" x14ac:dyDescent="0.25">
      <c r="A23" s="3">
        <v>10</v>
      </c>
      <c r="B23" s="19" t="s">
        <v>32</v>
      </c>
      <c r="C23" s="7">
        <f t="shared" si="5"/>
        <v>444039</v>
      </c>
      <c r="D23" s="12">
        <f>+'[1]59'!$D$20</f>
        <v>264628</v>
      </c>
      <c r="E23" s="12">
        <f>+'[1]59'!$E$20</f>
        <v>179411</v>
      </c>
      <c r="F23" s="12"/>
      <c r="G23" s="12">
        <f t="shared" si="1"/>
        <v>433516.3</v>
      </c>
      <c r="H23" s="12">
        <f t="shared" si="2"/>
        <v>433516.3</v>
      </c>
      <c r="I23" s="12">
        <f>+'[1]59'!$L$20</f>
        <v>264628</v>
      </c>
      <c r="J23" s="12">
        <f>+'[1]59'!$M$20</f>
        <v>168888.3</v>
      </c>
      <c r="K23" s="12"/>
      <c r="L23" s="12">
        <f t="shared" si="3"/>
        <v>0</v>
      </c>
      <c r="M23" s="12"/>
      <c r="N23" s="12"/>
      <c r="O23" s="15">
        <f t="shared" si="4"/>
        <v>0.97630230677935947</v>
      </c>
    </row>
    <row r="24" spans="1:15" ht="19.5" customHeight="1" x14ac:dyDescent="0.25">
      <c r="A24" s="3">
        <v>11</v>
      </c>
      <c r="B24" s="19" t="s">
        <v>33</v>
      </c>
      <c r="C24" s="7">
        <f t="shared" si="5"/>
        <v>446790</v>
      </c>
      <c r="D24" s="12">
        <f>+'[1]59'!$D$21</f>
        <v>292260</v>
      </c>
      <c r="E24" s="12">
        <f>+'[1]59'!$E$21</f>
        <v>154530</v>
      </c>
      <c r="F24" s="12"/>
      <c r="G24" s="12">
        <f t="shared" si="1"/>
        <v>428933.076</v>
      </c>
      <c r="H24" s="12">
        <f t="shared" si="2"/>
        <v>428933.076</v>
      </c>
      <c r="I24" s="12">
        <f>+'[1]59'!$L$21</f>
        <v>292260</v>
      </c>
      <c r="J24" s="12">
        <f>+'[1]59'!$M$21</f>
        <v>136673.076</v>
      </c>
      <c r="K24" s="12"/>
      <c r="L24" s="12">
        <f t="shared" si="3"/>
        <v>0</v>
      </c>
      <c r="M24" s="12"/>
      <c r="N24" s="12"/>
      <c r="O24" s="15">
        <f t="shared" si="4"/>
        <v>0.9600328476465454</v>
      </c>
    </row>
  </sheetData>
  <mergeCells count="15">
    <mergeCell ref="G10:G11"/>
    <mergeCell ref="H10:K10"/>
    <mergeCell ref="L10:N10"/>
    <mergeCell ref="M1:O1"/>
    <mergeCell ref="A4:O4"/>
    <mergeCell ref="A5:O5"/>
    <mergeCell ref="A9:A11"/>
    <mergeCell ref="B9:B11"/>
    <mergeCell ref="C9:F9"/>
    <mergeCell ref="G9:N9"/>
    <mergeCell ref="O9:O11"/>
    <mergeCell ref="C10:C11"/>
    <mergeCell ref="D10:F10"/>
    <mergeCell ref="I1:K1"/>
    <mergeCell ref="K8:O8"/>
  </mergeCells>
  <printOptions horizontalCentered="1"/>
  <pageMargins left="0" right="0" top="0.75" bottom="0.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E82F78-CEDB-4B4C-BEAC-7623A2155D2F}"/>
</file>

<file path=customXml/itemProps2.xml><?xml version="1.0" encoding="utf-8"?>
<ds:datastoreItem xmlns:ds="http://schemas.openxmlformats.org/officeDocument/2006/customXml" ds:itemID="{9419A78E-411F-4B6F-A84E-4E37EC123767}"/>
</file>

<file path=customXml/itemProps3.xml><?xml version="1.0" encoding="utf-8"?>
<ds:datastoreItem xmlns:ds="http://schemas.openxmlformats.org/officeDocument/2006/customXml" ds:itemID="{D1BFE96C-7956-4FB0-A64C-57D8918DF4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QT-2017-N-B67-TT343-75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2019-01-05T03:03:09Z</cp:lastPrinted>
  <dcterms:created xsi:type="dcterms:W3CDTF">2018-01-02T01:49:16Z</dcterms:created>
  <dcterms:modified xsi:type="dcterms:W3CDTF">2019-12-25T08:33:07Z</dcterms:modified>
</cp:coreProperties>
</file>