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externalLinks/externalLink3.xml" ContentType="application/vnd.openxmlformats-officedocument.spreadsheetml.externalLink+xml"/>
  <Override PartName="/docProps/app.xml" ContentType="application/vnd.openxmlformats-officedocument.extended-properties+xml"/>
  <Override PartName="/xl/externalLinks/externalLink2.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HOÀNG LAN 2018\NỘP BÁO CÁO\QUYẾT TOÁN\Năm 2018\"/>
    </mc:Choice>
  </mc:AlternateContent>
  <bookViews>
    <workbookView xWindow="0" yWindow="0" windowWidth="28770" windowHeight="12300"/>
  </bookViews>
  <sheets>
    <sheet name="64" sheetId="1" r:id="rId1"/>
  </sheets>
  <externalReferences>
    <externalReference r:id="rId2"/>
    <externalReference r:id="rId3"/>
    <externalReference r:id="rId4"/>
    <externalReference r:id="rId5"/>
    <externalReference r:id="rId6"/>
  </externalReferences>
  <definedNames>
    <definedName name="_xlnm.Print_Titles" localSheetId="0">'64'!$5:$7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5" i="1" l="1"/>
  <c r="G35" i="1"/>
  <c r="F35" i="1" s="1"/>
  <c r="K34" i="1"/>
  <c r="H34" i="1"/>
  <c r="G34" i="1"/>
  <c r="J34" i="1" s="1"/>
  <c r="E34" i="1"/>
  <c r="D34" i="1"/>
  <c r="C34" i="1"/>
  <c r="H33" i="1"/>
  <c r="G33" i="1"/>
  <c r="D33" i="1"/>
  <c r="H32" i="1"/>
  <c r="G32" i="1"/>
  <c r="J32" i="1" s="1"/>
  <c r="E32" i="1"/>
  <c r="D32" i="1"/>
  <c r="F29" i="1"/>
  <c r="C29" i="1"/>
  <c r="H28" i="1"/>
  <c r="G28" i="1"/>
  <c r="F28" i="1" s="1"/>
  <c r="C28" i="1"/>
  <c r="F27" i="1"/>
  <c r="E27" i="1"/>
  <c r="C27" i="1" s="1"/>
  <c r="F26" i="1"/>
  <c r="D26" i="1"/>
  <c r="C26" i="1"/>
  <c r="G25" i="1"/>
  <c r="F25" i="1"/>
  <c r="C25" i="1"/>
  <c r="G24" i="1"/>
  <c r="F24" i="1" s="1"/>
  <c r="C24" i="1"/>
  <c r="H23" i="1"/>
  <c r="K23" i="1" s="1"/>
  <c r="G23" i="1"/>
  <c r="F23" i="1"/>
  <c r="I23" i="1" s="1"/>
  <c r="D23" i="1"/>
  <c r="J23" i="1" s="1"/>
  <c r="C23" i="1"/>
  <c r="H22" i="1"/>
  <c r="K22" i="1" s="1"/>
  <c r="G22" i="1"/>
  <c r="F22" i="1"/>
  <c r="D22" i="1"/>
  <c r="J22" i="1" s="1"/>
  <c r="C22" i="1"/>
  <c r="H20" i="1"/>
  <c r="K20" i="1" s="1"/>
  <c r="G20" i="1"/>
  <c r="F20" i="1"/>
  <c r="E20" i="1"/>
  <c r="D20" i="1"/>
  <c r="C20" i="1" s="1"/>
  <c r="G19" i="1"/>
  <c r="F19" i="1" s="1"/>
  <c r="C19" i="1"/>
  <c r="G18" i="1"/>
  <c r="F18" i="1"/>
  <c r="C18" i="1"/>
  <c r="H17" i="1"/>
  <c r="F17" i="1" s="1"/>
  <c r="C17" i="1"/>
  <c r="H16" i="1"/>
  <c r="F16" i="1"/>
  <c r="C16" i="1"/>
  <c r="G14" i="1"/>
  <c r="F14" i="1" s="1"/>
  <c r="C14" i="1"/>
  <c r="H13" i="1"/>
  <c r="G13" i="1"/>
  <c r="F13" i="1" s="1"/>
  <c r="C13" i="1"/>
  <c r="H11" i="1"/>
  <c r="K11" i="1" s="1"/>
  <c r="G11" i="1"/>
  <c r="F11" i="1"/>
  <c r="E11" i="1"/>
  <c r="D11" i="1"/>
  <c r="C11" i="1" s="1"/>
  <c r="G10" i="1"/>
  <c r="E10" i="1"/>
  <c r="C10" i="1" l="1"/>
  <c r="J11" i="1"/>
  <c r="I22" i="1"/>
  <c r="E9" i="1"/>
  <c r="I11" i="1"/>
  <c r="J20" i="1"/>
  <c r="I20" i="1"/>
  <c r="C9" i="1"/>
  <c r="D10" i="1"/>
  <c r="D9" i="1" s="1"/>
  <c r="D8" i="1" s="1"/>
  <c r="H10" i="1"/>
  <c r="G31" i="1"/>
  <c r="F32" i="1"/>
  <c r="E33" i="1"/>
  <c r="E31" i="1" s="1"/>
  <c r="E30" i="1" s="1"/>
  <c r="D31" i="1"/>
  <c r="D30" i="1" s="1"/>
  <c r="H31" i="1"/>
  <c r="C32" i="1"/>
  <c r="K32" i="1"/>
  <c r="F33" i="1"/>
  <c r="J33" i="1"/>
  <c r="G9" i="1"/>
  <c r="F10" i="1"/>
  <c r="F34" i="1"/>
  <c r="I34" i="1" s="1"/>
  <c r="E8" i="1" l="1"/>
  <c r="J9" i="1"/>
  <c r="G8" i="1"/>
  <c r="J8" i="1" s="1"/>
  <c r="I32" i="1"/>
  <c r="F31" i="1"/>
  <c r="K33" i="1"/>
  <c r="J10" i="1"/>
  <c r="I10" i="1"/>
  <c r="F9" i="1"/>
  <c r="K31" i="1"/>
  <c r="H30" i="1"/>
  <c r="K30" i="1" s="1"/>
  <c r="J31" i="1"/>
  <c r="G30" i="1"/>
  <c r="J30" i="1" s="1"/>
  <c r="C33" i="1"/>
  <c r="C31" i="1" s="1"/>
  <c r="C30" i="1" s="1"/>
  <c r="C8" i="1" s="1"/>
  <c r="I33" i="1"/>
  <c r="K10" i="1"/>
  <c r="H9" i="1"/>
  <c r="K9" i="1" l="1"/>
  <c r="H8" i="1"/>
  <c r="K8" i="1" s="1"/>
  <c r="I9" i="1"/>
  <c r="F8" i="1"/>
  <c r="I8" i="1" s="1"/>
  <c r="I31" i="1"/>
  <c r="F30" i="1"/>
  <c r="I30" i="1" s="1"/>
</calcChain>
</file>

<file path=xl/sharedStrings.xml><?xml version="1.0" encoding="utf-8"?>
<sst xmlns="http://schemas.openxmlformats.org/spreadsheetml/2006/main" count="71" uniqueCount="57">
  <si>
    <t>UBND TỈNH HÀ GIANG</t>
  </si>
  <si>
    <t>Biểu số 64/CK-NSNN</t>
  </si>
  <si>
    <t>QUYẾT TOÁN CHI NGÂN SÁCH ĐỊA PHƯƠNG, CHI NGÂN SÁCH CẤP TỈNH VÀ CHI NGÂN SÁCH HUYỆN THEO CƠ CẤU CHI NĂM 2018</t>
  </si>
  <si>
    <t>(Quyết toán đã được HĐND phê chuẩn tại Nghị quyết số 25/NQ-HĐND ngày 11/12/2018)</t>
  </si>
  <si>
    <t>Đơn vị: Triệu đồng</t>
  </si>
  <si>
    <t>STT</t>
  </si>
  <si>
    <t xml:space="preserve">Nội dung </t>
  </si>
  <si>
    <t>Dự toán năm 2018</t>
  </si>
  <si>
    <t>Bao gồm</t>
  </si>
  <si>
    <t>Quyết toán</t>
  </si>
  <si>
    <t>So sánh (%)</t>
  </si>
  <si>
    <t xml:space="preserve">Ngân sách cấp tỉnh </t>
  </si>
  <si>
    <t>Ngân sách huyện (xã)</t>
  </si>
  <si>
    <t>Ngân sách địa phương</t>
  </si>
  <si>
    <t xml:space="preserve">Ngân sách huyện </t>
  </si>
  <si>
    <t>A</t>
  </si>
  <si>
    <t>B</t>
  </si>
  <si>
    <t>1=2+3</t>
  </si>
  <si>
    <t>4=5+6</t>
  </si>
  <si>
    <t>7=4/1</t>
  </si>
  <si>
    <t>8=5/2</t>
  </si>
  <si>
    <t>9=6/3</t>
  </si>
  <si>
    <t>TỔNG CHI NSĐP</t>
  </si>
  <si>
    <t>CHI CÂN ĐỐI NSĐP</t>
  </si>
  <si>
    <t>I</t>
  </si>
  <si>
    <t>Chi đầu tư phát triển</t>
  </si>
  <si>
    <t>Chi đầu tư cho các dự án</t>
  </si>
  <si>
    <t>Trong đó: Chia theo lĩnh vực</t>
  </si>
  <si>
    <t>-</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</si>
  <si>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</si>
  <si>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</si>
  <si>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</si>
  <si>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</si>
  <si>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</si>
  <si>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</si>
  <si>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</si>
  <si>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II</t>
  </si>
  <si>
    <t>Chi thường xuyên</t>
  </si>
  <si>
    <t>Trong đó:</t>
  </si>
  <si>
    <t>III</t>
  </si>
  <si>
    <t>Chi trả nợ lãi các khoản do chính quyền địa phương vay</t>
  </si>
  <si>
    <t>IV</t>
  </si>
  <si>
    <t>Chi bổ sung quỹ dự trữ tài chính</t>
  </si>
  <si>
    <t>V</t>
  </si>
  <si>
    <t>Dự phòng ngân sách</t>
  </si>
  <si>
    <t>VI</t>
  </si>
  <si>
    <t>Chi từ nguồn thu huy động đóng góp</t>
  </si>
  <si>
    <t>Chi nộp ngân sách cấp trên</t>
  </si>
  <si>
    <t>VII</t>
  </si>
  <si>
    <t>Chi tạo nguồn, điều chỉnh tiền lương</t>
  </si>
  <si>
    <t>CHI CÁC CHƯƠNG TRÌNH MỤC TIÊU</t>
  </si>
  <si>
    <t>Chi các chương trình mục tiêu quốc gia</t>
  </si>
  <si>
    <t>Chương trình mục tiêu quốc gia giảm nghèo</t>
  </si>
  <si>
    <t>Chương trình mục tiêu quốc gia xd nông thôn mới</t>
  </si>
  <si>
    <t>Chi các chương trình mục tiêu, nhiệm vụ</t>
  </si>
  <si>
    <t>C</t>
  </si>
  <si>
    <t>CHI CHUYỂN NGUỒN SANG NĂM SAU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</si>
</sst>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theme="1"/>
      <name val="Calibri"/>
      <family val="2"/>
      <scheme val="minor"/>
    </font>
    <font>
      <b/>
      <sz val="11"/>
      <name val="Times New Roman"/>
      <family val="1"/>
    </font>
    <font>
      <b/>
      <sz val="11"/>
      <color rgb="FF000000"/>
      <name val="Times New Roman"/>
      <family val="1"/>
    </font>
    <font>
      <sz val="11"/>
      <color theme="1"/>
      <name val="Times New Roman"/>
      <family val="1"/>
    </font>
    <font>
      <i/>
      <sz val="11"/>
      <name val="Times New Roman"/>
      <family val="1"/>
    </font>
    <font>
      <i/>
      <sz val="11"/>
      <color rgb="FF000000"/>
      <name val="Times New Roman"/>
      <family val="1"/>
    </font>
    <font>
      <sz val="11"/>
      <color rgb="FF000000"/>
      <name val="Times New Roman"/>
      <family val="1"/>
    </font>
    <font>
      <b/>
      <sz val="11"/>
      <color theme="1"/>
      <name val="Times New Roman"/>
      <family val="1"/>
    </font>
    <font>
      <i/>
      <sz val="11"/>
      <color theme="1"/>
      <name val="Times New Roman"/>
      <family val="1"/>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3" fillId="2" borderId="0" xfId="0" applyFont="1" applyFill="1" applyAlignment="1"/>
    <xf numFmtId="0" fontId="3" fillId="2" borderId="0" xfId="0" applyFont="1" applyFill="1" applyAlignment="1">
      <alignment horizontal="right"/>
    </xf>
    <xf numFmtId="0" fontId="4" fillId="2" borderId="0" xfId="0" applyFont="1" applyFill="1"/>
    <xf numFmtId="0" fontId="3" fillId="2" borderId="0" xfId="0" applyFont="1" applyFill="1" applyAlignment="1">
      <alignment horizontal="center" vertical="center" wrapText="1"/>
    </xf>
    <xf numFmtId="0" fontId="3" fillId="2" borderId="0" xfId="0" applyFont="1" applyFill="1" applyAlignment="1">
      <alignment horizontal="center" vertical="center"/>
    </xf>
    <xf numFmtId="0" fontId="5" fillId="2" borderId="0" xfId="0" applyFont="1" applyFill="1" applyAlignment="1">
      <alignment horizontal="center" vertical="center" wrapText="1"/>
    </xf>
    <xf numFmtId="0" fontId="5" fillId="2" borderId="0" xfId="0" applyFont="1" applyFill="1"/>
    <xf numFmtId="0" fontId="6" fillId="2" borderId="0" xfId="0" applyFont="1" applyFill="1" applyBorder="1" applyAlignment="1">
      <alignment horizontal="right"/>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2" xfId="0" applyFont="1" applyFill="1" applyBorder="1" applyAlignment="1">
      <alignment vertical="center" wrapText="1"/>
    </xf>
    <xf numFmtId="3" fontId="3" fillId="2" borderId="2" xfId="0" applyNumberFormat="1" applyFont="1" applyFill="1" applyBorder="1" applyAlignment="1">
      <alignment vertical="center" wrapText="1"/>
    </xf>
    <xf numFmtId="9" fontId="3" fillId="2" borderId="3" xfId="1" applyFont="1" applyFill="1" applyBorder="1" applyAlignment="1">
      <alignment vertical="center" wrapText="1"/>
    </xf>
    <xf numFmtId="0" fontId="8" fillId="2" borderId="0" xfId="0" applyFont="1" applyFill="1" applyAlignment="1">
      <alignment vertical="center"/>
    </xf>
    <xf numFmtId="0" fontId="3" fillId="2" borderId="3" xfId="0" applyFont="1" applyFill="1" applyBorder="1" applyAlignment="1">
      <alignment horizontal="center" vertical="center" wrapText="1"/>
    </xf>
    <xf numFmtId="0" fontId="3" fillId="2" borderId="3" xfId="0" applyFont="1" applyFill="1" applyBorder="1" applyAlignment="1">
      <alignment vertical="center" wrapText="1"/>
    </xf>
    <xf numFmtId="3" fontId="3" fillId="2" borderId="3" xfId="0" applyNumberFormat="1" applyFont="1" applyFill="1" applyBorder="1" applyAlignment="1">
      <alignment vertical="center" wrapText="1"/>
    </xf>
    <xf numFmtId="0" fontId="7" fillId="2" borderId="3" xfId="0" applyFont="1" applyFill="1" applyBorder="1" applyAlignment="1">
      <alignment horizontal="center" vertical="center" wrapText="1"/>
    </xf>
    <xf numFmtId="0" fontId="7" fillId="2" borderId="3" xfId="0" applyFont="1" applyFill="1" applyBorder="1" applyAlignment="1">
      <alignment vertical="center" wrapText="1"/>
    </xf>
    <xf numFmtId="3" fontId="7" fillId="2" borderId="3" xfId="0" applyNumberFormat="1" applyFont="1" applyFill="1" applyBorder="1" applyAlignment="1">
      <alignment vertical="center" wrapText="1"/>
    </xf>
    <xf numFmtId="9" fontId="7" fillId="2" borderId="3" xfId="1" applyFont="1" applyFill="1" applyBorder="1" applyAlignment="1">
      <alignment vertical="center" wrapText="1"/>
    </xf>
    <xf numFmtId="0" fontId="4" fillId="2" borderId="0" xfId="0" applyFont="1" applyFill="1" applyAlignment="1">
      <alignment vertical="center"/>
    </xf>
    <xf numFmtId="0" fontId="6" fillId="2" borderId="3" xfId="0" applyFont="1" applyFill="1" applyBorder="1" applyAlignment="1">
      <alignment horizontal="center" vertical="center" wrapText="1"/>
    </xf>
    <xf numFmtId="0" fontId="6" fillId="2" borderId="3" xfId="0" applyFont="1" applyFill="1" applyBorder="1" applyAlignment="1">
      <alignment vertical="center" wrapText="1"/>
    </xf>
    <xf numFmtId="3" fontId="6" fillId="2" borderId="3" xfId="0" applyNumberFormat="1" applyFont="1" applyFill="1" applyBorder="1" applyAlignment="1">
      <alignment vertical="center" wrapText="1"/>
    </xf>
    <xf numFmtId="9" fontId="6" fillId="2" borderId="3" xfId="1" applyFont="1" applyFill="1" applyBorder="1" applyAlignment="1">
      <alignment vertical="center" wrapText="1"/>
    </xf>
    <xf numFmtId="0" fontId="9" fillId="2" borderId="0" xfId="0" applyFont="1" applyFill="1" applyAlignment="1">
      <alignment vertical="center"/>
    </xf>
    <xf numFmtId="0" fontId="2" fillId="2" borderId="3" xfId="0" applyFont="1" applyFill="1" applyBorder="1" applyAlignment="1">
      <alignment horizontal="center" vertical="center" wrapText="1"/>
    </xf>
    <xf numFmtId="0" fontId="2" fillId="2" borderId="3" xfId="0" applyFont="1" applyFill="1" applyBorder="1" applyAlignment="1">
      <alignment vertical="center" wrapText="1"/>
    </xf>
    <xf numFmtId="0" fontId="3" fillId="2" borderId="4" xfId="0" applyFont="1" applyFill="1" applyBorder="1" applyAlignment="1">
      <alignment horizontal="center" wrapText="1"/>
    </xf>
    <xf numFmtId="0" fontId="3" fillId="2" borderId="4" xfId="0" applyFont="1" applyFill="1" applyBorder="1" applyAlignment="1">
      <alignment wrapText="1"/>
    </xf>
    <xf numFmtId="3" fontId="7" fillId="2" borderId="4" xfId="0" applyNumberFormat="1" applyFont="1" applyFill="1" applyBorder="1" applyAlignment="1">
      <alignment horizontal="center" wrapText="1"/>
    </xf>
    <xf numFmtId="9" fontId="7" fillId="2" borderId="4" xfId="1" applyFont="1" applyFill="1" applyBorder="1" applyAlignment="1">
      <alignment horizontal="center" wrapText="1"/>
    </xf>
    <xf numFmtId="0" fontId="4" fillId="2" borderId="0" xfId="0" applyFont="1" applyFill="1" applyAlignment="1">
      <alignment horizontal="center"/>
    </xf>
    <xf numFmtId="0" fontId="2" fillId="2" borderId="0" xfId="0" applyFont="1" applyFill="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externalLink" Target="externalLinks/externalLink2.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ustomXml" Target="../customXml/item1.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UYEN~1\AppData\Local\Temp\Rar$DIa11136.41446\5.Bi&#7875;u%20c&#244;ng%20khai%20QT%202018%20(&#273;&#7911;%20bi&#7875;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GUYEN~1\AppData\Local\Temp\Rar$DIa11136.41446\Cac%20bieu%20QT%20theo%20thong%20tu%20342%20gui%20B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NGUYEN~1\AppData\Local\Temp\Rar$DIa11136.41446\QT%20CTMTQG,%20MTNVK%202018%20chua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oangthuhien\AppData\Roaming\eOffice\CacheFiles\317229\Cac%20bieu%20QT%20theo%20thong%20tu%20342%20gui%20BTC.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hoangthuhien\AppData\Roaming\eOffice\CacheFiles\317229\QT%20CTMTQG,%20MTNVK%202018%20chua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 62"/>
      <sheetName val="B 63"/>
      <sheetName val="B 64"/>
      <sheetName val="B 65"/>
      <sheetName val="B 66"/>
      <sheetName val="B 67"/>
      <sheetName val="B 68"/>
      <sheetName val="49"/>
      <sheetName val="51"/>
      <sheetName val="55"/>
      <sheetName val="56"/>
      <sheetName val="57"/>
      <sheetName val="58"/>
      <sheetName val="60"/>
      <sheetName val="62"/>
      <sheetName val="63"/>
      <sheetName val="64"/>
      <sheetName val="Sheet1"/>
    </sheetNames>
    <sheetDataSet>
      <sheetData sheetId="0"/>
      <sheetData sheetId="1"/>
      <sheetData sheetId="2"/>
      <sheetData sheetId="3">
        <row r="14">
          <cell r="D14">
            <v>374702.09399999998</v>
          </cell>
        </row>
        <row r="15">
          <cell r="D15">
            <v>5258.7579999999998</v>
          </cell>
        </row>
      </sheetData>
      <sheetData sheetId="4"/>
      <sheetData sheetId="5"/>
      <sheetData sheetId="6"/>
      <sheetData sheetId="7"/>
      <sheetData sheetId="8">
        <row r="9">
          <cell r="C9">
            <v>803735</v>
          </cell>
        </row>
        <row r="14">
          <cell r="D14">
            <v>59795.597999999998</v>
          </cell>
        </row>
        <row r="15">
          <cell r="D15">
            <v>16534.654000000002</v>
          </cell>
        </row>
        <row r="18">
          <cell r="C18">
            <v>7596191</v>
          </cell>
        </row>
        <row r="20">
          <cell r="C20">
            <v>3694527</v>
          </cell>
        </row>
        <row r="21">
          <cell r="C21">
            <v>31405</v>
          </cell>
        </row>
        <row r="22">
          <cell r="D22">
            <v>19.582999999999998</v>
          </cell>
        </row>
        <row r="23">
          <cell r="D23">
            <v>1200</v>
          </cell>
        </row>
        <row r="24">
          <cell r="C24">
            <v>174710</v>
          </cell>
        </row>
        <row r="25">
          <cell r="C25">
            <v>50000</v>
          </cell>
        </row>
        <row r="31">
          <cell r="C31">
            <v>270699.8</v>
          </cell>
        </row>
      </sheetData>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60"/>
      <sheetName val="bieu 61"/>
      <sheetName val="bieu 62"/>
      <sheetName val="Bieu 67"/>
      <sheetName val="Bieu so 68"/>
      <sheetName val="Bieu so 69"/>
      <sheetName val="Bieu so 70"/>
      <sheetName val="Bieu vay tra no"/>
      <sheetName val="Sheet1"/>
    </sheetNames>
    <sheetDataSet>
      <sheetData sheetId="0" refreshError="1"/>
      <sheetData sheetId="1" refreshError="1"/>
      <sheetData sheetId="2" refreshError="1">
        <row r="10">
          <cell r="D10">
            <v>803735</v>
          </cell>
        </row>
        <row r="11">
          <cell r="F11">
            <v>1995571.2200000002</v>
          </cell>
          <cell r="G11">
            <v>832223.86</v>
          </cell>
          <cell r="H11">
            <v>256242.35399999999</v>
          </cell>
        </row>
        <row r="28">
          <cell r="F28">
            <v>2068329.8110000002</v>
          </cell>
          <cell r="G28">
            <v>4762479.006000001</v>
          </cell>
          <cell r="H28">
            <v>1180592.8019999999</v>
          </cell>
        </row>
        <row r="45">
          <cell r="F45">
            <v>2062208.3529999999</v>
          </cell>
        </row>
        <row r="55">
          <cell r="F55">
            <v>97965.5</v>
          </cell>
          <cell r="G55">
            <v>13311.865</v>
          </cell>
          <cell r="H55">
            <v>1957.345</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sheetNames>
    <sheetDataSet>
      <sheetData sheetId="0" refreshError="1">
        <row r="7">
          <cell r="M7">
            <v>728376.02046600007</v>
          </cell>
          <cell r="N7">
            <v>475452.23100000015</v>
          </cell>
          <cell r="P7">
            <v>342676.42200000002</v>
          </cell>
          <cell r="Q7">
            <v>485865.31400000001</v>
          </cell>
        </row>
        <row r="9">
          <cell r="E9">
            <v>192790.07799999998</v>
          </cell>
          <cell r="H9">
            <v>223728.92200000002</v>
          </cell>
          <cell r="L9">
            <v>176838.82036799999</v>
          </cell>
          <cell r="O9">
            <v>218845.41800000001</v>
          </cell>
        </row>
        <row r="12">
          <cell r="L12">
            <v>15830.964</v>
          </cell>
          <cell r="O12">
            <v>244901.91800000001</v>
          </cell>
        </row>
        <row r="13">
          <cell r="E13">
            <v>2107669.9739999999</v>
          </cell>
          <cell r="H13">
            <v>379091.4</v>
          </cell>
          <cell r="L13">
            <v>1011158.4670980002</v>
          </cell>
          <cell r="O13">
            <v>364794.4</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60"/>
      <sheetName val="bieu 61"/>
      <sheetName val="bieu 62"/>
      <sheetName val="Bieu 67"/>
      <sheetName val="Bieu so 68"/>
      <sheetName val="Bieu so 69"/>
      <sheetName val="Bieu so 70"/>
      <sheetName val="Bieu vay tra no"/>
      <sheetName val="Sheet1"/>
    </sheetNames>
    <sheetDataSet>
      <sheetData sheetId="0" refreshError="1"/>
      <sheetData sheetId="1" refreshError="1"/>
      <sheetData sheetId="2" refreshError="1">
        <row r="10">
          <cell r="D10">
            <v>803735</v>
          </cell>
        </row>
        <row r="14">
          <cell r="G14">
            <v>196331.054</v>
          </cell>
          <cell r="H14">
            <v>6641.6</v>
          </cell>
        </row>
        <row r="25">
          <cell r="F25">
            <v>1000</v>
          </cell>
        </row>
        <row r="26">
          <cell r="F26">
            <v>3000</v>
          </cell>
        </row>
        <row r="31">
          <cell r="F31">
            <v>274666.989</v>
          </cell>
          <cell r="G31">
            <v>3259718.1529999999</v>
          </cell>
          <cell r="H31">
            <v>29872.19</v>
          </cell>
        </row>
        <row r="32">
          <cell r="F32">
            <v>29044.34</v>
          </cell>
          <cell r="G32">
            <v>3080.509</v>
          </cell>
          <cell r="H32">
            <v>45</v>
          </cell>
        </row>
        <row r="45">
          <cell r="G45">
            <v>113466.7</v>
          </cell>
          <cell r="H45">
            <v>11676.441999999999</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sheetNames>
    <sheetDataSet>
      <sheetData sheetId="0" refreshError="1">
        <row r="9">
          <cell r="D9">
            <v>416519</v>
          </cell>
        </row>
        <row r="12">
          <cell r="E12">
            <v>20260.3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abSelected="1" workbookViewId="0">
      <selection activeCell="N13" sqref="N13"/>
    </sheetView>
  </sheetViews>
  <sheetFormatPr defaultRowHeight="15" x14ac:dyDescent="0.25"/>
  <cols>
    <col min="1" max="1" width="5.42578125" style="36" customWidth="1"/>
    <col min="2" max="2" width="47.42578125" style="3" customWidth="1"/>
    <col min="3" max="3" width="11.85546875" style="3" customWidth="1"/>
    <col min="4" max="5" width="11" style="3" bestFit="1" customWidth="1"/>
    <col min="6" max="6" width="11.28515625" style="3" customWidth="1"/>
    <col min="7" max="7" width="10.42578125" style="3" customWidth="1"/>
    <col min="8" max="8" width="10.28515625" style="3" customWidth="1"/>
    <col min="9" max="10" width="8.28515625" style="3" customWidth="1"/>
    <col min="11" max="11" width="8" style="3" customWidth="1"/>
    <col min="12" max="256" width="9.140625" style="3"/>
    <col min="257" max="257" width="5.42578125" style="3" customWidth="1"/>
    <col min="258" max="258" width="47.42578125" style="3" customWidth="1"/>
    <col min="259" max="259" width="11.85546875" style="3" customWidth="1"/>
    <col min="260" max="261" width="11" style="3" bestFit="1" customWidth="1"/>
    <col min="262" max="262" width="11.28515625" style="3" customWidth="1"/>
    <col min="263" max="263" width="11" style="3" customWidth="1"/>
    <col min="264" max="264" width="11" style="3" bestFit="1" customWidth="1"/>
    <col min="265" max="512" width="9.140625" style="3"/>
    <col min="513" max="513" width="5.42578125" style="3" customWidth="1"/>
    <col min="514" max="514" width="47.42578125" style="3" customWidth="1"/>
    <col min="515" max="515" width="11.85546875" style="3" customWidth="1"/>
    <col min="516" max="517" width="11" style="3" bestFit="1" customWidth="1"/>
    <col min="518" max="518" width="11.28515625" style="3" customWidth="1"/>
    <col min="519" max="519" width="11" style="3" customWidth="1"/>
    <col min="520" max="520" width="11" style="3" bestFit="1" customWidth="1"/>
    <col min="521" max="768" width="9.140625" style="3"/>
    <col min="769" max="769" width="5.42578125" style="3" customWidth="1"/>
    <col min="770" max="770" width="47.42578125" style="3" customWidth="1"/>
    <col min="771" max="771" width="11.85546875" style="3" customWidth="1"/>
    <col min="772" max="773" width="11" style="3" bestFit="1" customWidth="1"/>
    <col min="774" max="774" width="11.28515625" style="3" customWidth="1"/>
    <col min="775" max="775" width="11" style="3" customWidth="1"/>
    <col min="776" max="776" width="11" style="3" bestFit="1" customWidth="1"/>
    <col min="777" max="1024" width="9.140625" style="3"/>
    <col min="1025" max="1025" width="5.42578125" style="3" customWidth="1"/>
    <col min="1026" max="1026" width="47.42578125" style="3" customWidth="1"/>
    <col min="1027" max="1027" width="11.85546875" style="3" customWidth="1"/>
    <col min="1028" max="1029" width="11" style="3" bestFit="1" customWidth="1"/>
    <col min="1030" max="1030" width="11.28515625" style="3" customWidth="1"/>
    <col min="1031" max="1031" width="11" style="3" customWidth="1"/>
    <col min="1032" max="1032" width="11" style="3" bestFit="1" customWidth="1"/>
    <col min="1033" max="1280" width="9.140625" style="3"/>
    <col min="1281" max="1281" width="5.42578125" style="3" customWidth="1"/>
    <col min="1282" max="1282" width="47.42578125" style="3" customWidth="1"/>
    <col min="1283" max="1283" width="11.85546875" style="3" customWidth="1"/>
    <col min="1284" max="1285" width="11" style="3" bestFit="1" customWidth="1"/>
    <col min="1286" max="1286" width="11.28515625" style="3" customWidth="1"/>
    <col min="1287" max="1287" width="11" style="3" customWidth="1"/>
    <col min="1288" max="1288" width="11" style="3" bestFit="1" customWidth="1"/>
    <col min="1289" max="1536" width="9.140625" style="3"/>
    <col min="1537" max="1537" width="5.42578125" style="3" customWidth="1"/>
    <col min="1538" max="1538" width="47.42578125" style="3" customWidth="1"/>
    <col min="1539" max="1539" width="11.85546875" style="3" customWidth="1"/>
    <col min="1540" max="1541" width="11" style="3" bestFit="1" customWidth="1"/>
    <col min="1542" max="1542" width="11.28515625" style="3" customWidth="1"/>
    <col min="1543" max="1543" width="11" style="3" customWidth="1"/>
    <col min="1544" max="1544" width="11" style="3" bestFit="1" customWidth="1"/>
    <col min="1545" max="1792" width="9.140625" style="3"/>
    <col min="1793" max="1793" width="5.42578125" style="3" customWidth="1"/>
    <col min="1794" max="1794" width="47.42578125" style="3" customWidth="1"/>
    <col min="1795" max="1795" width="11.85546875" style="3" customWidth="1"/>
    <col min="1796" max="1797" width="11" style="3" bestFit="1" customWidth="1"/>
    <col min="1798" max="1798" width="11.28515625" style="3" customWidth="1"/>
    <col min="1799" max="1799" width="11" style="3" customWidth="1"/>
    <col min="1800" max="1800" width="11" style="3" bestFit="1" customWidth="1"/>
    <col min="1801" max="2048" width="9.140625" style="3"/>
    <col min="2049" max="2049" width="5.42578125" style="3" customWidth="1"/>
    <col min="2050" max="2050" width="47.42578125" style="3" customWidth="1"/>
    <col min="2051" max="2051" width="11.85546875" style="3" customWidth="1"/>
    <col min="2052" max="2053" width="11" style="3" bestFit="1" customWidth="1"/>
    <col min="2054" max="2054" width="11.28515625" style="3" customWidth="1"/>
    <col min="2055" max="2055" width="11" style="3" customWidth="1"/>
    <col min="2056" max="2056" width="11" style="3" bestFit="1" customWidth="1"/>
    <col min="2057" max="2304" width="9.140625" style="3"/>
    <col min="2305" max="2305" width="5.42578125" style="3" customWidth="1"/>
    <col min="2306" max="2306" width="47.42578125" style="3" customWidth="1"/>
    <col min="2307" max="2307" width="11.85546875" style="3" customWidth="1"/>
    <col min="2308" max="2309" width="11" style="3" bestFit="1" customWidth="1"/>
    <col min="2310" max="2310" width="11.28515625" style="3" customWidth="1"/>
    <col min="2311" max="2311" width="11" style="3" customWidth="1"/>
    <col min="2312" max="2312" width="11" style="3" bestFit="1" customWidth="1"/>
    <col min="2313" max="2560" width="9.140625" style="3"/>
    <col min="2561" max="2561" width="5.42578125" style="3" customWidth="1"/>
    <col min="2562" max="2562" width="47.42578125" style="3" customWidth="1"/>
    <col min="2563" max="2563" width="11.85546875" style="3" customWidth="1"/>
    <col min="2564" max="2565" width="11" style="3" bestFit="1" customWidth="1"/>
    <col min="2566" max="2566" width="11.28515625" style="3" customWidth="1"/>
    <col min="2567" max="2567" width="11" style="3" customWidth="1"/>
    <col min="2568" max="2568" width="11" style="3" bestFit="1" customWidth="1"/>
    <col min="2569" max="2816" width="9.140625" style="3"/>
    <col min="2817" max="2817" width="5.42578125" style="3" customWidth="1"/>
    <col min="2818" max="2818" width="47.42578125" style="3" customWidth="1"/>
    <col min="2819" max="2819" width="11.85546875" style="3" customWidth="1"/>
    <col min="2820" max="2821" width="11" style="3" bestFit="1" customWidth="1"/>
    <col min="2822" max="2822" width="11.28515625" style="3" customWidth="1"/>
    <col min="2823" max="2823" width="11" style="3" customWidth="1"/>
    <col min="2824" max="2824" width="11" style="3" bestFit="1" customWidth="1"/>
    <col min="2825" max="3072" width="9.140625" style="3"/>
    <col min="3073" max="3073" width="5.42578125" style="3" customWidth="1"/>
    <col min="3074" max="3074" width="47.42578125" style="3" customWidth="1"/>
    <col min="3075" max="3075" width="11.85546875" style="3" customWidth="1"/>
    <col min="3076" max="3077" width="11" style="3" bestFit="1" customWidth="1"/>
    <col min="3078" max="3078" width="11.28515625" style="3" customWidth="1"/>
    <col min="3079" max="3079" width="11" style="3" customWidth="1"/>
    <col min="3080" max="3080" width="11" style="3" bestFit="1" customWidth="1"/>
    <col min="3081" max="3328" width="9.140625" style="3"/>
    <col min="3329" max="3329" width="5.42578125" style="3" customWidth="1"/>
    <col min="3330" max="3330" width="47.42578125" style="3" customWidth="1"/>
    <col min="3331" max="3331" width="11.85546875" style="3" customWidth="1"/>
    <col min="3332" max="3333" width="11" style="3" bestFit="1" customWidth="1"/>
    <col min="3334" max="3334" width="11.28515625" style="3" customWidth="1"/>
    <col min="3335" max="3335" width="11" style="3" customWidth="1"/>
    <col min="3336" max="3336" width="11" style="3" bestFit="1" customWidth="1"/>
    <col min="3337" max="3584" width="9.140625" style="3"/>
    <col min="3585" max="3585" width="5.42578125" style="3" customWidth="1"/>
    <col min="3586" max="3586" width="47.42578125" style="3" customWidth="1"/>
    <col min="3587" max="3587" width="11.85546875" style="3" customWidth="1"/>
    <col min="3588" max="3589" width="11" style="3" bestFit="1" customWidth="1"/>
    <col min="3590" max="3590" width="11.28515625" style="3" customWidth="1"/>
    <col min="3591" max="3591" width="11" style="3" customWidth="1"/>
    <col min="3592" max="3592" width="11" style="3" bestFit="1" customWidth="1"/>
    <col min="3593" max="3840" width="9.140625" style="3"/>
    <col min="3841" max="3841" width="5.42578125" style="3" customWidth="1"/>
    <col min="3842" max="3842" width="47.42578125" style="3" customWidth="1"/>
    <col min="3843" max="3843" width="11.85546875" style="3" customWidth="1"/>
    <col min="3844" max="3845" width="11" style="3" bestFit="1" customWidth="1"/>
    <col min="3846" max="3846" width="11.28515625" style="3" customWidth="1"/>
    <col min="3847" max="3847" width="11" style="3" customWidth="1"/>
    <col min="3848" max="3848" width="11" style="3" bestFit="1" customWidth="1"/>
    <col min="3849" max="4096" width="9.140625" style="3"/>
    <col min="4097" max="4097" width="5.42578125" style="3" customWidth="1"/>
    <col min="4098" max="4098" width="47.42578125" style="3" customWidth="1"/>
    <col min="4099" max="4099" width="11.85546875" style="3" customWidth="1"/>
    <col min="4100" max="4101" width="11" style="3" bestFit="1" customWidth="1"/>
    <col min="4102" max="4102" width="11.28515625" style="3" customWidth="1"/>
    <col min="4103" max="4103" width="11" style="3" customWidth="1"/>
    <col min="4104" max="4104" width="11" style="3" bestFit="1" customWidth="1"/>
    <col min="4105" max="4352" width="9.140625" style="3"/>
    <col min="4353" max="4353" width="5.42578125" style="3" customWidth="1"/>
    <col min="4354" max="4354" width="47.42578125" style="3" customWidth="1"/>
    <col min="4355" max="4355" width="11.85546875" style="3" customWidth="1"/>
    <col min="4356" max="4357" width="11" style="3" bestFit="1" customWidth="1"/>
    <col min="4358" max="4358" width="11.28515625" style="3" customWidth="1"/>
    <col min="4359" max="4359" width="11" style="3" customWidth="1"/>
    <col min="4360" max="4360" width="11" style="3" bestFit="1" customWidth="1"/>
    <col min="4361" max="4608" width="9.140625" style="3"/>
    <col min="4609" max="4609" width="5.42578125" style="3" customWidth="1"/>
    <col min="4610" max="4610" width="47.42578125" style="3" customWidth="1"/>
    <col min="4611" max="4611" width="11.85546875" style="3" customWidth="1"/>
    <col min="4612" max="4613" width="11" style="3" bestFit="1" customWidth="1"/>
    <col min="4614" max="4614" width="11.28515625" style="3" customWidth="1"/>
    <col min="4615" max="4615" width="11" style="3" customWidth="1"/>
    <col min="4616" max="4616" width="11" style="3" bestFit="1" customWidth="1"/>
    <col min="4617" max="4864" width="9.140625" style="3"/>
    <col min="4865" max="4865" width="5.42578125" style="3" customWidth="1"/>
    <col min="4866" max="4866" width="47.42578125" style="3" customWidth="1"/>
    <col min="4867" max="4867" width="11.85546875" style="3" customWidth="1"/>
    <col min="4868" max="4869" width="11" style="3" bestFit="1" customWidth="1"/>
    <col min="4870" max="4870" width="11.28515625" style="3" customWidth="1"/>
    <col min="4871" max="4871" width="11" style="3" customWidth="1"/>
    <col min="4872" max="4872" width="11" style="3" bestFit="1" customWidth="1"/>
    <col min="4873" max="5120" width="9.140625" style="3"/>
    <col min="5121" max="5121" width="5.42578125" style="3" customWidth="1"/>
    <col min="5122" max="5122" width="47.42578125" style="3" customWidth="1"/>
    <col min="5123" max="5123" width="11.85546875" style="3" customWidth="1"/>
    <col min="5124" max="5125" width="11" style="3" bestFit="1" customWidth="1"/>
    <col min="5126" max="5126" width="11.28515625" style="3" customWidth="1"/>
    <col min="5127" max="5127" width="11" style="3" customWidth="1"/>
    <col min="5128" max="5128" width="11" style="3" bestFit="1" customWidth="1"/>
    <col min="5129" max="5376" width="9.140625" style="3"/>
    <col min="5377" max="5377" width="5.42578125" style="3" customWidth="1"/>
    <col min="5378" max="5378" width="47.42578125" style="3" customWidth="1"/>
    <col min="5379" max="5379" width="11.85546875" style="3" customWidth="1"/>
    <col min="5380" max="5381" width="11" style="3" bestFit="1" customWidth="1"/>
    <col min="5382" max="5382" width="11.28515625" style="3" customWidth="1"/>
    <col min="5383" max="5383" width="11" style="3" customWidth="1"/>
    <col min="5384" max="5384" width="11" style="3" bestFit="1" customWidth="1"/>
    <col min="5385" max="5632" width="9.140625" style="3"/>
    <col min="5633" max="5633" width="5.42578125" style="3" customWidth="1"/>
    <col min="5634" max="5634" width="47.42578125" style="3" customWidth="1"/>
    <col min="5635" max="5635" width="11.85546875" style="3" customWidth="1"/>
    <col min="5636" max="5637" width="11" style="3" bestFit="1" customWidth="1"/>
    <col min="5638" max="5638" width="11.28515625" style="3" customWidth="1"/>
    <col min="5639" max="5639" width="11" style="3" customWidth="1"/>
    <col min="5640" max="5640" width="11" style="3" bestFit="1" customWidth="1"/>
    <col min="5641" max="5888" width="9.140625" style="3"/>
    <col min="5889" max="5889" width="5.42578125" style="3" customWidth="1"/>
    <col min="5890" max="5890" width="47.42578125" style="3" customWidth="1"/>
    <col min="5891" max="5891" width="11.85546875" style="3" customWidth="1"/>
    <col min="5892" max="5893" width="11" style="3" bestFit="1" customWidth="1"/>
    <col min="5894" max="5894" width="11.28515625" style="3" customWidth="1"/>
    <col min="5895" max="5895" width="11" style="3" customWidth="1"/>
    <col min="5896" max="5896" width="11" style="3" bestFit="1" customWidth="1"/>
    <col min="5897" max="6144" width="9.140625" style="3"/>
    <col min="6145" max="6145" width="5.42578125" style="3" customWidth="1"/>
    <col min="6146" max="6146" width="47.42578125" style="3" customWidth="1"/>
    <col min="6147" max="6147" width="11.85546875" style="3" customWidth="1"/>
    <col min="6148" max="6149" width="11" style="3" bestFit="1" customWidth="1"/>
    <col min="6150" max="6150" width="11.28515625" style="3" customWidth="1"/>
    <col min="6151" max="6151" width="11" style="3" customWidth="1"/>
    <col min="6152" max="6152" width="11" style="3" bestFit="1" customWidth="1"/>
    <col min="6153" max="6400" width="9.140625" style="3"/>
    <col min="6401" max="6401" width="5.42578125" style="3" customWidth="1"/>
    <col min="6402" max="6402" width="47.42578125" style="3" customWidth="1"/>
    <col min="6403" max="6403" width="11.85546875" style="3" customWidth="1"/>
    <col min="6404" max="6405" width="11" style="3" bestFit="1" customWidth="1"/>
    <col min="6406" max="6406" width="11.28515625" style="3" customWidth="1"/>
    <col min="6407" max="6407" width="11" style="3" customWidth="1"/>
    <col min="6408" max="6408" width="11" style="3" bestFit="1" customWidth="1"/>
    <col min="6409" max="6656" width="9.140625" style="3"/>
    <col min="6657" max="6657" width="5.42578125" style="3" customWidth="1"/>
    <col min="6658" max="6658" width="47.42578125" style="3" customWidth="1"/>
    <col min="6659" max="6659" width="11.85546875" style="3" customWidth="1"/>
    <col min="6660" max="6661" width="11" style="3" bestFit="1" customWidth="1"/>
    <col min="6662" max="6662" width="11.28515625" style="3" customWidth="1"/>
    <col min="6663" max="6663" width="11" style="3" customWidth="1"/>
    <col min="6664" max="6664" width="11" style="3" bestFit="1" customWidth="1"/>
    <col min="6665" max="6912" width="9.140625" style="3"/>
    <col min="6913" max="6913" width="5.42578125" style="3" customWidth="1"/>
    <col min="6914" max="6914" width="47.42578125" style="3" customWidth="1"/>
    <col min="6915" max="6915" width="11.85546875" style="3" customWidth="1"/>
    <col min="6916" max="6917" width="11" style="3" bestFit="1" customWidth="1"/>
    <col min="6918" max="6918" width="11.28515625" style="3" customWidth="1"/>
    <col min="6919" max="6919" width="11" style="3" customWidth="1"/>
    <col min="6920" max="6920" width="11" style="3" bestFit="1" customWidth="1"/>
    <col min="6921" max="7168" width="9.140625" style="3"/>
    <col min="7169" max="7169" width="5.42578125" style="3" customWidth="1"/>
    <col min="7170" max="7170" width="47.42578125" style="3" customWidth="1"/>
    <col min="7171" max="7171" width="11.85546875" style="3" customWidth="1"/>
    <col min="7172" max="7173" width="11" style="3" bestFit="1" customWidth="1"/>
    <col min="7174" max="7174" width="11.28515625" style="3" customWidth="1"/>
    <col min="7175" max="7175" width="11" style="3" customWidth="1"/>
    <col min="7176" max="7176" width="11" style="3" bestFit="1" customWidth="1"/>
    <col min="7177" max="7424" width="9.140625" style="3"/>
    <col min="7425" max="7425" width="5.42578125" style="3" customWidth="1"/>
    <col min="7426" max="7426" width="47.42578125" style="3" customWidth="1"/>
    <col min="7427" max="7427" width="11.85546875" style="3" customWidth="1"/>
    <col min="7428" max="7429" width="11" style="3" bestFit="1" customWidth="1"/>
    <col min="7430" max="7430" width="11.28515625" style="3" customWidth="1"/>
    <col min="7431" max="7431" width="11" style="3" customWidth="1"/>
    <col min="7432" max="7432" width="11" style="3" bestFit="1" customWidth="1"/>
    <col min="7433" max="7680" width="9.140625" style="3"/>
    <col min="7681" max="7681" width="5.42578125" style="3" customWidth="1"/>
    <col min="7682" max="7682" width="47.42578125" style="3" customWidth="1"/>
    <col min="7683" max="7683" width="11.85546875" style="3" customWidth="1"/>
    <col min="7684" max="7685" width="11" style="3" bestFit="1" customWidth="1"/>
    <col min="7686" max="7686" width="11.28515625" style="3" customWidth="1"/>
    <col min="7687" max="7687" width="11" style="3" customWidth="1"/>
    <col min="7688" max="7688" width="11" style="3" bestFit="1" customWidth="1"/>
    <col min="7689" max="7936" width="9.140625" style="3"/>
    <col min="7937" max="7937" width="5.42578125" style="3" customWidth="1"/>
    <col min="7938" max="7938" width="47.42578125" style="3" customWidth="1"/>
    <col min="7939" max="7939" width="11.85546875" style="3" customWidth="1"/>
    <col min="7940" max="7941" width="11" style="3" bestFit="1" customWidth="1"/>
    <col min="7942" max="7942" width="11.28515625" style="3" customWidth="1"/>
    <col min="7943" max="7943" width="11" style="3" customWidth="1"/>
    <col min="7944" max="7944" width="11" style="3" bestFit="1" customWidth="1"/>
    <col min="7945" max="8192" width="9.140625" style="3"/>
    <col min="8193" max="8193" width="5.42578125" style="3" customWidth="1"/>
    <col min="8194" max="8194" width="47.42578125" style="3" customWidth="1"/>
    <col min="8195" max="8195" width="11.85546875" style="3" customWidth="1"/>
    <col min="8196" max="8197" width="11" style="3" bestFit="1" customWidth="1"/>
    <col min="8198" max="8198" width="11.28515625" style="3" customWidth="1"/>
    <col min="8199" max="8199" width="11" style="3" customWidth="1"/>
    <col min="8200" max="8200" width="11" style="3" bestFit="1" customWidth="1"/>
    <col min="8201" max="8448" width="9.140625" style="3"/>
    <col min="8449" max="8449" width="5.42578125" style="3" customWidth="1"/>
    <col min="8450" max="8450" width="47.42578125" style="3" customWidth="1"/>
    <col min="8451" max="8451" width="11.85546875" style="3" customWidth="1"/>
    <col min="8452" max="8453" width="11" style="3" bestFit="1" customWidth="1"/>
    <col min="8454" max="8454" width="11.28515625" style="3" customWidth="1"/>
    <col min="8455" max="8455" width="11" style="3" customWidth="1"/>
    <col min="8456" max="8456" width="11" style="3" bestFit="1" customWidth="1"/>
    <col min="8457" max="8704" width="9.140625" style="3"/>
    <col min="8705" max="8705" width="5.42578125" style="3" customWidth="1"/>
    <col min="8706" max="8706" width="47.42578125" style="3" customWidth="1"/>
    <col min="8707" max="8707" width="11.85546875" style="3" customWidth="1"/>
    <col min="8708" max="8709" width="11" style="3" bestFit="1" customWidth="1"/>
    <col min="8710" max="8710" width="11.28515625" style="3" customWidth="1"/>
    <col min="8711" max="8711" width="11" style="3" customWidth="1"/>
    <col min="8712" max="8712" width="11" style="3" bestFit="1" customWidth="1"/>
    <col min="8713" max="8960" width="9.140625" style="3"/>
    <col min="8961" max="8961" width="5.42578125" style="3" customWidth="1"/>
    <col min="8962" max="8962" width="47.42578125" style="3" customWidth="1"/>
    <col min="8963" max="8963" width="11.85546875" style="3" customWidth="1"/>
    <col min="8964" max="8965" width="11" style="3" bestFit="1" customWidth="1"/>
    <col min="8966" max="8966" width="11.28515625" style="3" customWidth="1"/>
    <col min="8967" max="8967" width="11" style="3" customWidth="1"/>
    <col min="8968" max="8968" width="11" style="3" bestFit="1" customWidth="1"/>
    <col min="8969" max="9216" width="9.140625" style="3"/>
    <col min="9217" max="9217" width="5.42578125" style="3" customWidth="1"/>
    <col min="9218" max="9218" width="47.42578125" style="3" customWidth="1"/>
    <col min="9219" max="9219" width="11.85546875" style="3" customWidth="1"/>
    <col min="9220" max="9221" width="11" style="3" bestFit="1" customWidth="1"/>
    <col min="9222" max="9222" width="11.28515625" style="3" customWidth="1"/>
    <col min="9223" max="9223" width="11" style="3" customWidth="1"/>
    <col min="9224" max="9224" width="11" style="3" bestFit="1" customWidth="1"/>
    <col min="9225" max="9472" width="9.140625" style="3"/>
    <col min="9473" max="9473" width="5.42578125" style="3" customWidth="1"/>
    <col min="9474" max="9474" width="47.42578125" style="3" customWidth="1"/>
    <col min="9475" max="9475" width="11.85546875" style="3" customWidth="1"/>
    <col min="9476" max="9477" width="11" style="3" bestFit="1" customWidth="1"/>
    <col min="9478" max="9478" width="11.28515625" style="3" customWidth="1"/>
    <col min="9479" max="9479" width="11" style="3" customWidth="1"/>
    <col min="9480" max="9480" width="11" style="3" bestFit="1" customWidth="1"/>
    <col min="9481" max="9728" width="9.140625" style="3"/>
    <col min="9729" max="9729" width="5.42578125" style="3" customWidth="1"/>
    <col min="9730" max="9730" width="47.42578125" style="3" customWidth="1"/>
    <col min="9731" max="9731" width="11.85546875" style="3" customWidth="1"/>
    <col min="9732" max="9733" width="11" style="3" bestFit="1" customWidth="1"/>
    <col min="9734" max="9734" width="11.28515625" style="3" customWidth="1"/>
    <col min="9735" max="9735" width="11" style="3" customWidth="1"/>
    <col min="9736" max="9736" width="11" style="3" bestFit="1" customWidth="1"/>
    <col min="9737" max="9984" width="9.140625" style="3"/>
    <col min="9985" max="9985" width="5.42578125" style="3" customWidth="1"/>
    <col min="9986" max="9986" width="47.42578125" style="3" customWidth="1"/>
    <col min="9987" max="9987" width="11.85546875" style="3" customWidth="1"/>
    <col min="9988" max="9989" width="11" style="3" bestFit="1" customWidth="1"/>
    <col min="9990" max="9990" width="11.28515625" style="3" customWidth="1"/>
    <col min="9991" max="9991" width="11" style="3" customWidth="1"/>
    <col min="9992" max="9992" width="11" style="3" bestFit="1" customWidth="1"/>
    <col min="9993" max="10240" width="9.140625" style="3"/>
    <col min="10241" max="10241" width="5.42578125" style="3" customWidth="1"/>
    <col min="10242" max="10242" width="47.42578125" style="3" customWidth="1"/>
    <col min="10243" max="10243" width="11.85546875" style="3" customWidth="1"/>
    <col min="10244" max="10245" width="11" style="3" bestFit="1" customWidth="1"/>
    <col min="10246" max="10246" width="11.28515625" style="3" customWidth="1"/>
    <col min="10247" max="10247" width="11" style="3" customWidth="1"/>
    <col min="10248" max="10248" width="11" style="3" bestFit="1" customWidth="1"/>
    <col min="10249" max="10496" width="9.140625" style="3"/>
    <col min="10497" max="10497" width="5.42578125" style="3" customWidth="1"/>
    <col min="10498" max="10498" width="47.42578125" style="3" customWidth="1"/>
    <col min="10499" max="10499" width="11.85546875" style="3" customWidth="1"/>
    <col min="10500" max="10501" width="11" style="3" bestFit="1" customWidth="1"/>
    <col min="10502" max="10502" width="11.28515625" style="3" customWidth="1"/>
    <col min="10503" max="10503" width="11" style="3" customWidth="1"/>
    <col min="10504" max="10504" width="11" style="3" bestFit="1" customWidth="1"/>
    <col min="10505" max="10752" width="9.140625" style="3"/>
    <col min="10753" max="10753" width="5.42578125" style="3" customWidth="1"/>
    <col min="10754" max="10754" width="47.42578125" style="3" customWidth="1"/>
    <col min="10755" max="10755" width="11.85546875" style="3" customWidth="1"/>
    <col min="10756" max="10757" width="11" style="3" bestFit="1" customWidth="1"/>
    <col min="10758" max="10758" width="11.28515625" style="3" customWidth="1"/>
    <col min="10759" max="10759" width="11" style="3" customWidth="1"/>
    <col min="10760" max="10760" width="11" style="3" bestFit="1" customWidth="1"/>
    <col min="10761" max="11008" width="9.140625" style="3"/>
    <col min="11009" max="11009" width="5.42578125" style="3" customWidth="1"/>
    <col min="11010" max="11010" width="47.42578125" style="3" customWidth="1"/>
    <col min="11011" max="11011" width="11.85546875" style="3" customWidth="1"/>
    <col min="11012" max="11013" width="11" style="3" bestFit="1" customWidth="1"/>
    <col min="11014" max="11014" width="11.28515625" style="3" customWidth="1"/>
    <col min="11015" max="11015" width="11" style="3" customWidth="1"/>
    <col min="11016" max="11016" width="11" style="3" bestFit="1" customWidth="1"/>
    <col min="11017" max="11264" width="9.140625" style="3"/>
    <col min="11265" max="11265" width="5.42578125" style="3" customWidth="1"/>
    <col min="11266" max="11266" width="47.42578125" style="3" customWidth="1"/>
    <col min="11267" max="11267" width="11.85546875" style="3" customWidth="1"/>
    <col min="11268" max="11269" width="11" style="3" bestFit="1" customWidth="1"/>
    <col min="11270" max="11270" width="11.28515625" style="3" customWidth="1"/>
    <col min="11271" max="11271" width="11" style="3" customWidth="1"/>
    <col min="11272" max="11272" width="11" style="3" bestFit="1" customWidth="1"/>
    <col min="11273" max="11520" width="9.140625" style="3"/>
    <col min="11521" max="11521" width="5.42578125" style="3" customWidth="1"/>
    <col min="11522" max="11522" width="47.42578125" style="3" customWidth="1"/>
    <col min="11523" max="11523" width="11.85546875" style="3" customWidth="1"/>
    <col min="11524" max="11525" width="11" style="3" bestFit="1" customWidth="1"/>
    <col min="11526" max="11526" width="11.28515625" style="3" customWidth="1"/>
    <col min="11527" max="11527" width="11" style="3" customWidth="1"/>
    <col min="11528" max="11528" width="11" style="3" bestFit="1" customWidth="1"/>
    <col min="11529" max="11776" width="9.140625" style="3"/>
    <col min="11777" max="11777" width="5.42578125" style="3" customWidth="1"/>
    <col min="11778" max="11778" width="47.42578125" style="3" customWidth="1"/>
    <col min="11779" max="11779" width="11.85546875" style="3" customWidth="1"/>
    <col min="11780" max="11781" width="11" style="3" bestFit="1" customWidth="1"/>
    <col min="11782" max="11782" width="11.28515625" style="3" customWidth="1"/>
    <col min="11783" max="11783" width="11" style="3" customWidth="1"/>
    <col min="11784" max="11784" width="11" style="3" bestFit="1" customWidth="1"/>
    <col min="11785" max="12032" width="9.140625" style="3"/>
    <col min="12033" max="12033" width="5.42578125" style="3" customWidth="1"/>
    <col min="12034" max="12034" width="47.42578125" style="3" customWidth="1"/>
    <col min="12035" max="12035" width="11.85546875" style="3" customWidth="1"/>
    <col min="12036" max="12037" width="11" style="3" bestFit="1" customWidth="1"/>
    <col min="12038" max="12038" width="11.28515625" style="3" customWidth="1"/>
    <col min="12039" max="12039" width="11" style="3" customWidth="1"/>
    <col min="12040" max="12040" width="11" style="3" bestFit="1" customWidth="1"/>
    <col min="12041" max="12288" width="9.140625" style="3"/>
    <col min="12289" max="12289" width="5.42578125" style="3" customWidth="1"/>
    <col min="12290" max="12290" width="47.42578125" style="3" customWidth="1"/>
    <col min="12291" max="12291" width="11.85546875" style="3" customWidth="1"/>
    <col min="12292" max="12293" width="11" style="3" bestFit="1" customWidth="1"/>
    <col min="12294" max="12294" width="11.28515625" style="3" customWidth="1"/>
    <col min="12295" max="12295" width="11" style="3" customWidth="1"/>
    <col min="12296" max="12296" width="11" style="3" bestFit="1" customWidth="1"/>
    <col min="12297" max="12544" width="9.140625" style="3"/>
    <col min="12545" max="12545" width="5.42578125" style="3" customWidth="1"/>
    <col min="12546" max="12546" width="47.42578125" style="3" customWidth="1"/>
    <col min="12547" max="12547" width="11.85546875" style="3" customWidth="1"/>
    <col min="12548" max="12549" width="11" style="3" bestFit="1" customWidth="1"/>
    <col min="12550" max="12550" width="11.28515625" style="3" customWidth="1"/>
    <col min="12551" max="12551" width="11" style="3" customWidth="1"/>
    <col min="12552" max="12552" width="11" style="3" bestFit="1" customWidth="1"/>
    <col min="12553" max="12800" width="9.140625" style="3"/>
    <col min="12801" max="12801" width="5.42578125" style="3" customWidth="1"/>
    <col min="12802" max="12802" width="47.42578125" style="3" customWidth="1"/>
    <col min="12803" max="12803" width="11.85546875" style="3" customWidth="1"/>
    <col min="12804" max="12805" width="11" style="3" bestFit="1" customWidth="1"/>
    <col min="12806" max="12806" width="11.28515625" style="3" customWidth="1"/>
    <col min="12807" max="12807" width="11" style="3" customWidth="1"/>
    <col min="12808" max="12808" width="11" style="3" bestFit="1" customWidth="1"/>
    <col min="12809" max="13056" width="9.140625" style="3"/>
    <col min="13057" max="13057" width="5.42578125" style="3" customWidth="1"/>
    <col min="13058" max="13058" width="47.42578125" style="3" customWidth="1"/>
    <col min="13059" max="13059" width="11.85546875" style="3" customWidth="1"/>
    <col min="13060" max="13061" width="11" style="3" bestFit="1" customWidth="1"/>
    <col min="13062" max="13062" width="11.28515625" style="3" customWidth="1"/>
    <col min="13063" max="13063" width="11" style="3" customWidth="1"/>
    <col min="13064" max="13064" width="11" style="3" bestFit="1" customWidth="1"/>
    <col min="13065" max="13312" width="9.140625" style="3"/>
    <col min="13313" max="13313" width="5.42578125" style="3" customWidth="1"/>
    <col min="13314" max="13314" width="47.42578125" style="3" customWidth="1"/>
    <col min="13315" max="13315" width="11.85546875" style="3" customWidth="1"/>
    <col min="13316" max="13317" width="11" style="3" bestFit="1" customWidth="1"/>
    <col min="13318" max="13318" width="11.28515625" style="3" customWidth="1"/>
    <col min="13319" max="13319" width="11" style="3" customWidth="1"/>
    <col min="13320" max="13320" width="11" style="3" bestFit="1" customWidth="1"/>
    <col min="13321" max="13568" width="9.140625" style="3"/>
    <col min="13569" max="13569" width="5.42578125" style="3" customWidth="1"/>
    <col min="13570" max="13570" width="47.42578125" style="3" customWidth="1"/>
    <col min="13571" max="13571" width="11.85546875" style="3" customWidth="1"/>
    <col min="13572" max="13573" width="11" style="3" bestFit="1" customWidth="1"/>
    <col min="13574" max="13574" width="11.28515625" style="3" customWidth="1"/>
    <col min="13575" max="13575" width="11" style="3" customWidth="1"/>
    <col min="13576" max="13576" width="11" style="3" bestFit="1" customWidth="1"/>
    <col min="13577" max="13824" width="9.140625" style="3"/>
    <col min="13825" max="13825" width="5.42578125" style="3" customWidth="1"/>
    <col min="13826" max="13826" width="47.42578125" style="3" customWidth="1"/>
    <col min="13827" max="13827" width="11.85546875" style="3" customWidth="1"/>
    <col min="13828" max="13829" width="11" style="3" bestFit="1" customWidth="1"/>
    <col min="13830" max="13830" width="11.28515625" style="3" customWidth="1"/>
    <col min="13831" max="13831" width="11" style="3" customWidth="1"/>
    <col min="13832" max="13832" width="11" style="3" bestFit="1" customWidth="1"/>
    <col min="13833" max="14080" width="9.140625" style="3"/>
    <col min="14081" max="14081" width="5.42578125" style="3" customWidth="1"/>
    <col min="14082" max="14082" width="47.42578125" style="3" customWidth="1"/>
    <col min="14083" max="14083" width="11.85546875" style="3" customWidth="1"/>
    <col min="14084" max="14085" width="11" style="3" bestFit="1" customWidth="1"/>
    <col min="14086" max="14086" width="11.28515625" style="3" customWidth="1"/>
    <col min="14087" max="14087" width="11" style="3" customWidth="1"/>
    <col min="14088" max="14088" width="11" style="3" bestFit="1" customWidth="1"/>
    <col min="14089" max="14336" width="9.140625" style="3"/>
    <col min="14337" max="14337" width="5.42578125" style="3" customWidth="1"/>
    <col min="14338" max="14338" width="47.42578125" style="3" customWidth="1"/>
    <col min="14339" max="14339" width="11.85546875" style="3" customWidth="1"/>
    <col min="14340" max="14341" width="11" style="3" bestFit="1" customWidth="1"/>
    <col min="14342" max="14342" width="11.28515625" style="3" customWidth="1"/>
    <col min="14343" max="14343" width="11" style="3" customWidth="1"/>
    <col min="14344" max="14344" width="11" style="3" bestFit="1" customWidth="1"/>
    <col min="14345" max="14592" width="9.140625" style="3"/>
    <col min="14593" max="14593" width="5.42578125" style="3" customWidth="1"/>
    <col min="14594" max="14594" width="47.42578125" style="3" customWidth="1"/>
    <col min="14595" max="14595" width="11.85546875" style="3" customWidth="1"/>
    <col min="14596" max="14597" width="11" style="3" bestFit="1" customWidth="1"/>
    <col min="14598" max="14598" width="11.28515625" style="3" customWidth="1"/>
    <col min="14599" max="14599" width="11" style="3" customWidth="1"/>
    <col min="14600" max="14600" width="11" style="3" bestFit="1" customWidth="1"/>
    <col min="14601" max="14848" width="9.140625" style="3"/>
    <col min="14849" max="14849" width="5.42578125" style="3" customWidth="1"/>
    <col min="14850" max="14850" width="47.42578125" style="3" customWidth="1"/>
    <col min="14851" max="14851" width="11.85546875" style="3" customWidth="1"/>
    <col min="14852" max="14853" width="11" style="3" bestFit="1" customWidth="1"/>
    <col min="14854" max="14854" width="11.28515625" style="3" customWidth="1"/>
    <col min="14855" max="14855" width="11" style="3" customWidth="1"/>
    <col min="14856" max="14856" width="11" style="3" bestFit="1" customWidth="1"/>
    <col min="14857" max="15104" width="9.140625" style="3"/>
    <col min="15105" max="15105" width="5.42578125" style="3" customWidth="1"/>
    <col min="15106" max="15106" width="47.42578125" style="3" customWidth="1"/>
    <col min="15107" max="15107" width="11.85546875" style="3" customWidth="1"/>
    <col min="15108" max="15109" width="11" style="3" bestFit="1" customWidth="1"/>
    <col min="15110" max="15110" width="11.28515625" style="3" customWidth="1"/>
    <col min="15111" max="15111" width="11" style="3" customWidth="1"/>
    <col min="15112" max="15112" width="11" style="3" bestFit="1" customWidth="1"/>
    <col min="15113" max="15360" width="9.140625" style="3"/>
    <col min="15361" max="15361" width="5.42578125" style="3" customWidth="1"/>
    <col min="15362" max="15362" width="47.42578125" style="3" customWidth="1"/>
    <col min="15363" max="15363" width="11.85546875" style="3" customWidth="1"/>
    <col min="15364" max="15365" width="11" style="3" bestFit="1" customWidth="1"/>
    <col min="15366" max="15366" width="11.28515625" style="3" customWidth="1"/>
    <col min="15367" max="15367" width="11" style="3" customWidth="1"/>
    <col min="15368" max="15368" width="11" style="3" bestFit="1" customWidth="1"/>
    <col min="15369" max="15616" width="9.140625" style="3"/>
    <col min="15617" max="15617" width="5.42578125" style="3" customWidth="1"/>
    <col min="15618" max="15618" width="47.42578125" style="3" customWidth="1"/>
    <col min="15619" max="15619" width="11.85546875" style="3" customWidth="1"/>
    <col min="15620" max="15621" width="11" style="3" bestFit="1" customWidth="1"/>
    <col min="15622" max="15622" width="11.28515625" style="3" customWidth="1"/>
    <col min="15623" max="15623" width="11" style="3" customWidth="1"/>
    <col min="15624" max="15624" width="11" style="3" bestFit="1" customWidth="1"/>
    <col min="15625" max="15872" width="9.140625" style="3"/>
    <col min="15873" max="15873" width="5.42578125" style="3" customWidth="1"/>
    <col min="15874" max="15874" width="47.42578125" style="3" customWidth="1"/>
    <col min="15875" max="15875" width="11.85546875" style="3" customWidth="1"/>
    <col min="15876" max="15877" width="11" style="3" bestFit="1" customWidth="1"/>
    <col min="15878" max="15878" width="11.28515625" style="3" customWidth="1"/>
    <col min="15879" max="15879" width="11" style="3" customWidth="1"/>
    <col min="15880" max="15880" width="11" style="3" bestFit="1" customWidth="1"/>
    <col min="15881" max="16128" width="9.140625" style="3"/>
    <col min="16129" max="16129" width="5.42578125" style="3" customWidth="1"/>
    <col min="16130" max="16130" width="47.42578125" style="3" customWidth="1"/>
    <col min="16131" max="16131" width="11.85546875" style="3" customWidth="1"/>
    <col min="16132" max="16133" width="11" style="3" bestFit="1" customWidth="1"/>
    <col min="16134" max="16134" width="11.28515625" style="3" customWidth="1"/>
    <col min="16135" max="16135" width="11" style="3" customWidth="1"/>
    <col min="16136" max="16136" width="11" style="3" bestFit="1" customWidth="1"/>
    <col min="16137" max="16384" width="9.140625" style="3"/>
  </cols>
  <sheetData>
    <row r="1" spans="1:11" x14ac:dyDescent="0.25">
      <c r="A1" s="37" t="s">
        <v>0</v>
      </c>
      <c r="B1" s="37"/>
      <c r="C1" s="1"/>
      <c r="D1" s="1"/>
      <c r="E1" s="1"/>
      <c r="F1" s="1"/>
      <c r="G1" s="1"/>
      <c r="H1" s="1"/>
      <c r="I1" s="2" t="s">
        <v>1</v>
      </c>
      <c r="J1" s="2"/>
      <c r="K1" s="2"/>
    </row>
    <row r="2" spans="1:11" ht="27" customHeight="1" x14ac:dyDescent="0.25">
      <c r="A2" s="4" t="s">
        <v>2</v>
      </c>
      <c r="B2" s="5"/>
      <c r="C2" s="5"/>
      <c r="D2" s="5"/>
      <c r="E2" s="5"/>
      <c r="F2" s="5"/>
      <c r="G2" s="5"/>
      <c r="H2" s="5"/>
      <c r="I2" s="5"/>
      <c r="J2" s="5"/>
      <c r="K2" s="5"/>
    </row>
    <row r="3" spans="1:11" s="7" customFormat="1" x14ac:dyDescent="0.25">
      <c r="A3" s="6" t="s">
        <v>3</v>
      </c>
      <c r="B3" s="6"/>
      <c r="C3" s="6"/>
      <c r="D3" s="6"/>
      <c r="E3" s="6"/>
      <c r="F3" s="6"/>
      <c r="G3" s="6"/>
      <c r="H3" s="6"/>
      <c r="I3" s="6"/>
      <c r="J3" s="6"/>
      <c r="K3" s="6"/>
    </row>
    <row r="4" spans="1:11" ht="18" customHeight="1" x14ac:dyDescent="0.25">
      <c r="A4" s="8" t="s">
        <v>4</v>
      </c>
      <c r="B4" s="8"/>
      <c r="C4" s="8"/>
      <c r="D4" s="8"/>
      <c r="E4" s="8"/>
      <c r="F4" s="8"/>
      <c r="G4" s="8"/>
      <c r="H4" s="8"/>
      <c r="I4" s="8"/>
      <c r="J4" s="8"/>
      <c r="K4" s="8"/>
    </row>
    <row r="5" spans="1:11" x14ac:dyDescent="0.25">
      <c r="A5" s="9" t="s">
        <v>5</v>
      </c>
      <c r="B5" s="9" t="s">
        <v>6</v>
      </c>
      <c r="C5" s="9" t="s">
        <v>7</v>
      </c>
      <c r="D5" s="9" t="s">
        <v>8</v>
      </c>
      <c r="E5" s="9"/>
      <c r="F5" s="9" t="s">
        <v>9</v>
      </c>
      <c r="G5" s="9" t="s">
        <v>8</v>
      </c>
      <c r="H5" s="9"/>
      <c r="I5" s="9" t="s">
        <v>10</v>
      </c>
      <c r="J5" s="9"/>
      <c r="K5" s="9"/>
    </row>
    <row r="6" spans="1:11" ht="42.75" x14ac:dyDescent="0.25">
      <c r="A6" s="9"/>
      <c r="B6" s="9"/>
      <c r="C6" s="9"/>
      <c r="D6" s="10" t="s">
        <v>11</v>
      </c>
      <c r="E6" s="10" t="s">
        <v>12</v>
      </c>
      <c r="F6" s="9"/>
      <c r="G6" s="10" t="s">
        <v>11</v>
      </c>
      <c r="H6" s="10" t="s">
        <v>12</v>
      </c>
      <c r="I6" s="10" t="s">
        <v>13</v>
      </c>
      <c r="J6" s="10" t="s">
        <v>11</v>
      </c>
      <c r="K6" s="10" t="s">
        <v>14</v>
      </c>
    </row>
    <row r="7" spans="1:11" ht="26.1" customHeight="1" x14ac:dyDescent="0.25">
      <c r="A7" s="11" t="s">
        <v>15</v>
      </c>
      <c r="B7" s="11" t="s">
        <v>16</v>
      </c>
      <c r="C7" s="11" t="s">
        <v>17</v>
      </c>
      <c r="D7" s="11">
        <v>2</v>
      </c>
      <c r="E7" s="11">
        <v>3</v>
      </c>
      <c r="F7" s="11" t="s">
        <v>18</v>
      </c>
      <c r="G7" s="11">
        <v>5</v>
      </c>
      <c r="H7" s="11">
        <v>6</v>
      </c>
      <c r="I7" s="11" t="s">
        <v>19</v>
      </c>
      <c r="J7" s="11" t="s">
        <v>20</v>
      </c>
      <c r="K7" s="11" t="s">
        <v>21</v>
      </c>
    </row>
    <row r="8" spans="1:11" s="16" customFormat="1" ht="26.1" customHeight="1" x14ac:dyDescent="0.25">
      <c r="A8" s="12"/>
      <c r="B8" s="13" t="s">
        <v>22</v>
      </c>
      <c r="C8" s="14">
        <f t="shared" ref="C8:H8" si="0">C9+C30+C35</f>
        <v>11815381.173999999</v>
      </c>
      <c r="D8" s="14">
        <f t="shared" si="0"/>
        <v>5551072.352</v>
      </c>
      <c r="E8" s="14">
        <f t="shared" si="0"/>
        <v>6264308.8219999997</v>
      </c>
      <c r="F8" s="14">
        <f>F9+F30+F35</f>
        <v>13401244.841000002</v>
      </c>
      <c r="G8" s="14">
        <f t="shared" si="0"/>
        <v>6229294.4670000002</v>
      </c>
      <c r="H8" s="14">
        <f t="shared" si="0"/>
        <v>7171950.3740000008</v>
      </c>
      <c r="I8" s="15">
        <f t="shared" ref="I8:K11" si="1">F8/C8</f>
        <v>1.1342202713264748</v>
      </c>
      <c r="J8" s="15">
        <f t="shared" si="1"/>
        <v>1.1221785759567056</v>
      </c>
      <c r="K8" s="15">
        <f t="shared" si="1"/>
        <v>1.1448909333480497</v>
      </c>
    </row>
    <row r="9" spans="1:11" s="16" customFormat="1" ht="26.1" customHeight="1" x14ac:dyDescent="0.25">
      <c r="A9" s="17" t="s">
        <v>15</v>
      </c>
      <c r="B9" s="18" t="s">
        <v>23</v>
      </c>
      <c r="C9" s="19">
        <f>C10+C20+C24+C25+C26+C29+C28+C27</f>
        <v>8641401</v>
      </c>
      <c r="D9" s="19">
        <f>D10+D20+D24+D25+D26+D29+D28+D27</f>
        <v>3230352</v>
      </c>
      <c r="E9" s="19">
        <f>E10+E20+E24+E25+E26+E29+E28+E27</f>
        <v>5411049</v>
      </c>
      <c r="F9" s="19">
        <f>F10+F20+F24+F25+F26+F29+F28</f>
        <v>9181523.3585340027</v>
      </c>
      <c r="G9" s="19">
        <f>G10+G20+G24+G25+G26+G29+G28</f>
        <v>2963257.8625340001</v>
      </c>
      <c r="H9" s="19">
        <f>H10+H20+H24+H25+H26+H29+H28</f>
        <v>6218265.4960000003</v>
      </c>
      <c r="I9" s="15">
        <f t="shared" si="1"/>
        <v>1.0625040266658152</v>
      </c>
      <c r="J9" s="15">
        <f t="shared" si="1"/>
        <v>0.91731732719344516</v>
      </c>
      <c r="K9" s="15">
        <f t="shared" si="1"/>
        <v>1.1491792988753198</v>
      </c>
    </row>
    <row r="10" spans="1:11" s="16" customFormat="1" ht="26.1" customHeight="1" x14ac:dyDescent="0.25">
      <c r="A10" s="17" t="s">
        <v>24</v>
      </c>
      <c r="B10" s="18" t="s">
        <v>25</v>
      </c>
      <c r="C10" s="19">
        <f t="shared" ref="C10:H10" si="2">C11+C18+C19</f>
        <v>803735</v>
      </c>
      <c r="D10" s="19">
        <f t="shared" si="2"/>
        <v>667185</v>
      </c>
      <c r="E10" s="19">
        <f t="shared" si="2"/>
        <v>136550</v>
      </c>
      <c r="F10" s="19">
        <f>F11+F18+F19</f>
        <v>2016984.991534</v>
      </c>
      <c r="G10" s="19">
        <f>G11+G18+G19</f>
        <v>1271195.1995340001</v>
      </c>
      <c r="H10" s="19">
        <f t="shared" si="2"/>
        <v>745789.7919999999</v>
      </c>
      <c r="I10" s="15">
        <f t="shared" si="1"/>
        <v>2.5095149415342122</v>
      </c>
      <c r="J10" s="15">
        <f t="shared" si="1"/>
        <v>1.905311419672205</v>
      </c>
      <c r="K10" s="15">
        <f t="shared" si="1"/>
        <v>5.4616608714756492</v>
      </c>
    </row>
    <row r="11" spans="1:11" s="24" customFormat="1" ht="26.1" customHeight="1" x14ac:dyDescent="0.25">
      <c r="A11" s="20">
        <v>1</v>
      </c>
      <c r="B11" s="21" t="s">
        <v>26</v>
      </c>
      <c r="C11" s="22">
        <f>D11+E11</f>
        <v>803735</v>
      </c>
      <c r="D11" s="22">
        <f>'[1]51'!C9-E11</f>
        <v>667185</v>
      </c>
      <c r="E11" s="22">
        <f>136550</f>
        <v>136550</v>
      </c>
      <c r="F11" s="22">
        <f>G11+H11</f>
        <v>2012984.991534</v>
      </c>
      <c r="G11" s="22">
        <f>'[2]bieu 62'!$F$11-[3]TH!$M$7</f>
        <v>1267195.1995340001</v>
      </c>
      <c r="H11" s="22">
        <f>'[2]bieu 62'!$G$11+'[2]bieu 62'!$H$11-[3]TH!$P$7</f>
        <v>745789.7919999999</v>
      </c>
      <c r="I11" s="23">
        <f>F11/C11</f>
        <v>2.5045381768045436</v>
      </c>
      <c r="J11" s="23">
        <f t="shared" si="1"/>
        <v>1.8993160810479854</v>
      </c>
      <c r="K11" s="23">
        <f t="shared" si="1"/>
        <v>5.4616608714756492</v>
      </c>
    </row>
    <row r="12" spans="1:11" s="29" customFormat="1" ht="26.1" customHeight="1" x14ac:dyDescent="0.25">
      <c r="A12" s="25"/>
      <c r="B12" s="26" t="s">
        <v>27</v>
      </c>
      <c r="C12" s="27"/>
      <c r="D12" s="27"/>
      <c r="E12" s="27"/>
      <c r="F12" s="27"/>
      <c r="G12" s="27"/>
      <c r="H12" s="27"/>
      <c r="I12" s="28"/>
      <c r="J12" s="28"/>
      <c r="K12" s="28"/>
    </row>
    <row r="13" spans="1:11" s="29" customFormat="1" ht="26.1" customHeight="1" x14ac:dyDescent="0.25">
      <c r="A13" s="25" t="s">
        <v>28</v>
      </c>
      <c r="B13" s="26" t="s">
        <v>29</v>
      </c>
      <c r="C13" s="27">
        <f>D13+E13</f>
        <v>0</v>
      </c>
      <c r="D13" s="27"/>
      <c r="E13" s="27"/>
      <c r="F13" s="27">
        <f>G13+H13</f>
        <v>374702.09399999998</v>
      </c>
      <c r="G13" s="27">
        <f>'[1]B 65'!D14-H13</f>
        <v>171729.43999999997</v>
      </c>
      <c r="H13" s="27">
        <f>'[4]bieu 62'!$G$14+'[4]bieu 62'!$H$14</f>
        <v>202972.65400000001</v>
      </c>
      <c r="I13" s="28"/>
      <c r="J13" s="28"/>
      <c r="K13" s="28"/>
    </row>
    <row r="14" spans="1:11" s="29" customFormat="1" ht="26.1" customHeight="1" x14ac:dyDescent="0.25">
      <c r="A14" s="25" t="s">
        <v>28</v>
      </c>
      <c r="B14" s="26" t="s">
        <v>30</v>
      </c>
      <c r="C14" s="27">
        <f>D14+E14</f>
        <v>0</v>
      </c>
      <c r="D14" s="27"/>
      <c r="E14" s="27"/>
      <c r="F14" s="27">
        <f>G14+H14</f>
        <v>5258.7579999999998</v>
      </c>
      <c r="G14" s="27">
        <f>'[1]B 65'!D15</f>
        <v>5258.7579999999998</v>
      </c>
      <c r="H14" s="27"/>
      <c r="I14" s="28"/>
      <c r="J14" s="28"/>
      <c r="K14" s="28"/>
    </row>
    <row r="15" spans="1:11" s="29" customFormat="1" ht="26.1" customHeight="1" x14ac:dyDescent="0.25">
      <c r="A15" s="25"/>
      <c r="B15" s="26" t="s">
        <v>31</v>
      </c>
      <c r="C15" s="27"/>
      <c r="D15" s="27"/>
      <c r="E15" s="27"/>
      <c r="F15" s="27"/>
      <c r="G15" s="27"/>
      <c r="H15" s="27"/>
      <c r="I15" s="28"/>
      <c r="J15" s="28"/>
      <c r="K15" s="28"/>
    </row>
    <row r="16" spans="1:11" s="29" customFormat="1" ht="26.1" customHeight="1" x14ac:dyDescent="0.25">
      <c r="A16" s="25" t="s">
        <v>28</v>
      </c>
      <c r="B16" s="26" t="s">
        <v>32</v>
      </c>
      <c r="C16" s="27">
        <f>D16+E16</f>
        <v>100000</v>
      </c>
      <c r="D16" s="27">
        <v>41500</v>
      </c>
      <c r="E16" s="27">
        <v>58500</v>
      </c>
      <c r="F16" s="27">
        <f>G16+H16</f>
        <v>59795.597999999998</v>
      </c>
      <c r="G16" s="27"/>
      <c r="H16" s="27">
        <f>'[1]51'!D14-G16</f>
        <v>59795.597999999998</v>
      </c>
      <c r="I16" s="28"/>
      <c r="J16" s="28"/>
      <c r="K16" s="28"/>
    </row>
    <row r="17" spans="1:11" s="29" customFormat="1" ht="26.1" customHeight="1" x14ac:dyDescent="0.25">
      <c r="A17" s="25" t="s">
        <v>28</v>
      </c>
      <c r="B17" s="26" t="s">
        <v>33</v>
      </c>
      <c r="C17" s="27">
        <f>D17+E17</f>
        <v>20000</v>
      </c>
      <c r="D17" s="27">
        <v>1950</v>
      </c>
      <c r="E17" s="27">
        <v>18050</v>
      </c>
      <c r="F17" s="27">
        <f>G17+H17</f>
        <v>16534.654000000002</v>
      </c>
      <c r="G17" s="27">
        <v>1950</v>
      </c>
      <c r="H17" s="27">
        <f>'[1]51'!D15-G17</f>
        <v>14584.654000000002</v>
      </c>
      <c r="I17" s="28"/>
      <c r="J17" s="28"/>
      <c r="K17" s="28"/>
    </row>
    <row r="18" spans="1:11" s="24" customFormat="1" ht="65.25" customHeight="1" x14ac:dyDescent="0.25">
      <c r="A18" s="20">
        <v>2</v>
      </c>
      <c r="B18" s="21" t="s">
        <v>34</v>
      </c>
      <c r="C18" s="22">
        <f>D18+E18</f>
        <v>0</v>
      </c>
      <c r="D18" s="22"/>
      <c r="E18" s="22"/>
      <c r="F18" s="22">
        <f>G18+H18</f>
        <v>1000</v>
      </c>
      <c r="G18" s="22">
        <f>'[4]bieu 62'!$F$25</f>
        <v>1000</v>
      </c>
      <c r="H18" s="22"/>
      <c r="I18" s="23"/>
      <c r="J18" s="23"/>
      <c r="K18" s="23"/>
    </row>
    <row r="19" spans="1:11" s="24" customFormat="1" ht="26.1" customHeight="1" x14ac:dyDescent="0.25">
      <c r="A19" s="20">
        <v>3</v>
      </c>
      <c r="B19" s="21" t="s">
        <v>35</v>
      </c>
      <c r="C19" s="22">
        <f>D19+E19</f>
        <v>0</v>
      </c>
      <c r="D19" s="22"/>
      <c r="E19" s="22"/>
      <c r="F19" s="22">
        <f>G19+H19</f>
        <v>3000</v>
      </c>
      <c r="G19" s="22">
        <f>'[4]bieu 62'!$F$26</f>
        <v>3000</v>
      </c>
      <c r="H19" s="22"/>
      <c r="I19" s="23"/>
      <c r="J19" s="23"/>
      <c r="K19" s="23"/>
    </row>
    <row r="20" spans="1:11" s="16" customFormat="1" ht="26.1" customHeight="1" x14ac:dyDescent="0.25">
      <c r="A20" s="17" t="s">
        <v>36</v>
      </c>
      <c r="B20" s="18" t="s">
        <v>37</v>
      </c>
      <c r="C20" s="19">
        <f>D20+E20</f>
        <v>7596191</v>
      </c>
      <c r="D20" s="19">
        <f>'[1]51'!C18-E20</f>
        <v>2468592</v>
      </c>
      <c r="E20" s="19">
        <f>5127599</f>
        <v>5127599</v>
      </c>
      <c r="F20" s="19">
        <f>G20+H20</f>
        <v>7050084.074000001</v>
      </c>
      <c r="G20" s="19">
        <f>'[2]bieu 62'!$F$28-[3]TH!$N$7</f>
        <v>1592877.58</v>
      </c>
      <c r="H20" s="19">
        <f>'[2]bieu 62'!$G$28+'[2]bieu 62'!$H$28-[3]TH!$Q$7</f>
        <v>5457206.4940000009</v>
      </c>
      <c r="I20" s="15">
        <f>F20/C20</f>
        <v>0.92810779428795309</v>
      </c>
      <c r="J20" s="15">
        <f>G20/D20</f>
        <v>0.64525753141871967</v>
      </c>
      <c r="K20" s="15">
        <f>H20/E20</f>
        <v>1.0642810590297722</v>
      </c>
    </row>
    <row r="21" spans="1:11" s="24" customFormat="1" ht="26.1" customHeight="1" x14ac:dyDescent="0.25">
      <c r="A21" s="20"/>
      <c r="B21" s="26" t="s">
        <v>38</v>
      </c>
      <c r="C21" s="22"/>
      <c r="D21" s="22"/>
      <c r="E21" s="22"/>
      <c r="F21" s="22"/>
      <c r="G21" s="22"/>
      <c r="H21" s="22"/>
      <c r="I21" s="23"/>
      <c r="J21" s="23"/>
      <c r="K21" s="23"/>
    </row>
    <row r="22" spans="1:11" s="29" customFormat="1" ht="26.1" customHeight="1" x14ac:dyDescent="0.25">
      <c r="A22" s="25">
        <v>1</v>
      </c>
      <c r="B22" s="26" t="s">
        <v>29</v>
      </c>
      <c r="C22" s="27">
        <f t="shared" ref="C22:C29" si="3">D22+E22</f>
        <v>3694527</v>
      </c>
      <c r="D22" s="27">
        <f>'[1]51'!C20-E22</f>
        <v>434603</v>
      </c>
      <c r="E22" s="27">
        <v>3259924</v>
      </c>
      <c r="F22" s="27">
        <f>G22+H22</f>
        <v>3564257.3319999999</v>
      </c>
      <c r="G22" s="27">
        <f>'[4]bieu 62'!F31</f>
        <v>274666.989</v>
      </c>
      <c r="H22" s="27">
        <f>'[4]bieu 62'!G31+'[4]bieu 62'!$H$31</f>
        <v>3289590.3429999999</v>
      </c>
      <c r="I22" s="28">
        <f t="shared" ref="I22:K23" si="4">F22/C22</f>
        <v>0.96473982515217782</v>
      </c>
      <c r="J22" s="28">
        <f t="shared" si="4"/>
        <v>0.63199515189724875</v>
      </c>
      <c r="K22" s="28">
        <f t="shared" si="4"/>
        <v>1.009100317369362</v>
      </c>
    </row>
    <row r="23" spans="1:11" s="29" customFormat="1" ht="26.1" customHeight="1" x14ac:dyDescent="0.25">
      <c r="A23" s="25">
        <v>2</v>
      </c>
      <c r="B23" s="26" t="s">
        <v>30</v>
      </c>
      <c r="C23" s="27">
        <f t="shared" si="3"/>
        <v>31405</v>
      </c>
      <c r="D23" s="27">
        <f>'[1]51'!C21-E23</f>
        <v>27905</v>
      </c>
      <c r="E23" s="27">
        <v>3500</v>
      </c>
      <c r="F23" s="27">
        <f t="shared" ref="F23:F29" si="5">G23+H23</f>
        <v>32169.849000000002</v>
      </c>
      <c r="G23" s="27">
        <f>'[4]bieu 62'!F32</f>
        <v>29044.34</v>
      </c>
      <c r="H23" s="27">
        <f>'[4]bieu 62'!G32+'[4]bieu 62'!$H$32</f>
        <v>3125.509</v>
      </c>
      <c r="I23" s="28">
        <f t="shared" si="4"/>
        <v>1.024354370323197</v>
      </c>
      <c r="J23" s="28">
        <f t="shared" si="4"/>
        <v>1.0408292420713134</v>
      </c>
      <c r="K23" s="28">
        <f t="shared" si="4"/>
        <v>0.89300257142857142</v>
      </c>
    </row>
    <row r="24" spans="1:11" s="16" customFormat="1" ht="26.1" customHeight="1" x14ac:dyDescent="0.25">
      <c r="A24" s="17" t="s">
        <v>39</v>
      </c>
      <c r="B24" s="18" t="s">
        <v>40</v>
      </c>
      <c r="C24" s="19">
        <f t="shared" si="3"/>
        <v>800</v>
      </c>
      <c r="D24" s="19">
        <v>800</v>
      </c>
      <c r="E24" s="19"/>
      <c r="F24" s="19">
        <f t="shared" si="5"/>
        <v>19.582999999999998</v>
      </c>
      <c r="G24" s="19">
        <f>'[1]51'!D22</f>
        <v>19.582999999999998</v>
      </c>
      <c r="H24" s="19"/>
      <c r="I24" s="15"/>
      <c r="J24" s="15"/>
      <c r="K24" s="15"/>
    </row>
    <row r="25" spans="1:11" s="16" customFormat="1" ht="26.1" customHeight="1" x14ac:dyDescent="0.25">
      <c r="A25" s="17" t="s">
        <v>41</v>
      </c>
      <c r="B25" s="18" t="s">
        <v>42</v>
      </c>
      <c r="C25" s="19">
        <f t="shared" si="3"/>
        <v>1200</v>
      </c>
      <c r="D25" s="19">
        <v>1200</v>
      </c>
      <c r="E25" s="19"/>
      <c r="F25" s="19">
        <f t="shared" si="5"/>
        <v>1200</v>
      </c>
      <c r="G25" s="19">
        <f>'[1]51'!D23</f>
        <v>1200</v>
      </c>
      <c r="H25" s="19"/>
      <c r="I25" s="15"/>
      <c r="J25" s="15"/>
      <c r="K25" s="15"/>
    </row>
    <row r="26" spans="1:11" s="16" customFormat="1" ht="26.1" customHeight="1" x14ac:dyDescent="0.25">
      <c r="A26" s="17" t="s">
        <v>43</v>
      </c>
      <c r="B26" s="18" t="s">
        <v>44</v>
      </c>
      <c r="C26" s="19">
        <f t="shared" si="3"/>
        <v>174710</v>
      </c>
      <c r="D26" s="19">
        <f>'[1]51'!C24-E26</f>
        <v>67810</v>
      </c>
      <c r="E26" s="19">
        <v>106900</v>
      </c>
      <c r="F26" s="19">
        <f t="shared" si="5"/>
        <v>0</v>
      </c>
      <c r="G26" s="19"/>
      <c r="H26" s="19"/>
      <c r="I26" s="15"/>
      <c r="J26" s="15"/>
      <c r="K26" s="15"/>
    </row>
    <row r="27" spans="1:11" s="16" customFormat="1" ht="26.1" customHeight="1" x14ac:dyDescent="0.25">
      <c r="A27" s="17" t="s">
        <v>45</v>
      </c>
      <c r="B27" s="18" t="s">
        <v>46</v>
      </c>
      <c r="C27" s="19">
        <f t="shared" si="3"/>
        <v>50000</v>
      </c>
      <c r="D27" s="19">
        <v>10000</v>
      </c>
      <c r="E27" s="19">
        <f>'[1]51'!C25-D27</f>
        <v>40000</v>
      </c>
      <c r="F27" s="19">
        <f t="shared" si="5"/>
        <v>0</v>
      </c>
      <c r="G27" s="19"/>
      <c r="H27" s="19"/>
      <c r="I27" s="15"/>
      <c r="J27" s="15"/>
      <c r="K27" s="15"/>
    </row>
    <row r="28" spans="1:11" s="16" customFormat="1" ht="26.1" customHeight="1" x14ac:dyDescent="0.25">
      <c r="A28" s="30" t="s">
        <v>45</v>
      </c>
      <c r="B28" s="31" t="s">
        <v>47</v>
      </c>
      <c r="C28" s="19">
        <f t="shared" si="3"/>
        <v>0</v>
      </c>
      <c r="D28" s="19"/>
      <c r="E28" s="19"/>
      <c r="F28" s="19">
        <f t="shared" si="5"/>
        <v>113234.70999999999</v>
      </c>
      <c r="G28" s="19">
        <f>'[2]bieu 62'!$F$55</f>
        <v>97965.5</v>
      </c>
      <c r="H28" s="19">
        <f>'[2]bieu 62'!$G$55+'[2]bieu 62'!$H$55</f>
        <v>15269.21</v>
      </c>
      <c r="I28" s="15"/>
      <c r="J28" s="15"/>
      <c r="K28" s="15"/>
    </row>
    <row r="29" spans="1:11" s="16" customFormat="1" ht="26.1" customHeight="1" x14ac:dyDescent="0.25">
      <c r="A29" s="17" t="s">
        <v>48</v>
      </c>
      <c r="B29" s="18" t="s">
        <v>49</v>
      </c>
      <c r="C29" s="19">
        <f t="shared" si="3"/>
        <v>14765</v>
      </c>
      <c r="D29" s="19">
        <v>14765</v>
      </c>
      <c r="E29" s="19"/>
      <c r="F29" s="19">
        <f t="shared" si="5"/>
        <v>0</v>
      </c>
      <c r="G29" s="19"/>
      <c r="H29" s="19"/>
      <c r="I29" s="15"/>
      <c r="J29" s="15"/>
      <c r="K29" s="15"/>
    </row>
    <row r="30" spans="1:11" s="16" customFormat="1" ht="26.1" customHeight="1" x14ac:dyDescent="0.25">
      <c r="A30" s="17" t="s">
        <v>16</v>
      </c>
      <c r="B30" s="18" t="s">
        <v>50</v>
      </c>
      <c r="C30" s="19">
        <f t="shared" ref="C30:H30" si="6">C31+C34</f>
        <v>3173980.1739999996</v>
      </c>
      <c r="D30" s="19">
        <f t="shared" si="6"/>
        <v>2320720.352</v>
      </c>
      <c r="E30" s="19">
        <f t="shared" si="6"/>
        <v>853259.82200000004</v>
      </c>
      <c r="F30" s="19">
        <f t="shared" si="6"/>
        <v>2032369.9874660005</v>
      </c>
      <c r="G30" s="19">
        <f t="shared" si="6"/>
        <v>1203828.2514660002</v>
      </c>
      <c r="H30" s="19">
        <f t="shared" si="6"/>
        <v>828541.73600000003</v>
      </c>
      <c r="I30" s="15">
        <f t="shared" ref="I30:K34" si="7">F30/C30</f>
        <v>0.64032220620480806</v>
      </c>
      <c r="J30" s="15">
        <f t="shared" si="7"/>
        <v>0.51873042369303113</v>
      </c>
      <c r="K30" s="15">
        <f t="shared" si="7"/>
        <v>0.97103099740233634</v>
      </c>
    </row>
    <row r="31" spans="1:11" s="16" customFormat="1" ht="26.1" customHeight="1" x14ac:dyDescent="0.25">
      <c r="A31" s="17" t="s">
        <v>24</v>
      </c>
      <c r="B31" s="18" t="s">
        <v>51</v>
      </c>
      <c r="C31" s="19">
        <f t="shared" ref="C31:H31" si="8">C32+C33</f>
        <v>687218.8</v>
      </c>
      <c r="D31" s="19">
        <f t="shared" si="8"/>
        <v>213050.37799999997</v>
      </c>
      <c r="E31" s="19">
        <f t="shared" si="8"/>
        <v>474168.42200000002</v>
      </c>
      <c r="F31" s="19">
        <f t="shared" si="8"/>
        <v>656417.120368</v>
      </c>
      <c r="G31" s="19">
        <f t="shared" si="8"/>
        <v>192669.78436799999</v>
      </c>
      <c r="H31" s="19">
        <f t="shared" si="8"/>
        <v>463747.33600000001</v>
      </c>
      <c r="I31" s="15">
        <f t="shared" si="7"/>
        <v>0.95517922438676006</v>
      </c>
      <c r="J31" s="15">
        <f t="shared" si="7"/>
        <v>0.90433908719936662</v>
      </c>
      <c r="K31" s="15">
        <f t="shared" si="7"/>
        <v>0.97802239559512461</v>
      </c>
    </row>
    <row r="32" spans="1:11" s="24" customFormat="1" ht="26.1" customHeight="1" x14ac:dyDescent="0.25">
      <c r="A32" s="20">
        <v>1</v>
      </c>
      <c r="B32" s="21" t="s">
        <v>52</v>
      </c>
      <c r="C32" s="22">
        <f>D32+E32</f>
        <v>416519</v>
      </c>
      <c r="D32" s="22">
        <f>[3]TH!$E$9</f>
        <v>192790.07799999998</v>
      </c>
      <c r="E32" s="22">
        <f>[3]TH!$H$9</f>
        <v>223728.92200000002</v>
      </c>
      <c r="F32" s="22">
        <f>G32+H32</f>
        <v>395684.23836800002</v>
      </c>
      <c r="G32" s="22">
        <f>[3]TH!$L$9</f>
        <v>176838.82036799999</v>
      </c>
      <c r="H32" s="22">
        <f>[3]TH!$O$9</f>
        <v>218845.41800000001</v>
      </c>
      <c r="I32" s="23">
        <f t="shared" si="7"/>
        <v>0.94997884458572124</v>
      </c>
      <c r="J32" s="23">
        <f t="shared" si="7"/>
        <v>0.9172610032763201</v>
      </c>
      <c r="K32" s="23">
        <f t="shared" si="7"/>
        <v>0.97817222754955202</v>
      </c>
    </row>
    <row r="33" spans="1:11" s="24" customFormat="1" ht="26.1" customHeight="1" x14ac:dyDescent="0.25">
      <c r="A33" s="20">
        <v>2</v>
      </c>
      <c r="B33" s="21" t="s">
        <v>53</v>
      </c>
      <c r="C33" s="22">
        <f>D33+E33</f>
        <v>270699.8</v>
      </c>
      <c r="D33" s="22">
        <f>[5]TH!$E$12</f>
        <v>20260.3</v>
      </c>
      <c r="E33" s="22">
        <f>'[1]51'!C31-D33</f>
        <v>250439.5</v>
      </c>
      <c r="F33" s="22">
        <f>G33+H33</f>
        <v>260732.88200000001</v>
      </c>
      <c r="G33" s="22">
        <f>[3]TH!$L$12</f>
        <v>15830.964</v>
      </c>
      <c r="H33" s="22">
        <f>[3]TH!$O$12</f>
        <v>244901.91800000001</v>
      </c>
      <c r="I33" s="23">
        <f t="shared" si="7"/>
        <v>0.9631809184934752</v>
      </c>
      <c r="J33" s="23">
        <f t="shared" si="7"/>
        <v>0.78137855806676115</v>
      </c>
      <c r="K33" s="23">
        <f t="shared" si="7"/>
        <v>0.97788854393975388</v>
      </c>
    </row>
    <row r="34" spans="1:11" s="16" customFormat="1" ht="26.1" customHeight="1" x14ac:dyDescent="0.25">
      <c r="A34" s="17" t="s">
        <v>36</v>
      </c>
      <c r="B34" s="18" t="s">
        <v>54</v>
      </c>
      <c r="C34" s="19">
        <f>D34+E34</f>
        <v>2486761.3739999998</v>
      </c>
      <c r="D34" s="19">
        <f>[3]TH!$E$13</f>
        <v>2107669.9739999999</v>
      </c>
      <c r="E34" s="19">
        <f>[3]TH!$H$13</f>
        <v>379091.4</v>
      </c>
      <c r="F34" s="19">
        <f>G34+H34</f>
        <v>1375952.8670980004</v>
      </c>
      <c r="G34" s="19">
        <f>[3]TH!$L$13</f>
        <v>1011158.4670980002</v>
      </c>
      <c r="H34" s="19">
        <f>[3]TH!$O$13</f>
        <v>364794.4</v>
      </c>
      <c r="I34" s="15">
        <f t="shared" si="7"/>
        <v>0.55331117874199398</v>
      </c>
      <c r="J34" s="15">
        <f t="shared" si="7"/>
        <v>0.47975180154936359</v>
      </c>
      <c r="K34" s="15">
        <f t="shared" si="7"/>
        <v>0.96228613996519041</v>
      </c>
    </row>
    <row r="35" spans="1:11" s="16" customFormat="1" ht="26.1" customHeight="1" x14ac:dyDescent="0.25">
      <c r="A35" s="17" t="s">
        <v>55</v>
      </c>
      <c r="B35" s="18" t="s">
        <v>56</v>
      </c>
      <c r="C35" s="19"/>
      <c r="D35" s="19"/>
      <c r="E35" s="19"/>
      <c r="F35" s="19">
        <f>G35+H35</f>
        <v>2187351.4950000001</v>
      </c>
      <c r="G35" s="19">
        <f>'[2]bieu 62'!$F$45</f>
        <v>2062208.3529999999</v>
      </c>
      <c r="H35" s="19">
        <f>'[4]bieu 62'!$G$45+'[4]bieu 62'!$H$45</f>
        <v>125143.14199999999</v>
      </c>
      <c r="I35" s="15"/>
      <c r="J35" s="15"/>
      <c r="K35" s="15"/>
    </row>
    <row r="36" spans="1:11" ht="26.1" customHeight="1" x14ac:dyDescent="0.25">
      <c r="A36" s="32"/>
      <c r="B36" s="33"/>
      <c r="C36" s="34"/>
      <c r="D36" s="34"/>
      <c r="E36" s="34"/>
      <c r="F36" s="34"/>
      <c r="G36" s="34"/>
      <c r="H36" s="34"/>
      <c r="I36" s="35"/>
      <c r="J36" s="35"/>
      <c r="K36" s="35"/>
    </row>
  </sheetData>
  <mergeCells count="12">
    <mergeCell ref="I5:K5"/>
    <mergeCell ref="I1:K1"/>
    <mergeCell ref="A2:K2"/>
    <mergeCell ref="A3:K3"/>
    <mergeCell ref="A4:K4"/>
    <mergeCell ref="A5:A6"/>
    <mergeCell ref="B5:B6"/>
    <mergeCell ref="C5:C6"/>
    <mergeCell ref="D5:E5"/>
    <mergeCell ref="F5:F6"/>
    <mergeCell ref="G5:H5"/>
    <mergeCell ref="A1:B1"/>
  </mergeCells>
  <pageMargins left="0.24" right="0.2" top="0.59" bottom="0.64" header="0.3" footer="0.2"/>
  <pageSetup paperSize="9" orientation="landscape" verticalDpi="0"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6DEBC7-7698-45B9-85DE-7D6D01F91E17}"/>
</file>

<file path=customXml/itemProps2.xml><?xml version="1.0" encoding="utf-8"?>
<ds:datastoreItem xmlns:ds="http://schemas.openxmlformats.org/officeDocument/2006/customXml" ds:itemID="{D12E6EE5-660A-4525-B0F9-2953D4CAAD62}"/>
</file>

<file path=customXml/itemProps3.xml><?xml version="1.0" encoding="utf-8"?>
<ds:datastoreItem xmlns:ds="http://schemas.openxmlformats.org/officeDocument/2006/customXml" ds:itemID="{A968C04B-284F-491B-B869-98DA386327C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64</vt:lpstr>
      <vt:lpstr>'64'!Print_Titles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STC Nguyen Thi The Nhan</dc:creator>
  <cp:lastModifiedBy>STC Nguyen Thi The Nhan</cp:lastModifiedBy>
  <cp:lastPrinted>2020-03-04T04:07:43Z</cp:lastPrinted>
  <dcterms:created xsi:type="dcterms:W3CDTF">2020-03-02T03:08:55Z</dcterms:created>
  <dcterms:modified xsi:type="dcterms:W3CDTF">2020-03-04T04:07:52Z</dcterms:modified>
</cp:coreProperties>
</file>