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19200" windowHeight="113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14" i="1" l="1"/>
  <c r="Q14" i="1"/>
  <c r="O15" i="1"/>
  <c r="Q15" i="1"/>
  <c r="O16" i="1"/>
  <c r="P16" i="1"/>
  <c r="Q16" i="1"/>
  <c r="O17" i="1"/>
  <c r="Q17" i="1"/>
  <c r="O18" i="1"/>
  <c r="P18" i="1"/>
  <c r="Q18" i="1"/>
  <c r="O19" i="1"/>
  <c r="Q19" i="1"/>
  <c r="O20" i="1"/>
  <c r="Q20" i="1"/>
  <c r="O21" i="1"/>
  <c r="P21" i="1"/>
  <c r="Q21" i="1"/>
  <c r="O22" i="1"/>
  <c r="P22" i="1"/>
  <c r="Q22" i="1"/>
  <c r="O23" i="1"/>
  <c r="Q23" i="1"/>
  <c r="O24" i="1"/>
  <c r="P24" i="1"/>
  <c r="Q24" i="1"/>
  <c r="O25" i="1"/>
  <c r="Q25" i="1"/>
  <c r="O26" i="1"/>
  <c r="P26" i="1"/>
  <c r="Q26" i="1"/>
  <c r="O27" i="1"/>
  <c r="P27" i="1"/>
  <c r="Q27" i="1"/>
  <c r="O28" i="1"/>
  <c r="Q28" i="1"/>
  <c r="O29" i="1"/>
  <c r="P29" i="1"/>
  <c r="Q29" i="1"/>
  <c r="O30" i="1"/>
  <c r="P30" i="1"/>
  <c r="Q30" i="1"/>
  <c r="O31" i="1"/>
  <c r="Q31" i="1"/>
  <c r="O32" i="1"/>
  <c r="Q32" i="1"/>
  <c r="O33" i="1"/>
  <c r="Q33" i="1"/>
  <c r="O34" i="1"/>
  <c r="Q34" i="1"/>
  <c r="O35" i="1"/>
  <c r="Q35" i="1"/>
  <c r="O36" i="1"/>
  <c r="Q36" i="1"/>
  <c r="O37" i="1"/>
  <c r="Q37" i="1"/>
  <c r="O38" i="1"/>
  <c r="Q38" i="1"/>
  <c r="O39" i="1"/>
  <c r="Q39" i="1"/>
  <c r="O40" i="1"/>
  <c r="Q40" i="1"/>
  <c r="O41" i="1"/>
  <c r="Q41" i="1"/>
  <c r="O42" i="1"/>
  <c r="Q42" i="1"/>
  <c r="O43" i="1"/>
  <c r="Q43" i="1"/>
  <c r="O44" i="1"/>
  <c r="Q44" i="1"/>
  <c r="O45" i="1"/>
  <c r="Q45" i="1"/>
  <c r="O46" i="1"/>
  <c r="Q46" i="1"/>
  <c r="O47" i="1"/>
  <c r="Q47" i="1"/>
  <c r="O48" i="1"/>
  <c r="Q48" i="1"/>
  <c r="O49" i="1"/>
  <c r="Q49" i="1"/>
  <c r="O50" i="1"/>
  <c r="Q50" i="1"/>
  <c r="O51" i="1"/>
  <c r="Q51" i="1"/>
  <c r="O52" i="1"/>
  <c r="Q52" i="1"/>
  <c r="O53" i="1"/>
  <c r="Q53" i="1"/>
  <c r="O54" i="1"/>
  <c r="Q54" i="1"/>
  <c r="O55" i="1"/>
  <c r="Q55" i="1"/>
  <c r="O56" i="1"/>
  <c r="Q56" i="1"/>
  <c r="O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O63" i="1"/>
  <c r="P63" i="1"/>
  <c r="Q63" i="1"/>
  <c r="O64" i="1"/>
  <c r="P64" i="1"/>
  <c r="O66" i="1"/>
  <c r="Q66" i="1"/>
  <c r="O67" i="1"/>
  <c r="Q67" i="1"/>
  <c r="O70" i="1"/>
  <c r="Q70" i="1"/>
  <c r="O71" i="1"/>
  <c r="P71" i="1"/>
  <c r="O72" i="1"/>
  <c r="P72" i="1"/>
  <c r="O73" i="1"/>
  <c r="P73" i="1"/>
  <c r="O74" i="1"/>
  <c r="P74" i="1"/>
  <c r="O76" i="1"/>
  <c r="P76" i="1"/>
  <c r="O77" i="1"/>
  <c r="P77" i="1"/>
  <c r="O78" i="1"/>
  <c r="P78" i="1"/>
  <c r="O79" i="1"/>
  <c r="Q79" i="1"/>
  <c r="G8" i="1"/>
  <c r="G9" i="1"/>
  <c r="P9" i="1" s="1"/>
  <c r="O9" i="1"/>
  <c r="Q9" i="1"/>
  <c r="O10" i="1"/>
  <c r="Q10" i="1"/>
  <c r="O11" i="1"/>
  <c r="Q11" i="1"/>
  <c r="O12" i="1"/>
  <c r="Q12" i="1"/>
  <c r="O13" i="1"/>
  <c r="P13" i="1"/>
  <c r="Q13" i="1"/>
  <c r="Q8" i="1"/>
  <c r="O8" i="1"/>
  <c r="F9" i="1"/>
  <c r="F8" i="1" s="1"/>
  <c r="F4" i="1" s="1"/>
  <c r="F70" i="1"/>
  <c r="P8" i="1"/>
  <c r="H8" i="1"/>
  <c r="D8" i="1"/>
  <c r="E8" i="1"/>
  <c r="I8" i="1"/>
  <c r="J8" i="1"/>
  <c r="K8" i="1"/>
  <c r="L8" i="1"/>
  <c r="M8" i="1"/>
  <c r="N8" i="1"/>
  <c r="C8" i="1"/>
  <c r="D9" i="1"/>
  <c r="E9" i="1"/>
  <c r="H9" i="1"/>
  <c r="I9" i="1"/>
  <c r="J9" i="1"/>
  <c r="K9" i="1"/>
  <c r="L9" i="1"/>
  <c r="M9" i="1"/>
  <c r="N9" i="1"/>
  <c r="C9" i="1" l="1"/>
</calcChain>
</file>

<file path=xl/sharedStrings.xml><?xml version="1.0" encoding="utf-8"?>
<sst xmlns="http://schemas.openxmlformats.org/spreadsheetml/2006/main" count="110" uniqueCount="96">
  <si>
    <t>Đơn vị: Triệu đồng</t>
  </si>
  <si>
    <t>STT</t>
  </si>
  <si>
    <t>I</t>
  </si>
  <si>
    <t>II</t>
  </si>
  <si>
    <t>III</t>
  </si>
  <si>
    <t>IV</t>
  </si>
  <si>
    <t>V</t>
  </si>
  <si>
    <t>SO SÁNH (%)</t>
  </si>
  <si>
    <t>VI</t>
  </si>
  <si>
    <t>DỰ TOÁN</t>
  </si>
  <si>
    <t>TÊN ĐƠN VỊ</t>
  </si>
  <si>
    <t>TỔNG SỐ</t>
  </si>
  <si>
    <t>CHI TRẢ NỢ LÃI CÁC KHOẢN DO CHÍNH QUYỀN ĐỊA PHƯƠNG VAY</t>
  </si>
  <si>
    <t>CHI BỔ SUNG QUỸ DỰ TRỮ TÀI CHÍNH</t>
  </si>
  <si>
    <t>CHI TẠO NGUỒN, ĐIỀU CHỈNH TIỀN LƯƠNG</t>
  </si>
  <si>
    <t>CHI CHƯƠNG TRÌNH MTQG</t>
  </si>
  <si>
    <t>CHI CHUYỂN NGUỒN SANG NGÂN SÁCH NĂM SAU</t>
  </si>
  <si>
    <t>TỔNG SỔ</t>
  </si>
  <si>
    <t>CHI ĐẨU TƯ PHÁT TRIỂN</t>
  </si>
  <si>
    <t>CHI THƯỜNG XUYÊN</t>
  </si>
  <si>
    <t>CÁC CƠ QUAN, TỔ CHỨC</t>
  </si>
  <si>
    <t>VII</t>
  </si>
  <si>
    <t>(Quyết toán đã được Hội đồng nhân dân phê chuẩn)</t>
  </si>
  <si>
    <t>QUYẾT TOÁN</t>
  </si>
  <si>
    <t>Biểu số 66/CK-NSNN</t>
  </si>
  <si>
    <t>CHI ĐẦU TƯ PHÁT TRIỂN  (KHÔNG KỂ CHƯƠNG TRÌNH MTQG)</t>
  </si>
  <si>
    <t>CHI THƯỜNG XUYÊN (KHÔNG KỂ CHƯƠNG TRÌNH MTQG)</t>
  </si>
  <si>
    <t>Văn phòng Hội đồng nhân dân tỉnh</t>
  </si>
  <si>
    <t>Văn phòng UBND tỉnh</t>
  </si>
  <si>
    <t>Sở Ngoại vụ</t>
  </si>
  <si>
    <t>Sở Nông nghiệp &amp; PTNT</t>
  </si>
  <si>
    <t>Sở Kế hoạch và Đầu tư</t>
  </si>
  <si>
    <t>Sở Tư pháp</t>
  </si>
  <si>
    <t>Sở Công thương</t>
  </si>
  <si>
    <t xml:space="preserve"> +Ghi thu, ghi chi</t>
  </si>
  <si>
    <t>Sở Khoa học và Công nghệ</t>
  </si>
  <si>
    <t>Sở Tài chính</t>
  </si>
  <si>
    <t>Sở Xây dựng</t>
  </si>
  <si>
    <t>Sở Giao thông vận tải</t>
  </si>
  <si>
    <t>Sở Giáo dục và Đào tạo</t>
  </si>
  <si>
    <t>Sở Y tế</t>
  </si>
  <si>
    <t>Sở Lao động Thương binh và Xã hội</t>
  </si>
  <si>
    <t>Sở Văn hóa, thể thao, du lịch</t>
  </si>
  <si>
    <t>Sở Tài nguyên Môi trường</t>
  </si>
  <si>
    <t>Sở Thông tin và Truyền thông</t>
  </si>
  <si>
    <t>Sở Nội vụ</t>
  </si>
  <si>
    <t>Thanh Tra tỉnh</t>
  </si>
  <si>
    <t>Ban Quản lý khu kinh tế</t>
  </si>
  <si>
    <t>Mặt Trận Tổ quốc</t>
  </si>
  <si>
    <t>Tỉnh Đoàn</t>
  </si>
  <si>
    <t>Hội Liên hiệp Phụ nữ</t>
  </si>
  <si>
    <t>Hội Nông dân</t>
  </si>
  <si>
    <t>Hội Cựu chiến binh</t>
  </si>
  <si>
    <t>Liên Minh hợp tác xã</t>
  </si>
  <si>
    <t>Liên hiệp các Hội Khoa học kỹ thuật</t>
  </si>
  <si>
    <t>Liên hiệp các tổ chức hữu nghị</t>
  </si>
  <si>
    <t>Hội Liên hiệp Văn học Nghệ thuật</t>
  </si>
  <si>
    <t>Hội Nhà báo</t>
  </si>
  <si>
    <t>Hội Luật gia</t>
  </si>
  <si>
    <t>Hội Chữ thập đỏ</t>
  </si>
  <si>
    <t>Ban Đại diện Hội người cao tuổi</t>
  </si>
  <si>
    <t>Hội Người mù</t>
  </si>
  <si>
    <t>Hội Đông Y</t>
  </si>
  <si>
    <t>Hội Nạn nhân chất độc da cam</t>
  </si>
  <si>
    <t>Hội Khuyến học</t>
  </si>
  <si>
    <t>Hội bảo vệ QLNTD</t>
  </si>
  <si>
    <t>Hội Thân nhân kiều bào</t>
  </si>
  <si>
    <t>Hội Cựu giáo chức</t>
  </si>
  <si>
    <t>Đài phát thanh truyền hình</t>
  </si>
  <si>
    <t>Trường Chính trị</t>
  </si>
  <si>
    <t>Ban QLDA ĐTXD công trình dân dụng &amp; CN</t>
  </si>
  <si>
    <t>Văn phòng Tỉnh Ủy</t>
  </si>
  <si>
    <t>Công an tỉnh</t>
  </si>
  <si>
    <t xml:space="preserve">BCH Quân sự </t>
  </si>
  <si>
    <t>BCH Quân sự (vốn chuẩn bị động viên)</t>
  </si>
  <si>
    <t xml:space="preserve">Bộ CH Bộ đội Biên phòng </t>
  </si>
  <si>
    <t>Viện Kiểm sát Nhân dân tỉnh</t>
  </si>
  <si>
    <t>Tòa án Nhân dân tỉnh</t>
  </si>
  <si>
    <t>Cục Thi hành án</t>
  </si>
  <si>
    <t>Câu lạc bộ hưu trí</t>
  </si>
  <si>
    <t>Bảo hiểm xã hội tỉnh Long An</t>
  </si>
  <si>
    <t>Quỹ bảo trì đường bộ</t>
  </si>
  <si>
    <t>Các đơn vị khác</t>
  </si>
  <si>
    <t>Trung tâm Phát triển Quỹ đất tỉnh</t>
  </si>
  <si>
    <t>Bệnh Viện Đa khoa tỉnh Long An</t>
  </si>
  <si>
    <t xml:space="preserve">Trường Cao đẳng Nghề LA </t>
  </si>
  <si>
    <t>Các huyện, Thị xã Kiến Tường, Thành phố Tân An</t>
  </si>
  <si>
    <t>Ghi thu-ghi chi tiền sử dụng đất, tiền thuê đất</t>
  </si>
  <si>
    <t>Cấp vốn ủy thác Ngân hàng chính sách xã hội</t>
  </si>
  <si>
    <t>Trích lập Quỹ Hỗ trợ Hội Nông dân</t>
  </si>
  <si>
    <t>Trích lập Quỹ Hỗ trợ phát triển Hợp tác xã</t>
  </si>
  <si>
    <t>CHI TRẢ NỢ DO CHÍNH QUYỀN ĐỊA PHƯƠNG VAY</t>
  </si>
  <si>
    <t>DỰ PHÒNG NGÂN SÁCH</t>
  </si>
  <si>
    <t>CHI BỔ SUNG CÓ MỤC TIÊU CHO NGÂN SÁCH CẤP DƯỚI</t>
  </si>
  <si>
    <t>UBND TỈNH LONG AN</t>
  </si>
  <si>
    <t>QUYẾT TOÁN CHI NGÂN SÁCH CẤP TỈNH CHO TỪNG CƠ QUAN, TỔ CHỨC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</si>
</sst>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,###,###"/>
    <numFmt numFmtId="167" formatCode="#,###;\-#,###;&quot;&quot;;_(@_)"/>
  </numFmts>
  <fonts count="27" x14ac:knownFonts="1">
    <font>
      <sz val="11"/>
      <color theme="1"/>
      <name val="Calibri"/>
      <family val="2"/>
      <scheme val="minor"/>
    </font>
    <font>
      <sz val="12"/>
      <name val=".VnArial Narrow"/>
      <family val="2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3"/>
      <name val=".VnTime"/>
      <family val="2"/>
    </font>
    <font>
      <sz val="11"/>
      <name val="Times New Roman"/>
      <family val="1"/>
      <charset val="163"/>
    </font>
    <font>
      <sz val="10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.5"/>
      <name val="Times New Roman"/>
      <family val="1"/>
    </font>
    <font>
      <sz val="11.5"/>
      <color theme="1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1" fillId="0" borderId="0"/>
    <xf numFmtId="0" fontId="12" fillId="0" borderId="0"/>
    <xf numFmtId="0" fontId="2" fillId="0" borderId="0"/>
    <xf numFmtId="0" fontId="19" fillId="0" borderId="0"/>
    <xf numFmtId="0" fontId="11" fillId="0" borderId="0"/>
    <xf numFmtId="0" fontId="14" fillId="0" borderId="0"/>
    <xf numFmtId="0" fontId="1" fillId="0" borderId="0"/>
    <xf numFmtId="9" fontId="24" fillId="0" borderId="0" applyFont="0" applyFill="0" applyBorder="0" applyAlignment="0" applyProtection="0"/>
  </cellStyleXfs>
  <cellXfs count="92">
    <xf numFmtId="0" fontId="0" fillId="0" borderId="0" xfId="0"/>
    <xf numFmtId="0" fontId="9" fillId="0" borderId="0" xfId="4" applyFont="1" applyFill="1"/>
    <xf numFmtId="0" fontId="3" fillId="0" borderId="0" xfId="4" applyFont="1" applyFill="1"/>
    <xf numFmtId="0" fontId="3" fillId="0" borderId="0" xfId="4" applyFont="1" applyFill="1" applyAlignment="1">
      <alignment horizontal="centerContinuous"/>
    </xf>
    <xf numFmtId="0" fontId="4" fillId="0" borderId="0" xfId="4" applyFont="1" applyFill="1" applyAlignment="1">
      <alignment horizontal="centerContinuous"/>
    </xf>
    <xf numFmtId="0" fontId="7" fillId="0" borderId="0" xfId="4" applyFont="1" applyFill="1" applyAlignment="1">
      <alignment horizontal="centerContinuous"/>
    </xf>
    <xf numFmtId="0" fontId="10" fillId="0" borderId="0" xfId="4" applyFont="1" applyFill="1" applyAlignment="1">
      <alignment horizontal="centerContinuous"/>
    </xf>
    <xf numFmtId="0" fontId="8" fillId="0" borderId="0" xfId="4" applyFont="1" applyFill="1" applyAlignment="1">
      <alignment horizontal="left"/>
    </xf>
    <xf numFmtId="0" fontId="5" fillId="0" borderId="0" xfId="4" applyFont="1" applyFill="1" applyBorder="1" applyAlignment="1">
      <alignment horizontal="right"/>
    </xf>
    <xf numFmtId="0" fontId="3" fillId="0" borderId="0" xfId="4" applyFont="1" applyFill="1" applyAlignment="1">
      <alignment horizontal="right"/>
    </xf>
    <xf numFmtId="0" fontId="7" fillId="0" borderId="0" xfId="4" applyFont="1" applyFill="1" applyAlignment="1">
      <alignment horizontal="right"/>
    </xf>
    <xf numFmtId="0" fontId="8" fillId="0" borderId="0" xfId="4" applyFont="1" applyFill="1" applyBorder="1" applyAlignment="1"/>
    <xf numFmtId="0" fontId="4" fillId="0" borderId="0" xfId="0" applyFont="1" applyFill="1" applyAlignment="1"/>
    <xf numFmtId="0" fontId="3" fillId="0" borderId="0" xfId="0" applyFont="1" applyFill="1"/>
    <xf numFmtId="0" fontId="8" fillId="0" borderId="0" xfId="0" applyFont="1" applyFill="1"/>
    <xf numFmtId="0" fontId="4" fillId="0" borderId="0" xfId="0" applyFont="1" applyFill="1" applyAlignment="1">
      <alignment horizontal="right"/>
    </xf>
    <xf numFmtId="0" fontId="3" fillId="0" borderId="1" xfId="0" applyFont="1" applyFill="1" applyBorder="1"/>
    <xf numFmtId="166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Fill="1"/>
    <xf numFmtId="166" fontId="6" fillId="0" borderId="0" xfId="0" applyNumberFormat="1" applyFont="1" applyFill="1" applyAlignment="1">
      <alignment vertical="center" wrapText="1"/>
    </xf>
    <xf numFmtId="166" fontId="16" fillId="0" borderId="4" xfId="0" applyNumberFormat="1" applyFont="1" applyFill="1" applyBorder="1" applyAlignment="1" applyProtection="1">
      <alignment horizontal="center" vertical="center"/>
    </xf>
    <xf numFmtId="166" fontId="6" fillId="0" borderId="4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66" fontId="6" fillId="0" borderId="1" xfId="0" applyNumberFormat="1" applyFont="1" applyFill="1" applyBorder="1" applyAlignment="1" applyProtection="1">
      <alignment horizontal="center" vertical="center"/>
    </xf>
    <xf numFmtId="166" fontId="6" fillId="0" borderId="1" xfId="0" applyNumberFormat="1" applyFont="1" applyFill="1" applyBorder="1" applyAlignment="1" applyProtection="1">
      <alignment vertical="center" wrapText="1"/>
    </xf>
    <xf numFmtId="0" fontId="18" fillId="0" borderId="1" xfId="0" applyFont="1" applyFill="1" applyBorder="1"/>
    <xf numFmtId="0" fontId="18" fillId="0" borderId="0" xfId="0" applyFont="1" applyFill="1"/>
    <xf numFmtId="166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/>
    <xf numFmtId="166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166" fontId="6" fillId="0" borderId="2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left" wrapText="1"/>
    </xf>
    <xf numFmtId="3" fontId="6" fillId="0" borderId="1" xfId="0" applyNumberFormat="1" applyFont="1" applyFill="1" applyBorder="1"/>
    <xf numFmtId="3" fontId="15" fillId="0" borderId="1" xfId="0" applyNumberFormat="1" applyFont="1" applyFill="1" applyBorder="1"/>
    <xf numFmtId="3" fontId="6" fillId="0" borderId="11" xfId="0" applyNumberFormat="1" applyFont="1" applyFill="1" applyBorder="1"/>
    <xf numFmtId="3" fontId="15" fillId="0" borderId="11" xfId="0" applyNumberFormat="1" applyFont="1" applyFill="1" applyBorder="1"/>
    <xf numFmtId="3" fontId="3" fillId="0" borderId="1" xfId="0" applyNumberFormat="1" applyFont="1" applyFill="1" applyBorder="1"/>
    <xf numFmtId="3" fontId="3" fillId="0" borderId="1" xfId="0" applyNumberFormat="1" applyFont="1" applyFill="1" applyBorder="1" applyAlignment="1">
      <alignment wrapText="1"/>
    </xf>
    <xf numFmtId="3" fontId="3" fillId="0" borderId="1" xfId="0" applyNumberFormat="1" applyFont="1" applyFill="1" applyBorder="1" applyAlignment="1"/>
    <xf numFmtId="3" fontId="3" fillId="0" borderId="7" xfId="0" applyNumberFormat="1" applyFont="1" applyFill="1" applyBorder="1" applyAlignment="1">
      <alignment wrapText="1"/>
    </xf>
    <xf numFmtId="3" fontId="6" fillId="0" borderId="12" xfId="0" applyNumberFormat="1" applyFont="1" applyFill="1" applyBorder="1"/>
    <xf numFmtId="3" fontId="15" fillId="0" borderId="12" xfId="0" applyNumberFormat="1" applyFont="1" applyFill="1" applyBorder="1"/>
    <xf numFmtId="3" fontId="6" fillId="0" borderId="7" xfId="0" applyNumberFormat="1" applyFont="1" applyFill="1" applyBorder="1"/>
    <xf numFmtId="3" fontId="15" fillId="0" borderId="7" xfId="0" applyNumberFormat="1" applyFont="1" applyFill="1" applyBorder="1"/>
    <xf numFmtId="3" fontId="3" fillId="0" borderId="11" xfId="0" applyNumberFormat="1" applyFont="1" applyFill="1" applyBorder="1" applyAlignment="1">
      <alignment wrapText="1"/>
    </xf>
    <xf numFmtId="3" fontId="3" fillId="0" borderId="12" xfId="0" applyNumberFormat="1" applyFont="1" applyFill="1" applyBorder="1"/>
    <xf numFmtId="3" fontId="20" fillId="0" borderId="7" xfId="0" applyNumberFormat="1" applyFont="1" applyFill="1" applyBorder="1" applyAlignment="1">
      <alignment vertical="center"/>
    </xf>
    <xf numFmtId="3" fontId="21" fillId="0" borderId="7" xfId="0" applyNumberFormat="1" applyFont="1" applyFill="1" applyBorder="1" applyAlignment="1">
      <alignment vertical="center"/>
    </xf>
    <xf numFmtId="3" fontId="20" fillId="0" borderId="11" xfId="0" applyNumberFormat="1" applyFont="1" applyFill="1" applyBorder="1" applyAlignment="1">
      <alignment vertical="center"/>
    </xf>
    <xf numFmtId="3" fontId="21" fillId="0" borderId="11" xfId="0" applyNumberFormat="1" applyFont="1" applyFill="1" applyBorder="1" applyAlignment="1">
      <alignment vertical="center"/>
    </xf>
    <xf numFmtId="3" fontId="3" fillId="0" borderId="11" xfId="0" applyNumberFormat="1" applyFont="1" applyFill="1" applyBorder="1"/>
    <xf numFmtId="3" fontId="3" fillId="0" borderId="11" xfId="0" applyNumberFormat="1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20" fillId="0" borderId="1" xfId="0" applyNumberFormat="1" applyFont="1" applyFill="1" applyBorder="1" applyAlignment="1">
      <alignment vertical="center"/>
    </xf>
    <xf numFmtId="3" fontId="21" fillId="0" borderId="1" xfId="0" applyNumberFormat="1" applyFont="1" applyFill="1" applyBorder="1" applyAlignment="1">
      <alignment vertical="center"/>
    </xf>
    <xf numFmtId="3" fontId="20" fillId="0" borderId="11" xfId="0" applyNumberFormat="1" applyFont="1" applyFill="1" applyBorder="1" applyAlignment="1"/>
    <xf numFmtId="3" fontId="22" fillId="0" borderId="1" xfId="0" applyNumberFormat="1" applyFont="1" applyFill="1" applyBorder="1"/>
    <xf numFmtId="3" fontId="22" fillId="0" borderId="11" xfId="0" applyNumberFormat="1" applyFont="1" applyFill="1" applyBorder="1"/>
    <xf numFmtId="3" fontId="6" fillId="0" borderId="11" xfId="0" applyNumberFormat="1" applyFont="1" applyFill="1" applyBorder="1" applyAlignment="1">
      <alignment wrapText="1"/>
    </xf>
    <xf numFmtId="3" fontId="23" fillId="0" borderId="1" xfId="0" applyNumberFormat="1" applyFont="1" applyFill="1" applyBorder="1"/>
    <xf numFmtId="3" fontId="6" fillId="0" borderId="1" xfId="0" applyNumberFormat="1" applyFont="1" applyFill="1" applyBorder="1" applyAlignment="1">
      <alignment wrapText="1"/>
    </xf>
    <xf numFmtId="166" fontId="1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166" fontId="15" fillId="0" borderId="5" xfId="0" applyNumberFormat="1" applyFont="1" applyFill="1" applyBorder="1" applyAlignment="1" applyProtection="1">
      <alignment horizontal="center" vertical="center" wrapText="1"/>
    </xf>
    <xf numFmtId="166" fontId="15" fillId="0" borderId="7" xfId="0" applyNumberFormat="1" applyFont="1" applyFill="1" applyBorder="1" applyAlignment="1" applyProtection="1">
      <alignment horizontal="center" vertical="center" wrapText="1"/>
    </xf>
    <xf numFmtId="166" fontId="15" fillId="0" borderId="6" xfId="0" applyNumberFormat="1" applyFont="1" applyFill="1" applyBorder="1" applyAlignment="1" applyProtection="1">
      <alignment horizontal="center" vertical="center" wrapText="1"/>
    </xf>
    <xf numFmtId="0" fontId="15" fillId="0" borderId="8" xfId="4" applyFont="1" applyFill="1" applyBorder="1" applyAlignment="1">
      <alignment horizontal="center" vertical="center"/>
    </xf>
    <xf numFmtId="0" fontId="15" fillId="0" borderId="9" xfId="4" applyFont="1" applyFill="1" applyBorder="1" applyAlignment="1">
      <alignment horizontal="center" vertical="center"/>
    </xf>
    <xf numFmtId="0" fontId="15" fillId="0" borderId="10" xfId="4" applyFont="1" applyFill="1" applyBorder="1" applyAlignment="1">
      <alignment horizontal="center" vertical="center"/>
    </xf>
    <xf numFmtId="166" fontId="15" fillId="0" borderId="3" xfId="0" applyNumberFormat="1" applyFont="1" applyFill="1" applyBorder="1" applyAlignment="1" applyProtection="1">
      <alignment horizontal="center" vertical="center" wrapText="1"/>
    </xf>
    <xf numFmtId="166" fontId="15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right" vertical="center"/>
    </xf>
    <xf numFmtId="3" fontId="25" fillId="0" borderId="1" xfId="0" applyNumberFormat="1" applyFont="1" applyFill="1" applyBorder="1"/>
    <xf numFmtId="166" fontId="9" fillId="0" borderId="0" xfId="4" applyNumberFormat="1" applyFont="1" applyFill="1"/>
    <xf numFmtId="3" fontId="15" fillId="0" borderId="1" xfId="0" applyNumberFormat="1" applyFont="1" applyFill="1" applyBorder="1" applyAlignment="1"/>
    <xf numFmtId="3" fontId="15" fillId="0" borderId="11" xfId="0" applyNumberFormat="1" applyFont="1" applyFill="1" applyBorder="1" applyAlignment="1"/>
    <xf numFmtId="3" fontId="21" fillId="0" borderId="11" xfId="0" applyNumberFormat="1" applyFont="1" applyFill="1" applyBorder="1" applyAlignment="1"/>
    <xf numFmtId="3" fontId="6" fillId="0" borderId="2" xfId="0" applyNumberFormat="1" applyFont="1" applyFill="1" applyBorder="1" applyAlignment="1">
      <alignment wrapText="1"/>
    </xf>
    <xf numFmtId="3" fontId="6" fillId="0" borderId="2" xfId="0" applyNumberFormat="1" applyFont="1" applyFill="1" applyBorder="1"/>
    <xf numFmtId="3" fontId="26" fillId="0" borderId="2" xfId="0" applyNumberFormat="1" applyFont="1" applyFill="1" applyBorder="1" applyAlignment="1">
      <alignment vertical="center"/>
    </xf>
    <xf numFmtId="3" fontId="15" fillId="0" borderId="2" xfId="0" applyNumberFormat="1" applyFont="1" applyFill="1" applyBorder="1"/>
    <xf numFmtId="0" fontId="15" fillId="0" borderId="0" xfId="4" applyFont="1" applyFill="1"/>
    <xf numFmtId="9" fontId="6" fillId="0" borderId="5" xfId="11" applyFont="1" applyFill="1" applyBorder="1" applyAlignment="1">
      <alignment horizontal="center" vertical="center"/>
    </xf>
    <xf numFmtId="9" fontId="6" fillId="0" borderId="1" xfId="11" applyFont="1" applyFill="1" applyBorder="1" applyAlignment="1">
      <alignment horizontal="center" vertical="center"/>
    </xf>
    <xf numFmtId="9" fontId="15" fillId="0" borderId="1" xfId="11" applyFont="1" applyFill="1" applyBorder="1" applyAlignment="1">
      <alignment horizontal="center" vertical="center"/>
    </xf>
    <xf numFmtId="166" fontId="15" fillId="0" borderId="1" xfId="0" applyNumberFormat="1" applyFont="1" applyFill="1" applyBorder="1" applyAlignment="1" applyProtection="1">
      <alignment vertical="center" wrapText="1"/>
    </xf>
  </cellXfs>
  <cellStyles count="12">
    <cellStyle name="Comma 2" xfId="1"/>
    <cellStyle name="Currency 2" xfId="2"/>
    <cellStyle name="HAI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topLeftCell="A67" workbookViewId="0">
      <selection activeCell="C33" sqref="C33"/>
    </sheetView>
  </sheetViews>
  <sheetFormatPr defaultColWidth="12.85546875" defaultRowHeight="15.75" x14ac:dyDescent="0.25"/>
  <cols>
    <col min="1" max="1" width="7.7109375" style="2" customWidth="1"/>
    <col min="2" max="2" width="34" style="2" customWidth="1"/>
    <col min="3" max="6" width="11.5703125" style="2" customWidth="1"/>
    <col min="7" max="14" width="11.7109375" style="2" customWidth="1"/>
    <col min="15" max="17" width="11.5703125" style="2" customWidth="1"/>
    <col min="18" max="18" width="11.7109375" style="2" customWidth="1"/>
    <col min="19" max="16384" width="12.85546875" style="2"/>
  </cols>
  <sheetData>
    <row r="1" spans="1:19" ht="18.75" x14ac:dyDescent="0.3">
      <c r="A1" s="12" t="s">
        <v>94</v>
      </c>
      <c r="B1" s="12"/>
      <c r="C1" s="12"/>
      <c r="D1" s="12"/>
      <c r="E1" s="12"/>
      <c r="F1" s="12"/>
      <c r="G1" s="9"/>
      <c r="H1" s="3"/>
      <c r="I1" s="3"/>
      <c r="J1" s="10"/>
      <c r="K1" s="9"/>
      <c r="L1" s="3"/>
      <c r="M1" s="3"/>
      <c r="N1" s="3"/>
      <c r="O1" s="12"/>
      <c r="P1" s="12"/>
      <c r="Q1" s="15" t="s">
        <v>24</v>
      </c>
      <c r="R1" s="10"/>
      <c r="S1" s="12"/>
    </row>
    <row r="2" spans="1:19" ht="20.25" x14ac:dyDescent="0.3">
      <c r="A2" s="4" t="s">
        <v>95</v>
      </c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5"/>
      <c r="P2" s="5"/>
      <c r="Q2" s="5"/>
      <c r="R2" s="6"/>
    </row>
    <row r="3" spans="1:19" x14ac:dyDescent="0.25">
      <c r="A3" s="66" t="s">
        <v>22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34"/>
    </row>
    <row r="4" spans="1:19" ht="18.75" x14ac:dyDescent="0.3">
      <c r="A4" s="7"/>
      <c r="B4" s="7"/>
      <c r="C4" s="7"/>
      <c r="D4" s="7"/>
      <c r="E4" s="7"/>
      <c r="F4" s="79">
        <f>9698586-F8</f>
        <v>-0.40000000037252903</v>
      </c>
      <c r="G4" s="11"/>
      <c r="H4" s="11"/>
      <c r="I4" s="11"/>
      <c r="J4" s="11"/>
      <c r="K4" s="11"/>
      <c r="L4" s="11"/>
      <c r="M4" s="11"/>
      <c r="N4" s="11"/>
      <c r="O4" s="7"/>
      <c r="P4" s="7"/>
      <c r="Q4" s="8" t="s">
        <v>0</v>
      </c>
      <c r="R4" s="11"/>
    </row>
    <row r="5" spans="1:19" ht="26.45" customHeight="1" x14ac:dyDescent="0.3">
      <c r="A5" s="67" t="s">
        <v>1</v>
      </c>
      <c r="B5" s="67" t="s">
        <v>10</v>
      </c>
      <c r="C5" s="70" t="s">
        <v>9</v>
      </c>
      <c r="D5" s="71"/>
      <c r="E5" s="72"/>
      <c r="F5" s="70" t="s">
        <v>23</v>
      </c>
      <c r="G5" s="71"/>
      <c r="H5" s="71"/>
      <c r="I5" s="71"/>
      <c r="J5" s="71"/>
      <c r="K5" s="71"/>
      <c r="L5" s="71"/>
      <c r="M5" s="71"/>
      <c r="N5" s="72"/>
      <c r="O5" s="70" t="s">
        <v>7</v>
      </c>
      <c r="P5" s="71"/>
      <c r="Q5" s="72"/>
      <c r="R5" s="11"/>
    </row>
    <row r="6" spans="1:19" s="18" customFormat="1" ht="27.75" customHeight="1" x14ac:dyDescent="0.2">
      <c r="A6" s="68"/>
      <c r="B6" s="68"/>
      <c r="C6" s="67" t="s">
        <v>11</v>
      </c>
      <c r="D6" s="67" t="s">
        <v>25</v>
      </c>
      <c r="E6" s="73" t="s">
        <v>26</v>
      </c>
      <c r="F6" s="67" t="s">
        <v>11</v>
      </c>
      <c r="G6" s="67" t="s">
        <v>25</v>
      </c>
      <c r="H6" s="73" t="s">
        <v>26</v>
      </c>
      <c r="I6" s="73" t="s">
        <v>12</v>
      </c>
      <c r="J6" s="74" t="s">
        <v>13</v>
      </c>
      <c r="K6" s="75" t="s">
        <v>15</v>
      </c>
      <c r="L6" s="75"/>
      <c r="M6" s="75"/>
      <c r="N6" s="76" t="s">
        <v>16</v>
      </c>
      <c r="O6" s="67" t="s">
        <v>11</v>
      </c>
      <c r="P6" s="67" t="s">
        <v>25</v>
      </c>
      <c r="Q6" s="73" t="s">
        <v>26</v>
      </c>
    </row>
    <row r="7" spans="1:19" s="19" customFormat="1" ht="76.5" customHeight="1" x14ac:dyDescent="0.25">
      <c r="A7" s="69"/>
      <c r="B7" s="69"/>
      <c r="C7" s="69"/>
      <c r="D7" s="69"/>
      <c r="E7" s="73"/>
      <c r="F7" s="69"/>
      <c r="G7" s="69"/>
      <c r="H7" s="73"/>
      <c r="I7" s="73"/>
      <c r="J7" s="74"/>
      <c r="K7" s="17" t="s">
        <v>17</v>
      </c>
      <c r="L7" s="17" t="s">
        <v>18</v>
      </c>
      <c r="M7" s="17" t="s">
        <v>19</v>
      </c>
      <c r="N7" s="76"/>
      <c r="O7" s="69"/>
      <c r="P7" s="69"/>
      <c r="Q7" s="73"/>
    </row>
    <row r="8" spans="1:19" s="22" customFormat="1" ht="18.75" customHeight="1" x14ac:dyDescent="0.25">
      <c r="A8" s="20"/>
      <c r="B8" s="21" t="s">
        <v>11</v>
      </c>
      <c r="C8" s="77">
        <f>+C9+C79+C80+C81+C82+C83+C84</f>
        <v>6276857.7559935004</v>
      </c>
      <c r="D8" s="77">
        <f t="shared" ref="D8:N8" si="0">+D9+D79+D80+D81+D82+D83+D84</f>
        <v>3122237</v>
      </c>
      <c r="E8" s="77">
        <f t="shared" si="0"/>
        <v>3154620.7559935008</v>
      </c>
      <c r="F8" s="77">
        <f t="shared" si="0"/>
        <v>9698586.4000000004</v>
      </c>
      <c r="G8" s="77">
        <f>+G9+G79+G80+G81+G82+G83+G84</f>
        <v>2944545</v>
      </c>
      <c r="H8" s="77">
        <f>+H9+H79+H80+H81+H82+H83+H84-1</f>
        <v>2604788.4</v>
      </c>
      <c r="I8" s="77">
        <f t="shared" si="0"/>
        <v>8960</v>
      </c>
      <c r="J8" s="77">
        <f t="shared" si="0"/>
        <v>1260</v>
      </c>
      <c r="K8" s="77">
        <f t="shared" si="0"/>
        <v>31436</v>
      </c>
      <c r="L8" s="77">
        <f t="shared" si="0"/>
        <v>6446</v>
      </c>
      <c r="M8" s="77">
        <f t="shared" si="0"/>
        <v>25090</v>
      </c>
      <c r="N8" s="77">
        <f t="shared" si="0"/>
        <v>3505149</v>
      </c>
      <c r="O8" s="88">
        <f>F8/C8</f>
        <v>1.5451340108415297</v>
      </c>
      <c r="P8" s="88">
        <f>G8/D8</f>
        <v>0.94308824089907328</v>
      </c>
      <c r="Q8" s="88">
        <f>H8/E8</f>
        <v>0.82570571915851754</v>
      </c>
    </row>
    <row r="9" spans="1:19" s="26" customFormat="1" ht="19.899999999999999" customHeight="1" x14ac:dyDescent="0.2">
      <c r="A9" s="23" t="s">
        <v>2</v>
      </c>
      <c r="B9" s="24" t="s">
        <v>20</v>
      </c>
      <c r="C9" s="24">
        <f>SUM(C10:C78)</f>
        <v>5720722.7559935004</v>
      </c>
      <c r="D9" s="24">
        <f t="shared" ref="D9:N9" si="1">SUM(D10:D78)</f>
        <v>3122237</v>
      </c>
      <c r="E9" s="24">
        <f t="shared" si="1"/>
        <v>2598485.7559935008</v>
      </c>
      <c r="F9" s="24">
        <f>SUM(F10:F78)-1</f>
        <v>5580870.4000000004</v>
      </c>
      <c r="G9" s="24">
        <f>SUM(G10:G78)-1</f>
        <v>2944545</v>
      </c>
      <c r="H9" s="24">
        <f t="shared" si="1"/>
        <v>2604789.4</v>
      </c>
      <c r="I9" s="24">
        <f t="shared" si="1"/>
        <v>0</v>
      </c>
      <c r="J9" s="24">
        <f t="shared" si="1"/>
        <v>0</v>
      </c>
      <c r="K9" s="24">
        <f t="shared" si="1"/>
        <v>31436</v>
      </c>
      <c r="L9" s="24">
        <f t="shared" si="1"/>
        <v>6446</v>
      </c>
      <c r="M9" s="24">
        <f t="shared" si="1"/>
        <v>25090</v>
      </c>
      <c r="N9" s="24">
        <f t="shared" si="1"/>
        <v>0</v>
      </c>
      <c r="O9" s="89">
        <f t="shared" ref="O9:O13" si="2">F9/C9</f>
        <v>0.97555337638990125</v>
      </c>
      <c r="P9" s="89">
        <f t="shared" ref="P9:P13" si="3">G9/D9</f>
        <v>0.94308824089907328</v>
      </c>
      <c r="Q9" s="89">
        <f t="shared" ref="Q9:Q13" si="4">H9/E9</f>
        <v>1.0024258913068735</v>
      </c>
    </row>
    <row r="10" spans="1:19" s="26" customFormat="1" ht="19.899999999999999" customHeight="1" x14ac:dyDescent="0.25">
      <c r="A10" s="65"/>
      <c r="B10" s="35" t="s">
        <v>27</v>
      </c>
      <c r="C10" s="36">
        <v>9793.5005810000002</v>
      </c>
      <c r="D10" s="36"/>
      <c r="E10" s="37">
        <v>9793.5005810000002</v>
      </c>
      <c r="F10" s="38">
        <v>8934</v>
      </c>
      <c r="G10" s="36"/>
      <c r="H10" s="39">
        <v>8934</v>
      </c>
      <c r="I10" s="37"/>
      <c r="J10" s="39"/>
      <c r="K10" s="39">
        <v>0</v>
      </c>
      <c r="L10" s="37"/>
      <c r="M10" s="39"/>
      <c r="N10" s="25"/>
      <c r="O10" s="90">
        <f t="shared" si="2"/>
        <v>0.91223765456577555</v>
      </c>
      <c r="P10" s="90"/>
      <c r="Q10" s="90">
        <f t="shared" si="4"/>
        <v>0.91223765456577555</v>
      </c>
    </row>
    <row r="11" spans="1:19" s="26" customFormat="1" ht="19.899999999999999" customHeight="1" x14ac:dyDescent="0.25">
      <c r="A11" s="65"/>
      <c r="B11" s="40" t="s">
        <v>28</v>
      </c>
      <c r="C11" s="36">
        <v>24124.949370999999</v>
      </c>
      <c r="D11" s="36"/>
      <c r="E11" s="37">
        <v>24124.949370999999</v>
      </c>
      <c r="F11" s="38">
        <v>21528</v>
      </c>
      <c r="G11" s="36"/>
      <c r="H11" s="39">
        <v>20805</v>
      </c>
      <c r="I11" s="37"/>
      <c r="J11" s="39"/>
      <c r="K11" s="39">
        <v>723</v>
      </c>
      <c r="L11" s="37"/>
      <c r="M11" s="39">
        <v>723</v>
      </c>
      <c r="N11" s="25"/>
      <c r="O11" s="90">
        <f t="shared" si="2"/>
        <v>0.89235420431092272</v>
      </c>
      <c r="P11" s="90"/>
      <c r="Q11" s="90">
        <f t="shared" si="4"/>
        <v>0.86238522950059215</v>
      </c>
    </row>
    <row r="12" spans="1:19" s="26" customFormat="1" ht="19.899999999999999" customHeight="1" x14ac:dyDescent="0.25">
      <c r="A12" s="65"/>
      <c r="B12" s="40" t="s">
        <v>29</v>
      </c>
      <c r="C12" s="36">
        <v>19815.926495</v>
      </c>
      <c r="D12" s="36"/>
      <c r="E12" s="37">
        <v>19815.926495</v>
      </c>
      <c r="F12" s="38">
        <v>10151</v>
      </c>
      <c r="G12" s="36"/>
      <c r="H12" s="39">
        <v>10151</v>
      </c>
      <c r="I12" s="37"/>
      <c r="J12" s="39"/>
      <c r="K12" s="39">
        <v>0</v>
      </c>
      <c r="L12" s="37"/>
      <c r="M12" s="39"/>
      <c r="N12" s="25"/>
      <c r="O12" s="90">
        <f t="shared" si="2"/>
        <v>0.51226471810749419</v>
      </c>
      <c r="P12" s="90"/>
      <c r="Q12" s="90">
        <f t="shared" si="4"/>
        <v>0.51226471810749419</v>
      </c>
    </row>
    <row r="13" spans="1:19" s="26" customFormat="1" ht="19.899999999999999" customHeight="1" x14ac:dyDescent="0.25">
      <c r="A13" s="65"/>
      <c r="B13" s="41" t="s">
        <v>30</v>
      </c>
      <c r="C13" s="36">
        <v>645840.33755000005</v>
      </c>
      <c r="D13" s="36">
        <v>194681</v>
      </c>
      <c r="E13" s="37">
        <v>451159.33755</v>
      </c>
      <c r="F13" s="38">
        <v>526290</v>
      </c>
      <c r="G13" s="36">
        <v>111641</v>
      </c>
      <c r="H13" s="39">
        <v>400972</v>
      </c>
      <c r="I13" s="37"/>
      <c r="J13" s="39"/>
      <c r="K13" s="39">
        <v>13677</v>
      </c>
      <c r="L13" s="37">
        <v>4429</v>
      </c>
      <c r="M13" s="39">
        <v>9248</v>
      </c>
      <c r="N13" s="25"/>
      <c r="O13" s="90">
        <f t="shared" si="2"/>
        <v>0.81489180746511569</v>
      </c>
      <c r="P13" s="90">
        <f t="shared" si="3"/>
        <v>0.57345606402268323</v>
      </c>
      <c r="Q13" s="90">
        <f t="shared" si="4"/>
        <v>0.88875917359365753</v>
      </c>
    </row>
    <row r="14" spans="1:19" s="26" customFormat="1" ht="19.899999999999999" customHeight="1" x14ac:dyDescent="0.25">
      <c r="A14" s="65"/>
      <c r="B14" s="40" t="s">
        <v>31</v>
      </c>
      <c r="C14" s="36">
        <v>9962.1220209999992</v>
      </c>
      <c r="D14" s="36"/>
      <c r="E14" s="37">
        <v>9962.1220209999992</v>
      </c>
      <c r="F14" s="38">
        <v>8817</v>
      </c>
      <c r="G14" s="36"/>
      <c r="H14" s="39">
        <v>8817</v>
      </c>
      <c r="I14" s="37"/>
      <c r="J14" s="39"/>
      <c r="K14" s="39">
        <v>0</v>
      </c>
      <c r="L14" s="37"/>
      <c r="M14" s="39"/>
      <c r="N14" s="25"/>
      <c r="O14" s="90">
        <f t="shared" ref="O14:O77" si="5">F14/C14</f>
        <v>0.88505239962067317</v>
      </c>
      <c r="P14" s="90"/>
      <c r="Q14" s="90">
        <f t="shared" ref="Q14:Q77" si="6">H14/E14</f>
        <v>0.88505239962067317</v>
      </c>
    </row>
    <row r="15" spans="1:19" s="26" customFormat="1" ht="19.899999999999999" customHeight="1" x14ac:dyDescent="0.25">
      <c r="A15" s="65"/>
      <c r="B15" s="42" t="s">
        <v>32</v>
      </c>
      <c r="C15" s="36">
        <v>9626.6839999999993</v>
      </c>
      <c r="D15" s="36"/>
      <c r="E15" s="37">
        <v>9626.6839999999993</v>
      </c>
      <c r="F15" s="38">
        <v>9277</v>
      </c>
      <c r="G15" s="36"/>
      <c r="H15" s="39">
        <v>9277</v>
      </c>
      <c r="I15" s="37"/>
      <c r="J15" s="39"/>
      <c r="K15" s="39">
        <v>0</v>
      </c>
      <c r="L15" s="37"/>
      <c r="M15" s="39"/>
      <c r="N15" s="25"/>
      <c r="O15" s="90">
        <f t="shared" si="5"/>
        <v>0.96367555016867701</v>
      </c>
      <c r="P15" s="90"/>
      <c r="Q15" s="90">
        <f t="shared" si="6"/>
        <v>0.96367555016867701</v>
      </c>
    </row>
    <row r="16" spans="1:19" s="26" customFormat="1" ht="19.899999999999999" customHeight="1" x14ac:dyDescent="0.25">
      <c r="A16" s="65"/>
      <c r="B16" s="41" t="s">
        <v>33</v>
      </c>
      <c r="C16" s="36">
        <v>35367.69687</v>
      </c>
      <c r="D16" s="36">
        <v>1111</v>
      </c>
      <c r="E16" s="37">
        <v>34256.69687</v>
      </c>
      <c r="F16" s="38">
        <v>30197</v>
      </c>
      <c r="G16" s="36">
        <v>722</v>
      </c>
      <c r="H16" s="39">
        <v>29475</v>
      </c>
      <c r="I16" s="37"/>
      <c r="J16" s="39"/>
      <c r="K16" s="39">
        <v>0</v>
      </c>
      <c r="L16" s="37"/>
      <c r="M16" s="39"/>
      <c r="N16" s="25"/>
      <c r="O16" s="90">
        <f t="shared" si="5"/>
        <v>0.85380170812349532</v>
      </c>
      <c r="P16" s="90">
        <f t="shared" ref="P14:P77" si="7">G16/D16</f>
        <v>0.64986498649864988</v>
      </c>
      <c r="Q16" s="90">
        <f t="shared" si="6"/>
        <v>0.86041570533942724</v>
      </c>
    </row>
    <row r="17" spans="1:17" s="26" customFormat="1" ht="19.899999999999999" customHeight="1" x14ac:dyDescent="0.25">
      <c r="A17" s="23"/>
      <c r="B17" s="41" t="s">
        <v>34</v>
      </c>
      <c r="C17" s="36">
        <v>11535</v>
      </c>
      <c r="D17" s="36"/>
      <c r="E17" s="37">
        <v>11535</v>
      </c>
      <c r="F17" s="36">
        <v>11535</v>
      </c>
      <c r="G17" s="36"/>
      <c r="H17" s="37">
        <v>11535</v>
      </c>
      <c r="I17" s="37"/>
      <c r="J17" s="37"/>
      <c r="K17" s="37"/>
      <c r="L17" s="37"/>
      <c r="M17" s="37"/>
      <c r="N17" s="25"/>
      <c r="O17" s="90">
        <f t="shared" si="5"/>
        <v>1</v>
      </c>
      <c r="P17" s="90"/>
      <c r="Q17" s="90">
        <f t="shared" si="6"/>
        <v>1</v>
      </c>
    </row>
    <row r="18" spans="1:17" s="26" customFormat="1" ht="19.899999999999999" customHeight="1" x14ac:dyDescent="0.25">
      <c r="A18" s="23"/>
      <c r="B18" s="41" t="s">
        <v>35</v>
      </c>
      <c r="C18" s="36">
        <v>29950.096000000001</v>
      </c>
      <c r="D18" s="36">
        <v>800</v>
      </c>
      <c r="E18" s="37">
        <v>29150.096000000001</v>
      </c>
      <c r="F18" s="36">
        <v>29292</v>
      </c>
      <c r="G18" s="36">
        <v>780</v>
      </c>
      <c r="H18" s="37">
        <v>28512</v>
      </c>
      <c r="I18" s="37"/>
      <c r="J18" s="37"/>
      <c r="K18" s="37">
        <v>0</v>
      </c>
      <c r="L18" s="37"/>
      <c r="M18" s="37"/>
      <c r="N18" s="25"/>
      <c r="O18" s="90">
        <f t="shared" si="5"/>
        <v>0.97802691517249218</v>
      </c>
      <c r="P18" s="90">
        <f t="shared" si="7"/>
        <v>0.97499999999999998</v>
      </c>
      <c r="Q18" s="90">
        <f t="shared" si="6"/>
        <v>0.97810998632731772</v>
      </c>
    </row>
    <row r="19" spans="1:17" s="26" customFormat="1" ht="19.899999999999999" customHeight="1" x14ac:dyDescent="0.25">
      <c r="A19" s="23"/>
      <c r="B19" s="43" t="s">
        <v>36</v>
      </c>
      <c r="C19" s="44">
        <v>14448.184999999998</v>
      </c>
      <c r="D19" s="44"/>
      <c r="E19" s="45">
        <v>14448.184999999998</v>
      </c>
      <c r="F19" s="46">
        <v>13802</v>
      </c>
      <c r="G19" s="44"/>
      <c r="H19" s="47">
        <v>13802</v>
      </c>
      <c r="I19" s="45"/>
      <c r="J19" s="47"/>
      <c r="K19" s="47">
        <v>0</v>
      </c>
      <c r="L19" s="45"/>
      <c r="M19" s="47"/>
      <c r="N19" s="25"/>
      <c r="O19" s="90">
        <f t="shared" si="5"/>
        <v>0.95527569725885997</v>
      </c>
      <c r="P19" s="90"/>
      <c r="Q19" s="90">
        <f t="shared" si="6"/>
        <v>0.95527569725885997</v>
      </c>
    </row>
    <row r="20" spans="1:17" s="26" customFormat="1" ht="19.899999999999999" customHeight="1" x14ac:dyDescent="0.25">
      <c r="A20" s="23"/>
      <c r="B20" s="48" t="s">
        <v>37</v>
      </c>
      <c r="C20" s="36">
        <v>9491.9578789999996</v>
      </c>
      <c r="D20" s="36"/>
      <c r="E20" s="37">
        <v>9491.9578789999996</v>
      </c>
      <c r="F20" s="38">
        <v>9250</v>
      </c>
      <c r="G20" s="36"/>
      <c r="H20" s="39">
        <v>9250</v>
      </c>
      <c r="I20" s="37"/>
      <c r="J20" s="39"/>
      <c r="K20" s="39">
        <v>0</v>
      </c>
      <c r="L20" s="37"/>
      <c r="M20" s="39"/>
      <c r="N20" s="25"/>
      <c r="O20" s="90">
        <f t="shared" si="5"/>
        <v>0.97450917059637332</v>
      </c>
      <c r="P20" s="90"/>
      <c r="Q20" s="90">
        <f t="shared" si="6"/>
        <v>0.97450917059637332</v>
      </c>
    </row>
    <row r="21" spans="1:17" s="26" customFormat="1" ht="19.899999999999999" customHeight="1" x14ac:dyDescent="0.25">
      <c r="A21" s="23"/>
      <c r="B21" s="48" t="s">
        <v>38</v>
      </c>
      <c r="C21" s="36">
        <v>989089.62736899999</v>
      </c>
      <c r="D21" s="36">
        <v>839457</v>
      </c>
      <c r="E21" s="37">
        <v>149632.62736900002</v>
      </c>
      <c r="F21" s="38">
        <v>767581</v>
      </c>
      <c r="G21" s="36">
        <v>738209</v>
      </c>
      <c r="H21" s="39">
        <v>29372</v>
      </c>
      <c r="I21" s="37"/>
      <c r="J21" s="39"/>
      <c r="K21" s="39">
        <v>0</v>
      </c>
      <c r="L21" s="37"/>
      <c r="M21" s="39"/>
      <c r="N21" s="25"/>
      <c r="O21" s="90">
        <f t="shared" si="5"/>
        <v>0.77604797256016345</v>
      </c>
      <c r="P21" s="90">
        <f t="shared" si="7"/>
        <v>0.87938870007635883</v>
      </c>
      <c r="Q21" s="90">
        <f t="shared" si="6"/>
        <v>0.19629408716835184</v>
      </c>
    </row>
    <row r="22" spans="1:17" s="26" customFormat="1" ht="19.899999999999999" customHeight="1" x14ac:dyDescent="0.25">
      <c r="A22" s="23"/>
      <c r="B22" s="48" t="s">
        <v>39</v>
      </c>
      <c r="C22" s="36">
        <v>688440.45507100003</v>
      </c>
      <c r="D22" s="36">
        <v>97721</v>
      </c>
      <c r="E22" s="39">
        <v>590719.45507100003</v>
      </c>
      <c r="F22" s="38">
        <v>603401</v>
      </c>
      <c r="G22" s="36">
        <v>97721</v>
      </c>
      <c r="H22" s="39">
        <v>499094</v>
      </c>
      <c r="I22" s="37"/>
      <c r="J22" s="39"/>
      <c r="K22" s="39">
        <v>6586</v>
      </c>
      <c r="L22" s="37"/>
      <c r="M22" s="39">
        <v>6586</v>
      </c>
      <c r="N22" s="25"/>
      <c r="O22" s="90">
        <f t="shared" si="5"/>
        <v>0.87647522099463238</v>
      </c>
      <c r="P22" s="90">
        <f t="shared" si="7"/>
        <v>1</v>
      </c>
      <c r="Q22" s="90">
        <f t="shared" si="6"/>
        <v>0.8448917598964345</v>
      </c>
    </row>
    <row r="23" spans="1:17" s="26" customFormat="1" ht="19.899999999999999" customHeight="1" x14ac:dyDescent="0.25">
      <c r="A23" s="23"/>
      <c r="B23" s="40" t="s">
        <v>34</v>
      </c>
      <c r="C23" s="36">
        <v>26</v>
      </c>
      <c r="D23" s="36"/>
      <c r="E23" s="37">
        <v>26</v>
      </c>
      <c r="F23" s="38">
        <v>26</v>
      </c>
      <c r="G23" s="36"/>
      <c r="H23" s="39">
        <v>26</v>
      </c>
      <c r="I23" s="37"/>
      <c r="J23" s="39"/>
      <c r="K23" s="39"/>
      <c r="L23" s="37"/>
      <c r="M23" s="39"/>
      <c r="N23" s="25"/>
      <c r="O23" s="90">
        <f t="shared" si="5"/>
        <v>1</v>
      </c>
      <c r="P23" s="90"/>
      <c r="Q23" s="90">
        <f t="shared" si="6"/>
        <v>1</v>
      </c>
    </row>
    <row r="24" spans="1:17" s="26" customFormat="1" ht="19.899999999999999" customHeight="1" x14ac:dyDescent="0.25">
      <c r="A24" s="23"/>
      <c r="B24" s="40" t="s">
        <v>40</v>
      </c>
      <c r="C24" s="36">
        <v>469314.60202300001</v>
      </c>
      <c r="D24" s="36">
        <v>28601</v>
      </c>
      <c r="E24" s="37">
        <v>440713.60202300001</v>
      </c>
      <c r="F24" s="38">
        <v>395043</v>
      </c>
      <c r="G24" s="36">
        <v>17014</v>
      </c>
      <c r="H24" s="39">
        <v>377533</v>
      </c>
      <c r="I24" s="37"/>
      <c r="J24" s="39"/>
      <c r="K24" s="39">
        <v>496</v>
      </c>
      <c r="L24" s="37"/>
      <c r="M24" s="39">
        <v>496</v>
      </c>
      <c r="N24" s="25"/>
      <c r="O24" s="90">
        <f t="shared" si="5"/>
        <v>0.84174453191345588</v>
      </c>
      <c r="P24" s="90">
        <f t="shared" si="7"/>
        <v>0.59487430509422745</v>
      </c>
      <c r="Q24" s="90">
        <f t="shared" si="6"/>
        <v>0.85664022682081242</v>
      </c>
    </row>
    <row r="25" spans="1:17" s="26" customFormat="1" ht="19.899999999999999" customHeight="1" x14ac:dyDescent="0.25">
      <c r="A25" s="23"/>
      <c r="B25" s="40" t="s">
        <v>34</v>
      </c>
      <c r="C25" s="36">
        <v>2535</v>
      </c>
      <c r="D25" s="36"/>
      <c r="E25" s="37">
        <v>2535</v>
      </c>
      <c r="F25" s="38">
        <v>2535</v>
      </c>
      <c r="G25" s="36"/>
      <c r="H25" s="39">
        <v>2535</v>
      </c>
      <c r="I25" s="37"/>
      <c r="J25" s="39"/>
      <c r="K25" s="39"/>
      <c r="L25" s="37"/>
      <c r="M25" s="39"/>
      <c r="N25" s="25"/>
      <c r="O25" s="90">
        <f t="shared" si="5"/>
        <v>1</v>
      </c>
      <c r="P25" s="90"/>
      <c r="Q25" s="90">
        <f t="shared" si="6"/>
        <v>1</v>
      </c>
    </row>
    <row r="26" spans="1:17" s="26" customFormat="1" ht="19.899999999999999" customHeight="1" x14ac:dyDescent="0.25">
      <c r="A26" s="23"/>
      <c r="B26" s="41" t="s">
        <v>41</v>
      </c>
      <c r="C26" s="36">
        <v>145015.90720799999</v>
      </c>
      <c r="D26" s="36">
        <v>5683</v>
      </c>
      <c r="E26" s="37">
        <v>139332.90720799999</v>
      </c>
      <c r="F26" s="38">
        <v>130240</v>
      </c>
      <c r="G26" s="36">
        <v>5683</v>
      </c>
      <c r="H26" s="39">
        <v>120167</v>
      </c>
      <c r="I26" s="37"/>
      <c r="J26" s="39"/>
      <c r="K26" s="39">
        <v>4390</v>
      </c>
      <c r="L26" s="37"/>
      <c r="M26" s="39">
        <v>4390</v>
      </c>
      <c r="N26" s="25"/>
      <c r="O26" s="90">
        <f t="shared" si="5"/>
        <v>0.89810836967832408</v>
      </c>
      <c r="P26" s="90">
        <f t="shared" si="7"/>
        <v>1</v>
      </c>
      <c r="Q26" s="90">
        <f t="shared" si="6"/>
        <v>0.8624452213618955</v>
      </c>
    </row>
    <row r="27" spans="1:17" s="26" customFormat="1" ht="19.899999999999999" customHeight="1" x14ac:dyDescent="0.25">
      <c r="A27" s="23"/>
      <c r="B27" s="41" t="s">
        <v>42</v>
      </c>
      <c r="C27" s="36">
        <v>80977.051999999996</v>
      </c>
      <c r="D27" s="36">
        <v>7714</v>
      </c>
      <c r="E27" s="37">
        <v>73263.051999999996</v>
      </c>
      <c r="F27" s="38">
        <v>79516</v>
      </c>
      <c r="G27" s="36">
        <v>7714</v>
      </c>
      <c r="H27" s="39">
        <v>70898</v>
      </c>
      <c r="I27" s="37"/>
      <c r="J27" s="39"/>
      <c r="K27" s="39">
        <v>904</v>
      </c>
      <c r="L27" s="37"/>
      <c r="M27" s="39">
        <v>904</v>
      </c>
      <c r="N27" s="25"/>
      <c r="O27" s="90">
        <f t="shared" si="5"/>
        <v>0.98195720930912633</v>
      </c>
      <c r="P27" s="90">
        <f t="shared" si="7"/>
        <v>1</v>
      </c>
      <c r="Q27" s="90">
        <f t="shared" si="6"/>
        <v>0.96771835276532026</v>
      </c>
    </row>
    <row r="28" spans="1:17" s="26" customFormat="1" ht="19.899999999999999" customHeight="1" x14ac:dyDescent="0.25">
      <c r="A28" s="23"/>
      <c r="B28" s="40" t="s">
        <v>34</v>
      </c>
      <c r="C28" s="36">
        <v>567</v>
      </c>
      <c r="D28" s="36"/>
      <c r="E28" s="37">
        <v>567</v>
      </c>
      <c r="F28" s="38">
        <v>567</v>
      </c>
      <c r="G28" s="36"/>
      <c r="H28" s="39">
        <v>567</v>
      </c>
      <c r="I28" s="37"/>
      <c r="J28" s="39"/>
      <c r="K28" s="39"/>
      <c r="L28" s="37"/>
      <c r="M28" s="39"/>
      <c r="N28" s="25"/>
      <c r="O28" s="90">
        <f t="shared" si="5"/>
        <v>1</v>
      </c>
      <c r="P28" s="90"/>
      <c r="Q28" s="90">
        <f t="shared" si="6"/>
        <v>1</v>
      </c>
    </row>
    <row r="29" spans="1:17" s="26" customFormat="1" ht="19.899999999999999" customHeight="1" x14ac:dyDescent="0.25">
      <c r="A29" s="23"/>
      <c r="B29" s="40" t="s">
        <v>43</v>
      </c>
      <c r="C29" s="36">
        <v>149025.92599999998</v>
      </c>
      <c r="D29" s="36">
        <v>10000</v>
      </c>
      <c r="E29" s="37">
        <v>139025.92599999998</v>
      </c>
      <c r="F29" s="38">
        <v>44287</v>
      </c>
      <c r="G29" s="36"/>
      <c r="H29" s="39">
        <v>44287</v>
      </c>
      <c r="I29" s="37"/>
      <c r="J29" s="39"/>
      <c r="K29" s="39">
        <v>0</v>
      </c>
      <c r="L29" s="37"/>
      <c r="M29" s="39"/>
      <c r="N29" s="25"/>
      <c r="O29" s="90">
        <f t="shared" si="5"/>
        <v>0.29717647921208024</v>
      </c>
      <c r="P29" s="90">
        <f t="shared" si="7"/>
        <v>0</v>
      </c>
      <c r="Q29" s="90">
        <f t="shared" si="6"/>
        <v>0.3185520950962773</v>
      </c>
    </row>
    <row r="30" spans="1:17" s="26" customFormat="1" ht="19.899999999999999" customHeight="1" x14ac:dyDescent="0.25">
      <c r="A30" s="23"/>
      <c r="B30" s="41" t="s">
        <v>44</v>
      </c>
      <c r="C30" s="36">
        <v>30440.77</v>
      </c>
      <c r="D30" s="36">
        <v>21139</v>
      </c>
      <c r="E30" s="37">
        <v>9301.77</v>
      </c>
      <c r="F30" s="38">
        <v>21257</v>
      </c>
      <c r="G30" s="36">
        <v>12288</v>
      </c>
      <c r="H30" s="39">
        <v>7724</v>
      </c>
      <c r="I30" s="37"/>
      <c r="J30" s="39"/>
      <c r="K30" s="39">
        <v>1245</v>
      </c>
      <c r="L30" s="37"/>
      <c r="M30" s="39">
        <v>1245</v>
      </c>
      <c r="N30" s="25"/>
      <c r="O30" s="90">
        <f t="shared" si="5"/>
        <v>0.69830690879370005</v>
      </c>
      <c r="P30" s="90">
        <f t="shared" si="7"/>
        <v>0.58129523629310753</v>
      </c>
      <c r="Q30" s="90">
        <f t="shared" si="6"/>
        <v>0.83037959442127673</v>
      </c>
    </row>
    <row r="31" spans="1:17" s="18" customFormat="1" ht="18.75" customHeight="1" x14ac:dyDescent="0.25">
      <c r="A31" s="27"/>
      <c r="B31" s="40" t="s">
        <v>45</v>
      </c>
      <c r="C31" s="36">
        <v>51166.258999999998</v>
      </c>
      <c r="D31" s="36"/>
      <c r="E31" s="37">
        <v>51166.258999999998</v>
      </c>
      <c r="F31" s="36">
        <v>40485</v>
      </c>
      <c r="G31" s="36"/>
      <c r="H31" s="37">
        <v>40075</v>
      </c>
      <c r="I31" s="37"/>
      <c r="J31" s="37"/>
      <c r="K31" s="37">
        <v>410</v>
      </c>
      <c r="L31" s="37"/>
      <c r="M31" s="37">
        <v>410</v>
      </c>
      <c r="N31" s="28"/>
      <c r="O31" s="90">
        <f t="shared" si="5"/>
        <v>0.79124408919557709</v>
      </c>
      <c r="P31" s="90"/>
      <c r="Q31" s="90">
        <f t="shared" si="6"/>
        <v>0.78323099603588375</v>
      </c>
    </row>
    <row r="32" spans="1:17" s="18" customFormat="1" ht="18.75" customHeight="1" x14ac:dyDescent="0.25">
      <c r="A32" s="27"/>
      <c r="B32" s="41" t="s">
        <v>46</v>
      </c>
      <c r="C32" s="36">
        <v>8008.4949999999999</v>
      </c>
      <c r="D32" s="36"/>
      <c r="E32" s="37">
        <v>8008.4949999999999</v>
      </c>
      <c r="F32" s="36">
        <v>7290</v>
      </c>
      <c r="G32" s="36"/>
      <c r="H32" s="37">
        <v>7290</v>
      </c>
      <c r="I32" s="37"/>
      <c r="J32" s="37"/>
      <c r="K32" s="37">
        <v>0</v>
      </c>
      <c r="L32" s="37"/>
      <c r="M32" s="37"/>
      <c r="N32" s="28"/>
      <c r="O32" s="90">
        <f t="shared" si="5"/>
        <v>0.91028339282224691</v>
      </c>
      <c r="P32" s="90"/>
      <c r="Q32" s="90">
        <f t="shared" si="6"/>
        <v>0.91028339282224691</v>
      </c>
    </row>
    <row r="33" spans="1:18" s="18" customFormat="1" ht="18.75" customHeight="1" x14ac:dyDescent="0.25">
      <c r="A33" s="27"/>
      <c r="B33" s="41" t="s">
        <v>47</v>
      </c>
      <c r="C33" s="36">
        <v>5295.5660000000007</v>
      </c>
      <c r="D33" s="36"/>
      <c r="E33" s="37">
        <v>5295.5660000000007</v>
      </c>
      <c r="F33" s="38">
        <v>4655</v>
      </c>
      <c r="G33" s="36"/>
      <c r="H33" s="39">
        <v>4655</v>
      </c>
      <c r="I33" s="37"/>
      <c r="J33" s="39"/>
      <c r="K33" s="39">
        <v>0</v>
      </c>
      <c r="L33" s="37"/>
      <c r="M33" s="39"/>
      <c r="N33" s="28"/>
      <c r="O33" s="90">
        <f t="shared" si="5"/>
        <v>0.87903729270865461</v>
      </c>
      <c r="P33" s="90"/>
      <c r="Q33" s="90">
        <f t="shared" si="6"/>
        <v>0.87903729270865461</v>
      </c>
    </row>
    <row r="34" spans="1:18" s="18" customFormat="1" ht="24.75" customHeight="1" x14ac:dyDescent="0.25">
      <c r="B34" s="40" t="s">
        <v>48</v>
      </c>
      <c r="C34" s="36">
        <v>5669.5619999999999</v>
      </c>
      <c r="D34" s="36"/>
      <c r="E34" s="37">
        <v>5669.5619999999999</v>
      </c>
      <c r="F34" s="38">
        <v>4908</v>
      </c>
      <c r="G34" s="36"/>
      <c r="H34" s="39">
        <v>4717</v>
      </c>
      <c r="I34" s="37"/>
      <c r="J34" s="39"/>
      <c r="K34" s="39">
        <v>191</v>
      </c>
      <c r="L34" s="37"/>
      <c r="M34" s="39">
        <v>191</v>
      </c>
      <c r="N34" s="28"/>
      <c r="O34" s="90">
        <f t="shared" si="5"/>
        <v>0.86567533788324391</v>
      </c>
      <c r="P34" s="90"/>
      <c r="Q34" s="90">
        <f t="shared" si="6"/>
        <v>0.83198666845869229</v>
      </c>
    </row>
    <row r="35" spans="1:18" s="18" customFormat="1" ht="22.5" customHeight="1" x14ac:dyDescent="0.25">
      <c r="B35" s="41" t="s">
        <v>49</v>
      </c>
      <c r="C35" s="36">
        <v>9667.3689999999988</v>
      </c>
      <c r="D35" s="36"/>
      <c r="E35" s="37">
        <v>9667.3689999999988</v>
      </c>
      <c r="F35" s="36">
        <v>8965</v>
      </c>
      <c r="G35" s="36"/>
      <c r="H35" s="37">
        <v>8915</v>
      </c>
      <c r="I35" s="37"/>
      <c r="J35" s="37"/>
      <c r="K35" s="37">
        <v>50</v>
      </c>
      <c r="L35" s="37"/>
      <c r="M35" s="37">
        <v>50</v>
      </c>
      <c r="N35" s="28"/>
      <c r="O35" s="90">
        <f t="shared" si="5"/>
        <v>0.92734641658966377</v>
      </c>
      <c r="P35" s="90"/>
      <c r="Q35" s="90">
        <f t="shared" si="6"/>
        <v>0.92217437857187423</v>
      </c>
    </row>
    <row r="36" spans="1:18" s="13" customFormat="1" ht="24" customHeight="1" x14ac:dyDescent="0.25">
      <c r="B36" s="49" t="s">
        <v>50</v>
      </c>
      <c r="C36" s="44">
        <v>4271.2049999999999</v>
      </c>
      <c r="D36" s="44"/>
      <c r="E36" s="45">
        <v>4271.2049999999999</v>
      </c>
      <c r="F36" s="46">
        <v>4053</v>
      </c>
      <c r="G36" s="44"/>
      <c r="H36" s="47">
        <v>3853</v>
      </c>
      <c r="I36" s="45"/>
      <c r="J36" s="47"/>
      <c r="K36" s="47">
        <v>200</v>
      </c>
      <c r="L36" s="45"/>
      <c r="M36" s="47">
        <v>200</v>
      </c>
      <c r="N36" s="16"/>
      <c r="O36" s="90">
        <f t="shared" si="5"/>
        <v>0.94891254341573394</v>
      </c>
      <c r="P36" s="90"/>
      <c r="Q36" s="90">
        <f t="shared" si="6"/>
        <v>0.90208735005695118</v>
      </c>
    </row>
    <row r="37" spans="1:18" s="31" customFormat="1" ht="23.25" customHeight="1" x14ac:dyDescent="0.25">
      <c r="B37" s="40" t="s">
        <v>51</v>
      </c>
      <c r="C37" s="36">
        <v>6297.8040000000001</v>
      </c>
      <c r="D37" s="36"/>
      <c r="E37" s="37">
        <v>6297.8040000000001</v>
      </c>
      <c r="F37" s="38">
        <v>5521</v>
      </c>
      <c r="G37" s="36"/>
      <c r="H37" s="39">
        <v>5421</v>
      </c>
      <c r="I37" s="37"/>
      <c r="J37" s="39"/>
      <c r="K37" s="39">
        <v>100</v>
      </c>
      <c r="L37" s="37"/>
      <c r="M37" s="39">
        <v>100</v>
      </c>
      <c r="N37" s="30"/>
      <c r="O37" s="90">
        <f t="shared" si="5"/>
        <v>0.8766547831593362</v>
      </c>
      <c r="P37" s="90"/>
      <c r="Q37" s="90">
        <f t="shared" si="6"/>
        <v>0.86077623247722534</v>
      </c>
    </row>
    <row r="38" spans="1:18" s="13" customFormat="1" ht="23.25" customHeight="1" x14ac:dyDescent="0.25">
      <c r="B38" s="40" t="s">
        <v>34</v>
      </c>
      <c r="C38" s="36">
        <v>459</v>
      </c>
      <c r="D38" s="36"/>
      <c r="E38" s="37">
        <v>459</v>
      </c>
      <c r="F38" s="38">
        <v>459</v>
      </c>
      <c r="G38" s="36"/>
      <c r="H38" s="39">
        <v>459</v>
      </c>
      <c r="I38" s="37"/>
      <c r="J38" s="39"/>
      <c r="K38" s="39"/>
      <c r="L38" s="37"/>
      <c r="M38" s="39"/>
      <c r="N38" s="16"/>
      <c r="O38" s="90">
        <f t="shared" si="5"/>
        <v>1</v>
      </c>
      <c r="P38" s="90"/>
      <c r="Q38" s="90">
        <f t="shared" si="6"/>
        <v>1</v>
      </c>
    </row>
    <row r="39" spans="1:18" s="13" customFormat="1" ht="23.25" customHeight="1" x14ac:dyDescent="0.25">
      <c r="B39" s="40" t="s">
        <v>52</v>
      </c>
      <c r="C39" s="36">
        <v>3126.855</v>
      </c>
      <c r="D39" s="36"/>
      <c r="E39" s="37">
        <v>3126.855</v>
      </c>
      <c r="F39" s="38">
        <v>2299</v>
      </c>
      <c r="G39" s="36"/>
      <c r="H39" s="39">
        <v>2249</v>
      </c>
      <c r="I39" s="37"/>
      <c r="J39" s="39"/>
      <c r="K39" s="39">
        <v>50</v>
      </c>
      <c r="L39" s="37"/>
      <c r="M39" s="39">
        <v>50</v>
      </c>
      <c r="N39" s="16"/>
      <c r="O39" s="90">
        <f t="shared" si="5"/>
        <v>0.73524355942312647</v>
      </c>
      <c r="P39" s="90"/>
      <c r="Q39" s="90">
        <f t="shared" si="6"/>
        <v>0.71925305138869566</v>
      </c>
    </row>
    <row r="40" spans="1:18" ht="19.5" customHeight="1" x14ac:dyDescent="0.3">
      <c r="A40" s="14"/>
      <c r="B40" s="40" t="s">
        <v>53</v>
      </c>
      <c r="C40" s="36">
        <v>2881.7619999999997</v>
      </c>
      <c r="D40" s="36"/>
      <c r="E40" s="37">
        <v>2881.7619999999997</v>
      </c>
      <c r="F40" s="38">
        <v>2468</v>
      </c>
      <c r="G40" s="36"/>
      <c r="H40" s="39">
        <v>2121</v>
      </c>
      <c r="I40" s="37"/>
      <c r="J40" s="39"/>
      <c r="K40" s="39">
        <v>347</v>
      </c>
      <c r="L40" s="37"/>
      <c r="M40" s="39">
        <v>347</v>
      </c>
      <c r="N40" s="16"/>
      <c r="O40" s="90">
        <f t="shared" si="5"/>
        <v>0.85642048163588813</v>
      </c>
      <c r="P40" s="90"/>
      <c r="Q40" s="90">
        <f t="shared" si="6"/>
        <v>0.73600803952581795</v>
      </c>
      <c r="R40" s="1"/>
    </row>
    <row r="41" spans="1:18" ht="18.75" x14ac:dyDescent="0.3">
      <c r="A41" s="1"/>
      <c r="B41" s="41" t="s">
        <v>54</v>
      </c>
      <c r="C41" s="36">
        <v>547.41070000000002</v>
      </c>
      <c r="D41" s="36"/>
      <c r="E41" s="37">
        <v>547.41070000000002</v>
      </c>
      <c r="F41" s="38">
        <v>347</v>
      </c>
      <c r="G41" s="36"/>
      <c r="H41" s="39">
        <v>347</v>
      </c>
      <c r="I41" s="37"/>
      <c r="J41" s="39"/>
      <c r="K41" s="39">
        <v>0</v>
      </c>
      <c r="L41" s="37"/>
      <c r="M41" s="39"/>
      <c r="N41" s="16"/>
      <c r="O41" s="90">
        <f t="shared" si="5"/>
        <v>0.63389334552649412</v>
      </c>
      <c r="P41" s="90"/>
      <c r="Q41" s="90">
        <f t="shared" si="6"/>
        <v>0.63389334552649412</v>
      </c>
      <c r="R41" s="1"/>
    </row>
    <row r="42" spans="1:18" ht="18.75" x14ac:dyDescent="0.3">
      <c r="A42" s="1"/>
      <c r="B42" s="40" t="s">
        <v>55</v>
      </c>
      <c r="C42" s="36">
        <v>1422.2</v>
      </c>
      <c r="D42" s="36"/>
      <c r="E42" s="37">
        <v>1422.2</v>
      </c>
      <c r="F42" s="38">
        <v>1367</v>
      </c>
      <c r="G42" s="36"/>
      <c r="H42" s="39">
        <v>1367</v>
      </c>
      <c r="I42" s="37"/>
      <c r="J42" s="39"/>
      <c r="K42" s="39">
        <v>0</v>
      </c>
      <c r="L42" s="37"/>
      <c r="M42" s="39"/>
      <c r="N42" s="16"/>
      <c r="O42" s="90">
        <f t="shared" si="5"/>
        <v>0.96118689354521158</v>
      </c>
      <c r="P42" s="90"/>
      <c r="Q42" s="90">
        <f t="shared" si="6"/>
        <v>0.96118689354521158</v>
      </c>
      <c r="R42" s="1"/>
    </row>
    <row r="43" spans="1:18" ht="18.75" x14ac:dyDescent="0.3">
      <c r="A43" s="1"/>
      <c r="B43" s="40" t="s">
        <v>56</v>
      </c>
      <c r="C43" s="36">
        <v>2958.98</v>
      </c>
      <c r="D43" s="36"/>
      <c r="E43" s="37">
        <v>2958.98</v>
      </c>
      <c r="F43" s="38">
        <v>2555</v>
      </c>
      <c r="G43" s="36"/>
      <c r="H43" s="39">
        <v>2555</v>
      </c>
      <c r="I43" s="37"/>
      <c r="J43" s="39"/>
      <c r="K43" s="39">
        <v>0</v>
      </c>
      <c r="L43" s="37"/>
      <c r="M43" s="39"/>
      <c r="N43" s="16"/>
      <c r="O43" s="90">
        <f t="shared" si="5"/>
        <v>0.86347322388120229</v>
      </c>
      <c r="P43" s="90"/>
      <c r="Q43" s="90">
        <f t="shared" si="6"/>
        <v>0.86347322388120229</v>
      </c>
      <c r="R43" s="1"/>
    </row>
    <row r="44" spans="1:18" ht="18.75" x14ac:dyDescent="0.3">
      <c r="A44" s="1"/>
      <c r="B44" s="41" t="s">
        <v>57</v>
      </c>
      <c r="C44" s="36">
        <v>740.95500000000004</v>
      </c>
      <c r="D44" s="36"/>
      <c r="E44" s="37">
        <v>740.95500000000004</v>
      </c>
      <c r="F44" s="38">
        <v>672</v>
      </c>
      <c r="G44" s="36"/>
      <c r="H44" s="39">
        <v>672</v>
      </c>
      <c r="I44" s="37"/>
      <c r="J44" s="39"/>
      <c r="K44" s="39">
        <v>0</v>
      </c>
      <c r="L44" s="37"/>
      <c r="M44" s="39"/>
      <c r="N44" s="16"/>
      <c r="O44" s="90">
        <f t="shared" si="5"/>
        <v>0.9069376682794501</v>
      </c>
      <c r="P44" s="90"/>
      <c r="Q44" s="90">
        <f t="shared" si="6"/>
        <v>0.9069376682794501</v>
      </c>
      <c r="R44" s="1"/>
    </row>
    <row r="45" spans="1:18" ht="18.75" x14ac:dyDescent="0.3">
      <c r="A45" s="1"/>
      <c r="B45" s="40" t="s">
        <v>58</v>
      </c>
      <c r="C45" s="36">
        <v>789.45100000000002</v>
      </c>
      <c r="D45" s="36"/>
      <c r="E45" s="37">
        <v>789.45100000000002</v>
      </c>
      <c r="F45" s="38">
        <v>789</v>
      </c>
      <c r="G45" s="36"/>
      <c r="H45" s="39">
        <v>789</v>
      </c>
      <c r="I45" s="37"/>
      <c r="J45" s="39"/>
      <c r="K45" s="39">
        <v>0</v>
      </c>
      <c r="L45" s="37"/>
      <c r="M45" s="39"/>
      <c r="N45" s="16"/>
      <c r="O45" s="90">
        <f t="shared" si="5"/>
        <v>0.99942871691846613</v>
      </c>
      <c r="P45" s="90"/>
      <c r="Q45" s="90">
        <f t="shared" si="6"/>
        <v>0.99942871691846613</v>
      </c>
      <c r="R45" s="1"/>
    </row>
    <row r="46" spans="1:18" ht="18.75" x14ac:dyDescent="0.3">
      <c r="A46" s="1"/>
      <c r="B46" s="40" t="s">
        <v>59</v>
      </c>
      <c r="C46" s="36">
        <v>1796</v>
      </c>
      <c r="D46" s="36"/>
      <c r="E46" s="37">
        <v>1796</v>
      </c>
      <c r="F46" s="36">
        <v>1603</v>
      </c>
      <c r="G46" s="36"/>
      <c r="H46" s="37">
        <v>1603</v>
      </c>
      <c r="I46" s="37"/>
      <c r="J46" s="37"/>
      <c r="K46" s="37">
        <v>0</v>
      </c>
      <c r="L46" s="37"/>
      <c r="M46" s="37"/>
      <c r="N46" s="16"/>
      <c r="O46" s="90">
        <f t="shared" si="5"/>
        <v>0.89253897550111361</v>
      </c>
      <c r="P46" s="90"/>
      <c r="Q46" s="90">
        <f t="shared" si="6"/>
        <v>0.89253897550111361</v>
      </c>
      <c r="R46" s="1"/>
    </row>
    <row r="47" spans="1:18" ht="18.75" x14ac:dyDescent="0.3">
      <c r="A47" s="1"/>
      <c r="B47" s="40" t="s">
        <v>34</v>
      </c>
      <c r="C47" s="36">
        <v>2628</v>
      </c>
      <c r="D47" s="36"/>
      <c r="E47" s="37">
        <v>2628</v>
      </c>
      <c r="F47" s="38">
        <v>2628</v>
      </c>
      <c r="G47" s="36"/>
      <c r="H47" s="39">
        <v>2628</v>
      </c>
      <c r="I47" s="37"/>
      <c r="J47" s="39"/>
      <c r="K47" s="39"/>
      <c r="L47" s="37"/>
      <c r="M47" s="39"/>
      <c r="N47" s="16"/>
      <c r="O47" s="90">
        <f t="shared" si="5"/>
        <v>1</v>
      </c>
      <c r="P47" s="90"/>
      <c r="Q47" s="90">
        <f t="shared" si="6"/>
        <v>1</v>
      </c>
      <c r="R47" s="1"/>
    </row>
    <row r="48" spans="1:18" ht="18.75" x14ac:dyDescent="0.3">
      <c r="A48" s="1"/>
      <c r="B48" s="40" t="s">
        <v>60</v>
      </c>
      <c r="C48" s="36">
        <v>321.76800000000003</v>
      </c>
      <c r="D48" s="36"/>
      <c r="E48" s="37">
        <v>321.76800000000003</v>
      </c>
      <c r="F48" s="36">
        <v>307</v>
      </c>
      <c r="G48" s="36"/>
      <c r="H48" s="37">
        <v>307</v>
      </c>
      <c r="I48" s="37"/>
      <c r="J48" s="37"/>
      <c r="K48" s="37">
        <v>0</v>
      </c>
      <c r="L48" s="37"/>
      <c r="M48" s="37"/>
      <c r="N48" s="16"/>
      <c r="O48" s="90">
        <f t="shared" si="5"/>
        <v>0.9541035777330249</v>
      </c>
      <c r="P48" s="90"/>
      <c r="Q48" s="90">
        <f t="shared" si="6"/>
        <v>0.9541035777330249</v>
      </c>
      <c r="R48" s="1"/>
    </row>
    <row r="49" spans="1:18" ht="18.75" x14ac:dyDescent="0.3">
      <c r="A49" s="1"/>
      <c r="B49" s="40" t="s">
        <v>61</v>
      </c>
      <c r="C49" s="36">
        <v>1162.4349999999999</v>
      </c>
      <c r="D49" s="36"/>
      <c r="E49" s="37">
        <v>1162.4349999999999</v>
      </c>
      <c r="F49" s="38">
        <v>1024</v>
      </c>
      <c r="G49" s="36"/>
      <c r="H49" s="39">
        <v>1024</v>
      </c>
      <c r="I49" s="37"/>
      <c r="J49" s="39"/>
      <c r="K49" s="39">
        <v>0</v>
      </c>
      <c r="L49" s="37"/>
      <c r="M49" s="39"/>
      <c r="N49" s="16"/>
      <c r="O49" s="90">
        <f t="shared" si="5"/>
        <v>0.88090947020693633</v>
      </c>
      <c r="P49" s="90"/>
      <c r="Q49" s="90">
        <f t="shared" si="6"/>
        <v>0.88090947020693633</v>
      </c>
      <c r="R49" s="1"/>
    </row>
    <row r="50" spans="1:18" ht="18.75" x14ac:dyDescent="0.3">
      <c r="A50" s="1"/>
      <c r="B50" s="41" t="s">
        <v>62</v>
      </c>
      <c r="C50" s="36">
        <v>1124.6979999999999</v>
      </c>
      <c r="D50" s="36"/>
      <c r="E50" s="37">
        <v>1124.6979999999999</v>
      </c>
      <c r="F50" s="38">
        <v>1125</v>
      </c>
      <c r="G50" s="36"/>
      <c r="H50" s="39">
        <v>1125</v>
      </c>
      <c r="I50" s="37"/>
      <c r="J50" s="39"/>
      <c r="K50" s="39">
        <v>0</v>
      </c>
      <c r="L50" s="37"/>
      <c r="M50" s="39"/>
      <c r="N50" s="16"/>
      <c r="O50" s="90">
        <f t="shared" si="5"/>
        <v>1.0002685165262142</v>
      </c>
      <c r="P50" s="90"/>
      <c r="Q50" s="90">
        <f t="shared" si="6"/>
        <v>1.0002685165262142</v>
      </c>
      <c r="R50" s="1"/>
    </row>
    <row r="51" spans="1:18" ht="22.5" customHeight="1" x14ac:dyDescent="0.3">
      <c r="A51" s="1"/>
      <c r="B51" s="40" t="s">
        <v>63</v>
      </c>
      <c r="C51" s="36">
        <v>323.2</v>
      </c>
      <c r="D51" s="36"/>
      <c r="E51" s="37">
        <v>323.2</v>
      </c>
      <c r="F51" s="38">
        <v>315</v>
      </c>
      <c r="G51" s="36"/>
      <c r="H51" s="39">
        <v>315</v>
      </c>
      <c r="I51" s="37"/>
      <c r="J51" s="39"/>
      <c r="K51" s="39">
        <v>0</v>
      </c>
      <c r="L51" s="37"/>
      <c r="M51" s="39"/>
      <c r="N51" s="16"/>
      <c r="O51" s="90">
        <f t="shared" si="5"/>
        <v>0.97462871287128716</v>
      </c>
      <c r="P51" s="90"/>
      <c r="Q51" s="90">
        <f t="shared" si="6"/>
        <v>0.97462871287128716</v>
      </c>
      <c r="R51" s="1"/>
    </row>
    <row r="52" spans="1:18" ht="18.75" x14ac:dyDescent="0.3">
      <c r="A52" s="1"/>
      <c r="B52" s="40" t="s">
        <v>64</v>
      </c>
      <c r="C52" s="36">
        <v>554.27299999999991</v>
      </c>
      <c r="D52" s="36"/>
      <c r="E52" s="37">
        <v>554.27299999999991</v>
      </c>
      <c r="F52" s="36">
        <v>550</v>
      </c>
      <c r="G52" s="36"/>
      <c r="H52" s="37">
        <v>550</v>
      </c>
      <c r="I52" s="37"/>
      <c r="J52" s="37"/>
      <c r="K52" s="37">
        <v>0</v>
      </c>
      <c r="L52" s="37"/>
      <c r="M52" s="37"/>
      <c r="N52" s="16"/>
      <c r="O52" s="90">
        <f t="shared" si="5"/>
        <v>0.99229080254675961</v>
      </c>
      <c r="P52" s="90"/>
      <c r="Q52" s="90">
        <f t="shared" si="6"/>
        <v>0.99229080254675961</v>
      </c>
      <c r="R52" s="1"/>
    </row>
    <row r="53" spans="1:18" ht="18.75" x14ac:dyDescent="0.3">
      <c r="A53" s="1"/>
      <c r="B53" s="49" t="s">
        <v>65</v>
      </c>
      <c r="C53" s="44">
        <v>159</v>
      </c>
      <c r="D53" s="44"/>
      <c r="E53" s="45">
        <v>159</v>
      </c>
      <c r="F53" s="46">
        <v>159</v>
      </c>
      <c r="G53" s="44"/>
      <c r="H53" s="47">
        <v>159</v>
      </c>
      <c r="I53" s="45"/>
      <c r="J53" s="47"/>
      <c r="K53" s="47">
        <v>0</v>
      </c>
      <c r="L53" s="45"/>
      <c r="M53" s="47"/>
      <c r="N53" s="16"/>
      <c r="O53" s="90">
        <f t="shared" si="5"/>
        <v>1</v>
      </c>
      <c r="P53" s="90"/>
      <c r="Q53" s="90">
        <f t="shared" si="6"/>
        <v>1</v>
      </c>
      <c r="R53" s="1"/>
    </row>
    <row r="54" spans="1:18" ht="18.75" x14ac:dyDescent="0.3">
      <c r="A54" s="1"/>
      <c r="B54" s="40" t="s">
        <v>66</v>
      </c>
      <c r="C54" s="36">
        <v>142.4</v>
      </c>
      <c r="D54" s="36"/>
      <c r="E54" s="37">
        <v>142.4</v>
      </c>
      <c r="F54" s="38">
        <v>142.4</v>
      </c>
      <c r="G54" s="36"/>
      <c r="H54" s="39">
        <v>142.4</v>
      </c>
      <c r="I54" s="37"/>
      <c r="J54" s="39"/>
      <c r="K54" s="39">
        <v>0</v>
      </c>
      <c r="L54" s="37"/>
      <c r="M54" s="39"/>
      <c r="N54" s="16"/>
      <c r="O54" s="90">
        <f t="shared" si="5"/>
        <v>1</v>
      </c>
      <c r="P54" s="90"/>
      <c r="Q54" s="90">
        <f t="shared" si="6"/>
        <v>1</v>
      </c>
      <c r="R54" s="1"/>
    </row>
    <row r="55" spans="1:18" ht="18.75" x14ac:dyDescent="0.3">
      <c r="A55" s="1"/>
      <c r="B55" s="40" t="s">
        <v>67</v>
      </c>
      <c r="C55" s="36">
        <v>344</v>
      </c>
      <c r="D55" s="36"/>
      <c r="E55" s="37">
        <v>344</v>
      </c>
      <c r="F55" s="38">
        <v>344</v>
      </c>
      <c r="G55" s="36"/>
      <c r="H55" s="39">
        <v>344</v>
      </c>
      <c r="I55" s="37"/>
      <c r="J55" s="39"/>
      <c r="K55" s="39">
        <v>0</v>
      </c>
      <c r="L55" s="37"/>
      <c r="M55" s="39"/>
      <c r="N55" s="16"/>
      <c r="O55" s="90">
        <f t="shared" si="5"/>
        <v>1</v>
      </c>
      <c r="P55" s="90"/>
      <c r="Q55" s="90">
        <f t="shared" si="6"/>
        <v>1</v>
      </c>
      <c r="R55" s="1"/>
    </row>
    <row r="56" spans="1:18" ht="18.75" customHeight="1" x14ac:dyDescent="0.25">
      <c r="B56" s="40" t="s">
        <v>68</v>
      </c>
      <c r="C56" s="36">
        <v>9608.1119999999992</v>
      </c>
      <c r="D56" s="36"/>
      <c r="E56" s="37">
        <v>9608.1119999999992</v>
      </c>
      <c r="F56" s="38">
        <v>9445</v>
      </c>
      <c r="G56" s="36"/>
      <c r="H56" s="39">
        <v>9445</v>
      </c>
      <c r="I56" s="37"/>
      <c r="J56" s="39"/>
      <c r="K56" s="39">
        <v>0</v>
      </c>
      <c r="L56" s="37"/>
      <c r="M56" s="39"/>
      <c r="N56" s="16"/>
      <c r="O56" s="90">
        <f t="shared" si="5"/>
        <v>0.98302351179919645</v>
      </c>
      <c r="P56" s="90"/>
      <c r="Q56" s="90">
        <f t="shared" si="6"/>
        <v>0.98302351179919645</v>
      </c>
    </row>
    <row r="57" spans="1:18" ht="18.75" customHeight="1" x14ac:dyDescent="0.25">
      <c r="B57" s="40" t="s">
        <v>69</v>
      </c>
      <c r="C57" s="36">
        <v>11984.200855500001</v>
      </c>
      <c r="D57" s="36"/>
      <c r="E57" s="37">
        <v>11984.200855500001</v>
      </c>
      <c r="F57" s="38">
        <v>11360</v>
      </c>
      <c r="G57" s="36"/>
      <c r="H57" s="39">
        <v>11360</v>
      </c>
      <c r="I57" s="37"/>
      <c r="J57" s="39"/>
      <c r="K57" s="39">
        <v>0</v>
      </c>
      <c r="L57" s="37"/>
      <c r="M57" s="39"/>
      <c r="N57" s="16"/>
      <c r="O57" s="90">
        <f t="shared" si="5"/>
        <v>0.94791468675914825</v>
      </c>
      <c r="P57" s="90"/>
      <c r="Q57" s="90">
        <f t="shared" si="6"/>
        <v>0.94791468675914825</v>
      </c>
    </row>
    <row r="58" spans="1:18" ht="33" customHeight="1" x14ac:dyDescent="0.25">
      <c r="B58" s="41" t="s">
        <v>70</v>
      </c>
      <c r="C58" s="36">
        <v>263888</v>
      </c>
      <c r="D58" s="36">
        <v>256342</v>
      </c>
      <c r="E58" s="37">
        <v>7546</v>
      </c>
      <c r="F58" s="38">
        <v>334378</v>
      </c>
      <c r="G58" s="36">
        <v>326832</v>
      </c>
      <c r="H58" s="39">
        <v>7546</v>
      </c>
      <c r="I58" s="37"/>
      <c r="J58" s="39"/>
      <c r="K58" s="39">
        <v>0</v>
      </c>
      <c r="L58" s="37"/>
      <c r="M58" s="39"/>
      <c r="N58" s="16"/>
      <c r="O58" s="90">
        <f t="shared" si="5"/>
        <v>1.2671208997756624</v>
      </c>
      <c r="P58" s="90">
        <f t="shared" si="7"/>
        <v>1.2749842007942513</v>
      </c>
      <c r="Q58" s="90">
        <f t="shared" si="6"/>
        <v>1</v>
      </c>
    </row>
    <row r="59" spans="1:18" ht="18.75" customHeight="1" x14ac:dyDescent="0.25">
      <c r="B59" s="40" t="s">
        <v>71</v>
      </c>
      <c r="C59" s="36">
        <v>215471</v>
      </c>
      <c r="D59" s="36">
        <v>18201</v>
      </c>
      <c r="E59" s="37">
        <v>197270</v>
      </c>
      <c r="F59" s="38">
        <v>207740</v>
      </c>
      <c r="G59" s="36">
        <v>12234</v>
      </c>
      <c r="H59" s="39">
        <v>195506</v>
      </c>
      <c r="I59" s="37"/>
      <c r="J59" s="39"/>
      <c r="K59" s="39">
        <v>0</v>
      </c>
      <c r="L59" s="37"/>
      <c r="M59" s="39"/>
      <c r="N59" s="16"/>
      <c r="O59" s="90">
        <f t="shared" si="5"/>
        <v>0.96412046168625942</v>
      </c>
      <c r="P59" s="90">
        <f t="shared" si="7"/>
        <v>0.67216087028185267</v>
      </c>
      <c r="Q59" s="90">
        <f t="shared" si="6"/>
        <v>0.9910579408931921</v>
      </c>
    </row>
    <row r="60" spans="1:18" ht="18.75" customHeight="1" x14ac:dyDescent="0.25">
      <c r="B60" s="40" t="s">
        <v>72</v>
      </c>
      <c r="C60" s="36">
        <v>23033</v>
      </c>
      <c r="D60" s="36">
        <v>12733</v>
      </c>
      <c r="E60" s="37">
        <v>10300</v>
      </c>
      <c r="F60" s="38">
        <v>51045</v>
      </c>
      <c r="G60" s="36">
        <v>12733</v>
      </c>
      <c r="H60" s="39">
        <v>38262</v>
      </c>
      <c r="I60" s="37"/>
      <c r="J60" s="39"/>
      <c r="K60" s="39">
        <v>50</v>
      </c>
      <c r="L60" s="37"/>
      <c r="M60" s="39">
        <v>50</v>
      </c>
      <c r="N60" s="16"/>
      <c r="O60" s="90">
        <f t="shared" si="5"/>
        <v>2.2161681066296182</v>
      </c>
      <c r="P60" s="90">
        <f t="shared" si="7"/>
        <v>1</v>
      </c>
      <c r="Q60" s="90">
        <f t="shared" si="6"/>
        <v>3.714757281553398</v>
      </c>
    </row>
    <row r="61" spans="1:18" ht="18.75" customHeight="1" x14ac:dyDescent="0.25">
      <c r="B61" s="41" t="s">
        <v>73</v>
      </c>
      <c r="C61" s="36">
        <v>101695</v>
      </c>
      <c r="D61" s="36">
        <v>49764</v>
      </c>
      <c r="E61" s="37">
        <v>51931</v>
      </c>
      <c r="F61" s="36">
        <v>98171</v>
      </c>
      <c r="G61" s="36">
        <v>44680</v>
      </c>
      <c r="H61" s="37">
        <v>53491</v>
      </c>
      <c r="I61" s="37"/>
      <c r="J61" s="37"/>
      <c r="K61" s="37">
        <v>0</v>
      </c>
      <c r="L61" s="37"/>
      <c r="M61" s="37"/>
      <c r="N61" s="16"/>
      <c r="O61" s="90">
        <f t="shared" si="5"/>
        <v>0.96534736221053152</v>
      </c>
      <c r="P61" s="90">
        <f t="shared" si="7"/>
        <v>0.8978377943895185</v>
      </c>
      <c r="Q61" s="90">
        <f t="shared" si="6"/>
        <v>1.0300398605842367</v>
      </c>
    </row>
    <row r="62" spans="1:18" ht="30" customHeight="1" x14ac:dyDescent="0.25">
      <c r="B62" s="41" t="s">
        <v>74</v>
      </c>
      <c r="C62" s="36">
        <v>19910</v>
      </c>
      <c r="D62" s="36">
        <v>19910</v>
      </c>
      <c r="E62" s="37"/>
      <c r="F62" s="38">
        <v>19910</v>
      </c>
      <c r="G62" s="36">
        <v>19910</v>
      </c>
      <c r="H62" s="39"/>
      <c r="I62" s="37"/>
      <c r="J62" s="39"/>
      <c r="K62" s="39">
        <v>0</v>
      </c>
      <c r="L62" s="37"/>
      <c r="M62" s="39"/>
      <c r="N62" s="16"/>
      <c r="O62" s="90">
        <f t="shared" si="5"/>
        <v>1</v>
      </c>
      <c r="P62" s="90">
        <f t="shared" si="7"/>
        <v>1</v>
      </c>
      <c r="Q62" s="90"/>
    </row>
    <row r="63" spans="1:18" ht="18.75" customHeight="1" x14ac:dyDescent="0.25">
      <c r="B63" s="40" t="s">
        <v>75</v>
      </c>
      <c r="C63" s="36">
        <v>12660</v>
      </c>
      <c r="D63" s="36">
        <v>7900</v>
      </c>
      <c r="E63" s="37">
        <v>4760</v>
      </c>
      <c r="F63" s="38">
        <v>15289</v>
      </c>
      <c r="G63" s="36">
        <v>7900</v>
      </c>
      <c r="H63" s="39">
        <v>7389</v>
      </c>
      <c r="I63" s="37"/>
      <c r="J63" s="39"/>
      <c r="K63" s="39">
        <v>0</v>
      </c>
      <c r="L63" s="37"/>
      <c r="M63" s="39"/>
      <c r="N63" s="16"/>
      <c r="O63" s="90">
        <f t="shared" si="5"/>
        <v>1.2076619273301739</v>
      </c>
      <c r="P63" s="90">
        <f t="shared" si="7"/>
        <v>1</v>
      </c>
      <c r="Q63" s="90">
        <f t="shared" si="6"/>
        <v>1.5523109243697479</v>
      </c>
    </row>
    <row r="64" spans="1:18" ht="18.75" customHeight="1" x14ac:dyDescent="0.25">
      <c r="B64" s="40" t="s">
        <v>76</v>
      </c>
      <c r="C64" s="36">
        <v>8951</v>
      </c>
      <c r="D64" s="36">
        <v>8951</v>
      </c>
      <c r="E64" s="37"/>
      <c r="F64" s="36">
        <v>96</v>
      </c>
      <c r="G64" s="36">
        <v>96</v>
      </c>
      <c r="H64" s="37"/>
      <c r="I64" s="37"/>
      <c r="J64" s="37"/>
      <c r="K64" s="37">
        <v>0</v>
      </c>
      <c r="L64" s="37"/>
      <c r="M64" s="37"/>
      <c r="N64" s="16"/>
      <c r="O64" s="90">
        <f t="shared" si="5"/>
        <v>1.0725058652664507E-2</v>
      </c>
      <c r="P64" s="90">
        <f t="shared" si="7"/>
        <v>1.0725058652664507E-2</v>
      </c>
      <c r="Q64" s="90"/>
    </row>
    <row r="65" spans="1:17" ht="18.75" customHeight="1" x14ac:dyDescent="0.25">
      <c r="B65" s="40" t="s">
        <v>77</v>
      </c>
      <c r="C65" s="36"/>
      <c r="D65" s="36"/>
      <c r="E65" s="37"/>
      <c r="F65" s="38">
        <v>8109</v>
      </c>
      <c r="G65" s="36">
        <v>8109</v>
      </c>
      <c r="H65" s="39"/>
      <c r="I65" s="37"/>
      <c r="J65" s="39"/>
      <c r="K65" s="39">
        <v>0</v>
      </c>
      <c r="L65" s="37"/>
      <c r="M65" s="39"/>
      <c r="N65" s="16"/>
      <c r="O65" s="90"/>
      <c r="P65" s="90"/>
      <c r="Q65" s="90"/>
    </row>
    <row r="66" spans="1:17" ht="18.75" customHeight="1" x14ac:dyDescent="0.25">
      <c r="B66" s="40" t="s">
        <v>78</v>
      </c>
      <c r="C66" s="36">
        <v>100</v>
      </c>
      <c r="D66" s="36"/>
      <c r="E66" s="37">
        <v>100</v>
      </c>
      <c r="F66" s="38">
        <v>357</v>
      </c>
      <c r="G66" s="36"/>
      <c r="H66" s="39">
        <v>357</v>
      </c>
      <c r="I66" s="37"/>
      <c r="J66" s="39"/>
      <c r="K66" s="39"/>
      <c r="L66" s="37"/>
      <c r="M66" s="39"/>
      <c r="N66" s="16"/>
      <c r="O66" s="90">
        <f t="shared" si="5"/>
        <v>3.57</v>
      </c>
      <c r="P66" s="90"/>
      <c r="Q66" s="90">
        <f t="shared" si="6"/>
        <v>3.57</v>
      </c>
    </row>
    <row r="67" spans="1:17" ht="18.75" customHeight="1" x14ac:dyDescent="0.25">
      <c r="B67" s="40" t="s">
        <v>79</v>
      </c>
      <c r="C67" s="36">
        <v>460</v>
      </c>
      <c r="D67" s="36"/>
      <c r="E67" s="37">
        <v>460</v>
      </c>
      <c r="F67" s="38">
        <v>455</v>
      </c>
      <c r="G67" s="36"/>
      <c r="H67" s="39">
        <v>455</v>
      </c>
      <c r="I67" s="37"/>
      <c r="J67" s="39"/>
      <c r="K67" s="39"/>
      <c r="L67" s="37"/>
      <c r="M67" s="39"/>
      <c r="N67" s="16"/>
      <c r="O67" s="90">
        <f t="shared" si="5"/>
        <v>0.98913043478260865</v>
      </c>
      <c r="P67" s="90"/>
      <c r="Q67" s="90">
        <f t="shared" si="6"/>
        <v>0.98913043478260865</v>
      </c>
    </row>
    <row r="68" spans="1:17" ht="18.75" customHeight="1" x14ac:dyDescent="0.25">
      <c r="B68" s="40" t="s">
        <v>80</v>
      </c>
      <c r="C68" s="36"/>
      <c r="D68" s="36"/>
      <c r="E68" s="37"/>
      <c r="F68" s="36">
        <v>260925</v>
      </c>
      <c r="G68" s="36"/>
      <c r="H68" s="37">
        <v>260925</v>
      </c>
      <c r="I68" s="37"/>
      <c r="J68" s="37"/>
      <c r="K68" s="37"/>
      <c r="L68" s="37"/>
      <c r="M68" s="37"/>
      <c r="N68" s="16"/>
      <c r="O68" s="90"/>
      <c r="P68" s="90"/>
      <c r="Q68" s="90"/>
    </row>
    <row r="69" spans="1:17" ht="18.75" customHeight="1" x14ac:dyDescent="0.25">
      <c r="B69" s="49" t="s">
        <v>81</v>
      </c>
      <c r="C69" s="44"/>
      <c r="D69" s="45"/>
      <c r="E69" s="45"/>
      <c r="F69" s="46">
        <v>165301</v>
      </c>
      <c r="G69" s="45"/>
      <c r="H69" s="50">
        <v>165301</v>
      </c>
      <c r="I69" s="45"/>
      <c r="J69" s="47"/>
      <c r="K69" s="47"/>
      <c r="L69" s="45"/>
      <c r="M69" s="51"/>
      <c r="N69" s="16"/>
      <c r="O69" s="90"/>
      <c r="P69" s="90"/>
      <c r="Q69" s="90"/>
    </row>
    <row r="70" spans="1:17" ht="18.75" customHeight="1" x14ac:dyDescent="0.25">
      <c r="B70" s="41" t="s">
        <v>82</v>
      </c>
      <c r="C70" s="36">
        <v>24186</v>
      </c>
      <c r="D70" s="37"/>
      <c r="E70" s="37">
        <v>24186</v>
      </c>
      <c r="F70" s="38">
        <f>57337+100</f>
        <v>57437</v>
      </c>
      <c r="G70" s="37"/>
      <c r="H70" s="59">
        <v>57337</v>
      </c>
      <c r="I70" s="80"/>
      <c r="J70" s="81"/>
      <c r="K70" s="81"/>
      <c r="L70" s="80"/>
      <c r="M70" s="82">
        <v>100</v>
      </c>
      <c r="N70" s="16"/>
      <c r="O70" s="90">
        <f t="shared" si="5"/>
        <v>2.3748036053915489</v>
      </c>
      <c r="P70" s="90"/>
      <c r="Q70" s="90">
        <f t="shared" si="6"/>
        <v>2.3706689820557347</v>
      </c>
    </row>
    <row r="71" spans="1:17" ht="18.75" customHeight="1" x14ac:dyDescent="0.25">
      <c r="B71" s="40" t="s">
        <v>83</v>
      </c>
      <c r="C71" s="36">
        <v>482000</v>
      </c>
      <c r="D71" s="37">
        <v>482000</v>
      </c>
      <c r="E71" s="37"/>
      <c r="F71" s="38"/>
      <c r="G71" s="37"/>
      <c r="H71" s="52"/>
      <c r="I71" s="37"/>
      <c r="J71" s="39"/>
      <c r="K71" s="39">
        <v>0</v>
      </c>
      <c r="L71" s="37"/>
      <c r="M71" s="53"/>
      <c r="N71" s="16"/>
      <c r="O71" s="90">
        <f t="shared" si="5"/>
        <v>0</v>
      </c>
      <c r="P71" s="90">
        <f t="shared" si="7"/>
        <v>0</v>
      </c>
      <c r="Q71" s="90"/>
    </row>
    <row r="72" spans="1:17" ht="18.75" customHeight="1" x14ac:dyDescent="0.25">
      <c r="B72" s="54" t="s">
        <v>84</v>
      </c>
      <c r="C72" s="36">
        <v>17479</v>
      </c>
      <c r="D72" s="37">
        <v>17479</v>
      </c>
      <c r="E72" s="39"/>
      <c r="F72" s="38">
        <v>17433</v>
      </c>
      <c r="G72" s="37">
        <v>17433</v>
      </c>
      <c r="H72" s="52"/>
      <c r="I72" s="37"/>
      <c r="J72" s="39"/>
      <c r="K72" s="39">
        <v>0</v>
      </c>
      <c r="L72" s="37"/>
      <c r="M72" s="53"/>
      <c r="N72" s="16"/>
      <c r="O72" s="90">
        <f t="shared" si="5"/>
        <v>0.99736827049602383</v>
      </c>
      <c r="P72" s="90">
        <f t="shared" si="7"/>
        <v>0.99736827049602383</v>
      </c>
      <c r="Q72" s="90"/>
    </row>
    <row r="73" spans="1:17" ht="18.75" customHeight="1" x14ac:dyDescent="0.25">
      <c r="B73" s="54" t="s">
        <v>85</v>
      </c>
      <c r="C73" s="36">
        <v>768</v>
      </c>
      <c r="D73" s="37">
        <v>768</v>
      </c>
      <c r="E73" s="39"/>
      <c r="F73" s="38">
        <v>450</v>
      </c>
      <c r="G73" s="37">
        <v>450</v>
      </c>
      <c r="H73" s="52"/>
      <c r="I73" s="37"/>
      <c r="J73" s="39"/>
      <c r="K73" s="39">
        <v>0</v>
      </c>
      <c r="L73" s="37"/>
      <c r="M73" s="53"/>
      <c r="N73" s="16"/>
      <c r="O73" s="90">
        <f t="shared" si="5"/>
        <v>0.5859375</v>
      </c>
      <c r="P73" s="90">
        <f t="shared" si="7"/>
        <v>0.5859375</v>
      </c>
      <c r="Q73" s="90"/>
    </row>
    <row r="74" spans="1:17" ht="33.75" customHeight="1" x14ac:dyDescent="0.25">
      <c r="B74" s="48" t="s">
        <v>86</v>
      </c>
      <c r="C74" s="36">
        <v>1026282</v>
      </c>
      <c r="D74" s="37">
        <v>1026282</v>
      </c>
      <c r="E74" s="39"/>
      <c r="F74" s="38">
        <v>986353</v>
      </c>
      <c r="G74" s="37">
        <v>984336</v>
      </c>
      <c r="H74" s="52"/>
      <c r="I74" s="37"/>
      <c r="J74" s="39"/>
      <c r="K74" s="39">
        <v>2017</v>
      </c>
      <c r="L74" s="37">
        <v>2017</v>
      </c>
      <c r="M74" s="53"/>
      <c r="N74" s="16"/>
      <c r="O74" s="90">
        <f t="shared" si="5"/>
        <v>0.96109353959243171</v>
      </c>
      <c r="P74" s="90">
        <f t="shared" si="7"/>
        <v>0.95912819283588724</v>
      </c>
      <c r="Q74" s="90"/>
    </row>
    <row r="75" spans="1:17" ht="31.5" x14ac:dyDescent="0.25">
      <c r="B75" s="55" t="s">
        <v>87</v>
      </c>
      <c r="C75" s="36"/>
      <c r="D75" s="37"/>
      <c r="E75" s="39"/>
      <c r="F75" s="38">
        <v>498061</v>
      </c>
      <c r="G75" s="37">
        <v>498061</v>
      </c>
      <c r="H75" s="52"/>
      <c r="I75" s="37"/>
      <c r="J75" s="39"/>
      <c r="K75" s="39">
        <v>0</v>
      </c>
      <c r="L75" s="37"/>
      <c r="M75" s="53"/>
      <c r="N75" s="16"/>
      <c r="O75" s="90"/>
      <c r="P75" s="90"/>
      <c r="Q75" s="90"/>
    </row>
    <row r="76" spans="1:17" ht="31.5" x14ac:dyDescent="0.25">
      <c r="B76" s="56" t="s">
        <v>88</v>
      </c>
      <c r="C76" s="36">
        <v>5000</v>
      </c>
      <c r="D76" s="37">
        <v>5000</v>
      </c>
      <c r="E76" s="37"/>
      <c r="F76" s="36">
        <v>10000</v>
      </c>
      <c r="G76" s="37">
        <v>10000</v>
      </c>
      <c r="H76" s="57"/>
      <c r="I76" s="37"/>
      <c r="J76" s="37"/>
      <c r="K76" s="37">
        <v>0</v>
      </c>
      <c r="L76" s="37"/>
      <c r="M76" s="58"/>
      <c r="N76" s="16"/>
      <c r="O76" s="90">
        <f t="shared" si="5"/>
        <v>2</v>
      </c>
      <c r="P76" s="90">
        <f t="shared" si="7"/>
        <v>2</v>
      </c>
      <c r="Q76" s="90"/>
    </row>
    <row r="77" spans="1:17" x14ac:dyDescent="0.25">
      <c r="B77" s="43" t="s">
        <v>89</v>
      </c>
      <c r="C77" s="36">
        <v>5000</v>
      </c>
      <c r="D77" s="37">
        <v>5000</v>
      </c>
      <c r="E77" s="39"/>
      <c r="F77" s="38">
        <v>5000</v>
      </c>
      <c r="G77" s="37">
        <v>5000</v>
      </c>
      <c r="H77" s="59"/>
      <c r="I77" s="37"/>
      <c r="J77" s="39"/>
      <c r="K77" s="39">
        <v>0</v>
      </c>
      <c r="L77" s="37"/>
      <c r="M77" s="53"/>
      <c r="N77" s="16"/>
      <c r="O77" s="90">
        <f t="shared" si="5"/>
        <v>1</v>
      </c>
      <c r="P77" s="90">
        <f t="shared" si="7"/>
        <v>1</v>
      </c>
      <c r="Q77" s="90"/>
    </row>
    <row r="78" spans="1:17" ht="34.5" customHeight="1" x14ac:dyDescent="0.25">
      <c r="B78" s="41" t="s">
        <v>90</v>
      </c>
      <c r="C78" s="78">
        <v>5000</v>
      </c>
      <c r="D78" s="60">
        <v>5000</v>
      </c>
      <c r="E78" s="60"/>
      <c r="F78" s="60">
        <v>5000</v>
      </c>
      <c r="G78" s="60">
        <v>5000</v>
      </c>
      <c r="H78" s="60"/>
      <c r="I78" s="60"/>
      <c r="J78" s="61"/>
      <c r="K78" s="61">
        <v>0</v>
      </c>
      <c r="L78" s="60"/>
      <c r="M78" s="53"/>
      <c r="N78" s="16"/>
      <c r="O78" s="90">
        <f t="shared" ref="O78:O79" si="8">F78/C78</f>
        <v>1</v>
      </c>
      <c r="P78" s="90">
        <f t="shared" ref="P78:P79" si="9">G78/D78</f>
        <v>1</v>
      </c>
      <c r="Q78" s="90"/>
    </row>
    <row r="79" spans="1:17" ht="30.75" customHeight="1" x14ac:dyDescent="0.25">
      <c r="A79" s="29" t="s">
        <v>3</v>
      </c>
      <c r="B79" s="62" t="s">
        <v>91</v>
      </c>
      <c r="C79" s="36">
        <v>22624</v>
      </c>
      <c r="D79" s="38"/>
      <c r="E79" s="38">
        <v>22624</v>
      </c>
      <c r="F79" s="36">
        <v>8960</v>
      </c>
      <c r="G79" s="63"/>
      <c r="H79" s="36"/>
      <c r="I79" s="36">
        <v>8960</v>
      </c>
      <c r="J79" s="38"/>
      <c r="K79" s="38"/>
      <c r="L79" s="36"/>
      <c r="M79" s="53"/>
      <c r="N79" s="16"/>
      <c r="O79" s="90">
        <f t="shared" si="8"/>
        <v>0.39603960396039606</v>
      </c>
      <c r="P79" s="90"/>
      <c r="Q79" s="90">
        <f t="shared" ref="Q78:Q79" si="10">H79/E79</f>
        <v>0</v>
      </c>
    </row>
    <row r="80" spans="1:17" ht="23.25" customHeight="1" x14ac:dyDescent="0.25">
      <c r="A80" s="29" t="s">
        <v>4</v>
      </c>
      <c r="B80" s="64" t="s">
        <v>13</v>
      </c>
      <c r="C80" s="36">
        <v>1260</v>
      </c>
      <c r="D80" s="36"/>
      <c r="E80" s="36">
        <v>1260</v>
      </c>
      <c r="F80" s="36">
        <v>1260</v>
      </c>
      <c r="G80" s="63"/>
      <c r="H80" s="36"/>
      <c r="I80" s="36"/>
      <c r="J80" s="36">
        <v>1260</v>
      </c>
      <c r="K80" s="36"/>
      <c r="L80" s="36"/>
      <c r="M80" s="53"/>
      <c r="N80" s="16"/>
      <c r="O80" s="91"/>
      <c r="P80" s="91"/>
      <c r="Q80" s="91"/>
    </row>
    <row r="81" spans="1:17" ht="23.25" customHeight="1" x14ac:dyDescent="0.25">
      <c r="A81" s="29" t="s">
        <v>5</v>
      </c>
      <c r="B81" s="62" t="s">
        <v>92</v>
      </c>
      <c r="C81" s="36">
        <v>96959</v>
      </c>
      <c r="D81" s="38"/>
      <c r="E81" s="38">
        <v>96959</v>
      </c>
      <c r="F81" s="36">
        <v>0</v>
      </c>
      <c r="G81" s="36"/>
      <c r="H81" s="36"/>
      <c r="I81" s="36"/>
      <c r="J81" s="38"/>
      <c r="K81" s="38"/>
      <c r="L81" s="36"/>
      <c r="M81" s="53"/>
      <c r="N81" s="16"/>
      <c r="O81" s="91"/>
      <c r="P81" s="91"/>
      <c r="Q81" s="91"/>
    </row>
    <row r="82" spans="1:17" ht="33" customHeight="1" x14ac:dyDescent="0.25">
      <c r="A82" s="29" t="s">
        <v>6</v>
      </c>
      <c r="B82" s="62" t="s">
        <v>14</v>
      </c>
      <c r="C82" s="36">
        <v>335292</v>
      </c>
      <c r="D82" s="38"/>
      <c r="E82" s="38">
        <v>335292</v>
      </c>
      <c r="F82" s="36">
        <v>0</v>
      </c>
      <c r="G82" s="36"/>
      <c r="H82" s="36"/>
      <c r="I82" s="36"/>
      <c r="J82" s="38"/>
      <c r="K82" s="38"/>
      <c r="L82" s="36"/>
      <c r="M82" s="53"/>
      <c r="N82" s="16"/>
      <c r="O82" s="91"/>
      <c r="P82" s="91"/>
      <c r="Q82" s="91"/>
    </row>
    <row r="83" spans="1:17" ht="32.25" customHeight="1" x14ac:dyDescent="0.25">
      <c r="A83" s="29" t="s">
        <v>8</v>
      </c>
      <c r="B83" s="62" t="s">
        <v>93</v>
      </c>
      <c r="C83" s="38">
        <v>100000</v>
      </c>
      <c r="D83" s="38"/>
      <c r="E83" s="38">
        <v>100000</v>
      </c>
      <c r="F83" s="38">
        <v>602347</v>
      </c>
      <c r="G83" s="38"/>
      <c r="H83" s="38"/>
      <c r="I83" s="38"/>
      <c r="J83" s="38"/>
      <c r="K83" s="38"/>
      <c r="L83" s="38"/>
      <c r="M83" s="53"/>
      <c r="N83" s="16"/>
      <c r="O83" s="24"/>
      <c r="P83" s="24"/>
      <c r="Q83" s="24"/>
    </row>
    <row r="84" spans="1:17" s="87" customFormat="1" ht="40.5" customHeight="1" x14ac:dyDescent="0.2">
      <c r="A84" s="32" t="s">
        <v>21</v>
      </c>
      <c r="B84" s="83" t="s">
        <v>16</v>
      </c>
      <c r="C84" s="84"/>
      <c r="D84" s="84"/>
      <c r="E84" s="84"/>
      <c r="F84" s="84">
        <v>3505149</v>
      </c>
      <c r="G84" s="84"/>
      <c r="H84" s="84"/>
      <c r="I84" s="84"/>
      <c r="J84" s="84"/>
      <c r="K84" s="84"/>
      <c r="L84" s="84"/>
      <c r="M84" s="85"/>
      <c r="N84" s="86">
        <v>3505149</v>
      </c>
      <c r="O84" s="33"/>
      <c r="P84" s="33"/>
      <c r="Q84" s="33"/>
    </row>
  </sheetData>
  <mergeCells count="19">
    <mergeCell ref="J6:J7"/>
    <mergeCell ref="K6:M6"/>
    <mergeCell ref="N6:N7"/>
    <mergeCell ref="A3:Q3"/>
    <mergeCell ref="A5:A7"/>
    <mergeCell ref="B5:B7"/>
    <mergeCell ref="C5:E5"/>
    <mergeCell ref="F5:N5"/>
    <mergeCell ref="O5:Q5"/>
    <mergeCell ref="C6:C7"/>
    <mergeCell ref="D6:D7"/>
    <mergeCell ref="E6:E7"/>
    <mergeCell ref="F6:F7"/>
    <mergeCell ref="O6:O7"/>
    <mergeCell ref="P6:P7"/>
    <mergeCell ref="Q6:Q7"/>
    <mergeCell ref="G6:G7"/>
    <mergeCell ref="H6:H7"/>
    <mergeCell ref="I6:I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E1987E-C58B-4EEC-AAC9-ECFAACE109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99B1BA-5DE5-4830-8810-5BDDC2AFE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DE0DB9-1A8F-4666-9787-77D759D9C44D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TTCNTT</cp:lastModifiedBy>
  <dcterms:created xsi:type="dcterms:W3CDTF">2018-08-22T07:49:45Z</dcterms:created>
  <dcterms:modified xsi:type="dcterms:W3CDTF">2020-01-10T04:06:56Z</dcterms:modified>
</cp:coreProperties>
</file>