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Relationships xmlns="http://schemas.openxmlformats.org/package/2006/relationships"><Relationship Target="xl/workbook.xml" Type="http://schemas.openxmlformats.org/officeDocument/2006/relationships/officeDocument" Id="rId1"></Relationship><Relationship Target="docProps/core.xml" Type="http://schemas.openxmlformats.org/package/2006/relationships/metadata/core-properties" Id="rId2"></Relationship><Relationship Target="docProps/app.xml" Type="http://schemas.openxmlformats.org/officeDocument/2006/relationships/extended-properties" Id="rId3"></Relationship><Relationship Target="docProps/custom.xml" Type="http://schemas.openxmlformats.org/officeDocument/2006/relationships/custom-properties" Id="rId4"></Relationship></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firstSheet="1" activeTab="1"/>
  </bookViews>
  <sheets>
    <sheet name="Mau12" sheetId="4" state="hidden" r:id="rId1"/>
    <sheet name="B46" sheetId="7" r:id="rId2"/>
    <sheet name="B47" sheetId="8" r:id="rId3"/>
    <sheet name="B48" sheetId="6" r:id="rId4"/>
    <sheet name="B49" sheetId="9" r:id="rId5"/>
    <sheet name="B50" sheetId="10" r:id="rId6"/>
  </sheets>
  <externalReferences>
    <externalReference r:id="rId7"/>
  </externalReferences>
  <definedNames>
    <definedName name="á9">#REF!</definedName>
    <definedName name="chuong_phuluc_15" localSheetId="1">'B46'!#REF!</definedName>
    <definedName name="chuong_phuluc_15_name" localSheetId="1">'B46'!$A$2</definedName>
    <definedName name="chuong_phuluc_16" localSheetId="3">'B48'!#REF!</definedName>
    <definedName name="chuong_phuluc_16_name" localSheetId="3">'B48'!$A$2</definedName>
    <definedName name="chuong_phuluc_30" localSheetId="2">'B47'!#REF!</definedName>
    <definedName name="chuong_phuluc_30_name" localSheetId="2">'B47'!$A$2</definedName>
    <definedName name="chuong_phuluc_33" localSheetId="4">'B49'!$E$1</definedName>
    <definedName name="chuong_phuluc_33_name" localSheetId="4">'B49'!$A$2</definedName>
    <definedName name="chuong_phuluc_34_name" localSheetId="5">'B50'!$A$2</definedName>
    <definedName name="_xlnm.Print_Titles" localSheetId="3">'B48'!$4:$5</definedName>
    <definedName name="_xlnm.Print_Titles" localSheetId="0">'Mau12'!$A$7:$IV$8</definedName>
  </definedNames>
  <calcPr calcId="144525"/>
</workbook>
</file>

<file path=xl/calcChain.xml><?xml version="1.0" encoding="utf-8"?>
<calcChain xmlns="http://schemas.openxmlformats.org/spreadsheetml/2006/main">
  <c r="E8" i="9" l="1"/>
  <c r="C23" i="10"/>
  <c r="C22" i="10"/>
  <c r="C21" i="10"/>
  <c r="C20" i="10"/>
  <c r="C19" i="10"/>
  <c r="C18" i="10"/>
  <c r="C16" i="10"/>
  <c r="C14" i="10"/>
  <c r="C10" i="10"/>
  <c r="C7" i="10"/>
  <c r="C29" i="9"/>
  <c r="D29" i="9" s="1"/>
  <c r="E28" i="9"/>
  <c r="E26" i="9" s="1"/>
  <c r="C28" i="9"/>
  <c r="C27" i="9"/>
  <c r="D27" i="9" s="1"/>
  <c r="C25" i="9"/>
  <c r="D25" i="9" s="1"/>
  <c r="D24" i="9"/>
  <c r="C24" i="9" s="1"/>
  <c r="D23" i="9"/>
  <c r="C23" i="9" s="1"/>
  <c r="C22" i="9"/>
  <c r="D22" i="9" s="1"/>
  <c r="C21" i="9"/>
  <c r="D21" i="9" s="1"/>
  <c r="C20" i="9"/>
  <c r="C19" i="9"/>
  <c r="D19" i="9" s="1"/>
  <c r="D18" i="9"/>
  <c r="C18" i="9" s="1"/>
  <c r="D17" i="9"/>
  <c r="C17" i="9" s="1"/>
  <c r="D16" i="9"/>
  <c r="C16" i="9" s="1"/>
  <c r="D15" i="9"/>
  <c r="C15" i="9" s="1"/>
  <c r="C14" i="9"/>
  <c r="D13" i="9"/>
  <c r="C13" i="9" s="1"/>
  <c r="C12" i="9"/>
  <c r="E12" i="9" s="1"/>
  <c r="C11" i="9"/>
  <c r="D10" i="9"/>
  <c r="C10" i="9" s="1"/>
  <c r="E9" i="9"/>
  <c r="C28" i="7"/>
  <c r="C27" i="7"/>
  <c r="C23" i="7"/>
  <c r="C22" i="7"/>
  <c r="C20" i="7" s="1"/>
  <c r="C14" i="7"/>
  <c r="C11" i="7"/>
  <c r="C10" i="7" s="1"/>
  <c r="C7" i="7"/>
  <c r="D9" i="9" l="1"/>
  <c r="C9" i="9" s="1"/>
  <c r="C8" i="9" s="1"/>
  <c r="D28" i="9"/>
  <c r="D26" i="9" s="1"/>
  <c r="E7" i="9"/>
  <c r="C9" i="10"/>
  <c r="C8" i="10" s="1"/>
  <c r="C6" i="10" s="1"/>
  <c r="D8" i="9"/>
  <c r="C26" i="9"/>
  <c r="C6" i="7"/>
  <c r="C25" i="7"/>
  <c r="C13" i="7"/>
  <c r="C7" i="9" l="1"/>
  <c r="D7" i="9"/>
  <c r="C62" i="4" l="1"/>
  <c r="C61" i="4" s="1"/>
  <c r="C58" i="4" s="1"/>
  <c r="C65" i="4"/>
  <c r="C64" i="4"/>
  <c r="C46" i="4"/>
  <c r="C33" i="4"/>
  <c r="C26" i="4"/>
  <c r="C19" i="4"/>
  <c r="C12" i="4"/>
  <c r="C57" i="4" l="1"/>
  <c r="C11" i="4"/>
  <c r="C10" i="4" l="1"/>
  <c r="C9" i="4" s="1"/>
</calcChain>
</file>

<file path=xl/sharedStrings.xml><?xml version="1.0" encoding="utf-8"?>
<sst xmlns="http://schemas.openxmlformats.org/spreadsheetml/2006/main" count="322" uniqueCount="180">
  <si>
    <t>UBND TỈNH CAO BẰNG                                                             Mẫu số 12/CKTC-NSĐP</t>
  </si>
  <si>
    <t xml:space="preserve">                                                                                  Đơn vị tính: triệu đồng</t>
  </si>
  <si>
    <t>STT</t>
  </si>
  <si>
    <t>Chỉ tiêu</t>
  </si>
  <si>
    <t>Dự toán</t>
  </si>
  <si>
    <t>A</t>
  </si>
  <si>
    <t xml:space="preserve"> B</t>
  </si>
  <si>
    <t>TỔNG CỘNG (A+B+C)</t>
  </si>
  <si>
    <t>A. Tổng các khoản thu cân đối NSNN</t>
  </si>
  <si>
    <t>I- Thu từ sản xuất kinh doanh trong nước</t>
  </si>
  <si>
    <t xml:space="preserve">Thu từ doanh nghiệp nhà nước Trung ương </t>
  </si>
  <si>
    <t xml:space="preserve"> - Thuế giá trị gia tăng</t>
  </si>
  <si>
    <t xml:space="preserve"> - Thuế thu nhập doanh nghiệp</t>
  </si>
  <si>
    <t>- Thuế tiêu thụ đặc biệt</t>
  </si>
  <si>
    <t xml:space="preserve"> - Thuế tài nguyên</t>
  </si>
  <si>
    <t xml:space="preserve"> - Thuế môn bài</t>
  </si>
  <si>
    <t xml:space="preserve"> - Thu khác</t>
  </si>
  <si>
    <t>Thu từ doanh nghiệp địa phương</t>
  </si>
  <si>
    <t xml:space="preserve"> - Thuế TTĐB</t>
  </si>
  <si>
    <t xml:space="preserve"> - Thu khác </t>
  </si>
  <si>
    <t>Thu từ xí nghiệp có vốn đầu tư nước ngoài</t>
  </si>
  <si>
    <t>Thuế công thương nghiệp ngoài quốc doanh</t>
  </si>
  <si>
    <t>Thuế thu nhập cá nhân</t>
  </si>
  <si>
    <t>Thu tiền sử dụng đất</t>
  </si>
  <si>
    <t>Thuế sử dụng đất phi nông nghiệp</t>
  </si>
  <si>
    <t>Tiền cho thuê mặt đất, mặt nước</t>
  </si>
  <si>
    <t>Thuế bảo vệ môi trường</t>
  </si>
  <si>
    <t>Lệ phí trước bạ</t>
  </si>
  <si>
    <t>Thu phí, lệ phí</t>
  </si>
  <si>
    <t xml:space="preserve"> - Thu phí, lệ phí trung ương</t>
  </si>
  <si>
    <t xml:space="preserve"> - Thu phí, lệ phí địa phương</t>
  </si>
  <si>
    <t>Tiền bán nhà, thuê nhà thuộc sở hữu NN</t>
  </si>
  <si>
    <t>Thu khác ngân sách</t>
  </si>
  <si>
    <t>Thu tiền cấp quyền khai thác khoáng sản</t>
  </si>
  <si>
    <t xml:space="preserve">III- Thuế xuất nhập khẩu, thuế TTĐB thuế VAT hàng nhập khẩu </t>
  </si>
  <si>
    <t>IV- Thu kết dư năm trước</t>
  </si>
  <si>
    <t>B- Nguồn thu quản lý qua ngân sách</t>
  </si>
  <si>
    <t>Trong đó Thu từ sổ xố kiến thiết</t>
  </si>
  <si>
    <t>TỔNG THU NGÂN SÁCH ĐP ĐƯỢC HƯỞNG THEO PHÂN CẤP</t>
  </si>
  <si>
    <t>Thu cân đối ngân sách</t>
  </si>
  <si>
    <t xml:space="preserve"> - Các khoản thu 100%</t>
  </si>
  <si>
    <t xml:space="preserve"> - Thu phân chia theo tỷ lệ phần trăm (%)</t>
  </si>
  <si>
    <t xml:space="preserve"> - Thu bổ sung từ ngân sách Trung ương</t>
  </si>
  <si>
    <t xml:space="preserve"> + Bổ sung cân đối</t>
  </si>
  <si>
    <t xml:space="preserve"> + Bổ sung có mục tiêu</t>
  </si>
  <si>
    <t xml:space="preserve"> Thu quản lý qua ngân sách</t>
  </si>
  <si>
    <t xml:space="preserve"> - Thu từ sổ xố kiến thiết</t>
  </si>
  <si>
    <t>UBND TỈNH CAO BẰNG</t>
  </si>
  <si>
    <t>B</t>
  </si>
  <si>
    <t>DỰ TOÁN THU NGÂN SÁCH NHÀ NƯỚC NĂM 2016</t>
  </si>
  <si>
    <t>( Kèm theo Quyết định số       /QĐ-UBND ngày       /4/2016 của UBND tỉnh )</t>
  </si>
  <si>
    <t>Tổng thu NSNN</t>
  </si>
  <si>
    <t>DỰ TOÁN</t>
  </si>
  <si>
    <t>NỘI DUNG</t>
  </si>
  <si>
    <t>I</t>
  </si>
  <si>
    <t>Thu nội địa</t>
  </si>
  <si>
    <t>- Thuế giá trị gia tăng</t>
  </si>
  <si>
    <t>- Thuế thu nhập doanh nghiệp</t>
  </si>
  <si>
    <t>- Thuế tài nguyên</t>
  </si>
  <si>
    <t>- Thuế môn bài</t>
  </si>
  <si>
    <t>- Thu khác</t>
  </si>
  <si>
    <t>II</t>
  </si>
  <si>
    <t>Thu từ hoạt động xuất, nhập khẩu</t>
  </si>
  <si>
    <t>Đơn vị: Triệu đồng</t>
  </si>
  <si>
    <t>Nội dung</t>
  </si>
  <si>
    <t>Dự toán năm 2018</t>
  </si>
  <si>
    <t>Thu NSĐP</t>
  </si>
  <si>
    <t>3</t>
  </si>
  <si>
    <t>4</t>
  </si>
  <si>
    <t>TỔNG THU NSNN</t>
  </si>
  <si>
    <t>Thu từ khu vực DNNN do trung ương quản lý</t>
  </si>
  <si>
    <t>Thu từ khu vực DNNN do địa phương quản lý</t>
  </si>
  <si>
    <t>Thu từ khu vực doanh nghiệp có vốn đầu tư nước ngoài</t>
  </si>
  <si>
    <t>- Thuế về khí thiên nhiên</t>
  </si>
  <si>
    <t>- Thu tiền cho thuê mặt đất, mặt nước</t>
  </si>
  <si>
    <t>Thu từ khu vực kinh tế ngoài quốc doanh</t>
  </si>
  <si>
    <t>Thuế bảo vệ môi trường</t>
  </si>
  <si>
    <t>-</t>
  </si>
  <si>
    <t>Thuế BVMT thu từ hàng hóa sản xuất, kinh doanh trong nước</t>
  </si>
  <si>
    <t>Thuế BVMT thu từ hàng hóa nhập khẩu</t>
  </si>
  <si>
    <t>Phí và lệ phí trung ương</t>
  </si>
  <si>
    <t>Phí và lệ phí địa phương</t>
  </si>
  <si>
    <t>Thuế sử dụng đất nông nghiệp</t>
  </si>
  <si>
    <t>Thuế sử dụng đất phi nông nghiệp</t>
  </si>
  <si>
    <t>Tiền cho thuê đất, thuê mặt nước</t>
  </si>
  <si>
    <t>Thu tiền sử dụng đất</t>
  </si>
  <si>
    <t>Tiền cho thuê và tiền bán nhà ở thuộc sở hữu nhà nước</t>
  </si>
  <si>
    <t>Thu từ hoạt động xổ số kiến thiết</t>
  </si>
  <si>
    <t>- Thuế thu nhập donah nghiệp</t>
  </si>
  <si>
    <t>- Thu từ thu nhập sau thuế</t>
  </si>
  <si>
    <t>Thuế GTGT thu từ hàng hóa nhập khẩu</t>
  </si>
  <si>
    <t>Thuế xuất khẩu</t>
  </si>
  <si>
    <t>Thuế nhập khẩu</t>
  </si>
  <si>
    <t>Thuế TTĐB thu từ hàng hóa nhập khẩu</t>
  </si>
  <si>
    <t>Thuế BVMT thu từ hàng hóa nhập khẩu</t>
  </si>
  <si>
    <t>Thu khác</t>
  </si>
  <si>
    <t>Biểu số 48/CK-NSNN</t>
  </si>
  <si>
    <t>DỰ TOÁN THU NGÂN SÁCH NHÀ NƯỚC NĂM 2018</t>
  </si>
  <si>
    <t>CÂN ĐỐI NGÂN SÁCH ĐỊA PHƯƠNG NĂM 2018</t>
  </si>
  <si>
    <t>TỔNG NGUỒN THU NSĐP</t>
  </si>
  <si>
    <t>Thu NSĐP được hưởng theo phân cấp</t>
  </si>
  <si>
    <t>Thu NSĐP hưởng 100%</t>
  </si>
  <si>
    <t>Thu NSĐP hưởng từ các khoản thu phân chia</t>
  </si>
  <si>
    <t>Thu bổ sung từ ngân sách cấp trên</t>
  </si>
  <si>
    <t>Thu bổ sung cân đối ngân sách</t>
  </si>
  <si>
    <t>Thu bổ sung có mục tiêu</t>
  </si>
  <si>
    <t>TỔNG CHI NSĐP</t>
  </si>
  <si>
    <t>Tổng chi cân đối NSĐP</t>
  </si>
  <si>
    <t xml:space="preserve">Chi đầu tư phát triển </t>
  </si>
  <si>
    <t>Chi thường xuyên</t>
  </si>
  <si>
    <t xml:space="preserve">Chi trả nợ lãi các khoản do chính quyền địa phương vay </t>
  </si>
  <si>
    <t xml:space="preserve">Chi bổ sung quỹ dự trữ tài chính </t>
  </si>
  <si>
    <t>Dự phòng ngân sách</t>
  </si>
  <si>
    <t>Chi các chương trình mục tiêu</t>
  </si>
  <si>
    <t>Chi các chương trình mục tiêu quốc gia</t>
  </si>
  <si>
    <t>Chi các chương trình mục tiêu, nhiệm vụ</t>
  </si>
  <si>
    <t>III</t>
  </si>
  <si>
    <t>Chi từ nguồn khác</t>
  </si>
  <si>
    <t>C</t>
  </si>
  <si>
    <t xml:space="preserve">BỘI THU NSĐP </t>
  </si>
  <si>
    <t>D</t>
  </si>
  <si>
    <t>CHI TRẢ NỢ GỐC CỦA NSĐP</t>
  </si>
  <si>
    <t>Từ nguồn vay để trả nợ gốc</t>
  </si>
  <si>
    <t>Từ nguồn bội thu, tăng thu, tiết kiệm chi, kết dư ngân sách cấp tỉnh</t>
  </si>
  <si>
    <t>TỔNG MỨC VAY CỦA NSĐP</t>
  </si>
  <si>
    <t>Vay để bù đắp bội chi</t>
  </si>
  <si>
    <t>Vay để trả nợ gốc</t>
  </si>
  <si>
    <t>Biểu số 46/CK-NSNN</t>
  </si>
  <si>
    <t>Thu bổ sung từ NSTW</t>
  </si>
  <si>
    <t>Thu bổ sung cân đối</t>
  </si>
  <si>
    <t>Đ</t>
  </si>
  <si>
    <t xml:space="preserve">NGÂN SÁCH CẤP TỈNH </t>
  </si>
  <si>
    <t xml:space="preserve">Nguồn thu ngân sách </t>
  </si>
  <si>
    <t>Thu ngân sách được hưởng theo phân cấp</t>
  </si>
  <si>
    <t xml:space="preserve">Thu từ quỹ dự trữ tài chính </t>
  </si>
  <si>
    <t>Chi ngân sách</t>
  </si>
  <si>
    <t xml:space="preserve">Chi thuộc nhiệm vụ của ngân sách cấp tỉnh </t>
  </si>
  <si>
    <t>Chi bổ sung cho ngân sách cấp dưới</t>
  </si>
  <si>
    <t>Chi bổ sung cân đối ngân sách</t>
  </si>
  <si>
    <t>Chi bổ sung có mục tiêu</t>
  </si>
  <si>
    <t xml:space="preserve">Bội thu NSĐP </t>
  </si>
  <si>
    <t>NGÂN SÁCH HUYỆN</t>
  </si>
  <si>
    <t xml:space="preserve">Chi ngân sách </t>
  </si>
  <si>
    <t xml:space="preserve">Chi thuộc nhiệm vụ của ngân sách cấp huyện </t>
  </si>
  <si>
    <t xml:space="preserve"> UBND TỈNH CAO BẰNG</t>
  </si>
  <si>
    <t>DỰ TOÁN CHI NGÂN SÁCH ĐỊA PHƯƠNG, CHI NGÂN SÁCH CẤP TỈNH VÀ CHI NGÂN SÁCH HUYỆN  THEO CƠ CẤU CHI NĂM 2018</t>
  </si>
  <si>
    <t>1=2+3</t>
  </si>
  <si>
    <t>TỔNG CHI NSĐP</t>
  </si>
  <si>
    <t>CHI CÂN ĐỐI NSĐP</t>
  </si>
  <si>
    <t>Chi đầu tư phát triển</t>
  </si>
  <si>
    <t>Chi đầu tư cho các dự án</t>
  </si>
  <si>
    <t>Trong đó: Chia theo lĩnh vực</t>
  </si>
  <si>
    <t>Chi giáo dục - đào tạo và dạy nghề</t>
  </si>
  <si>
    <t xml:space="preserve">Chi khoa học và công nghệ </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</si>
  <si>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</si>
  <si>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</si>
  <si>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</si>
  <si>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</si>
  <si>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</si>
  <si>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Trong đó:</t>
  </si>
  <si>
    <t>Chi trả nợ lãi các khoản do chính quyền địa phương vay</t>
  </si>
  <si>
    <t>IV</t>
  </si>
  <si>
    <t>Chi bổ sung quỹ dự trữ tài chính</t>
  </si>
  <si>
    <t>V</t>
  </si>
  <si>
    <t>CHI CÁC CHƯƠNG TRÌNH MỤC TIÊU</t>
  </si>
  <si>
    <t xml:space="preserve">Chi các chương trình mục tiêu, nhiệm vụ </t>
  </si>
  <si>
    <t>CHIA RA</t>
  </si>
  <si>
    <t>NGÂN SÁCH ĐỊA PHƯƠNG</t>
  </si>
  <si>
    <t>NGÂN SÁCH CẤP TỈNH</t>
  </si>
  <si>
    <t>Biểu số 49/CK-NSNN</t>
  </si>
  <si>
    <t xml:space="preserve">CHI BỔ SUNG CÂN ĐỐI CHO NGÂN SÁCH CẤP DƯỚI </t>
  </si>
  <si>
    <t>CHI NGÂN SÁCH CẤP TỈNH  THEO LĨNH VỰC</t>
  </si>
  <si>
    <t xml:space="preserve">Chi đầu tư phát triển </t>
  </si>
  <si>
    <t>Trong đó</t>
  </si>
  <si>
    <t>Chi khoa học và công nghệ</t>
  </si>
  <si>
    <t>Chi đầu tư và hỗ trợ vốn cho các doanh nghiệp cung cấp sản phẩm, dịch vụ công ích do Nhà nước đặt hàng, các tổ chức kinh tế,</t>
  </si>
  <si>
    <t>DỰ TOÁN CHI NGÂN SÁCH CẤP TỈNH  THEO TỪNG LĨNH VỰC NĂM 2018</t>
  </si>
  <si>
    <t>Biểu số 50/CK-NSNN</t>
  </si>
  <si>
    <t>Biểu số 47/CK-NSNN</t>
  </si>
  <si>
    <t>CÂN ĐỐI NGUỒN THU, CHI DỰ TOÁN NGÂN SÁCH CẤP TỈNH VÀ NGÂN SÁCH HUYỆN  
NĂM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</si>
</sst>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 _₫_-;\-* #,##0.00\ _₫_-;_-* &quot;-&quot;??\ _₫_-;_-@_-"/>
    <numFmt numFmtId="164" formatCode="_(* #,##0_);_(* \(#,##0\);_(* &quot;-&quot;_);_(@_)"/>
    <numFmt numFmtId="165" formatCode="_(* #,##0.00_);_(* \(#,##0.00\);_(* &quot;-&quot;??_);_(@_)"/>
    <numFmt numFmtId="166" formatCode="_(* #,##0_);_(* \(#,##0\);_(* &quot;-&quot;??_);_(@_)"/>
    <numFmt numFmtId="167" formatCode="_(* #,##0.000_);_(* \(#,##0.000\);_(* &quot;-&quot;??_);_(@_)"/>
    <numFmt numFmtId="168" formatCode="#,##0.000"/>
    <numFmt numFmtId="169" formatCode="[$-409]d\-mmm;@"/>
  </numFmts>
  <fonts count="38" x14ac:knownFonts="1">
    <font>
      <sz val="11"/>
      <color theme="1"/>
      <name val="Arial"/>
      <family val="2"/>
      <scheme val="minor"/>
    </font>
    <font>
      <sz val="12"/>
      <name val="Times New Roman"/>
      <family val="1"/>
    </font>
    <font>
      <b/>
      <sz val="13"/>
      <name val="Times New Roman"/>
      <family val="1"/>
    </font>
    <font>
      <sz val="13"/>
      <name val="Times New Roman"/>
      <family val="1"/>
    </font>
    <font>
      <i/>
      <sz val="13"/>
      <name val="Times New Roman"/>
      <family val="1"/>
    </font>
    <font>
      <sz val="12"/>
      <name val="Times New Roman"/>
      <family val="1"/>
    </font>
    <font>
      <b/>
      <sz val="12"/>
      <name val="Times New Roman"/>
      <family val="1"/>
    </font>
    <font>
      <i/>
      <sz val="12"/>
      <name val="Times New Roman"/>
      <family val="1"/>
    </font>
    <font>
      <sz val="12"/>
      <name val=".VnTime"/>
      <family val="2"/>
    </font>
    <font>
      <sz val="11"/>
      <color theme="1"/>
      <name val="Arial"/>
      <family val="2"/>
      <charset val="163"/>
      <scheme val="minor"/>
    </font>
    <font>
      <b/>
      <sz val="14"/>
      <name val="Times New Roman"/>
      <family val="1"/>
    </font>
    <font>
      <sz val="11"/>
      <name val="Times New Roman"/>
      <family val="1"/>
    </font>
    <font>
      <b/>
      <sz val="11"/>
      <name val="Times New Roman"/>
      <family val="1"/>
    </font>
    <font>
      <i/>
      <sz val="11"/>
      <name val="Times New Roman"/>
      <family val="1"/>
    </font>
    <font>
      <b/>
      <i/>
      <sz val="12"/>
      <color theme="0"/>
      <name val="Times New Roman"/>
      <family val="1"/>
    </font>
    <font>
      <sz val="12"/>
      <color theme="0"/>
      <name val="Times New Roman"/>
      <family val="1"/>
    </font>
    <font>
      <sz val="14"/>
      <name val="Times New Roman"/>
      <family val="1"/>
    </font>
    <font>
      <b/>
      <sz val="12"/>
      <color theme="1"/>
      <name val="Times New Roman"/>
      <family val="1"/>
    </font>
    <font>
      <i/>
      <sz val="11"/>
      <color theme="1"/>
      <name val="Times New Roman"/>
      <family val="1"/>
    </font>
    <font>
      <b/>
      <sz val="14"/>
      <color theme="1"/>
      <name val="Times New Roman"/>
      <family val="1"/>
    </font>
    <font>
      <b/>
      <sz val="12"/>
      <color rgb="FF000000"/>
      <name val="Times New Roman"/>
      <family val="1"/>
    </font>
    <font>
      <i/>
      <sz val="12"/>
      <color rgb="FF000000"/>
      <name val="Times New Roman"/>
      <family val="1"/>
    </font>
    <font>
      <sz val="12"/>
      <color rgb="FF000000"/>
      <name val="Times New Roman"/>
      <family val="1"/>
    </font>
    <font>
      <b/>
      <sz val="11"/>
      <color theme="1"/>
      <name val="Arial"/>
      <family val="2"/>
      <charset val="163"/>
      <scheme val="minor"/>
    </font>
    <font>
      <sz val="12"/>
      <color theme="1"/>
      <name val="Times New Roman"/>
      <family val="1"/>
    </font>
    <font>
      <i/>
      <sz val="12"/>
      <color theme="1"/>
      <name val="Times New Roman"/>
      <family val="1"/>
    </font>
    <font>
      <b/>
      <sz val="12"/>
      <color rgb="FF333333"/>
      <name val="Times New Roman"/>
      <family val="1"/>
    </font>
    <font>
      <sz val="10"/>
      <name val="Arial"/>
      <family val="2"/>
    </font>
    <font>
      <sz val="11"/>
      <color indexed="8"/>
      <name val="Calibri"/>
      <family val="2"/>
    </font>
    <font>
      <sz val="11"/>
      <color indexed="8"/>
      <name val="Times New Roman"/>
      <family val="2"/>
    </font>
    <font>
      <sz val="8.25"/>
      <name val="Microsoft Sans Serif"/>
      <family val="2"/>
    </font>
    <font>
      <sz val="11"/>
      <color theme="1"/>
      <name val="Calibri"/>
      <family val="2"/>
    </font>
    <font>
      <sz val="11"/>
      <color theme="1"/>
      <name val="Times New Roman"/>
      <family val="2"/>
    </font>
    <font>
      <sz val="10"/>
      <name val=".VnTime"/>
      <family val="2"/>
    </font>
    <font>
      <sz val="10"/>
      <name val="Arial"/>
    </font>
    <font>
      <b/>
      <sz val="11"/>
      <name val="Times New Roman"/>
      <family val="1"/>
      <charset val="163"/>
    </font>
    <font>
      <b/>
      <sz val="12"/>
      <color rgb="FF000000"/>
      <name val="Times New Roman"/>
      <family val="1"/>
      <charset val="163"/>
    </font>
    <font>
      <b/>
      <sz val="12"/>
      <color theme="1"/>
      <name val="Times New Roman"/>
      <family val="1"/>
      <charset val="163"/>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9">
    <border>
      <left/>
      <right/>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s>
  <cellStyleXfs count="39">
    <xf numFmtId="0" fontId="0" fillId="0" borderId="0"/>
    <xf numFmtId="0" fontId="1" fillId="0" borderId="0"/>
    <xf numFmtId="0" fontId="1" fillId="0" borderId="0" applyFont="0" applyFill="0" applyBorder="0" applyAlignment="0" applyProtection="0"/>
    <xf numFmtId="0" fontId="1" fillId="0" borderId="0" applyFont="0" applyFill="0" applyBorder="0" applyAlignment="0" applyProtection="0"/>
    <xf numFmtId="0" fontId="9" fillId="0" borderId="0"/>
    <xf numFmtId="165" fontId="9" fillId="0" borderId="0" applyFont="0" applyFill="0" applyBorder="0" applyAlignment="0" applyProtection="0"/>
    <xf numFmtId="9" fontId="9" fillId="0" borderId="0" applyFont="0" applyFill="0" applyBorder="0" applyAlignment="0" applyProtection="0"/>
    <xf numFmtId="167" fontId="8" fillId="0" borderId="0" applyFont="0" applyFill="0" applyBorder="0" applyAlignment="0" applyProtection="0"/>
    <xf numFmtId="167" fontId="28" fillId="0" borderId="0" applyFont="0" applyFill="0" applyBorder="0" applyAlignment="0" applyProtection="0"/>
    <xf numFmtId="164" fontId="27" fillId="0" borderId="0" applyFont="0" applyFill="0" applyBorder="0" applyAlignment="0" applyProtection="0"/>
    <xf numFmtId="43" fontId="29" fillId="0" borderId="0" applyFont="0" applyFill="0" applyBorder="0" applyAlignment="0" applyProtection="0"/>
    <xf numFmtId="165" fontId="28" fillId="0" borderId="0" applyFont="0" applyFill="0" applyBorder="0" applyAlignment="0" applyProtection="0"/>
    <xf numFmtId="0" fontId="28" fillId="0" borderId="0" applyFont="0" applyFill="0" applyBorder="0" applyAlignment="0" applyProtection="0"/>
    <xf numFmtId="165" fontId="28" fillId="0" borderId="0" applyFont="0" applyFill="0" applyBorder="0" applyAlignment="0" applyProtection="0"/>
    <xf numFmtId="168" fontId="29" fillId="0" borderId="0" applyFont="0" applyFill="0" applyBorder="0" applyAlignment="0" applyProtection="0"/>
    <xf numFmtId="0" fontId="29" fillId="0" borderId="0" applyFont="0" applyFill="0" applyBorder="0" applyAlignment="0" applyProtection="0"/>
    <xf numFmtId="165" fontId="8" fillId="0" borderId="0" applyFont="0" applyFill="0" applyBorder="0" applyAlignment="0" applyProtection="0"/>
    <xf numFmtId="165" fontId="29" fillId="0" borderId="0" applyFont="0" applyFill="0" applyBorder="0" applyAlignment="0" applyProtection="0"/>
    <xf numFmtId="165" fontId="30" fillId="0" borderId="0" applyFont="0" applyFill="0" applyBorder="0" applyAlignment="0" applyProtection="0"/>
    <xf numFmtId="169" fontId="28" fillId="0" borderId="0" applyFont="0" applyFill="0" applyBorder="0" applyAlignment="0" applyProtection="0"/>
    <xf numFmtId="165" fontId="27" fillId="0" borderId="0" applyFont="0" applyFill="0" applyBorder="0" applyAlignment="0" applyProtection="0"/>
    <xf numFmtId="0" fontId="28" fillId="0" borderId="0"/>
    <xf numFmtId="0" fontId="31" fillId="0" borderId="0"/>
    <xf numFmtId="0" fontId="32" fillId="0" borderId="0"/>
    <xf numFmtId="0" fontId="16" fillId="0" borderId="0"/>
    <xf numFmtId="0" fontId="29" fillId="0" borderId="0"/>
    <xf numFmtId="0" fontId="32" fillId="0" borderId="0"/>
    <xf numFmtId="0" fontId="27" fillId="0" borderId="0"/>
    <xf numFmtId="0" fontId="27" fillId="0" borderId="0"/>
    <xf numFmtId="0" fontId="33" fillId="0" borderId="0" applyNumberFormat="0" applyFill="0" applyBorder="0" applyAlignment="0" applyProtection="0"/>
    <xf numFmtId="0" fontId="27" fillId="0" borderId="0"/>
    <xf numFmtId="0" fontId="34" fillId="0" borderId="0"/>
    <xf numFmtId="166" fontId="29" fillId="0" borderId="0" applyFont="0" applyFill="0" applyBorder="0" applyAlignment="0" applyProtection="0"/>
    <xf numFmtId="165" fontId="28" fillId="0" borderId="0" applyFont="0" applyFill="0" applyBorder="0" applyAlignment="0" applyProtection="0"/>
    <xf numFmtId="0" fontId="28" fillId="0" borderId="0"/>
    <xf numFmtId="164" fontId="29" fillId="0" borderId="0" applyFont="0" applyFill="0" applyBorder="0" applyAlignment="0" applyProtection="0"/>
    <xf numFmtId="165" fontId="29" fillId="0" borderId="0" applyFont="0" applyFill="0" applyBorder="0" applyAlignment="0" applyProtection="0"/>
    <xf numFmtId="165" fontId="28" fillId="0" borderId="0" applyFont="0" applyFill="0" applyBorder="0" applyAlignment="0" applyProtection="0"/>
    <xf numFmtId="0" fontId="8" fillId="0" borderId="0"/>
  </cellStyleXfs>
  <cellXfs count="133">
    <xf numFmtId="0" fontId="0" fillId="0" borderId="0" xfId="0"/>
    <xf numFmtId="0" fontId="2" fillId="0" borderId="0" xfId="1" applyFont="1"/>
    <xf numFmtId="49" fontId="3" fillId="0" borderId="0" xfId="1" applyNumberFormat="1" applyFont="1"/>
    <xf numFmtId="3" fontId="3" fillId="0" borderId="0" xfId="1" applyNumberFormat="1" applyFont="1"/>
    <xf numFmtId="0" fontId="3" fillId="0" borderId="0" xfId="1" applyFont="1"/>
    <xf numFmtId="0" fontId="4" fillId="0" borderId="0" xfId="1" applyFont="1"/>
    <xf numFmtId="3" fontId="2" fillId="0" borderId="2" xfId="1" applyNumberFormat="1" applyFont="1" applyBorder="1" applyAlignment="1">
      <alignment horizontal="center"/>
    </xf>
    <xf numFmtId="0" fontId="3" fillId="0" borderId="3" xfId="1" applyFont="1" applyBorder="1" applyAlignment="1">
      <alignment horizontal="center"/>
    </xf>
    <xf numFmtId="49" fontId="3" fillId="0" borderId="3" xfId="1" applyNumberFormat="1" applyFont="1" applyBorder="1" applyAlignment="1">
      <alignment horizontal="center"/>
    </xf>
    <xf numFmtId="3" fontId="2" fillId="0" borderId="3" xfId="1" applyNumberFormat="1" applyFont="1" applyBorder="1" applyAlignment="1">
      <alignment horizontal="center"/>
    </xf>
    <xf numFmtId="0" fontId="3" fillId="0" borderId="4" xfId="1" applyFont="1" applyBorder="1" applyAlignment="1">
      <alignment horizontal="center"/>
    </xf>
    <xf numFmtId="49" fontId="2" fillId="0" borderId="4" xfId="1" applyNumberFormat="1" applyFont="1" applyBorder="1" applyAlignment="1">
      <alignment horizontal="center"/>
    </xf>
    <xf numFmtId="3" fontId="2" fillId="0" borderId="4" xfId="1" applyNumberFormat="1" applyFont="1" applyBorder="1" applyAlignment="1">
      <alignment horizontal="right"/>
    </xf>
    <xf numFmtId="0" fontId="5" fillId="0" borderId="5" xfId="1" applyFont="1" applyBorder="1"/>
    <xf numFmtId="0" fontId="6" fillId="0" borderId="5" xfId="1" applyFont="1" applyBorder="1"/>
    <xf numFmtId="166" fontId="6" fillId="0" borderId="5" xfId="2" applyNumberFormat="1" applyFont="1" applyBorder="1"/>
    <xf numFmtId="166" fontId="5" fillId="0" borderId="5" xfId="2" applyNumberFormat="1" applyFont="1" applyBorder="1"/>
    <xf numFmtId="49" fontId="5" fillId="0" borderId="5" xfId="1" applyNumberFormat="1" applyFont="1" applyBorder="1" applyAlignment="1">
      <alignment horizontal="left"/>
    </xf>
    <xf numFmtId="0" fontId="5" fillId="0" borderId="5" xfId="1" applyFont="1" applyBorder="1" applyAlignment="1">
      <alignment vertical="center" wrapText="1"/>
    </xf>
    <xf numFmtId="0" fontId="6" fillId="0" borderId="5" xfId="1" applyFont="1" applyBorder="1" applyAlignment="1">
      <alignment vertical="center" wrapText="1"/>
    </xf>
    <xf numFmtId="166" fontId="6" fillId="0" borderId="5" xfId="2" applyNumberFormat="1" applyFont="1" applyBorder="1" applyAlignment="1">
      <alignment vertical="center" wrapText="1"/>
    </xf>
    <xf numFmtId="0" fontId="5" fillId="0" borderId="6" xfId="1" applyFont="1" applyBorder="1"/>
    <xf numFmtId="0" fontId="6" fillId="0" borderId="6" xfId="1" applyFont="1" applyBorder="1"/>
    <xf numFmtId="166" fontId="6" fillId="0" borderId="6" xfId="2" applyNumberFormat="1" applyFont="1" applyBorder="1"/>
    <xf numFmtId="0" fontId="6" fillId="0" borderId="5" xfId="1" applyFont="1" applyBorder="1" applyAlignment="1">
      <alignment horizontal="center" vertical="center" wrapText="1"/>
    </xf>
    <xf numFmtId="0" fontId="6" fillId="0" borderId="5" xfId="1" applyFont="1" applyBorder="1" applyAlignment="1">
      <alignment horizontal="left" vertical="center" wrapText="1"/>
    </xf>
    <xf numFmtId="3" fontId="3" fillId="0" borderId="0" xfId="1" applyNumberFormat="1" applyFont="1" applyBorder="1"/>
    <xf numFmtId="0" fontId="5" fillId="0" borderId="4" xfId="1" applyFont="1" applyBorder="1"/>
    <xf numFmtId="166" fontId="5" fillId="0" borderId="4" xfId="2" applyNumberFormat="1" applyFont="1" applyBorder="1"/>
    <xf numFmtId="3" fontId="3" fillId="0" borderId="0" xfId="1" applyNumberFormat="1" applyFont="1" applyBorder="1" applyAlignment="1">
      <alignment vertical="center" wrapText="1"/>
    </xf>
    <xf numFmtId="0" fontId="6" fillId="0" borderId="7" xfId="1" applyFont="1" applyBorder="1"/>
    <xf numFmtId="0" fontId="5" fillId="0" borderId="7" xfId="1" applyFont="1" applyBorder="1"/>
    <xf numFmtId="166" fontId="5" fillId="0" borderId="7" xfId="2" applyNumberFormat="1" applyFont="1" applyBorder="1"/>
    <xf numFmtId="0" fontId="6" fillId="0" borderId="4" xfId="1" applyFont="1" applyBorder="1"/>
    <xf numFmtId="0" fontId="3" fillId="0" borderId="7" xfId="1" applyFont="1" applyBorder="1" applyAlignment="1">
      <alignment wrapText="1"/>
    </xf>
    <xf numFmtId="49" fontId="2" fillId="0" borderId="7" xfId="1" applyNumberFormat="1" applyFont="1" applyBorder="1"/>
    <xf numFmtId="3" fontId="3" fillId="0" borderId="7" xfId="1" applyNumberFormat="1" applyFont="1" applyBorder="1"/>
    <xf numFmtId="0" fontId="2" fillId="0" borderId="3" xfId="1" applyFont="1" applyBorder="1" applyAlignment="1">
      <alignment horizontal="center"/>
    </xf>
    <xf numFmtId="49" fontId="2" fillId="0" borderId="3" xfId="1" applyNumberFormat="1" applyFont="1" applyBorder="1" applyAlignment="1">
      <alignment horizontal="center"/>
    </xf>
    <xf numFmtId="0" fontId="10" fillId="0" borderId="0" xfId="4" applyFont="1" applyAlignment="1">
      <alignment vertical="center"/>
    </xf>
    <xf numFmtId="0" fontId="11" fillId="0" borderId="0" xfId="4" applyFont="1" applyAlignment="1">
      <alignment vertical="center"/>
    </xf>
    <xf numFmtId="0" fontId="12" fillId="2" borderId="8" xfId="4" applyFont="1" applyFill="1" applyBorder="1" applyAlignment="1">
      <alignment horizontal="center" vertical="center" wrapText="1"/>
    </xf>
    <xf numFmtId="0" fontId="12" fillId="2" borderId="8" xfId="4" applyFont="1" applyFill="1" applyBorder="1" applyAlignment="1">
      <alignment vertical="center" wrapText="1"/>
    </xf>
    <xf numFmtId="0" fontId="12" fillId="2" borderId="5" xfId="4" applyFont="1" applyFill="1" applyBorder="1" applyAlignment="1">
      <alignment horizontal="center" vertical="center" wrapText="1"/>
    </xf>
    <xf numFmtId="0" fontId="12" fillId="2" borderId="5" xfId="4" applyFont="1" applyFill="1" applyBorder="1" applyAlignment="1">
      <alignment vertical="center" wrapText="1"/>
    </xf>
    <xf numFmtId="0" fontId="11" fillId="2" borderId="5" xfId="4" applyFont="1" applyFill="1" applyBorder="1" applyAlignment="1">
      <alignment horizontal="center" vertical="center" wrapText="1"/>
    </xf>
    <xf numFmtId="0" fontId="11" fillId="2" borderId="5" xfId="4" applyFont="1" applyFill="1" applyBorder="1" applyAlignment="1">
      <alignment vertical="center" wrapText="1"/>
    </xf>
    <xf numFmtId="166" fontId="11" fillId="2" borderId="5" xfId="5" applyNumberFormat="1" applyFont="1" applyFill="1" applyBorder="1" applyAlignment="1">
      <alignment vertical="center" wrapText="1"/>
    </xf>
    <xf numFmtId="0" fontId="12" fillId="2" borderId="7" xfId="4" applyFont="1" applyFill="1" applyBorder="1" applyAlignment="1">
      <alignment horizontal="center" vertical="center" wrapText="1"/>
    </xf>
    <xf numFmtId="0" fontId="12" fillId="2" borderId="7" xfId="4" applyFont="1" applyFill="1" applyBorder="1" applyAlignment="1">
      <alignment vertical="center" wrapText="1"/>
    </xf>
    <xf numFmtId="0" fontId="1" fillId="0" borderId="0" xfId="4" applyFont="1" applyAlignment="1">
      <alignment vertical="center"/>
    </xf>
    <xf numFmtId="166" fontId="1" fillId="0" borderId="0" xfId="5" applyNumberFormat="1" applyFont="1" applyAlignment="1">
      <alignment vertical="center"/>
    </xf>
    <xf numFmtId="166" fontId="6" fillId="2" borderId="3" xfId="5" applyNumberFormat="1" applyFont="1" applyFill="1" applyBorder="1" applyAlignment="1">
      <alignment horizontal="center" vertical="center" wrapText="1"/>
    </xf>
    <xf numFmtId="0" fontId="6" fillId="2" borderId="3" xfId="4" applyFont="1" applyFill="1" applyBorder="1" applyAlignment="1">
      <alignment horizontal="center" vertical="center" wrapText="1"/>
    </xf>
    <xf numFmtId="166" fontId="6" fillId="2" borderId="3" xfId="5" quotePrefix="1" applyNumberFormat="1" applyFont="1" applyFill="1" applyBorder="1" applyAlignment="1">
      <alignment horizontal="center" vertical="center" wrapText="1"/>
    </xf>
    <xf numFmtId="0" fontId="6" fillId="2" borderId="8" xfId="4" applyFont="1" applyFill="1" applyBorder="1" applyAlignment="1">
      <alignment horizontal="center" vertical="center" wrapText="1"/>
    </xf>
    <xf numFmtId="0" fontId="6" fillId="2" borderId="8" xfId="4" applyFont="1" applyFill="1" applyBorder="1" applyAlignment="1">
      <alignment vertical="center" wrapText="1"/>
    </xf>
    <xf numFmtId="166" fontId="6" fillId="2" borderId="8" xfId="5" applyNumberFormat="1" applyFont="1" applyFill="1" applyBorder="1" applyAlignment="1">
      <alignment horizontal="center" vertical="center" wrapText="1"/>
    </xf>
    <xf numFmtId="0" fontId="6" fillId="2" borderId="5" xfId="4" applyFont="1" applyFill="1" applyBorder="1" applyAlignment="1">
      <alignment horizontal="center" vertical="center" wrapText="1"/>
    </xf>
    <xf numFmtId="0" fontId="6" fillId="2" borderId="5" xfId="4" applyFont="1" applyFill="1" applyBorder="1" applyAlignment="1">
      <alignment vertical="center" wrapText="1"/>
    </xf>
    <xf numFmtId="166" fontId="1" fillId="2" borderId="5" xfId="5" applyNumberFormat="1" applyFont="1" applyFill="1" applyBorder="1" applyAlignment="1">
      <alignment horizontal="center" vertical="center" wrapText="1"/>
    </xf>
    <xf numFmtId="0" fontId="1" fillId="2" borderId="5" xfId="4" applyFont="1" applyFill="1" applyBorder="1" applyAlignment="1">
      <alignment horizontal="center" vertical="center" wrapText="1"/>
    </xf>
    <xf numFmtId="0" fontId="1" fillId="2" borderId="5" xfId="4" applyFont="1" applyFill="1" applyBorder="1" applyAlignment="1">
      <alignment vertical="center" wrapText="1"/>
    </xf>
    <xf numFmtId="0" fontId="1" fillId="2" borderId="5" xfId="4" quotePrefix="1" applyFont="1" applyFill="1" applyBorder="1" applyAlignment="1">
      <alignment vertical="center" wrapText="1"/>
    </xf>
    <xf numFmtId="0" fontId="7" fillId="2" borderId="5" xfId="4" applyFont="1" applyFill="1" applyBorder="1" applyAlignment="1">
      <alignment vertical="center" wrapText="1"/>
    </xf>
    <xf numFmtId="166" fontId="1" fillId="3" borderId="5" xfId="5" applyNumberFormat="1" applyFont="1" applyFill="1" applyBorder="1" applyAlignment="1">
      <alignment horizontal="center" vertical="center" wrapText="1"/>
    </xf>
    <xf numFmtId="166" fontId="6" fillId="2" borderId="5" xfId="5" applyNumberFormat="1" applyFont="1" applyFill="1" applyBorder="1" applyAlignment="1">
      <alignment horizontal="center" vertical="center" wrapText="1"/>
    </xf>
    <xf numFmtId="0" fontId="6" fillId="2" borderId="7" xfId="4" applyFont="1" applyFill="1" applyBorder="1" applyAlignment="1">
      <alignment vertical="center" wrapText="1"/>
    </xf>
    <xf numFmtId="166" fontId="1" fillId="2" borderId="7" xfId="5" applyNumberFormat="1" applyFont="1" applyFill="1" applyBorder="1" applyAlignment="1">
      <alignment horizontal="center" vertical="center" wrapText="1"/>
    </xf>
    <xf numFmtId="0" fontId="14" fillId="0" borderId="0" xfId="4" applyFont="1" applyAlignment="1">
      <alignment vertical="center"/>
    </xf>
    <xf numFmtId="0" fontId="15" fillId="0" borderId="0" xfId="4" applyFont="1" applyAlignment="1">
      <alignment vertical="center"/>
    </xf>
    <xf numFmtId="166" fontId="15" fillId="0" borderId="0" xfId="5" applyNumberFormat="1" applyFont="1" applyAlignment="1">
      <alignment vertical="center"/>
    </xf>
    <xf numFmtId="0" fontId="16" fillId="0" borderId="0" xfId="4" applyFont="1" applyAlignment="1">
      <alignment vertical="center"/>
    </xf>
    <xf numFmtId="166" fontId="12" fillId="2" borderId="8" xfId="5" applyNumberFormat="1" applyFont="1" applyFill="1" applyBorder="1" applyAlignment="1">
      <alignment vertical="center" wrapText="1"/>
    </xf>
    <xf numFmtId="166" fontId="12" fillId="2" borderId="5" xfId="5" applyNumberFormat="1" applyFont="1" applyFill="1" applyBorder="1" applyAlignment="1">
      <alignment vertical="center" wrapText="1"/>
    </xf>
    <xf numFmtId="0" fontId="12" fillId="0" borderId="0" xfId="4" applyFont="1" applyAlignment="1">
      <alignment vertical="center"/>
    </xf>
    <xf numFmtId="166" fontId="11" fillId="0" borderId="5" xfId="5" applyNumberFormat="1" applyFont="1" applyFill="1" applyBorder="1" applyAlignment="1">
      <alignment vertical="center" wrapText="1"/>
    </xf>
    <xf numFmtId="166" fontId="11" fillId="2" borderId="7" xfId="5" applyNumberFormat="1" applyFont="1" applyFill="1" applyBorder="1" applyAlignment="1">
      <alignment vertical="center" wrapText="1"/>
    </xf>
    <xf numFmtId="0" fontId="9" fillId="0" borderId="0" xfId="4"/>
    <xf numFmtId="0" fontId="20" fillId="0" borderId="0" xfId="4" applyFont="1" applyAlignment="1">
      <alignment horizontal="right" vertical="center"/>
    </xf>
    <xf numFmtId="0" fontId="21" fillId="0" borderId="0" xfId="4" applyFont="1" applyAlignment="1">
      <alignment horizontal="right" vertical="center"/>
    </xf>
    <xf numFmtId="0" fontId="20" fillId="0" borderId="3" xfId="4" applyFont="1" applyBorder="1" applyAlignment="1">
      <alignment horizontal="center" vertical="center" wrapText="1"/>
    </xf>
    <xf numFmtId="0" fontId="20" fillId="0" borderId="8" xfId="4" applyFont="1" applyBorder="1" applyAlignment="1">
      <alignment horizontal="center" vertical="center" wrapText="1"/>
    </xf>
    <xf numFmtId="0" fontId="20" fillId="0" borderId="8" xfId="4" applyFont="1" applyBorder="1" applyAlignment="1">
      <alignment vertical="center" wrapText="1"/>
    </xf>
    <xf numFmtId="166" fontId="22" fillId="0" borderId="8" xfId="5" applyNumberFormat="1" applyFont="1" applyBorder="1" applyAlignment="1">
      <alignment vertical="center" wrapText="1"/>
    </xf>
    <xf numFmtId="0" fontId="20" fillId="0" borderId="5" xfId="4" applyFont="1" applyBorder="1" applyAlignment="1">
      <alignment horizontal="center" vertical="center" wrapText="1"/>
    </xf>
    <xf numFmtId="0" fontId="20" fillId="0" borderId="5" xfId="4" applyFont="1" applyBorder="1" applyAlignment="1">
      <alignment vertical="center" wrapText="1"/>
    </xf>
    <xf numFmtId="166" fontId="20" fillId="0" borderId="5" xfId="5" applyNumberFormat="1" applyFont="1" applyBorder="1" applyAlignment="1">
      <alignment vertical="center" wrapText="1"/>
    </xf>
    <xf numFmtId="0" fontId="23" fillId="0" borderId="0" xfId="4" applyFont="1"/>
    <xf numFmtId="0" fontId="22" fillId="0" borderId="5" xfId="4" applyFont="1" applyBorder="1" applyAlignment="1">
      <alignment horizontal="center" vertical="center" wrapText="1"/>
    </xf>
    <xf numFmtId="0" fontId="22" fillId="0" borderId="5" xfId="4" applyFont="1" applyBorder="1" applyAlignment="1">
      <alignment vertical="center" wrapText="1"/>
    </xf>
    <xf numFmtId="166" fontId="22" fillId="0" borderId="5" xfId="5" applyNumberFormat="1" applyFont="1" applyBorder="1" applyAlignment="1">
      <alignment vertical="center" wrapText="1"/>
    </xf>
    <xf numFmtId="0" fontId="20" fillId="0" borderId="7" xfId="4" applyFont="1" applyBorder="1" applyAlignment="1">
      <alignment horizontal="center" vertical="center" wrapText="1"/>
    </xf>
    <xf numFmtId="0" fontId="20" fillId="0" borderId="7" xfId="4" applyFont="1" applyBorder="1" applyAlignment="1">
      <alignment vertical="center" wrapText="1"/>
    </xf>
    <xf numFmtId="166" fontId="20" fillId="0" borderId="7" xfId="5" applyNumberFormat="1" applyFont="1" applyBorder="1" applyAlignment="1">
      <alignment vertical="center" wrapText="1"/>
    </xf>
    <xf numFmtId="0" fontId="13" fillId="0" borderId="0" xfId="4" applyFont="1" applyAlignment="1">
      <alignment vertical="center"/>
    </xf>
    <xf numFmtId="0" fontId="24" fillId="0" borderId="0" xfId="4" applyFont="1"/>
    <xf numFmtId="0" fontId="25" fillId="0" borderId="0" xfId="4" applyFont="1"/>
    <xf numFmtId="166" fontId="20" fillId="0" borderId="8" xfId="5" applyNumberFormat="1" applyFont="1" applyBorder="1" applyAlignment="1">
      <alignment horizontal="center" vertical="center" wrapText="1"/>
    </xf>
    <xf numFmtId="166" fontId="20" fillId="0" borderId="5" xfId="5" applyNumberFormat="1" applyFont="1" applyBorder="1" applyAlignment="1">
      <alignment horizontal="center" vertical="center" wrapText="1"/>
    </xf>
    <xf numFmtId="166" fontId="22" fillId="0" borderId="5" xfId="5" applyNumberFormat="1" applyFont="1" applyBorder="1" applyAlignment="1">
      <alignment horizontal="center" vertical="center" wrapText="1"/>
    </xf>
    <xf numFmtId="0" fontId="21" fillId="0" borderId="5" xfId="4" applyFont="1" applyBorder="1" applyAlignment="1">
      <alignment vertical="center" wrapText="1"/>
    </xf>
    <xf numFmtId="0" fontId="9" fillId="0" borderId="0" xfId="4" applyFont="1"/>
    <xf numFmtId="0" fontId="26" fillId="2" borderId="7" xfId="4" applyFont="1" applyFill="1" applyBorder="1" applyAlignment="1">
      <alignment horizontal="center" vertical="center" wrapText="1"/>
    </xf>
    <xf numFmtId="0" fontId="24" fillId="0" borderId="7" xfId="4" applyFont="1" applyBorder="1"/>
    <xf numFmtId="0" fontId="17" fillId="0" borderId="0" xfId="4" applyFont="1" applyAlignment="1"/>
    <xf numFmtId="0" fontId="18" fillId="0" borderId="0" xfId="4" applyFont="1" applyAlignment="1">
      <alignment horizontal="center" vertical="center"/>
    </xf>
    <xf numFmtId="0" fontId="6" fillId="0" borderId="0" xfId="4" applyFont="1" applyAlignment="1">
      <alignment horizontal="right" vertical="center"/>
    </xf>
    <xf numFmtId="0" fontId="17" fillId="0" borderId="0" xfId="4" applyFont="1" applyAlignment="1">
      <alignment horizontal="right"/>
    </xf>
    <xf numFmtId="0" fontId="1" fillId="2" borderId="7" xfId="4" applyFont="1" applyFill="1" applyBorder="1" applyAlignment="1">
      <alignment horizontal="center" vertical="center" wrapText="1"/>
    </xf>
    <xf numFmtId="0" fontId="1" fillId="2" borderId="7" xfId="4" applyFont="1" applyFill="1" applyBorder="1" applyAlignment="1">
      <alignment vertical="center" wrapText="1"/>
    </xf>
    <xf numFmtId="0" fontId="2" fillId="0" borderId="0" xfId="1" applyFont="1" applyAlignment="1">
      <alignment horizontal="center"/>
    </xf>
    <xf numFmtId="0" fontId="4" fillId="0" borderId="0" xfId="1" applyFont="1" applyAlignment="1">
      <alignment horizontal="center"/>
    </xf>
    <xf numFmtId="49" fontId="4" fillId="0" borderId="0" xfId="1" applyNumberFormat="1" applyFont="1" applyBorder="1" applyAlignment="1">
      <alignment horizontal="right"/>
    </xf>
    <xf numFmtId="49" fontId="4" fillId="0" borderId="1" xfId="1" applyNumberFormat="1" applyFont="1" applyBorder="1" applyAlignment="1">
      <alignment horizontal="right"/>
    </xf>
    <xf numFmtId="0" fontId="19" fillId="0" borderId="0" xfId="4" applyFont="1" applyAlignment="1">
      <alignment horizontal="left"/>
    </xf>
    <xf numFmtId="0" fontId="10" fillId="0" borderId="0" xfId="4" applyFont="1" applyAlignment="1">
      <alignment horizontal="center" vertical="center" wrapText="1"/>
    </xf>
    <xf numFmtId="0" fontId="12" fillId="2" borderId="3" xfId="4" applyFont="1" applyFill="1" applyBorder="1" applyAlignment="1">
      <alignment horizontal="center" vertical="center" wrapText="1"/>
    </xf>
    <xf numFmtId="0" fontId="17" fillId="0" borderId="0" xfId="4" applyFont="1" applyAlignment="1">
      <alignment horizontal="left"/>
    </xf>
    <xf numFmtId="0" fontId="20" fillId="0" borderId="0" xfId="4" applyFont="1" applyAlignment="1">
      <alignment horizontal="center" wrapText="1"/>
    </xf>
    <xf numFmtId="0" fontId="20" fillId="0" borderId="3" xfId="4" applyFont="1" applyBorder="1" applyAlignment="1">
      <alignment horizontal="center" vertical="center" wrapText="1"/>
    </xf>
    <xf numFmtId="166" fontId="6" fillId="0" borderId="0" xfId="5" applyNumberFormat="1" applyFont="1" applyAlignment="1">
      <alignment horizontal="right" vertical="center"/>
    </xf>
    <xf numFmtId="0" fontId="7" fillId="0" borderId="1" xfId="4" applyFont="1" applyBorder="1" applyAlignment="1">
      <alignment horizontal="right" wrapText="1"/>
    </xf>
    <xf numFmtId="0" fontId="10" fillId="0" borderId="0" xfId="4" applyFont="1" applyAlignment="1">
      <alignment horizontal="center" wrapText="1"/>
    </xf>
    <xf numFmtId="0" fontId="6" fillId="2" borderId="3" xfId="4" applyFont="1" applyFill="1" applyBorder="1" applyAlignment="1">
      <alignment horizontal="center" vertical="center" wrapText="1"/>
    </xf>
    <xf numFmtId="166" fontId="6" fillId="2" borderId="3" xfId="5" applyNumberFormat="1" applyFont="1" applyFill="1" applyBorder="1" applyAlignment="1">
      <alignment horizontal="center" vertical="center" wrapText="1"/>
    </xf>
    <xf numFmtId="0" fontId="20" fillId="0" borderId="0" xfId="4" applyFont="1" applyAlignment="1">
      <alignment horizontal="center" vertical="center" wrapText="1"/>
    </xf>
    <xf numFmtId="0" fontId="20" fillId="0" borderId="0" xfId="4" applyFont="1" applyAlignment="1">
      <alignment horizontal="center" vertical="center"/>
    </xf>
    <xf numFmtId="166" fontId="35" fillId="2" borderId="5" xfId="5" applyNumberFormat="1" applyFont="1" applyFill="1" applyBorder="1" applyAlignment="1">
      <alignment vertical="center" wrapText="1"/>
    </xf>
    <xf numFmtId="166" fontId="36" fillId="0" borderId="5" xfId="5" applyNumberFormat="1" applyFont="1" applyBorder="1" applyAlignment="1">
      <alignment horizontal="center" vertical="center" wrapText="1"/>
    </xf>
    <xf numFmtId="166" fontId="37" fillId="0" borderId="7" xfId="5" applyNumberFormat="1" applyFont="1" applyBorder="1"/>
    <xf numFmtId="166" fontId="37" fillId="0" borderId="7" xfId="4" applyNumberFormat="1" applyFont="1" applyBorder="1"/>
    <xf numFmtId="166" fontId="20" fillId="0" borderId="7" xfId="5" applyNumberFormat="1" applyFont="1" applyBorder="1" applyAlignment="1">
      <alignment horizontal="center" vertical="center" wrapText="1"/>
    </xf>
  </cellXfs>
  <cellStyles count="39">
    <cellStyle name="Comma [0] 2" xfId="9"/>
    <cellStyle name="Comma [0] 3 4" xfId="10"/>
    <cellStyle name="Comma [0] 3 4 2" xfId="35"/>
    <cellStyle name="Comma 10 10" xfId="11"/>
    <cellStyle name="Comma 10 10 2 2 2" xfId="12"/>
    <cellStyle name="Comma 10 10 2 2 2 2" xfId="33"/>
    <cellStyle name="Comma 10 3 2 2" xfId="13"/>
    <cellStyle name="Comma 12 3" xfId="14"/>
    <cellStyle name="Comma 12 3 2" xfId="32"/>
    <cellStyle name="Comma 12 3 3" xfId="36"/>
    <cellStyle name="Comma 13_09-12-2016_  KH dau tu  von NSTW giai doan 2016-2020 _ theo 2144" xfId="15"/>
    <cellStyle name="Comma 2" xfId="2"/>
    <cellStyle name="Comma 2 6" xfId="16"/>
    <cellStyle name="Comma 3" xfId="3"/>
    <cellStyle name="Comma 4" xfId="5"/>
    <cellStyle name="Comma 4 18" xfId="8"/>
    <cellStyle name="Comma 4 18 2" xfId="37"/>
    <cellStyle name="Comma 5 8" xfId="17"/>
    <cellStyle name="Comma 53" xfId="18"/>
    <cellStyle name="Comma 7" xfId="7"/>
    <cellStyle name="Comma 8 3" xfId="19"/>
    <cellStyle name="Comma 9" xfId="20"/>
    <cellStyle name="Normal" xfId="0" builtinId="0"/>
    <cellStyle name="Normal 10" xfId="21"/>
    <cellStyle name="Normal 10 5" xfId="22"/>
    <cellStyle name="Normal 10 7" xfId="23"/>
    <cellStyle name="Normal 11" xfId="24"/>
    <cellStyle name="Normal 2" xfId="1"/>
    <cellStyle name="Normal 2 2" xfId="30"/>
    <cellStyle name="Normal 2 3" xfId="38"/>
    <cellStyle name="Normal 2_31.8_ xac dinh lai co cau von KH ĐT cong năm 2016_NSTW  ho tro có muc tieu_AM" xfId="34"/>
    <cellStyle name="Normal 3" xfId="4"/>
    <cellStyle name="Normal 33 2_09-12-2016_  KH dau tu  von NSTW giai doan 2016-2020 _ theo 2144" xfId="25"/>
    <cellStyle name="Normal 35 2" xfId="26"/>
    <cellStyle name="Normal 4" xfId="27"/>
    <cellStyle name="Normal 5" xfId="28"/>
    <cellStyle name="Normal 6" xfId="31"/>
    <cellStyle name="Percent 2" xfId="6"/>
    <cellStyle name="Style 1_Phu bieu Dau tu 30a - Bao Lac - Sua ngay 17-10-2012" xfId="2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Relationship Target="theme/theme1.xml" Type="http://schemas.openxmlformats.org/officeDocument/2006/relationships/theme" Id="rId8"></Relationship><Relationship Target="worksheets/sheet3.xml" Type="http://schemas.openxmlformats.org/officeDocument/2006/relationships/worksheet" Id="rId3"></Relationship><Relationship Target="externalLinks/externalLink1.xml" Type="http://schemas.openxmlformats.org/officeDocument/2006/relationships/externalLink" Id="rId7"></Relationship><Relationship Target="worksheets/sheet2.xml" Type="http://schemas.openxmlformats.org/officeDocument/2006/relationships/worksheet" Id="rId2"></Relationship><Relationship Target="worksheets/sheet1.xml" Type="http://schemas.openxmlformats.org/officeDocument/2006/relationships/worksheet" Id="rId1"></Relationship><Relationship Target="worksheets/sheet6.xml" Type="http://schemas.openxmlformats.org/officeDocument/2006/relationships/worksheet" Id="rId6"></Relationship><Relationship Target="calcChain.xml" Type="http://schemas.openxmlformats.org/officeDocument/2006/relationships/calcChain" Id="rId11"></Relationship><Relationship Target="worksheets/sheet5.xml" Type="http://schemas.openxmlformats.org/officeDocument/2006/relationships/worksheet" Id="rId5"></Relationship><Relationship Target="sharedStrings.xml" Type="http://schemas.openxmlformats.org/officeDocument/2006/relationships/sharedStrings" Id="rId10"></Relationship><Relationship Target="worksheets/sheet4.xml" Type="http://schemas.openxmlformats.org/officeDocument/2006/relationships/worksheet" Id="rId4"></Relationship><Relationship Target="styles.xml" Type="http://schemas.openxmlformats.org/officeDocument/2006/relationships/styles" Id="rId9"></Relationship></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RINHTRIEUTHUY/1_Ke%20hoach/2018/KH%20V2/Bieu%20nghi%20quyet/bieu%20gui%20H&#272;ND%20in%20chu&#7849;n/15,17,30,33,3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5"/>
      <sheetName val="17"/>
      <sheetName val="30"/>
      <sheetName val="33"/>
      <sheetName val="34"/>
    </sheetNames>
    <sheetDataSet>
      <sheetData sheetId="0">
        <row r="9">
          <cell r="E9">
            <v>1112680</v>
          </cell>
        </row>
        <row r="18">
          <cell r="E18">
            <v>5706689</v>
          </cell>
        </row>
        <row r="19">
          <cell r="E19">
            <v>1400</v>
          </cell>
        </row>
        <row r="20">
          <cell r="E20">
            <v>1300</v>
          </cell>
        </row>
        <row r="21">
          <cell r="E21">
            <v>134090</v>
          </cell>
        </row>
        <row r="23">
          <cell r="E23">
            <v>702797</v>
          </cell>
        </row>
        <row r="24">
          <cell r="E24">
            <v>2280958</v>
          </cell>
        </row>
      </sheetData>
      <sheetData sheetId="1">
        <row r="11">
          <cell r="D11">
            <v>670480</v>
          </cell>
        </row>
        <row r="13">
          <cell r="D13">
            <v>105254</v>
          </cell>
        </row>
        <row r="14">
          <cell r="D14">
            <v>6000</v>
          </cell>
        </row>
        <row r="16">
          <cell r="D16">
            <v>22800</v>
          </cell>
        </row>
        <row r="17">
          <cell r="D17">
            <v>11000</v>
          </cell>
        </row>
        <row r="18">
          <cell r="D18">
            <v>10000</v>
          </cell>
        </row>
        <row r="19">
          <cell r="D19">
            <v>85200</v>
          </cell>
        </row>
        <row r="22">
          <cell r="D22">
            <v>2472243</v>
          </cell>
        </row>
        <row r="23">
          <cell r="D23">
            <v>14277</v>
          </cell>
        </row>
        <row r="30">
          <cell r="D30">
            <v>189000</v>
          </cell>
        </row>
      </sheetData>
      <sheetData sheetId="2">
        <row r="17">
          <cell r="E17">
            <v>4046924</v>
          </cell>
        </row>
      </sheetData>
      <sheetData sheetId="3">
        <row r="9">
          <cell r="E9">
            <v>3486119</v>
          </cell>
        </row>
        <row r="18">
          <cell r="D18">
            <v>10000</v>
          </cell>
        </row>
        <row r="20">
          <cell r="D20">
            <v>2565367</v>
          </cell>
        </row>
        <row r="22">
          <cell r="D22">
            <v>680301</v>
          </cell>
        </row>
        <row r="23">
          <cell r="D23">
            <v>14277</v>
          </cell>
        </row>
        <row r="24">
          <cell r="D24">
            <v>1400</v>
          </cell>
        </row>
        <row r="25">
          <cell r="D25">
            <v>1300</v>
          </cell>
        </row>
        <row r="26">
          <cell r="D26">
            <v>65395</v>
          </cell>
        </row>
        <row r="30">
          <cell r="D30">
            <v>189000</v>
          </cell>
        </row>
      </sheetData>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7"/>
  <sheetViews>
    <sheetView workbookViewId="0">
      <selection activeCell="G12" sqref="G12"/>
    </sheetView>
  </sheetViews>
  <sheetFormatPr defaultRowHeight="16.5" x14ac:dyDescent="0.25"/>
  <cols>
    <col min="1" max="1" width="6.125" style="4" customWidth="1"/>
    <col min="2" max="2" width="69.375" style="2" customWidth="1"/>
    <col min="3" max="3" width="13.75" style="3" customWidth="1"/>
    <col min="4" max="4" width="9.125" style="4"/>
    <col min="5" max="5" width="11.375" style="4" bestFit="1" customWidth="1"/>
    <col min="6" max="256" width="9.125" style="4"/>
    <col min="257" max="257" width="6.125" style="4" customWidth="1"/>
    <col min="258" max="258" width="74" style="4" customWidth="1"/>
    <col min="259" max="259" width="12.375" style="4" customWidth="1"/>
    <col min="260" max="260" width="9.125" style="4"/>
    <col min="261" max="261" width="11.375" style="4" bestFit="1" customWidth="1"/>
    <col min="262" max="512" width="9.125" style="4"/>
    <col min="513" max="513" width="6.125" style="4" customWidth="1"/>
    <col min="514" max="514" width="74" style="4" customWidth="1"/>
    <col min="515" max="515" width="12.375" style="4" customWidth="1"/>
    <col min="516" max="516" width="9.125" style="4"/>
    <col min="517" max="517" width="11.375" style="4" bestFit="1" customWidth="1"/>
    <col min="518" max="768" width="9.125" style="4"/>
    <col min="769" max="769" width="6.125" style="4" customWidth="1"/>
    <col min="770" max="770" width="74" style="4" customWidth="1"/>
    <col min="771" max="771" width="12.375" style="4" customWidth="1"/>
    <col min="772" max="772" width="9.125" style="4"/>
    <col min="773" max="773" width="11.375" style="4" bestFit="1" customWidth="1"/>
    <col min="774" max="1024" width="9.125" style="4"/>
    <col min="1025" max="1025" width="6.125" style="4" customWidth="1"/>
    <col min="1026" max="1026" width="74" style="4" customWidth="1"/>
    <col min="1027" max="1027" width="12.375" style="4" customWidth="1"/>
    <col min="1028" max="1028" width="9.125" style="4"/>
    <col min="1029" max="1029" width="11.375" style="4" bestFit="1" customWidth="1"/>
    <col min="1030" max="1280" width="9.125" style="4"/>
    <col min="1281" max="1281" width="6.125" style="4" customWidth="1"/>
    <col min="1282" max="1282" width="74" style="4" customWidth="1"/>
    <col min="1283" max="1283" width="12.375" style="4" customWidth="1"/>
    <col min="1284" max="1284" width="9.125" style="4"/>
    <col min="1285" max="1285" width="11.375" style="4" bestFit="1" customWidth="1"/>
    <col min="1286" max="1536" width="9.125" style="4"/>
    <col min="1537" max="1537" width="6.125" style="4" customWidth="1"/>
    <col min="1538" max="1538" width="74" style="4" customWidth="1"/>
    <col min="1539" max="1539" width="12.375" style="4" customWidth="1"/>
    <col min="1540" max="1540" width="9.125" style="4"/>
    <col min="1541" max="1541" width="11.375" style="4" bestFit="1" customWidth="1"/>
    <col min="1542" max="1792" width="9.125" style="4"/>
    <col min="1793" max="1793" width="6.125" style="4" customWidth="1"/>
    <col min="1794" max="1794" width="74" style="4" customWidth="1"/>
    <col min="1795" max="1795" width="12.375" style="4" customWidth="1"/>
    <col min="1796" max="1796" width="9.125" style="4"/>
    <col min="1797" max="1797" width="11.375" style="4" bestFit="1" customWidth="1"/>
    <col min="1798" max="2048" width="9.125" style="4"/>
    <col min="2049" max="2049" width="6.125" style="4" customWidth="1"/>
    <col min="2050" max="2050" width="74" style="4" customWidth="1"/>
    <col min="2051" max="2051" width="12.375" style="4" customWidth="1"/>
    <col min="2052" max="2052" width="9.125" style="4"/>
    <col min="2053" max="2053" width="11.375" style="4" bestFit="1" customWidth="1"/>
    <col min="2054" max="2304" width="9.125" style="4"/>
    <col min="2305" max="2305" width="6.125" style="4" customWidth="1"/>
    <col min="2306" max="2306" width="74" style="4" customWidth="1"/>
    <col min="2307" max="2307" width="12.375" style="4" customWidth="1"/>
    <col min="2308" max="2308" width="9.125" style="4"/>
    <col min="2309" max="2309" width="11.375" style="4" bestFit="1" customWidth="1"/>
    <col min="2310" max="2560" width="9.125" style="4"/>
    <col min="2561" max="2561" width="6.125" style="4" customWidth="1"/>
    <col min="2562" max="2562" width="74" style="4" customWidth="1"/>
    <col min="2563" max="2563" width="12.375" style="4" customWidth="1"/>
    <col min="2564" max="2564" width="9.125" style="4"/>
    <col min="2565" max="2565" width="11.375" style="4" bestFit="1" customWidth="1"/>
    <col min="2566" max="2816" width="9.125" style="4"/>
    <col min="2817" max="2817" width="6.125" style="4" customWidth="1"/>
    <col min="2818" max="2818" width="74" style="4" customWidth="1"/>
    <col min="2819" max="2819" width="12.375" style="4" customWidth="1"/>
    <col min="2820" max="2820" width="9.125" style="4"/>
    <col min="2821" max="2821" width="11.375" style="4" bestFit="1" customWidth="1"/>
    <col min="2822" max="3072" width="9.125" style="4"/>
    <col min="3073" max="3073" width="6.125" style="4" customWidth="1"/>
    <col min="3074" max="3074" width="74" style="4" customWidth="1"/>
    <col min="3075" max="3075" width="12.375" style="4" customWidth="1"/>
    <col min="3076" max="3076" width="9.125" style="4"/>
    <col min="3077" max="3077" width="11.375" style="4" bestFit="1" customWidth="1"/>
    <col min="3078" max="3328" width="9.125" style="4"/>
    <col min="3329" max="3329" width="6.125" style="4" customWidth="1"/>
    <col min="3330" max="3330" width="74" style="4" customWidth="1"/>
    <col min="3331" max="3331" width="12.375" style="4" customWidth="1"/>
    <col min="3332" max="3332" width="9.125" style="4"/>
    <col min="3333" max="3333" width="11.375" style="4" bestFit="1" customWidth="1"/>
    <col min="3334" max="3584" width="9.125" style="4"/>
    <col min="3585" max="3585" width="6.125" style="4" customWidth="1"/>
    <col min="3586" max="3586" width="74" style="4" customWidth="1"/>
    <col min="3587" max="3587" width="12.375" style="4" customWidth="1"/>
    <col min="3588" max="3588" width="9.125" style="4"/>
    <col min="3589" max="3589" width="11.375" style="4" bestFit="1" customWidth="1"/>
    <col min="3590" max="3840" width="9.125" style="4"/>
    <col min="3841" max="3841" width="6.125" style="4" customWidth="1"/>
    <col min="3842" max="3842" width="74" style="4" customWidth="1"/>
    <col min="3843" max="3843" width="12.375" style="4" customWidth="1"/>
    <col min="3844" max="3844" width="9.125" style="4"/>
    <col min="3845" max="3845" width="11.375" style="4" bestFit="1" customWidth="1"/>
    <col min="3846" max="4096" width="9.125" style="4"/>
    <col min="4097" max="4097" width="6.125" style="4" customWidth="1"/>
    <col min="4098" max="4098" width="74" style="4" customWidth="1"/>
    <col min="4099" max="4099" width="12.375" style="4" customWidth="1"/>
    <col min="4100" max="4100" width="9.125" style="4"/>
    <col min="4101" max="4101" width="11.375" style="4" bestFit="1" customWidth="1"/>
    <col min="4102" max="4352" width="9.125" style="4"/>
    <col min="4353" max="4353" width="6.125" style="4" customWidth="1"/>
    <col min="4354" max="4354" width="74" style="4" customWidth="1"/>
    <col min="4355" max="4355" width="12.375" style="4" customWidth="1"/>
    <col min="4356" max="4356" width="9.125" style="4"/>
    <col min="4357" max="4357" width="11.375" style="4" bestFit="1" customWidth="1"/>
    <col min="4358" max="4608" width="9.125" style="4"/>
    <col min="4609" max="4609" width="6.125" style="4" customWidth="1"/>
    <col min="4610" max="4610" width="74" style="4" customWidth="1"/>
    <col min="4611" max="4611" width="12.375" style="4" customWidth="1"/>
    <col min="4612" max="4612" width="9.125" style="4"/>
    <col min="4613" max="4613" width="11.375" style="4" bestFit="1" customWidth="1"/>
    <col min="4614" max="4864" width="9.125" style="4"/>
    <col min="4865" max="4865" width="6.125" style="4" customWidth="1"/>
    <col min="4866" max="4866" width="74" style="4" customWidth="1"/>
    <col min="4867" max="4867" width="12.375" style="4" customWidth="1"/>
    <col min="4868" max="4868" width="9.125" style="4"/>
    <col min="4869" max="4869" width="11.375" style="4" bestFit="1" customWidth="1"/>
    <col min="4870" max="5120" width="9.125" style="4"/>
    <col min="5121" max="5121" width="6.125" style="4" customWidth="1"/>
    <col min="5122" max="5122" width="74" style="4" customWidth="1"/>
    <col min="5123" max="5123" width="12.375" style="4" customWidth="1"/>
    <col min="5124" max="5124" width="9.125" style="4"/>
    <col min="5125" max="5125" width="11.375" style="4" bestFit="1" customWidth="1"/>
    <col min="5126" max="5376" width="9.125" style="4"/>
    <col min="5377" max="5377" width="6.125" style="4" customWidth="1"/>
    <col min="5378" max="5378" width="74" style="4" customWidth="1"/>
    <col min="5379" max="5379" width="12.375" style="4" customWidth="1"/>
    <col min="5380" max="5380" width="9.125" style="4"/>
    <col min="5381" max="5381" width="11.375" style="4" bestFit="1" customWidth="1"/>
    <col min="5382" max="5632" width="9.125" style="4"/>
    <col min="5633" max="5633" width="6.125" style="4" customWidth="1"/>
    <col min="5634" max="5634" width="74" style="4" customWidth="1"/>
    <col min="5635" max="5635" width="12.375" style="4" customWidth="1"/>
    <col min="5636" max="5636" width="9.125" style="4"/>
    <col min="5637" max="5637" width="11.375" style="4" bestFit="1" customWidth="1"/>
    <col min="5638" max="5888" width="9.125" style="4"/>
    <col min="5889" max="5889" width="6.125" style="4" customWidth="1"/>
    <col min="5890" max="5890" width="74" style="4" customWidth="1"/>
    <col min="5891" max="5891" width="12.375" style="4" customWidth="1"/>
    <col min="5892" max="5892" width="9.125" style="4"/>
    <col min="5893" max="5893" width="11.375" style="4" bestFit="1" customWidth="1"/>
    <col min="5894" max="6144" width="9.125" style="4"/>
    <col min="6145" max="6145" width="6.125" style="4" customWidth="1"/>
    <col min="6146" max="6146" width="74" style="4" customWidth="1"/>
    <col min="6147" max="6147" width="12.375" style="4" customWidth="1"/>
    <col min="6148" max="6148" width="9.125" style="4"/>
    <col min="6149" max="6149" width="11.375" style="4" bestFit="1" customWidth="1"/>
    <col min="6150" max="6400" width="9.125" style="4"/>
    <col min="6401" max="6401" width="6.125" style="4" customWidth="1"/>
    <col min="6402" max="6402" width="74" style="4" customWidth="1"/>
    <col min="6403" max="6403" width="12.375" style="4" customWidth="1"/>
    <col min="6404" max="6404" width="9.125" style="4"/>
    <col min="6405" max="6405" width="11.375" style="4" bestFit="1" customWidth="1"/>
    <col min="6406" max="6656" width="9.125" style="4"/>
    <col min="6657" max="6657" width="6.125" style="4" customWidth="1"/>
    <col min="6658" max="6658" width="74" style="4" customWidth="1"/>
    <col min="6659" max="6659" width="12.375" style="4" customWidth="1"/>
    <col min="6660" max="6660" width="9.125" style="4"/>
    <col min="6661" max="6661" width="11.375" style="4" bestFit="1" customWidth="1"/>
    <col min="6662" max="6912" width="9.125" style="4"/>
    <col min="6913" max="6913" width="6.125" style="4" customWidth="1"/>
    <col min="6914" max="6914" width="74" style="4" customWidth="1"/>
    <col min="6915" max="6915" width="12.375" style="4" customWidth="1"/>
    <col min="6916" max="6916" width="9.125" style="4"/>
    <col min="6917" max="6917" width="11.375" style="4" bestFit="1" customWidth="1"/>
    <col min="6918" max="7168" width="9.125" style="4"/>
    <col min="7169" max="7169" width="6.125" style="4" customWidth="1"/>
    <col min="7170" max="7170" width="74" style="4" customWidth="1"/>
    <col min="7171" max="7171" width="12.375" style="4" customWidth="1"/>
    <col min="7172" max="7172" width="9.125" style="4"/>
    <col min="7173" max="7173" width="11.375" style="4" bestFit="1" customWidth="1"/>
    <col min="7174" max="7424" width="9.125" style="4"/>
    <col min="7425" max="7425" width="6.125" style="4" customWidth="1"/>
    <col min="7426" max="7426" width="74" style="4" customWidth="1"/>
    <col min="7427" max="7427" width="12.375" style="4" customWidth="1"/>
    <col min="7428" max="7428" width="9.125" style="4"/>
    <col min="7429" max="7429" width="11.375" style="4" bestFit="1" customWidth="1"/>
    <col min="7430" max="7680" width="9.125" style="4"/>
    <col min="7681" max="7681" width="6.125" style="4" customWidth="1"/>
    <col min="7682" max="7682" width="74" style="4" customWidth="1"/>
    <col min="7683" max="7683" width="12.375" style="4" customWidth="1"/>
    <col min="7684" max="7684" width="9.125" style="4"/>
    <col min="7685" max="7685" width="11.375" style="4" bestFit="1" customWidth="1"/>
    <col min="7686" max="7936" width="9.125" style="4"/>
    <col min="7937" max="7937" width="6.125" style="4" customWidth="1"/>
    <col min="7938" max="7938" width="74" style="4" customWidth="1"/>
    <col min="7939" max="7939" width="12.375" style="4" customWidth="1"/>
    <col min="7940" max="7940" width="9.125" style="4"/>
    <col min="7941" max="7941" width="11.375" style="4" bestFit="1" customWidth="1"/>
    <col min="7942" max="8192" width="9.125" style="4"/>
    <col min="8193" max="8193" width="6.125" style="4" customWidth="1"/>
    <col min="8194" max="8194" width="74" style="4" customWidth="1"/>
    <col min="8195" max="8195" width="12.375" style="4" customWidth="1"/>
    <col min="8196" max="8196" width="9.125" style="4"/>
    <col min="8197" max="8197" width="11.375" style="4" bestFit="1" customWidth="1"/>
    <col min="8198" max="8448" width="9.125" style="4"/>
    <col min="8449" max="8449" width="6.125" style="4" customWidth="1"/>
    <col min="8450" max="8450" width="74" style="4" customWidth="1"/>
    <col min="8451" max="8451" width="12.375" style="4" customWidth="1"/>
    <col min="8452" max="8452" width="9.125" style="4"/>
    <col min="8453" max="8453" width="11.375" style="4" bestFit="1" customWidth="1"/>
    <col min="8454" max="8704" width="9.125" style="4"/>
    <col min="8705" max="8705" width="6.125" style="4" customWidth="1"/>
    <col min="8706" max="8706" width="74" style="4" customWidth="1"/>
    <col min="8707" max="8707" width="12.375" style="4" customWidth="1"/>
    <col min="8708" max="8708" width="9.125" style="4"/>
    <col min="8709" max="8709" width="11.375" style="4" bestFit="1" customWidth="1"/>
    <col min="8710" max="8960" width="9.125" style="4"/>
    <col min="8961" max="8961" width="6.125" style="4" customWidth="1"/>
    <col min="8962" max="8962" width="74" style="4" customWidth="1"/>
    <col min="8963" max="8963" width="12.375" style="4" customWidth="1"/>
    <col min="8964" max="8964" width="9.125" style="4"/>
    <col min="8965" max="8965" width="11.375" style="4" bestFit="1" customWidth="1"/>
    <col min="8966" max="9216" width="9.125" style="4"/>
    <col min="9217" max="9217" width="6.125" style="4" customWidth="1"/>
    <col min="9218" max="9218" width="74" style="4" customWidth="1"/>
    <col min="9219" max="9219" width="12.375" style="4" customWidth="1"/>
    <col min="9220" max="9220" width="9.125" style="4"/>
    <col min="9221" max="9221" width="11.375" style="4" bestFit="1" customWidth="1"/>
    <col min="9222" max="9472" width="9.125" style="4"/>
    <col min="9473" max="9473" width="6.125" style="4" customWidth="1"/>
    <col min="9474" max="9474" width="74" style="4" customWidth="1"/>
    <col min="9475" max="9475" width="12.375" style="4" customWidth="1"/>
    <col min="9476" max="9476" width="9.125" style="4"/>
    <col min="9477" max="9477" width="11.375" style="4" bestFit="1" customWidth="1"/>
    <col min="9478" max="9728" width="9.125" style="4"/>
    <col min="9729" max="9729" width="6.125" style="4" customWidth="1"/>
    <col min="9730" max="9730" width="74" style="4" customWidth="1"/>
    <col min="9731" max="9731" width="12.375" style="4" customWidth="1"/>
    <col min="9732" max="9732" width="9.125" style="4"/>
    <col min="9733" max="9733" width="11.375" style="4" bestFit="1" customWidth="1"/>
    <col min="9734" max="9984" width="9.125" style="4"/>
    <col min="9985" max="9985" width="6.125" style="4" customWidth="1"/>
    <col min="9986" max="9986" width="74" style="4" customWidth="1"/>
    <col min="9987" max="9987" width="12.375" style="4" customWidth="1"/>
    <col min="9988" max="9988" width="9.125" style="4"/>
    <col min="9989" max="9989" width="11.375" style="4" bestFit="1" customWidth="1"/>
    <col min="9990" max="10240" width="9.125" style="4"/>
    <col min="10241" max="10241" width="6.125" style="4" customWidth="1"/>
    <col min="10242" max="10242" width="74" style="4" customWidth="1"/>
    <col min="10243" max="10243" width="12.375" style="4" customWidth="1"/>
    <col min="10244" max="10244" width="9.125" style="4"/>
    <col min="10245" max="10245" width="11.375" style="4" bestFit="1" customWidth="1"/>
    <col min="10246" max="10496" width="9.125" style="4"/>
    <col min="10497" max="10497" width="6.125" style="4" customWidth="1"/>
    <col min="10498" max="10498" width="74" style="4" customWidth="1"/>
    <col min="10499" max="10499" width="12.375" style="4" customWidth="1"/>
    <col min="10500" max="10500" width="9.125" style="4"/>
    <col min="10501" max="10501" width="11.375" style="4" bestFit="1" customWidth="1"/>
    <col min="10502" max="10752" width="9.125" style="4"/>
    <col min="10753" max="10753" width="6.125" style="4" customWidth="1"/>
    <col min="10754" max="10754" width="74" style="4" customWidth="1"/>
    <col min="10755" max="10755" width="12.375" style="4" customWidth="1"/>
    <col min="10756" max="10756" width="9.125" style="4"/>
    <col min="10757" max="10757" width="11.375" style="4" bestFit="1" customWidth="1"/>
    <col min="10758" max="11008" width="9.125" style="4"/>
    <col min="11009" max="11009" width="6.125" style="4" customWidth="1"/>
    <col min="11010" max="11010" width="74" style="4" customWidth="1"/>
    <col min="11011" max="11011" width="12.375" style="4" customWidth="1"/>
    <col min="11012" max="11012" width="9.125" style="4"/>
    <col min="11013" max="11013" width="11.375" style="4" bestFit="1" customWidth="1"/>
    <col min="11014" max="11264" width="9.125" style="4"/>
    <col min="11265" max="11265" width="6.125" style="4" customWidth="1"/>
    <col min="11266" max="11266" width="74" style="4" customWidth="1"/>
    <col min="11267" max="11267" width="12.375" style="4" customWidth="1"/>
    <col min="11268" max="11268" width="9.125" style="4"/>
    <col min="11269" max="11269" width="11.375" style="4" bestFit="1" customWidth="1"/>
    <col min="11270" max="11520" width="9.125" style="4"/>
    <col min="11521" max="11521" width="6.125" style="4" customWidth="1"/>
    <col min="11522" max="11522" width="74" style="4" customWidth="1"/>
    <col min="11523" max="11523" width="12.375" style="4" customWidth="1"/>
    <col min="11524" max="11524" width="9.125" style="4"/>
    <col min="11525" max="11525" width="11.375" style="4" bestFit="1" customWidth="1"/>
    <col min="11526" max="11776" width="9.125" style="4"/>
    <col min="11777" max="11777" width="6.125" style="4" customWidth="1"/>
    <col min="11778" max="11778" width="74" style="4" customWidth="1"/>
    <col min="11779" max="11779" width="12.375" style="4" customWidth="1"/>
    <col min="11780" max="11780" width="9.125" style="4"/>
    <col min="11781" max="11781" width="11.375" style="4" bestFit="1" customWidth="1"/>
    <col min="11782" max="12032" width="9.125" style="4"/>
    <col min="12033" max="12033" width="6.125" style="4" customWidth="1"/>
    <col min="12034" max="12034" width="74" style="4" customWidth="1"/>
    <col min="12035" max="12035" width="12.375" style="4" customWidth="1"/>
    <col min="12036" max="12036" width="9.125" style="4"/>
    <col min="12037" max="12037" width="11.375" style="4" bestFit="1" customWidth="1"/>
    <col min="12038" max="12288" width="9.125" style="4"/>
    <col min="12289" max="12289" width="6.125" style="4" customWidth="1"/>
    <col min="12290" max="12290" width="74" style="4" customWidth="1"/>
    <col min="12291" max="12291" width="12.375" style="4" customWidth="1"/>
    <col min="12292" max="12292" width="9.125" style="4"/>
    <col min="12293" max="12293" width="11.375" style="4" bestFit="1" customWidth="1"/>
    <col min="12294" max="12544" width="9.125" style="4"/>
    <col min="12545" max="12545" width="6.125" style="4" customWidth="1"/>
    <col min="12546" max="12546" width="74" style="4" customWidth="1"/>
    <col min="12547" max="12547" width="12.375" style="4" customWidth="1"/>
    <col min="12548" max="12548" width="9.125" style="4"/>
    <col min="12549" max="12549" width="11.375" style="4" bestFit="1" customWidth="1"/>
    <col min="12550" max="12800" width="9.125" style="4"/>
    <col min="12801" max="12801" width="6.125" style="4" customWidth="1"/>
    <col min="12802" max="12802" width="74" style="4" customWidth="1"/>
    <col min="12803" max="12803" width="12.375" style="4" customWidth="1"/>
    <col min="12804" max="12804" width="9.125" style="4"/>
    <col min="12805" max="12805" width="11.375" style="4" bestFit="1" customWidth="1"/>
    <col min="12806" max="13056" width="9.125" style="4"/>
    <col min="13057" max="13057" width="6.125" style="4" customWidth="1"/>
    <col min="13058" max="13058" width="74" style="4" customWidth="1"/>
    <col min="13059" max="13059" width="12.375" style="4" customWidth="1"/>
    <col min="13060" max="13060" width="9.125" style="4"/>
    <col min="13061" max="13061" width="11.375" style="4" bestFit="1" customWidth="1"/>
    <col min="13062" max="13312" width="9.125" style="4"/>
    <col min="13313" max="13313" width="6.125" style="4" customWidth="1"/>
    <col min="13314" max="13314" width="74" style="4" customWidth="1"/>
    <col min="13315" max="13315" width="12.375" style="4" customWidth="1"/>
    <col min="13316" max="13316" width="9.125" style="4"/>
    <col min="13317" max="13317" width="11.375" style="4" bestFit="1" customWidth="1"/>
    <col min="13318" max="13568" width="9.125" style="4"/>
    <col min="13569" max="13569" width="6.125" style="4" customWidth="1"/>
    <col min="13570" max="13570" width="74" style="4" customWidth="1"/>
    <col min="13571" max="13571" width="12.375" style="4" customWidth="1"/>
    <col min="13572" max="13572" width="9.125" style="4"/>
    <col min="13573" max="13573" width="11.375" style="4" bestFit="1" customWidth="1"/>
    <col min="13574" max="13824" width="9.125" style="4"/>
    <col min="13825" max="13825" width="6.125" style="4" customWidth="1"/>
    <col min="13826" max="13826" width="74" style="4" customWidth="1"/>
    <col min="13827" max="13827" width="12.375" style="4" customWidth="1"/>
    <col min="13828" max="13828" width="9.125" style="4"/>
    <col min="13829" max="13829" width="11.375" style="4" bestFit="1" customWidth="1"/>
    <col min="13830" max="14080" width="9.125" style="4"/>
    <col min="14081" max="14081" width="6.125" style="4" customWidth="1"/>
    <col min="14082" max="14082" width="74" style="4" customWidth="1"/>
    <col min="14083" max="14083" width="12.375" style="4" customWidth="1"/>
    <col min="14084" max="14084" width="9.125" style="4"/>
    <col min="14085" max="14085" width="11.375" style="4" bestFit="1" customWidth="1"/>
    <col min="14086" max="14336" width="9.125" style="4"/>
    <col min="14337" max="14337" width="6.125" style="4" customWidth="1"/>
    <col min="14338" max="14338" width="74" style="4" customWidth="1"/>
    <col min="14339" max="14339" width="12.375" style="4" customWidth="1"/>
    <col min="14340" max="14340" width="9.125" style="4"/>
    <col min="14341" max="14341" width="11.375" style="4" bestFit="1" customWidth="1"/>
    <col min="14342" max="14592" width="9.125" style="4"/>
    <col min="14593" max="14593" width="6.125" style="4" customWidth="1"/>
    <col min="14594" max="14594" width="74" style="4" customWidth="1"/>
    <col min="14595" max="14595" width="12.375" style="4" customWidth="1"/>
    <col min="14596" max="14596" width="9.125" style="4"/>
    <col min="14597" max="14597" width="11.375" style="4" bestFit="1" customWidth="1"/>
    <col min="14598" max="14848" width="9.125" style="4"/>
    <col min="14849" max="14849" width="6.125" style="4" customWidth="1"/>
    <col min="14850" max="14850" width="74" style="4" customWidth="1"/>
    <col min="14851" max="14851" width="12.375" style="4" customWidth="1"/>
    <col min="14852" max="14852" width="9.125" style="4"/>
    <col min="14853" max="14853" width="11.375" style="4" bestFit="1" customWidth="1"/>
    <col min="14854" max="15104" width="9.125" style="4"/>
    <col min="15105" max="15105" width="6.125" style="4" customWidth="1"/>
    <col min="15106" max="15106" width="74" style="4" customWidth="1"/>
    <col min="15107" max="15107" width="12.375" style="4" customWidth="1"/>
    <col min="15108" max="15108" width="9.125" style="4"/>
    <col min="15109" max="15109" width="11.375" style="4" bestFit="1" customWidth="1"/>
    <col min="15110" max="15360" width="9.125" style="4"/>
    <col min="15361" max="15361" width="6.125" style="4" customWidth="1"/>
    <col min="15362" max="15362" width="74" style="4" customWidth="1"/>
    <col min="15363" max="15363" width="12.375" style="4" customWidth="1"/>
    <col min="15364" max="15364" width="9.125" style="4"/>
    <col min="15365" max="15365" width="11.375" style="4" bestFit="1" customWidth="1"/>
    <col min="15366" max="15616" width="9.125" style="4"/>
    <col min="15617" max="15617" width="6.125" style="4" customWidth="1"/>
    <col min="15618" max="15618" width="74" style="4" customWidth="1"/>
    <col min="15619" max="15619" width="12.375" style="4" customWidth="1"/>
    <col min="15620" max="15620" width="9.125" style="4"/>
    <col min="15621" max="15621" width="11.375" style="4" bestFit="1" customWidth="1"/>
    <col min="15622" max="15872" width="9.125" style="4"/>
    <col min="15873" max="15873" width="6.125" style="4" customWidth="1"/>
    <col min="15874" max="15874" width="74" style="4" customWidth="1"/>
    <col min="15875" max="15875" width="12.375" style="4" customWidth="1"/>
    <col min="15876" max="15876" width="9.125" style="4"/>
    <col min="15877" max="15877" width="11.375" style="4" bestFit="1" customWidth="1"/>
    <col min="15878" max="16128" width="9.125" style="4"/>
    <col min="16129" max="16129" width="6.125" style="4" customWidth="1"/>
    <col min="16130" max="16130" width="74" style="4" customWidth="1"/>
    <col min="16131" max="16131" width="12.375" style="4" customWidth="1"/>
    <col min="16132" max="16132" width="9.125" style="4"/>
    <col min="16133" max="16133" width="11.375" style="4" bestFit="1" customWidth="1"/>
    <col min="16134" max="16384" width="9.125" style="4"/>
  </cols>
  <sheetData>
    <row r="1" spans="1:3" x14ac:dyDescent="0.25">
      <c r="A1" s="1" t="s">
        <v>0</v>
      </c>
    </row>
    <row r="3" spans="1:3" x14ac:dyDescent="0.25">
      <c r="A3" s="111" t="s">
        <v>49</v>
      </c>
      <c r="B3" s="111"/>
      <c r="C3" s="111"/>
    </row>
    <row r="4" spans="1:3" x14ac:dyDescent="0.25">
      <c r="A4" s="112" t="s">
        <v>50</v>
      </c>
      <c r="B4" s="112"/>
      <c r="C4" s="112"/>
    </row>
    <row r="6" spans="1:3" x14ac:dyDescent="0.25">
      <c r="A6" s="5"/>
      <c r="B6" s="113" t="s">
        <v>1</v>
      </c>
      <c r="C6" s="114"/>
    </row>
    <row r="7" spans="1:3" x14ac:dyDescent="0.25">
      <c r="A7" s="37" t="s">
        <v>2</v>
      </c>
      <c r="B7" s="38" t="s">
        <v>3</v>
      </c>
      <c r="C7" s="6" t="s">
        <v>4</v>
      </c>
    </row>
    <row r="8" spans="1:3" x14ac:dyDescent="0.25">
      <c r="A8" s="7" t="s">
        <v>5</v>
      </c>
      <c r="B8" s="8" t="s">
        <v>6</v>
      </c>
      <c r="C8" s="9">
        <v>1</v>
      </c>
    </row>
    <row r="9" spans="1:3" x14ac:dyDescent="0.25">
      <c r="A9" s="10"/>
      <c r="B9" s="11" t="s">
        <v>7</v>
      </c>
      <c r="C9" s="12">
        <f>C10+C54</f>
        <v>1125000</v>
      </c>
    </row>
    <row r="10" spans="1:3" x14ac:dyDescent="0.25">
      <c r="A10" s="13"/>
      <c r="B10" s="14" t="s">
        <v>8</v>
      </c>
      <c r="C10" s="15">
        <f>C11+C52+C53</f>
        <v>1114000</v>
      </c>
    </row>
    <row r="11" spans="1:3" x14ac:dyDescent="0.25">
      <c r="A11" s="13"/>
      <c r="B11" s="14" t="s">
        <v>9</v>
      </c>
      <c r="C11" s="15">
        <f>C12+C19+C33+C40+C41+C42+C43+C44+C45+C46+C49+C50+C26+C51</f>
        <v>869000</v>
      </c>
    </row>
    <row r="12" spans="1:3" s="1" customFormat="1" x14ac:dyDescent="0.25">
      <c r="A12" s="14">
        <v>1</v>
      </c>
      <c r="B12" s="14" t="s">
        <v>10</v>
      </c>
      <c r="C12" s="15">
        <f>C13+C14+C16+C17+C18+C15</f>
        <v>100000</v>
      </c>
    </row>
    <row r="13" spans="1:3" x14ac:dyDescent="0.25">
      <c r="A13" s="13"/>
      <c r="B13" s="13" t="s">
        <v>11</v>
      </c>
      <c r="C13" s="16">
        <v>68676</v>
      </c>
    </row>
    <row r="14" spans="1:3" x14ac:dyDescent="0.25">
      <c r="A14" s="13"/>
      <c r="B14" s="13" t="s">
        <v>12</v>
      </c>
      <c r="C14" s="16">
        <v>1200</v>
      </c>
    </row>
    <row r="15" spans="1:3" x14ac:dyDescent="0.25">
      <c r="A15" s="13"/>
      <c r="B15" s="17" t="s">
        <v>13</v>
      </c>
      <c r="C15" s="16">
        <v>0</v>
      </c>
    </row>
    <row r="16" spans="1:3" x14ac:dyDescent="0.25">
      <c r="A16" s="13"/>
      <c r="B16" s="13" t="s">
        <v>14</v>
      </c>
      <c r="C16" s="16">
        <v>30000</v>
      </c>
    </row>
    <row r="17" spans="1:3" x14ac:dyDescent="0.25">
      <c r="A17" s="13"/>
      <c r="B17" s="13" t="s">
        <v>15</v>
      </c>
      <c r="C17" s="16">
        <v>124</v>
      </c>
    </row>
    <row r="18" spans="1:3" x14ac:dyDescent="0.25">
      <c r="A18" s="13"/>
      <c r="B18" s="13" t="s">
        <v>16</v>
      </c>
      <c r="C18" s="16">
        <v>0</v>
      </c>
    </row>
    <row r="19" spans="1:3" s="1" customFormat="1" x14ac:dyDescent="0.25">
      <c r="A19" s="14">
        <v>2</v>
      </c>
      <c r="B19" s="14" t="s">
        <v>17</v>
      </c>
      <c r="C19" s="15">
        <f>C20+C21+C22+C23+C24+C25</f>
        <v>62000</v>
      </c>
    </row>
    <row r="20" spans="1:3" x14ac:dyDescent="0.25">
      <c r="A20" s="13"/>
      <c r="B20" s="13" t="s">
        <v>11</v>
      </c>
      <c r="C20" s="16">
        <v>45624</v>
      </c>
    </row>
    <row r="21" spans="1:3" x14ac:dyDescent="0.25">
      <c r="A21" s="13"/>
      <c r="B21" s="13" t="s">
        <v>18</v>
      </c>
      <c r="C21" s="16">
        <v>30</v>
      </c>
    </row>
    <row r="22" spans="1:3" x14ac:dyDescent="0.25">
      <c r="A22" s="13"/>
      <c r="B22" s="13" t="s">
        <v>12</v>
      </c>
      <c r="C22" s="16">
        <v>13000</v>
      </c>
    </row>
    <row r="23" spans="1:3" x14ac:dyDescent="0.25">
      <c r="A23" s="13"/>
      <c r="B23" s="13" t="s">
        <v>14</v>
      </c>
      <c r="C23" s="16">
        <v>3200</v>
      </c>
    </row>
    <row r="24" spans="1:3" x14ac:dyDescent="0.25">
      <c r="A24" s="13"/>
      <c r="B24" s="13" t="s">
        <v>15</v>
      </c>
      <c r="C24" s="16">
        <v>146</v>
      </c>
    </row>
    <row r="25" spans="1:3" x14ac:dyDescent="0.25">
      <c r="A25" s="13"/>
      <c r="B25" s="13" t="s">
        <v>19</v>
      </c>
      <c r="C25" s="16">
        <v>0</v>
      </c>
    </row>
    <row r="26" spans="1:3" s="1" customFormat="1" x14ac:dyDescent="0.25">
      <c r="A26" s="14">
        <v>3</v>
      </c>
      <c r="B26" s="14" t="s">
        <v>20</v>
      </c>
      <c r="C26" s="15">
        <f>C27+C28+C29+C30+C31+C32</f>
        <v>800</v>
      </c>
    </row>
    <row r="27" spans="1:3" x14ac:dyDescent="0.25">
      <c r="A27" s="13"/>
      <c r="B27" s="13" t="s">
        <v>11</v>
      </c>
      <c r="C27" s="16">
        <v>594</v>
      </c>
    </row>
    <row r="28" spans="1:3" x14ac:dyDescent="0.25">
      <c r="A28" s="13"/>
      <c r="B28" s="13" t="s">
        <v>18</v>
      </c>
      <c r="C28" s="16">
        <v>100</v>
      </c>
    </row>
    <row r="29" spans="1:3" x14ac:dyDescent="0.25">
      <c r="A29" s="13"/>
      <c r="B29" s="13" t="s">
        <v>12</v>
      </c>
      <c r="C29" s="16">
        <v>100</v>
      </c>
    </row>
    <row r="30" spans="1:3" x14ac:dyDescent="0.25">
      <c r="A30" s="13"/>
      <c r="B30" s="13" t="s">
        <v>14</v>
      </c>
      <c r="C30" s="16">
        <v>0</v>
      </c>
    </row>
    <row r="31" spans="1:3" x14ac:dyDescent="0.25">
      <c r="A31" s="13"/>
      <c r="B31" s="13" t="s">
        <v>15</v>
      </c>
      <c r="C31" s="16">
        <v>6</v>
      </c>
    </row>
    <row r="32" spans="1:3" x14ac:dyDescent="0.25">
      <c r="A32" s="13"/>
      <c r="B32" s="13" t="s">
        <v>16</v>
      </c>
      <c r="C32" s="16">
        <v>0</v>
      </c>
    </row>
    <row r="33" spans="1:3" s="1" customFormat="1" x14ac:dyDescent="0.25">
      <c r="A33" s="14">
        <v>4</v>
      </c>
      <c r="B33" s="14" t="s">
        <v>21</v>
      </c>
      <c r="C33" s="15">
        <f>C34+C35+C36+C37+C38+C39</f>
        <v>216500</v>
      </c>
    </row>
    <row r="34" spans="1:3" x14ac:dyDescent="0.25">
      <c r="A34" s="13"/>
      <c r="B34" s="13" t="s">
        <v>11</v>
      </c>
      <c r="C34" s="16">
        <v>172750</v>
      </c>
    </row>
    <row r="35" spans="1:3" x14ac:dyDescent="0.25">
      <c r="A35" s="13"/>
      <c r="B35" s="13" t="s">
        <v>18</v>
      </c>
      <c r="C35" s="16">
        <v>150</v>
      </c>
    </row>
    <row r="36" spans="1:3" x14ac:dyDescent="0.25">
      <c r="A36" s="13"/>
      <c r="B36" s="13" t="s">
        <v>12</v>
      </c>
      <c r="C36" s="16">
        <v>24000</v>
      </c>
    </row>
    <row r="37" spans="1:3" x14ac:dyDescent="0.25">
      <c r="A37" s="13"/>
      <c r="B37" s="13" t="s">
        <v>14</v>
      </c>
      <c r="C37" s="16">
        <v>13000</v>
      </c>
    </row>
    <row r="38" spans="1:3" x14ac:dyDescent="0.25">
      <c r="A38" s="13"/>
      <c r="B38" s="13" t="s">
        <v>15</v>
      </c>
      <c r="C38" s="16">
        <v>4100</v>
      </c>
    </row>
    <row r="39" spans="1:3" x14ac:dyDescent="0.25">
      <c r="A39" s="13"/>
      <c r="B39" s="13" t="s">
        <v>16</v>
      </c>
      <c r="C39" s="16">
        <v>2500</v>
      </c>
    </row>
    <row r="40" spans="1:3" s="1" customFormat="1" x14ac:dyDescent="0.25">
      <c r="A40" s="14">
        <v>5</v>
      </c>
      <c r="B40" s="14" t="s">
        <v>22</v>
      </c>
      <c r="C40" s="15">
        <v>28000</v>
      </c>
    </row>
    <row r="41" spans="1:3" s="1" customFormat="1" x14ac:dyDescent="0.25">
      <c r="A41" s="14">
        <v>6</v>
      </c>
      <c r="B41" s="14" t="s">
        <v>23</v>
      </c>
      <c r="C41" s="15">
        <v>165000</v>
      </c>
    </row>
    <row r="42" spans="1:3" s="1" customFormat="1" x14ac:dyDescent="0.25">
      <c r="A42" s="14">
        <v>7</v>
      </c>
      <c r="B42" s="14" t="s">
        <v>24</v>
      </c>
      <c r="C42" s="15">
        <v>530</v>
      </c>
    </row>
    <row r="43" spans="1:3" s="1" customFormat="1" x14ac:dyDescent="0.25">
      <c r="A43" s="14">
        <v>8</v>
      </c>
      <c r="B43" s="14" t="s">
        <v>25</v>
      </c>
      <c r="C43" s="15">
        <v>18000</v>
      </c>
    </row>
    <row r="44" spans="1:3" s="1" customFormat="1" x14ac:dyDescent="0.25">
      <c r="A44" s="14">
        <v>9</v>
      </c>
      <c r="B44" s="14" t="s">
        <v>26</v>
      </c>
      <c r="C44" s="15">
        <v>103000</v>
      </c>
    </row>
    <row r="45" spans="1:3" s="1" customFormat="1" x14ac:dyDescent="0.25">
      <c r="A45" s="14">
        <v>10</v>
      </c>
      <c r="B45" s="14" t="s">
        <v>27</v>
      </c>
      <c r="C45" s="15">
        <v>57000</v>
      </c>
    </row>
    <row r="46" spans="1:3" s="1" customFormat="1" x14ac:dyDescent="0.25">
      <c r="A46" s="14">
        <v>11</v>
      </c>
      <c r="B46" s="14" t="s">
        <v>28</v>
      </c>
      <c r="C46" s="15">
        <f>+C47+C48</f>
        <v>58000</v>
      </c>
    </row>
    <row r="47" spans="1:3" x14ac:dyDescent="0.25">
      <c r="A47" s="13"/>
      <c r="B47" s="13" t="s">
        <v>29</v>
      </c>
      <c r="C47" s="16">
        <v>4000</v>
      </c>
    </row>
    <row r="48" spans="1:3" x14ac:dyDescent="0.25">
      <c r="A48" s="13"/>
      <c r="B48" s="13" t="s">
        <v>30</v>
      </c>
      <c r="C48" s="16">
        <v>54000</v>
      </c>
    </row>
    <row r="49" spans="1:5" s="1" customFormat="1" x14ac:dyDescent="0.25">
      <c r="A49" s="14">
        <v>12</v>
      </c>
      <c r="B49" s="14" t="s">
        <v>31</v>
      </c>
      <c r="C49" s="15">
        <v>970</v>
      </c>
    </row>
    <row r="50" spans="1:5" s="1" customFormat="1" x14ac:dyDescent="0.25">
      <c r="A50" s="14">
        <v>13</v>
      </c>
      <c r="B50" s="14" t="s">
        <v>32</v>
      </c>
      <c r="C50" s="15">
        <v>20200</v>
      </c>
    </row>
    <row r="51" spans="1:5" s="1" customFormat="1" x14ac:dyDescent="0.25">
      <c r="A51" s="14">
        <v>14</v>
      </c>
      <c r="B51" s="14" t="s">
        <v>33</v>
      </c>
      <c r="C51" s="15">
        <v>39000</v>
      </c>
    </row>
    <row r="52" spans="1:5" x14ac:dyDescent="0.25">
      <c r="A52" s="18"/>
      <c r="B52" s="19" t="s">
        <v>34</v>
      </c>
      <c r="C52" s="20">
        <v>245000</v>
      </c>
    </row>
    <row r="53" spans="1:5" hidden="1" x14ac:dyDescent="0.25">
      <c r="A53" s="21"/>
      <c r="B53" s="22" t="s">
        <v>35</v>
      </c>
      <c r="C53" s="23">
        <v>0</v>
      </c>
    </row>
    <row r="54" spans="1:5" x14ac:dyDescent="0.25">
      <c r="A54" s="21"/>
      <c r="B54" s="22" t="s">
        <v>36</v>
      </c>
      <c r="C54" s="23">
        <v>11000</v>
      </c>
    </row>
    <row r="55" spans="1:5" x14ac:dyDescent="0.25">
      <c r="A55" s="13"/>
      <c r="B55" s="13" t="s">
        <v>37</v>
      </c>
      <c r="C55" s="16">
        <v>11000</v>
      </c>
    </row>
    <row r="56" spans="1:5" hidden="1" x14ac:dyDescent="0.25">
      <c r="A56" s="13"/>
      <c r="B56" s="13"/>
      <c r="C56" s="16"/>
    </row>
    <row r="57" spans="1:5" x14ac:dyDescent="0.25">
      <c r="A57" s="13"/>
      <c r="B57" s="24" t="s">
        <v>38</v>
      </c>
      <c r="C57" s="20">
        <f>C58+C64</f>
        <v>6414262</v>
      </c>
    </row>
    <row r="58" spans="1:5" x14ac:dyDescent="0.25">
      <c r="A58" s="19">
        <v>1</v>
      </c>
      <c r="B58" s="25" t="s">
        <v>39</v>
      </c>
      <c r="C58" s="15">
        <f>C59+C60+C61</f>
        <v>6403262</v>
      </c>
    </row>
    <row r="59" spans="1:5" x14ac:dyDescent="0.25">
      <c r="A59" s="13"/>
      <c r="B59" s="13" t="s">
        <v>40</v>
      </c>
      <c r="C59" s="16">
        <v>363520</v>
      </c>
    </row>
    <row r="60" spans="1:5" x14ac:dyDescent="0.25">
      <c r="A60" s="13"/>
      <c r="B60" s="13" t="s">
        <v>41</v>
      </c>
      <c r="C60" s="16">
        <v>473130</v>
      </c>
    </row>
    <row r="61" spans="1:5" x14ac:dyDescent="0.25">
      <c r="A61" s="13"/>
      <c r="B61" s="13" t="s">
        <v>42</v>
      </c>
      <c r="C61" s="16">
        <f>+C62+C63</f>
        <v>5566612</v>
      </c>
    </row>
    <row r="62" spans="1:5" x14ac:dyDescent="0.25">
      <c r="A62" s="13"/>
      <c r="B62" s="13" t="s">
        <v>43</v>
      </c>
      <c r="C62" s="16">
        <f>2496683+1162954</f>
        <v>3659637</v>
      </c>
      <c r="E62" s="26"/>
    </row>
    <row r="63" spans="1:5" x14ac:dyDescent="0.25">
      <c r="A63" s="27"/>
      <c r="B63" s="27" t="s">
        <v>44</v>
      </c>
      <c r="C63" s="28">
        <v>1906975</v>
      </c>
      <c r="E63" s="29"/>
    </row>
    <row r="64" spans="1:5" x14ac:dyDescent="0.25">
      <c r="A64" s="14">
        <v>2</v>
      </c>
      <c r="B64" s="14" t="s">
        <v>45</v>
      </c>
      <c r="C64" s="15">
        <f>C54</f>
        <v>11000</v>
      </c>
      <c r="E64" s="26"/>
    </row>
    <row r="65" spans="1:3" x14ac:dyDescent="0.25">
      <c r="A65" s="30"/>
      <c r="B65" s="31" t="s">
        <v>46</v>
      </c>
      <c r="C65" s="32">
        <f>C55</f>
        <v>11000</v>
      </c>
    </row>
    <row r="66" spans="1:3" hidden="1" x14ac:dyDescent="0.25">
      <c r="A66" s="33"/>
      <c r="B66" s="27"/>
      <c r="C66" s="28"/>
    </row>
    <row r="67" spans="1:3" hidden="1" x14ac:dyDescent="0.25">
      <c r="A67" s="34"/>
      <c r="B67" s="35"/>
      <c r="C67" s="36"/>
    </row>
  </sheetData>
  <mergeCells count="3">
    <mergeCell ref="A3:C3"/>
    <mergeCell ref="A4:C4"/>
    <mergeCell ref="B6:C6"/>
  </mergeCells>
  <pageMargins left="0.98425196850393704" right="0.39370078740157483" top="0.74803149606299213" bottom="0.74803149606299213" header="0.51181102362204722" footer="0.51181102362204722"/>
  <pageSetup paperSize="9" orientation="portrait" horizontalDpi="300" verticalDpi="300" r:id="rId1"/>
  <headerFooter alignWithMargins="0">
    <oddFoote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31"/>
  <sheetViews>
    <sheetView tabSelected="1" topLeftCell="A19" workbookViewId="0">
      <selection activeCell="C28" sqref="C28"/>
    </sheetView>
  </sheetViews>
  <sheetFormatPr defaultColWidth="9.125" defaultRowHeight="15" x14ac:dyDescent="0.2"/>
  <cols>
    <col min="1" max="1" width="7.25" style="40" customWidth="1"/>
    <col min="2" max="2" width="59.75" style="40" customWidth="1"/>
    <col min="3" max="3" width="23.25" style="40" customWidth="1"/>
    <col min="4" max="16384" width="9.125" style="40"/>
  </cols>
  <sheetData>
    <row r="1" spans="1:3" ht="18.75" x14ac:dyDescent="0.3">
      <c r="A1" s="115" t="s">
        <v>144</v>
      </c>
      <c r="B1" s="115"/>
      <c r="C1" s="107" t="s">
        <v>127</v>
      </c>
    </row>
    <row r="2" spans="1:3" ht="30" customHeight="1" x14ac:dyDescent="0.2">
      <c r="A2" s="116" t="s">
        <v>98</v>
      </c>
      <c r="B2" s="116"/>
      <c r="C2" s="116"/>
    </row>
    <row r="3" spans="1:3" ht="21.75" customHeight="1" x14ac:dyDescent="0.2">
      <c r="C3" s="95" t="s">
        <v>63</v>
      </c>
    </row>
    <row r="4" spans="1:3" ht="15" customHeight="1" x14ac:dyDescent="0.2">
      <c r="A4" s="117" t="s">
        <v>2</v>
      </c>
      <c r="B4" s="117" t="s">
        <v>53</v>
      </c>
      <c r="C4" s="117" t="s">
        <v>52</v>
      </c>
    </row>
    <row r="5" spans="1:3" x14ac:dyDescent="0.2">
      <c r="A5" s="117"/>
      <c r="B5" s="117"/>
      <c r="C5" s="117"/>
    </row>
    <row r="6" spans="1:3" ht="21.75" customHeight="1" x14ac:dyDescent="0.2">
      <c r="A6" s="41" t="s">
        <v>5</v>
      </c>
      <c r="B6" s="42" t="s">
        <v>99</v>
      </c>
      <c r="C6" s="73">
        <f>+C7+C10</f>
        <v>9877214</v>
      </c>
    </row>
    <row r="7" spans="1:3" ht="21.75" customHeight="1" x14ac:dyDescent="0.2">
      <c r="A7" s="43" t="s">
        <v>54</v>
      </c>
      <c r="B7" s="44" t="s">
        <v>100</v>
      </c>
      <c r="C7" s="47">
        <f t="shared" ref="C7" si="0">+C8+C9</f>
        <v>1112680</v>
      </c>
    </row>
    <row r="8" spans="1:3" ht="21.75" customHeight="1" x14ac:dyDescent="0.2">
      <c r="A8" s="45" t="s">
        <v>77</v>
      </c>
      <c r="B8" s="46" t="s">
        <v>101</v>
      </c>
      <c r="C8" s="47">
        <v>600380</v>
      </c>
    </row>
    <row r="9" spans="1:3" ht="21.75" customHeight="1" x14ac:dyDescent="0.2">
      <c r="A9" s="45" t="s">
        <v>77</v>
      </c>
      <c r="B9" s="46" t="s">
        <v>102</v>
      </c>
      <c r="C9" s="47">
        <v>512300</v>
      </c>
    </row>
    <row r="10" spans="1:3" ht="21.75" customHeight="1" x14ac:dyDescent="0.2">
      <c r="A10" s="43" t="s">
        <v>61</v>
      </c>
      <c r="B10" s="44" t="s">
        <v>128</v>
      </c>
      <c r="C10" s="47">
        <f t="shared" ref="C10" si="1">+C11+C12</f>
        <v>8764534</v>
      </c>
    </row>
    <row r="11" spans="1:3" ht="21.75" customHeight="1" x14ac:dyDescent="0.2">
      <c r="A11" s="45">
        <v>1</v>
      </c>
      <c r="B11" s="46" t="s">
        <v>129</v>
      </c>
      <c r="C11" s="47">
        <f>5630617+150162</f>
        <v>5780779</v>
      </c>
    </row>
    <row r="12" spans="1:3" ht="21.75" customHeight="1" x14ac:dyDescent="0.2">
      <c r="A12" s="45">
        <v>2</v>
      </c>
      <c r="B12" s="46" t="s">
        <v>105</v>
      </c>
      <c r="C12" s="47">
        <v>2983755</v>
      </c>
    </row>
    <row r="13" spans="1:3" s="75" customFormat="1" ht="21.75" customHeight="1" x14ac:dyDescent="0.2">
      <c r="A13" s="43" t="s">
        <v>48</v>
      </c>
      <c r="B13" s="44" t="s">
        <v>106</v>
      </c>
      <c r="C13" s="74">
        <f>+C14+C20+C23</f>
        <v>9781914</v>
      </c>
    </row>
    <row r="14" spans="1:3" s="75" customFormat="1" ht="21.75" customHeight="1" x14ac:dyDescent="0.2">
      <c r="A14" s="43" t="s">
        <v>54</v>
      </c>
      <c r="B14" s="44" t="s">
        <v>107</v>
      </c>
      <c r="C14" s="47">
        <f t="shared" ref="C14" si="2">+C15+C16+C17+C18++C19</f>
        <v>6609159</v>
      </c>
    </row>
    <row r="15" spans="1:3" ht="21.75" customHeight="1" x14ac:dyDescent="0.2">
      <c r="A15" s="45">
        <v>1</v>
      </c>
      <c r="B15" s="46" t="s">
        <v>108</v>
      </c>
      <c r="C15" s="47">
        <v>765680</v>
      </c>
    </row>
    <row r="16" spans="1:3" ht="21.75" customHeight="1" x14ac:dyDescent="0.2">
      <c r="A16" s="45">
        <v>2</v>
      </c>
      <c r="B16" s="46" t="s">
        <v>109</v>
      </c>
      <c r="C16" s="47">
        <v>5706689</v>
      </c>
    </row>
    <row r="17" spans="1:3" ht="21.75" customHeight="1" x14ac:dyDescent="0.2">
      <c r="A17" s="45">
        <v>3</v>
      </c>
      <c r="B17" s="46" t="s">
        <v>110</v>
      </c>
      <c r="C17" s="47">
        <v>1400</v>
      </c>
    </row>
    <row r="18" spans="1:3" ht="21.75" customHeight="1" x14ac:dyDescent="0.2">
      <c r="A18" s="45">
        <v>4</v>
      </c>
      <c r="B18" s="46" t="s">
        <v>111</v>
      </c>
      <c r="C18" s="47">
        <v>1300</v>
      </c>
    </row>
    <row r="19" spans="1:3" ht="21.75" customHeight="1" x14ac:dyDescent="0.2">
      <c r="A19" s="45">
        <v>5</v>
      </c>
      <c r="B19" s="46" t="s">
        <v>112</v>
      </c>
      <c r="C19" s="47">
        <v>134090</v>
      </c>
    </row>
    <row r="20" spans="1:3" s="75" customFormat="1" ht="21.75" customHeight="1" x14ac:dyDescent="0.2">
      <c r="A20" s="43" t="s">
        <v>61</v>
      </c>
      <c r="B20" s="44" t="s">
        <v>113</v>
      </c>
      <c r="C20" s="74">
        <f>+C21+C22</f>
        <v>2983755</v>
      </c>
    </row>
    <row r="21" spans="1:3" ht="21.75" customHeight="1" x14ac:dyDescent="0.2">
      <c r="A21" s="45">
        <v>1</v>
      </c>
      <c r="B21" s="46" t="s">
        <v>114</v>
      </c>
      <c r="C21" s="47">
        <v>702797</v>
      </c>
    </row>
    <row r="22" spans="1:3" ht="21.75" customHeight="1" x14ac:dyDescent="0.2">
      <c r="A22" s="45">
        <v>2</v>
      </c>
      <c r="B22" s="46" t="s">
        <v>115</v>
      </c>
      <c r="C22" s="47">
        <f>1882291+409550-10883</f>
        <v>2280958</v>
      </c>
    </row>
    <row r="23" spans="1:3" s="75" customFormat="1" ht="21.75" customHeight="1" x14ac:dyDescent="0.2">
      <c r="A23" s="43" t="s">
        <v>116</v>
      </c>
      <c r="B23" s="44" t="s">
        <v>117</v>
      </c>
      <c r="C23" s="76">
        <f>189000</f>
        <v>189000</v>
      </c>
    </row>
    <row r="24" spans="1:3" s="75" customFormat="1" ht="21.75" customHeight="1" x14ac:dyDescent="0.2">
      <c r="A24" s="43" t="s">
        <v>118</v>
      </c>
      <c r="B24" s="44" t="s">
        <v>119</v>
      </c>
      <c r="C24" s="74">
        <v>95300</v>
      </c>
    </row>
    <row r="25" spans="1:3" s="75" customFormat="1" ht="21.75" customHeight="1" x14ac:dyDescent="0.2">
      <c r="A25" s="43" t="s">
        <v>120</v>
      </c>
      <c r="B25" s="44" t="s">
        <v>121</v>
      </c>
      <c r="C25" s="74">
        <f>+C26+C27</f>
        <v>269300</v>
      </c>
    </row>
    <row r="26" spans="1:3" ht="21.75" customHeight="1" x14ac:dyDescent="0.2">
      <c r="A26" s="45" t="s">
        <v>54</v>
      </c>
      <c r="B26" s="46" t="s">
        <v>122</v>
      </c>
      <c r="C26" s="47">
        <v>46600</v>
      </c>
    </row>
    <row r="27" spans="1:3" ht="21.75" customHeight="1" x14ac:dyDescent="0.2">
      <c r="A27" s="45" t="s">
        <v>61</v>
      </c>
      <c r="B27" s="46" t="s">
        <v>123</v>
      </c>
      <c r="C27" s="47">
        <f>269300-C26</f>
        <v>222700</v>
      </c>
    </row>
    <row r="28" spans="1:3" s="75" customFormat="1" ht="21.75" customHeight="1" x14ac:dyDescent="0.2">
      <c r="A28" s="43" t="s">
        <v>130</v>
      </c>
      <c r="B28" s="44" t="s">
        <v>124</v>
      </c>
      <c r="C28" s="128">
        <f>+C30</f>
        <v>46600</v>
      </c>
    </row>
    <row r="29" spans="1:3" ht="21.75" customHeight="1" x14ac:dyDescent="0.2">
      <c r="A29" s="43" t="s">
        <v>54</v>
      </c>
      <c r="B29" s="44" t="s">
        <v>125</v>
      </c>
      <c r="C29" s="47"/>
    </row>
    <row r="30" spans="1:3" ht="21.75" customHeight="1" x14ac:dyDescent="0.2">
      <c r="A30" s="43" t="s">
        <v>61</v>
      </c>
      <c r="B30" s="44" t="s">
        <v>126</v>
      </c>
      <c r="C30" s="47">
        <v>46600</v>
      </c>
    </row>
    <row r="31" spans="1:3" ht="8.25" customHeight="1" x14ac:dyDescent="0.2">
      <c r="A31" s="48"/>
      <c r="B31" s="49"/>
      <c r="C31" s="77"/>
    </row>
  </sheetData>
  <mergeCells count="5">
    <mergeCell ref="A1:B1"/>
    <mergeCell ref="A2:C2"/>
    <mergeCell ref="A4:A5"/>
    <mergeCell ref="B4:B5"/>
    <mergeCell ref="C4:C5"/>
  </mergeCells>
  <pageMargins left="0.51" right="0.2"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26"/>
  <sheetViews>
    <sheetView topLeftCell="A16" workbookViewId="0">
      <selection activeCell="C26" sqref="C26"/>
    </sheetView>
  </sheetViews>
  <sheetFormatPr defaultColWidth="9.125" defaultRowHeight="14.25" x14ac:dyDescent="0.2"/>
  <cols>
    <col min="1" max="1" width="5.875" style="78" customWidth="1"/>
    <col min="2" max="2" width="59" style="78" customWidth="1"/>
    <col min="3" max="3" width="24" style="78" customWidth="1"/>
    <col min="4" max="16384" width="9.125" style="78"/>
  </cols>
  <sheetData>
    <row r="1" spans="1:4" ht="21.75" customHeight="1" x14ac:dyDescent="0.25">
      <c r="A1" s="118" t="s">
        <v>144</v>
      </c>
      <c r="B1" s="118"/>
      <c r="C1" s="108" t="s">
        <v>178</v>
      </c>
    </row>
    <row r="2" spans="1:4" ht="51.75" customHeight="1" x14ac:dyDescent="0.25">
      <c r="A2" s="119" t="s">
        <v>179</v>
      </c>
      <c r="B2" s="119"/>
      <c r="C2" s="119"/>
    </row>
    <row r="3" spans="1:4" ht="33" customHeight="1" x14ac:dyDescent="0.25">
      <c r="C3" s="97" t="s">
        <v>63</v>
      </c>
    </row>
    <row r="4" spans="1:4" ht="21.75" customHeight="1" x14ac:dyDescent="0.2">
      <c r="A4" s="120" t="s">
        <v>2</v>
      </c>
      <c r="B4" s="120" t="s">
        <v>64</v>
      </c>
      <c r="C4" s="120" t="s">
        <v>65</v>
      </c>
      <c r="D4" s="106"/>
    </row>
    <row r="5" spans="1:4" x14ac:dyDescent="0.2">
      <c r="A5" s="120"/>
      <c r="B5" s="120"/>
      <c r="C5" s="120"/>
    </row>
    <row r="6" spans="1:4" ht="20.25" customHeight="1" x14ac:dyDescent="0.2">
      <c r="A6" s="82" t="s">
        <v>5</v>
      </c>
      <c r="B6" s="83" t="s">
        <v>131</v>
      </c>
      <c r="C6" s="84"/>
    </row>
    <row r="7" spans="1:4" s="88" customFormat="1" ht="20.25" customHeight="1" x14ac:dyDescent="0.25">
      <c r="A7" s="85" t="s">
        <v>54</v>
      </c>
      <c r="B7" s="86" t="s">
        <v>132</v>
      </c>
      <c r="C7" s="87">
        <v>9536794</v>
      </c>
    </row>
    <row r="8" spans="1:4" ht="20.25" customHeight="1" x14ac:dyDescent="0.2">
      <c r="A8" s="89">
        <v>1</v>
      </c>
      <c r="B8" s="90" t="s">
        <v>133</v>
      </c>
      <c r="C8" s="91">
        <v>772260</v>
      </c>
    </row>
    <row r="9" spans="1:4" ht="20.25" customHeight="1" x14ac:dyDescent="0.2">
      <c r="A9" s="89">
        <v>2</v>
      </c>
      <c r="B9" s="90" t="s">
        <v>103</v>
      </c>
      <c r="C9" s="91">
        <v>8764534</v>
      </c>
    </row>
    <row r="10" spans="1:4" ht="20.25" customHeight="1" x14ac:dyDescent="0.2">
      <c r="A10" s="89" t="s">
        <v>77</v>
      </c>
      <c r="B10" s="90" t="s">
        <v>104</v>
      </c>
      <c r="C10" s="91">
        <v>5780779</v>
      </c>
    </row>
    <row r="11" spans="1:4" ht="20.25" customHeight="1" x14ac:dyDescent="0.2">
      <c r="A11" s="89" t="s">
        <v>77</v>
      </c>
      <c r="B11" s="90" t="s">
        <v>105</v>
      </c>
      <c r="C11" s="91">
        <v>2983755</v>
      </c>
    </row>
    <row r="12" spans="1:4" ht="20.25" customHeight="1" x14ac:dyDescent="0.2">
      <c r="A12" s="89">
        <v>3</v>
      </c>
      <c r="B12" s="90" t="s">
        <v>134</v>
      </c>
      <c r="C12" s="91"/>
    </row>
    <row r="13" spans="1:4" s="88" customFormat="1" ht="20.25" customHeight="1" x14ac:dyDescent="0.25">
      <c r="A13" s="85" t="s">
        <v>61</v>
      </c>
      <c r="B13" s="86" t="s">
        <v>135</v>
      </c>
      <c r="C13" s="87">
        <v>9441494</v>
      </c>
    </row>
    <row r="14" spans="1:4" ht="20.25" customHeight="1" x14ac:dyDescent="0.2">
      <c r="A14" s="89">
        <v>1</v>
      </c>
      <c r="B14" s="90" t="s">
        <v>136</v>
      </c>
      <c r="C14" s="91">
        <v>5394570</v>
      </c>
    </row>
    <row r="15" spans="1:4" ht="20.25" customHeight="1" x14ac:dyDescent="0.2">
      <c r="A15" s="89">
        <v>2</v>
      </c>
      <c r="B15" s="90" t="s">
        <v>137</v>
      </c>
      <c r="C15" s="91">
        <v>4046924</v>
      </c>
    </row>
    <row r="16" spans="1:4" ht="20.25" customHeight="1" x14ac:dyDescent="0.2">
      <c r="A16" s="89" t="s">
        <v>77</v>
      </c>
      <c r="B16" s="90" t="s">
        <v>138</v>
      </c>
      <c r="C16" s="91">
        <v>3145699</v>
      </c>
    </row>
    <row r="17" spans="1:3" ht="20.25" customHeight="1" x14ac:dyDescent="0.2">
      <c r="A17" s="89" t="s">
        <v>77</v>
      </c>
      <c r="B17" s="90" t="s">
        <v>139</v>
      </c>
      <c r="C17" s="91">
        <v>901225</v>
      </c>
    </row>
    <row r="18" spans="1:3" ht="20.25" customHeight="1" x14ac:dyDescent="0.2">
      <c r="A18" s="85" t="s">
        <v>116</v>
      </c>
      <c r="B18" s="86" t="s">
        <v>140</v>
      </c>
      <c r="C18" s="91">
        <v>95300</v>
      </c>
    </row>
    <row r="19" spans="1:3" ht="20.25" customHeight="1" x14ac:dyDescent="0.2">
      <c r="A19" s="85" t="s">
        <v>48</v>
      </c>
      <c r="B19" s="86" t="s">
        <v>141</v>
      </c>
      <c r="C19" s="91"/>
    </row>
    <row r="20" spans="1:3" s="88" customFormat="1" ht="20.25" customHeight="1" x14ac:dyDescent="0.25">
      <c r="A20" s="85" t="s">
        <v>54</v>
      </c>
      <c r="B20" s="86" t="s">
        <v>132</v>
      </c>
      <c r="C20" s="87">
        <v>4387344</v>
      </c>
    </row>
    <row r="21" spans="1:3" ht="20.25" customHeight="1" x14ac:dyDescent="0.2">
      <c r="A21" s="89">
        <v>1</v>
      </c>
      <c r="B21" s="90" t="s">
        <v>133</v>
      </c>
      <c r="C21" s="91">
        <v>340420</v>
      </c>
    </row>
    <row r="22" spans="1:3" ht="20.25" customHeight="1" x14ac:dyDescent="0.2">
      <c r="A22" s="89">
        <v>2</v>
      </c>
      <c r="B22" s="90" t="s">
        <v>103</v>
      </c>
      <c r="C22" s="91">
        <v>4046924</v>
      </c>
    </row>
    <row r="23" spans="1:3" ht="20.25" customHeight="1" x14ac:dyDescent="0.2">
      <c r="A23" s="89" t="s">
        <v>77</v>
      </c>
      <c r="B23" s="90" t="s">
        <v>104</v>
      </c>
      <c r="C23" s="91">
        <v>3145699</v>
      </c>
    </row>
    <row r="24" spans="1:3" ht="20.25" customHeight="1" x14ac:dyDescent="0.2">
      <c r="A24" s="89" t="s">
        <v>77</v>
      </c>
      <c r="B24" s="90" t="s">
        <v>105</v>
      </c>
      <c r="C24" s="91">
        <v>901225</v>
      </c>
    </row>
    <row r="25" spans="1:3" ht="20.25" customHeight="1" x14ac:dyDescent="0.2">
      <c r="A25" s="85" t="s">
        <v>61</v>
      </c>
      <c r="B25" s="86" t="s">
        <v>142</v>
      </c>
      <c r="C25" s="91"/>
    </row>
    <row r="26" spans="1:3" s="88" customFormat="1" ht="20.25" customHeight="1" x14ac:dyDescent="0.25">
      <c r="A26" s="92">
        <v>1</v>
      </c>
      <c r="B26" s="93" t="s">
        <v>143</v>
      </c>
      <c r="C26" s="94">
        <v>4387344</v>
      </c>
    </row>
  </sheetData>
  <mergeCells count="5">
    <mergeCell ref="A1:B1"/>
    <mergeCell ref="A2:C2"/>
    <mergeCell ref="A4:A5"/>
    <mergeCell ref="B4:B5"/>
    <mergeCell ref="C4:C5"/>
  </mergeCells>
  <printOptions horizontalCentered="1"/>
  <pageMargins left="0.48" right="0.2" top="0.57999999999999996" bottom="0.2"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D67"/>
  <sheetViews>
    <sheetView topLeftCell="A55" workbookViewId="0">
      <selection activeCell="C44" sqref="C44"/>
    </sheetView>
  </sheetViews>
  <sheetFormatPr defaultColWidth="9.125" defaultRowHeight="15.75" x14ac:dyDescent="0.2"/>
  <cols>
    <col min="1" max="1" width="4.875" style="50" customWidth="1"/>
    <col min="2" max="2" width="55.25" style="50" customWidth="1"/>
    <col min="3" max="4" width="18.75" style="51" customWidth="1"/>
    <col min="5" max="16384" width="9.125" style="50"/>
  </cols>
  <sheetData>
    <row r="1" spans="1:4" ht="22.5" customHeight="1" x14ac:dyDescent="0.2">
      <c r="A1" s="39" t="s">
        <v>47</v>
      </c>
      <c r="B1" s="72"/>
      <c r="C1" s="121" t="s">
        <v>96</v>
      </c>
      <c r="D1" s="121"/>
    </row>
    <row r="2" spans="1:4" ht="33.75" customHeight="1" x14ac:dyDescent="0.3">
      <c r="A2" s="123" t="s">
        <v>97</v>
      </c>
      <c r="B2" s="123"/>
      <c r="C2" s="123"/>
      <c r="D2" s="123"/>
    </row>
    <row r="3" spans="1:4" ht="31.5" customHeight="1" x14ac:dyDescent="0.25">
      <c r="C3" s="122" t="s">
        <v>63</v>
      </c>
      <c r="D3" s="122"/>
    </row>
    <row r="4" spans="1:4" ht="32.25" customHeight="1" x14ac:dyDescent="0.2">
      <c r="A4" s="124" t="s">
        <v>2</v>
      </c>
      <c r="B4" s="124" t="s">
        <v>53</v>
      </c>
      <c r="C4" s="125" t="s">
        <v>52</v>
      </c>
      <c r="D4" s="125"/>
    </row>
    <row r="5" spans="1:4" ht="32.25" customHeight="1" x14ac:dyDescent="0.2">
      <c r="A5" s="124"/>
      <c r="B5" s="124"/>
      <c r="C5" s="52" t="s">
        <v>51</v>
      </c>
      <c r="D5" s="52" t="s">
        <v>66</v>
      </c>
    </row>
    <row r="6" spans="1:4" x14ac:dyDescent="0.2">
      <c r="A6" s="53" t="s">
        <v>5</v>
      </c>
      <c r="B6" s="53" t="s">
        <v>48</v>
      </c>
      <c r="C6" s="54" t="s">
        <v>67</v>
      </c>
      <c r="D6" s="54" t="s">
        <v>68</v>
      </c>
    </row>
    <row r="7" spans="1:4" x14ac:dyDescent="0.2">
      <c r="A7" s="55"/>
      <c r="B7" s="56" t="s">
        <v>69</v>
      </c>
      <c r="C7" s="57">
        <v>1369000</v>
      </c>
      <c r="D7" s="57">
        <v>1112680</v>
      </c>
    </row>
    <row r="8" spans="1:4" x14ac:dyDescent="0.2">
      <c r="A8" s="58" t="s">
        <v>54</v>
      </c>
      <c r="B8" s="59" t="s">
        <v>55</v>
      </c>
      <c r="C8" s="60">
        <v>1194000</v>
      </c>
      <c r="D8" s="60">
        <v>1112680</v>
      </c>
    </row>
    <row r="9" spans="1:4" x14ac:dyDescent="0.2">
      <c r="A9" s="61">
        <v>1</v>
      </c>
      <c r="B9" s="62" t="s">
        <v>70</v>
      </c>
      <c r="C9" s="60">
        <v>130000</v>
      </c>
      <c r="D9" s="60">
        <v>130000</v>
      </c>
    </row>
    <row r="10" spans="1:4" x14ac:dyDescent="0.2">
      <c r="A10" s="61"/>
      <c r="B10" s="63" t="s">
        <v>57</v>
      </c>
      <c r="C10" s="60">
        <v>2200</v>
      </c>
      <c r="D10" s="60">
        <v>2200</v>
      </c>
    </row>
    <row r="11" spans="1:4" x14ac:dyDescent="0.2">
      <c r="A11" s="61"/>
      <c r="B11" s="63" t="s">
        <v>58</v>
      </c>
      <c r="C11" s="60">
        <v>38500</v>
      </c>
      <c r="D11" s="60">
        <v>38500</v>
      </c>
    </row>
    <row r="12" spans="1:4" x14ac:dyDescent="0.2">
      <c r="A12" s="61"/>
      <c r="B12" s="63" t="s">
        <v>56</v>
      </c>
      <c r="C12" s="60">
        <v>89300</v>
      </c>
      <c r="D12" s="60">
        <v>89300</v>
      </c>
    </row>
    <row r="13" spans="1:4" x14ac:dyDescent="0.2">
      <c r="A13" s="61"/>
      <c r="B13" s="63" t="s">
        <v>13</v>
      </c>
      <c r="C13" s="60">
        <v>0</v>
      </c>
      <c r="D13" s="60">
        <v>0</v>
      </c>
    </row>
    <row r="14" spans="1:4" x14ac:dyDescent="0.2">
      <c r="A14" s="61"/>
      <c r="B14" s="63" t="s">
        <v>59</v>
      </c>
      <c r="C14" s="60">
        <v>0</v>
      </c>
      <c r="D14" s="60">
        <v>0</v>
      </c>
    </row>
    <row r="15" spans="1:4" x14ac:dyDescent="0.2">
      <c r="A15" s="61"/>
      <c r="B15" s="63" t="s">
        <v>60</v>
      </c>
      <c r="C15" s="60">
        <v>0</v>
      </c>
      <c r="D15" s="60">
        <v>0</v>
      </c>
    </row>
    <row r="16" spans="1:4" x14ac:dyDescent="0.2">
      <c r="A16" s="61">
        <v>2</v>
      </c>
      <c r="B16" s="62" t="s">
        <v>71</v>
      </c>
      <c r="C16" s="60">
        <v>58000</v>
      </c>
      <c r="D16" s="60">
        <v>58000</v>
      </c>
    </row>
    <row r="17" spans="1:4" x14ac:dyDescent="0.2">
      <c r="A17" s="61"/>
      <c r="B17" s="63" t="s">
        <v>57</v>
      </c>
      <c r="C17" s="60">
        <v>11500</v>
      </c>
      <c r="D17" s="60">
        <v>11500</v>
      </c>
    </row>
    <row r="18" spans="1:4" x14ac:dyDescent="0.2">
      <c r="A18" s="61"/>
      <c r="B18" s="63" t="s">
        <v>58</v>
      </c>
      <c r="C18" s="60">
        <v>7500</v>
      </c>
      <c r="D18" s="60">
        <v>7500</v>
      </c>
    </row>
    <row r="19" spans="1:4" x14ac:dyDescent="0.2">
      <c r="A19" s="61"/>
      <c r="B19" s="63" t="s">
        <v>56</v>
      </c>
      <c r="C19" s="60">
        <v>39000</v>
      </c>
      <c r="D19" s="60">
        <v>39000</v>
      </c>
    </row>
    <row r="20" spans="1:4" x14ac:dyDescent="0.2">
      <c r="A20" s="61"/>
      <c r="B20" s="63" t="s">
        <v>13</v>
      </c>
      <c r="C20" s="60">
        <v>0</v>
      </c>
      <c r="D20" s="60">
        <v>0</v>
      </c>
    </row>
    <row r="21" spans="1:4" x14ac:dyDescent="0.2">
      <c r="A21" s="61"/>
      <c r="B21" s="63" t="s">
        <v>59</v>
      </c>
      <c r="C21" s="60">
        <v>0</v>
      </c>
      <c r="D21" s="60">
        <v>0</v>
      </c>
    </row>
    <row r="22" spans="1:4" x14ac:dyDescent="0.2">
      <c r="A22" s="61"/>
      <c r="B22" s="63" t="s">
        <v>60</v>
      </c>
      <c r="C22" s="60">
        <v>0</v>
      </c>
      <c r="D22" s="60">
        <v>0</v>
      </c>
    </row>
    <row r="23" spans="1:4" x14ac:dyDescent="0.2">
      <c r="A23" s="61">
        <v>3</v>
      </c>
      <c r="B23" s="62" t="s">
        <v>72</v>
      </c>
      <c r="C23" s="60">
        <v>700</v>
      </c>
      <c r="D23" s="60">
        <v>700</v>
      </c>
    </row>
    <row r="24" spans="1:4" x14ac:dyDescent="0.2">
      <c r="A24" s="61"/>
      <c r="B24" s="63" t="s">
        <v>57</v>
      </c>
      <c r="C24" s="60">
        <v>230</v>
      </c>
      <c r="D24" s="60">
        <v>230</v>
      </c>
    </row>
    <row r="25" spans="1:4" x14ac:dyDescent="0.2">
      <c r="A25" s="61"/>
      <c r="B25" s="63" t="s">
        <v>58</v>
      </c>
      <c r="C25" s="60">
        <v>0</v>
      </c>
      <c r="D25" s="60">
        <v>0</v>
      </c>
    </row>
    <row r="26" spans="1:4" x14ac:dyDescent="0.2">
      <c r="A26" s="61"/>
      <c r="B26" s="63" t="s">
        <v>73</v>
      </c>
      <c r="C26" s="60">
        <v>0</v>
      </c>
      <c r="D26" s="60">
        <v>0</v>
      </c>
    </row>
    <row r="27" spans="1:4" x14ac:dyDescent="0.2">
      <c r="A27" s="61"/>
      <c r="B27" s="63" t="s">
        <v>56</v>
      </c>
      <c r="C27" s="60">
        <v>400</v>
      </c>
      <c r="D27" s="60">
        <v>400</v>
      </c>
    </row>
    <row r="28" spans="1:4" x14ac:dyDescent="0.2">
      <c r="A28" s="61"/>
      <c r="B28" s="63" t="s">
        <v>13</v>
      </c>
      <c r="C28" s="60">
        <v>70</v>
      </c>
      <c r="D28" s="60">
        <v>70</v>
      </c>
    </row>
    <row r="29" spans="1:4" x14ac:dyDescent="0.2">
      <c r="A29" s="61"/>
      <c r="B29" s="63" t="s">
        <v>59</v>
      </c>
      <c r="C29" s="60">
        <v>0</v>
      </c>
      <c r="D29" s="60">
        <v>0</v>
      </c>
    </row>
    <row r="30" spans="1:4" x14ac:dyDescent="0.2">
      <c r="A30" s="61"/>
      <c r="B30" s="63" t="s">
        <v>74</v>
      </c>
      <c r="C30" s="60">
        <v>0</v>
      </c>
      <c r="D30" s="60">
        <v>0</v>
      </c>
    </row>
    <row r="31" spans="1:4" x14ac:dyDescent="0.2">
      <c r="A31" s="61"/>
      <c r="B31" s="63" t="s">
        <v>60</v>
      </c>
      <c r="C31" s="60">
        <v>0</v>
      </c>
      <c r="D31" s="60">
        <v>0</v>
      </c>
    </row>
    <row r="32" spans="1:4" x14ac:dyDescent="0.2">
      <c r="A32" s="61">
        <v>4</v>
      </c>
      <c r="B32" s="62" t="s">
        <v>75</v>
      </c>
      <c r="C32" s="60">
        <v>288000</v>
      </c>
      <c r="D32" s="60">
        <v>288000</v>
      </c>
    </row>
    <row r="33" spans="1:4" x14ac:dyDescent="0.2">
      <c r="A33" s="61"/>
      <c r="B33" s="63" t="s">
        <v>57</v>
      </c>
      <c r="C33" s="60">
        <v>35000</v>
      </c>
      <c r="D33" s="60">
        <v>35000</v>
      </c>
    </row>
    <row r="34" spans="1:4" x14ac:dyDescent="0.2">
      <c r="A34" s="61"/>
      <c r="B34" s="63" t="s">
        <v>58</v>
      </c>
      <c r="C34" s="60">
        <v>25000</v>
      </c>
      <c r="D34" s="60">
        <v>25000</v>
      </c>
    </row>
    <row r="35" spans="1:4" x14ac:dyDescent="0.2">
      <c r="A35" s="61"/>
      <c r="B35" s="63" t="s">
        <v>56</v>
      </c>
      <c r="C35" s="60">
        <v>227200</v>
      </c>
      <c r="D35" s="60">
        <v>227200</v>
      </c>
    </row>
    <row r="36" spans="1:4" x14ac:dyDescent="0.2">
      <c r="A36" s="61"/>
      <c r="B36" s="63" t="s">
        <v>13</v>
      </c>
      <c r="C36" s="60">
        <v>800</v>
      </c>
      <c r="D36" s="60">
        <v>800</v>
      </c>
    </row>
    <row r="37" spans="1:4" x14ac:dyDescent="0.2">
      <c r="A37" s="61"/>
      <c r="B37" s="63" t="s">
        <v>59</v>
      </c>
      <c r="C37" s="60">
        <v>0</v>
      </c>
      <c r="D37" s="60">
        <v>0</v>
      </c>
    </row>
    <row r="38" spans="1:4" x14ac:dyDescent="0.2">
      <c r="A38" s="61"/>
      <c r="B38" s="63" t="s">
        <v>60</v>
      </c>
      <c r="C38" s="60">
        <v>0</v>
      </c>
      <c r="D38" s="60">
        <v>0</v>
      </c>
    </row>
    <row r="39" spans="1:4" x14ac:dyDescent="0.2">
      <c r="A39" s="61">
        <v>5</v>
      </c>
      <c r="B39" s="62" t="s">
        <v>22</v>
      </c>
      <c r="C39" s="60">
        <v>45000</v>
      </c>
      <c r="D39" s="60">
        <v>45000</v>
      </c>
    </row>
    <row r="40" spans="1:4" x14ac:dyDescent="0.2">
      <c r="A40" s="61">
        <v>6</v>
      </c>
      <c r="B40" s="62" t="s">
        <v>76</v>
      </c>
      <c r="C40" s="60">
        <v>125000</v>
      </c>
      <c r="D40" s="60">
        <v>61600</v>
      </c>
    </row>
    <row r="41" spans="1:4" x14ac:dyDescent="0.2">
      <c r="A41" s="61" t="s">
        <v>77</v>
      </c>
      <c r="B41" s="64" t="s">
        <v>78</v>
      </c>
      <c r="C41" s="65">
        <v>61600</v>
      </c>
      <c r="D41" s="60">
        <v>61600</v>
      </c>
    </row>
    <row r="42" spans="1:4" x14ac:dyDescent="0.2">
      <c r="A42" s="61" t="s">
        <v>77</v>
      </c>
      <c r="B42" s="64" t="s">
        <v>79</v>
      </c>
      <c r="C42" s="65">
        <v>63400</v>
      </c>
      <c r="D42" s="60">
        <v>0</v>
      </c>
    </row>
    <row r="43" spans="1:4" x14ac:dyDescent="0.2">
      <c r="A43" s="61">
        <v>7</v>
      </c>
      <c r="B43" s="62" t="s">
        <v>27</v>
      </c>
      <c r="C43" s="60">
        <v>82000</v>
      </c>
      <c r="D43" s="60">
        <v>82000</v>
      </c>
    </row>
    <row r="44" spans="1:4" x14ac:dyDescent="0.2">
      <c r="A44" s="61">
        <v>8</v>
      </c>
      <c r="B44" s="62" t="s">
        <v>28</v>
      </c>
      <c r="C44" s="60">
        <v>254000</v>
      </c>
      <c r="D44" s="60">
        <v>251000</v>
      </c>
    </row>
    <row r="45" spans="1:4" x14ac:dyDescent="0.2">
      <c r="A45" s="61" t="s">
        <v>77</v>
      </c>
      <c r="B45" s="64" t="s">
        <v>80</v>
      </c>
      <c r="C45" s="60">
        <v>3000</v>
      </c>
      <c r="D45" s="60">
        <v>0</v>
      </c>
    </row>
    <row r="46" spans="1:4" x14ac:dyDescent="0.2">
      <c r="A46" s="61" t="s">
        <v>77</v>
      </c>
      <c r="B46" s="64" t="s">
        <v>81</v>
      </c>
      <c r="C46" s="65">
        <v>251000</v>
      </c>
      <c r="D46" s="60">
        <v>251000</v>
      </c>
    </row>
    <row r="47" spans="1:4" x14ac:dyDescent="0.2">
      <c r="A47" s="61">
        <v>9</v>
      </c>
      <c r="B47" s="62" t="s">
        <v>82</v>
      </c>
      <c r="C47" s="60">
        <v>0</v>
      </c>
      <c r="D47" s="60">
        <v>0</v>
      </c>
    </row>
    <row r="48" spans="1:4" x14ac:dyDescent="0.2">
      <c r="A48" s="61">
        <v>10</v>
      </c>
      <c r="B48" s="62" t="s">
        <v>83</v>
      </c>
      <c r="C48" s="60">
        <v>300</v>
      </c>
      <c r="D48" s="60">
        <v>300</v>
      </c>
    </row>
    <row r="49" spans="1:4" x14ac:dyDescent="0.2">
      <c r="A49" s="61">
        <v>11</v>
      </c>
      <c r="B49" s="62" t="s">
        <v>84</v>
      </c>
      <c r="C49" s="60">
        <v>25000</v>
      </c>
      <c r="D49" s="60">
        <v>25000</v>
      </c>
    </row>
    <row r="50" spans="1:4" x14ac:dyDescent="0.2">
      <c r="A50" s="61">
        <v>12</v>
      </c>
      <c r="B50" s="62" t="s">
        <v>85</v>
      </c>
      <c r="C50" s="60">
        <v>120000</v>
      </c>
      <c r="D50" s="60">
        <v>120000</v>
      </c>
    </row>
    <row r="51" spans="1:4" x14ac:dyDescent="0.2">
      <c r="A51" s="61">
        <v>13</v>
      </c>
      <c r="B51" s="62" t="s">
        <v>86</v>
      </c>
      <c r="C51" s="60">
        <v>1000</v>
      </c>
      <c r="D51" s="60">
        <v>1000</v>
      </c>
    </row>
    <row r="52" spans="1:4" x14ac:dyDescent="0.2">
      <c r="A52" s="61">
        <v>14</v>
      </c>
      <c r="B52" s="62" t="s">
        <v>87</v>
      </c>
      <c r="C52" s="60">
        <v>11500</v>
      </c>
      <c r="D52" s="60">
        <v>11500</v>
      </c>
    </row>
    <row r="53" spans="1:4" x14ac:dyDescent="0.2">
      <c r="A53" s="61"/>
      <c r="B53" s="63" t="s">
        <v>56</v>
      </c>
      <c r="C53" s="60">
        <v>4950</v>
      </c>
      <c r="D53" s="60">
        <v>4950</v>
      </c>
    </row>
    <row r="54" spans="1:4" x14ac:dyDescent="0.2">
      <c r="A54" s="61"/>
      <c r="B54" s="63" t="s">
        <v>88</v>
      </c>
      <c r="C54" s="60">
        <v>97</v>
      </c>
      <c r="D54" s="60">
        <v>97</v>
      </c>
    </row>
    <row r="55" spans="1:4" x14ac:dyDescent="0.2">
      <c r="A55" s="61"/>
      <c r="B55" s="63" t="s">
        <v>89</v>
      </c>
      <c r="C55" s="60">
        <v>0</v>
      </c>
      <c r="D55" s="60">
        <v>0</v>
      </c>
    </row>
    <row r="56" spans="1:4" x14ac:dyDescent="0.2">
      <c r="A56" s="61"/>
      <c r="B56" s="63" t="s">
        <v>13</v>
      </c>
      <c r="C56" s="60">
        <v>6450</v>
      </c>
      <c r="D56" s="60">
        <v>6450</v>
      </c>
    </row>
    <row r="57" spans="1:4" x14ac:dyDescent="0.2">
      <c r="A57" s="61"/>
      <c r="B57" s="63" t="s">
        <v>59</v>
      </c>
      <c r="C57" s="65">
        <v>3</v>
      </c>
      <c r="D57" s="60">
        <v>3</v>
      </c>
    </row>
    <row r="58" spans="1:4" x14ac:dyDescent="0.2">
      <c r="A58" s="61">
        <v>15</v>
      </c>
      <c r="B58" s="62" t="s">
        <v>33</v>
      </c>
      <c r="C58" s="60">
        <v>30000</v>
      </c>
      <c r="D58" s="60">
        <v>26080</v>
      </c>
    </row>
    <row r="59" spans="1:4" x14ac:dyDescent="0.2">
      <c r="A59" s="61">
        <v>16</v>
      </c>
      <c r="B59" s="62" t="s">
        <v>32</v>
      </c>
      <c r="C59" s="65">
        <v>23500</v>
      </c>
      <c r="D59" s="60">
        <v>12500</v>
      </c>
    </row>
    <row r="60" spans="1:4" x14ac:dyDescent="0.2">
      <c r="A60" s="58" t="s">
        <v>61</v>
      </c>
      <c r="B60" s="59" t="s">
        <v>62</v>
      </c>
      <c r="C60" s="66">
        <v>175000</v>
      </c>
      <c r="D60" s="66">
        <v>0</v>
      </c>
    </row>
    <row r="61" spans="1:4" x14ac:dyDescent="0.2">
      <c r="A61" s="61">
        <v>1</v>
      </c>
      <c r="B61" s="62" t="s">
        <v>90</v>
      </c>
      <c r="C61" s="60">
        <v>116800</v>
      </c>
      <c r="D61" s="60">
        <v>0</v>
      </c>
    </row>
    <row r="62" spans="1:4" x14ac:dyDescent="0.2">
      <c r="A62" s="61">
        <v>2</v>
      </c>
      <c r="B62" s="62" t="s">
        <v>91</v>
      </c>
      <c r="C62" s="60">
        <v>48302</v>
      </c>
      <c r="D62" s="60">
        <v>0</v>
      </c>
    </row>
    <row r="63" spans="1:4" x14ac:dyDescent="0.2">
      <c r="A63" s="61">
        <v>3</v>
      </c>
      <c r="B63" s="62" t="s">
        <v>92</v>
      </c>
      <c r="C63" s="60">
        <v>9500</v>
      </c>
      <c r="D63" s="60">
        <v>0</v>
      </c>
    </row>
    <row r="64" spans="1:4" x14ac:dyDescent="0.2">
      <c r="A64" s="61">
        <v>4</v>
      </c>
      <c r="B64" s="62" t="s">
        <v>93</v>
      </c>
      <c r="C64" s="60">
        <v>0</v>
      </c>
      <c r="D64" s="60">
        <v>0</v>
      </c>
    </row>
    <row r="65" spans="1:4" x14ac:dyDescent="0.2">
      <c r="A65" s="61">
        <v>5</v>
      </c>
      <c r="B65" s="62" t="s">
        <v>94</v>
      </c>
      <c r="C65" s="60">
        <v>4</v>
      </c>
      <c r="D65" s="60">
        <v>0</v>
      </c>
    </row>
    <row r="66" spans="1:4" x14ac:dyDescent="0.2">
      <c r="A66" s="109">
        <v>6</v>
      </c>
      <c r="B66" s="110" t="s">
        <v>95</v>
      </c>
      <c r="C66" s="68">
        <v>394</v>
      </c>
      <c r="D66" s="68">
        <v>0</v>
      </c>
    </row>
    <row r="67" spans="1:4" x14ac:dyDescent="0.2">
      <c r="A67" s="69"/>
      <c r="B67" s="70"/>
      <c r="C67" s="71"/>
      <c r="D67" s="71"/>
    </row>
  </sheetData>
  <mergeCells count="6">
    <mergeCell ref="C1:D1"/>
    <mergeCell ref="C3:D3"/>
    <mergeCell ref="A2:D2"/>
    <mergeCell ref="A4:A5"/>
    <mergeCell ref="B4:B5"/>
    <mergeCell ref="C4:D4"/>
  </mergeCells>
  <pageMargins left="0.54" right="0.4" top="0.54" bottom="0.5" header="0.3" footer="0.3"/>
  <pageSetup scale="9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29"/>
  <sheetViews>
    <sheetView topLeftCell="A19" workbookViewId="0">
      <selection activeCell="C29" sqref="C29:D29"/>
    </sheetView>
  </sheetViews>
  <sheetFormatPr defaultColWidth="9.125" defaultRowHeight="14.25" x14ac:dyDescent="0.2"/>
  <cols>
    <col min="1" max="1" width="6.25" style="78" customWidth="1"/>
    <col min="2" max="2" width="47.375" style="78" customWidth="1"/>
    <col min="3" max="5" width="12.875" style="78" customWidth="1"/>
    <col min="6" max="16384" width="9.125" style="78"/>
  </cols>
  <sheetData>
    <row r="1" spans="1:5" ht="15.75" x14ac:dyDescent="0.25">
      <c r="A1" s="118" t="s">
        <v>144</v>
      </c>
      <c r="B1" s="118"/>
      <c r="E1" s="79" t="s">
        <v>169</v>
      </c>
    </row>
    <row r="2" spans="1:5" ht="54.75" customHeight="1" x14ac:dyDescent="0.2">
      <c r="A2" s="126" t="s">
        <v>145</v>
      </c>
      <c r="B2" s="126"/>
      <c r="C2" s="126"/>
      <c r="D2" s="126"/>
      <c r="E2" s="126"/>
    </row>
    <row r="3" spans="1:5" ht="18.75" customHeight="1" x14ac:dyDescent="0.2">
      <c r="E3" s="80" t="s">
        <v>63</v>
      </c>
    </row>
    <row r="4" spans="1:5" ht="15.75" x14ac:dyDescent="0.2">
      <c r="A4" s="120" t="s">
        <v>2</v>
      </c>
      <c r="B4" s="120" t="s">
        <v>53</v>
      </c>
      <c r="C4" s="120" t="s">
        <v>167</v>
      </c>
      <c r="D4" s="120" t="s">
        <v>166</v>
      </c>
      <c r="E4" s="120"/>
    </row>
    <row r="5" spans="1:5" ht="57" customHeight="1" x14ac:dyDescent="0.2">
      <c r="A5" s="120"/>
      <c r="B5" s="120"/>
      <c r="C5" s="120"/>
      <c r="D5" s="81" t="s">
        <v>168</v>
      </c>
      <c r="E5" s="81" t="s">
        <v>141</v>
      </c>
    </row>
    <row r="6" spans="1:5" ht="15.75" x14ac:dyDescent="0.2">
      <c r="A6" s="81" t="s">
        <v>5</v>
      </c>
      <c r="B6" s="81" t="s">
        <v>48</v>
      </c>
      <c r="C6" s="81" t="s">
        <v>146</v>
      </c>
      <c r="D6" s="81">
        <v>2</v>
      </c>
      <c r="E6" s="81">
        <v>3</v>
      </c>
    </row>
    <row r="7" spans="1:5" ht="15.75" x14ac:dyDescent="0.2">
      <c r="A7" s="82"/>
      <c r="B7" s="83" t="s">
        <v>147</v>
      </c>
      <c r="C7" s="98">
        <f>+C8+C26+C29</f>
        <v>9781914</v>
      </c>
      <c r="D7" s="98">
        <f>+D8+D26+D29</f>
        <v>5394570</v>
      </c>
      <c r="E7" s="98">
        <f t="shared" ref="E7" si="0">+E8+E26+E29</f>
        <v>4387344</v>
      </c>
    </row>
    <row r="8" spans="1:5" ht="15.75" x14ac:dyDescent="0.2">
      <c r="A8" s="85" t="s">
        <v>5</v>
      </c>
      <c r="B8" s="86" t="s">
        <v>148</v>
      </c>
      <c r="C8" s="99">
        <f>+C9+C19+C23+C24+C25</f>
        <v>6609159</v>
      </c>
      <c r="D8" s="99">
        <f t="shared" ref="D8:E8" si="1">+D9+D19+D23+D24+D25</f>
        <v>3123040</v>
      </c>
      <c r="E8" s="99">
        <f>+E9+E19+E23+E24+E25</f>
        <v>3486119</v>
      </c>
    </row>
    <row r="9" spans="1:5" ht="15.75" x14ac:dyDescent="0.2">
      <c r="A9" s="85" t="s">
        <v>54</v>
      </c>
      <c r="B9" s="86" t="s">
        <v>149</v>
      </c>
      <c r="C9" s="99">
        <f t="shared" ref="C9:C24" si="2">+D9+E9</f>
        <v>765680</v>
      </c>
      <c r="D9" s="99">
        <f>+D10+D17+D18</f>
        <v>489578</v>
      </c>
      <c r="E9" s="99">
        <f>+E10+E17+E18</f>
        <v>276102</v>
      </c>
    </row>
    <row r="10" spans="1:5" ht="15.75" x14ac:dyDescent="0.2">
      <c r="A10" s="89">
        <v>1</v>
      </c>
      <c r="B10" s="90" t="s">
        <v>150</v>
      </c>
      <c r="C10" s="100">
        <f t="shared" si="2"/>
        <v>670480</v>
      </c>
      <c r="D10" s="100">
        <f>+'[1]17'!D11-E10</f>
        <v>394378</v>
      </c>
      <c r="E10" s="100">
        <v>276102</v>
      </c>
    </row>
    <row r="11" spans="1:5" ht="15.75" x14ac:dyDescent="0.2">
      <c r="A11" s="89"/>
      <c r="B11" s="101" t="s">
        <v>151</v>
      </c>
      <c r="C11" s="100">
        <f t="shared" si="2"/>
        <v>0</v>
      </c>
      <c r="D11" s="100"/>
      <c r="E11" s="100"/>
    </row>
    <row r="12" spans="1:5" ht="15.75" x14ac:dyDescent="0.2">
      <c r="A12" s="89" t="s">
        <v>77</v>
      </c>
      <c r="B12" s="101" t="s">
        <v>152</v>
      </c>
      <c r="C12" s="100">
        <f>+'[1]17'!D13</f>
        <v>105254</v>
      </c>
      <c r="D12" s="100">
        <v>70496</v>
      </c>
      <c r="E12" s="100">
        <f>+C12-D12</f>
        <v>34758</v>
      </c>
    </row>
    <row r="13" spans="1:5" ht="15.75" x14ac:dyDescent="0.2">
      <c r="A13" s="89" t="s">
        <v>77</v>
      </c>
      <c r="B13" s="101" t="s">
        <v>153</v>
      </c>
      <c r="C13" s="100">
        <f t="shared" si="2"/>
        <v>6000</v>
      </c>
      <c r="D13" s="100">
        <f>+'[1]17'!D14</f>
        <v>6000</v>
      </c>
      <c r="E13" s="100"/>
    </row>
    <row r="14" spans="1:5" ht="15.75" x14ac:dyDescent="0.2">
      <c r="A14" s="89"/>
      <c r="B14" s="101" t="s">
        <v>154</v>
      </c>
      <c r="C14" s="100">
        <f t="shared" si="2"/>
        <v>0</v>
      </c>
      <c r="D14" s="100"/>
      <c r="E14" s="100"/>
    </row>
    <row r="15" spans="1:5" ht="15.75" x14ac:dyDescent="0.2">
      <c r="A15" s="89" t="s">
        <v>77</v>
      </c>
      <c r="B15" s="101" t="s">
        <v>155</v>
      </c>
      <c r="C15" s="100">
        <f t="shared" si="2"/>
        <v>22800</v>
      </c>
      <c r="D15" s="100">
        <f>+'[1]17'!D16</f>
        <v>22800</v>
      </c>
      <c r="E15" s="100"/>
    </row>
    <row r="16" spans="1:5" ht="15.75" x14ac:dyDescent="0.2">
      <c r="A16" s="89" t="s">
        <v>77</v>
      </c>
      <c r="B16" s="101" t="s">
        <v>156</v>
      </c>
      <c r="C16" s="100">
        <f t="shared" si="2"/>
        <v>11000</v>
      </c>
      <c r="D16" s="100">
        <f>+'[1]17'!D17</f>
        <v>11000</v>
      </c>
      <c r="E16" s="100"/>
    </row>
    <row r="17" spans="1:5" ht="63" x14ac:dyDescent="0.2">
      <c r="A17" s="89">
        <v>2</v>
      </c>
      <c r="B17" s="90" t="s">
        <v>157</v>
      </c>
      <c r="C17" s="100">
        <f t="shared" si="2"/>
        <v>10000</v>
      </c>
      <c r="D17" s="100">
        <f>+'[1]17'!D18</f>
        <v>10000</v>
      </c>
      <c r="E17" s="100"/>
    </row>
    <row r="18" spans="1:5" ht="15.75" x14ac:dyDescent="0.2">
      <c r="A18" s="89">
        <v>3</v>
      </c>
      <c r="B18" s="90" t="s">
        <v>158</v>
      </c>
      <c r="C18" s="100">
        <f t="shared" si="2"/>
        <v>85200</v>
      </c>
      <c r="D18" s="100">
        <f>+'[1]17'!D19</f>
        <v>85200</v>
      </c>
      <c r="E18" s="100"/>
    </row>
    <row r="19" spans="1:5" ht="15.75" x14ac:dyDescent="0.2">
      <c r="A19" s="85" t="s">
        <v>61</v>
      </c>
      <c r="B19" s="86" t="s">
        <v>109</v>
      </c>
      <c r="C19" s="99">
        <f>+'[1]15'!E18</f>
        <v>5706689</v>
      </c>
      <c r="D19" s="99">
        <f>+C19-E19</f>
        <v>2565367</v>
      </c>
      <c r="E19" s="99">
        <v>3141322</v>
      </c>
    </row>
    <row r="20" spans="1:5" ht="15.75" x14ac:dyDescent="0.2">
      <c r="A20" s="89"/>
      <c r="B20" s="101" t="s">
        <v>159</v>
      </c>
      <c r="C20" s="100">
        <f t="shared" si="2"/>
        <v>0</v>
      </c>
      <c r="D20" s="100"/>
      <c r="E20" s="100"/>
    </row>
    <row r="21" spans="1:5" ht="15.75" x14ac:dyDescent="0.2">
      <c r="A21" s="89">
        <v>1</v>
      </c>
      <c r="B21" s="101" t="s">
        <v>152</v>
      </c>
      <c r="C21" s="100">
        <f>+'[1]17'!D22</f>
        <v>2472243</v>
      </c>
      <c r="D21" s="100">
        <f>+C21-E21</f>
        <v>680301</v>
      </c>
      <c r="E21" s="100">
        <v>1791942</v>
      </c>
    </row>
    <row r="22" spans="1:5" ht="15.75" x14ac:dyDescent="0.2">
      <c r="A22" s="89">
        <v>2</v>
      </c>
      <c r="B22" s="101" t="s">
        <v>153</v>
      </c>
      <c r="C22" s="100">
        <f>+'[1]17'!D23</f>
        <v>14277</v>
      </c>
      <c r="D22" s="100">
        <f>+C22</f>
        <v>14277</v>
      </c>
      <c r="E22" s="100"/>
    </row>
    <row r="23" spans="1:5" ht="31.5" x14ac:dyDescent="0.2">
      <c r="A23" s="85" t="s">
        <v>116</v>
      </c>
      <c r="B23" s="86" t="s">
        <v>160</v>
      </c>
      <c r="C23" s="129">
        <f t="shared" si="2"/>
        <v>1400</v>
      </c>
      <c r="D23" s="100">
        <f>+'[1]15'!E19</f>
        <v>1400</v>
      </c>
      <c r="E23" s="100"/>
    </row>
    <row r="24" spans="1:5" ht="15.75" x14ac:dyDescent="0.2">
      <c r="A24" s="85" t="s">
        <v>161</v>
      </c>
      <c r="B24" s="86" t="s">
        <v>162</v>
      </c>
      <c r="C24" s="129">
        <f t="shared" si="2"/>
        <v>1300</v>
      </c>
      <c r="D24" s="100">
        <f>+'[1]15'!E20</f>
        <v>1300</v>
      </c>
      <c r="E24" s="100"/>
    </row>
    <row r="25" spans="1:5" ht="15.75" x14ac:dyDescent="0.2">
      <c r="A25" s="85" t="s">
        <v>163</v>
      </c>
      <c r="B25" s="86" t="s">
        <v>112</v>
      </c>
      <c r="C25" s="129">
        <f>+'[1]15'!E21</f>
        <v>134090</v>
      </c>
      <c r="D25" s="100">
        <f>+C25-E25</f>
        <v>65395</v>
      </c>
      <c r="E25" s="100">
        <v>68695</v>
      </c>
    </row>
    <row r="26" spans="1:5" s="88" customFormat="1" ht="15.75" x14ac:dyDescent="0.25">
      <c r="A26" s="85" t="s">
        <v>48</v>
      </c>
      <c r="B26" s="86" t="s">
        <v>164</v>
      </c>
      <c r="C26" s="99">
        <f>+C27+C28</f>
        <v>2983755</v>
      </c>
      <c r="D26" s="99">
        <f>+D27+D28</f>
        <v>2082530</v>
      </c>
      <c r="E26" s="99">
        <f>+E27+E28</f>
        <v>901225</v>
      </c>
    </row>
    <row r="27" spans="1:5" s="102" customFormat="1" ht="15.75" x14ac:dyDescent="0.2">
      <c r="A27" s="89" t="s">
        <v>54</v>
      </c>
      <c r="B27" s="90" t="s">
        <v>114</v>
      </c>
      <c r="C27" s="100">
        <f>+'[1]15'!E23</f>
        <v>702797</v>
      </c>
      <c r="D27" s="100">
        <f>+C27-E27</f>
        <v>207030</v>
      </c>
      <c r="E27" s="100">
        <v>495767</v>
      </c>
    </row>
    <row r="28" spans="1:5" s="102" customFormat="1" ht="15.75" x14ac:dyDescent="0.2">
      <c r="A28" s="89" t="s">
        <v>61</v>
      </c>
      <c r="B28" s="90" t="s">
        <v>165</v>
      </c>
      <c r="C28" s="100">
        <f>+'[1]15'!E24</f>
        <v>2280958</v>
      </c>
      <c r="D28" s="100">
        <f>+C28-E28</f>
        <v>1875500</v>
      </c>
      <c r="E28" s="100">
        <f>17000+383458+5000</f>
        <v>405458</v>
      </c>
    </row>
    <row r="29" spans="1:5" s="96" customFormat="1" ht="15.75" x14ac:dyDescent="0.25">
      <c r="A29" s="103" t="s">
        <v>118</v>
      </c>
      <c r="B29" s="67" t="s">
        <v>117</v>
      </c>
      <c r="C29" s="130">
        <f>+'[1]17'!D30</f>
        <v>189000</v>
      </c>
      <c r="D29" s="131">
        <f>+C29</f>
        <v>189000</v>
      </c>
      <c r="E29" s="104"/>
    </row>
  </sheetData>
  <mergeCells count="6">
    <mergeCell ref="A1:B1"/>
    <mergeCell ref="A2:E2"/>
    <mergeCell ref="A4:A5"/>
    <mergeCell ref="B4:B5"/>
    <mergeCell ref="C4:C5"/>
    <mergeCell ref="D4:E4"/>
  </mergeCells>
  <printOptions horizontalCentered="1"/>
  <pageMargins left="0.25" right="0.24" top="0.61"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24"/>
  <sheetViews>
    <sheetView topLeftCell="A7" workbookViewId="0">
      <selection activeCell="F21" sqref="F21"/>
    </sheetView>
  </sheetViews>
  <sheetFormatPr defaultColWidth="9.125" defaultRowHeight="14.25" x14ac:dyDescent="0.2"/>
  <cols>
    <col min="1" max="1" width="5.375" style="78" customWidth="1"/>
    <col min="2" max="2" width="63.125" style="78" customWidth="1"/>
    <col min="3" max="3" width="18.625" style="78" customWidth="1"/>
    <col min="4" max="16384" width="9.125" style="78"/>
  </cols>
  <sheetData>
    <row r="1" spans="1:3" ht="24" customHeight="1" x14ac:dyDescent="0.25">
      <c r="A1" s="105" t="s">
        <v>47</v>
      </c>
      <c r="B1" s="105"/>
      <c r="C1" s="79" t="s">
        <v>177</v>
      </c>
    </row>
    <row r="2" spans="1:3" ht="37.5" customHeight="1" x14ac:dyDescent="0.2">
      <c r="A2" s="127" t="s">
        <v>176</v>
      </c>
      <c r="B2" s="127"/>
      <c r="C2" s="127"/>
    </row>
    <row r="3" spans="1:3" ht="22.5" customHeight="1" x14ac:dyDescent="0.2">
      <c r="C3" s="80" t="s">
        <v>63</v>
      </c>
    </row>
    <row r="4" spans="1:3" ht="33" customHeight="1" x14ac:dyDescent="0.2">
      <c r="A4" s="81" t="s">
        <v>2</v>
      </c>
      <c r="B4" s="81" t="s">
        <v>53</v>
      </c>
      <c r="C4" s="81" t="s">
        <v>52</v>
      </c>
    </row>
    <row r="5" spans="1:3" ht="15.75" x14ac:dyDescent="0.2">
      <c r="A5" s="81" t="s">
        <v>5</v>
      </c>
      <c r="B5" s="81" t="s">
        <v>48</v>
      </c>
      <c r="C5" s="81">
        <v>1</v>
      </c>
    </row>
    <row r="6" spans="1:3" ht="15.75" x14ac:dyDescent="0.2">
      <c r="A6" s="82"/>
      <c r="B6" s="83" t="s">
        <v>147</v>
      </c>
      <c r="C6" s="98">
        <f>+C7+C8+C23</f>
        <v>8151054</v>
      </c>
    </row>
    <row r="7" spans="1:3" ht="15.75" x14ac:dyDescent="0.2">
      <c r="A7" s="85" t="s">
        <v>5</v>
      </c>
      <c r="B7" s="86" t="s">
        <v>170</v>
      </c>
      <c r="C7" s="99">
        <f>+'[1]30'!E17</f>
        <v>4046924</v>
      </c>
    </row>
    <row r="8" spans="1:3" ht="15.75" x14ac:dyDescent="0.2">
      <c r="A8" s="85" t="s">
        <v>48</v>
      </c>
      <c r="B8" s="86" t="s">
        <v>171</v>
      </c>
      <c r="C8" s="99">
        <f>+C9+C16+C20+C21+C22</f>
        <v>3915130</v>
      </c>
    </row>
    <row r="9" spans="1:3" ht="15.75" x14ac:dyDescent="0.2">
      <c r="A9" s="85" t="s">
        <v>54</v>
      </c>
      <c r="B9" s="86" t="s">
        <v>172</v>
      </c>
      <c r="C9" s="100">
        <f>+C10+C15+C14</f>
        <v>1281668</v>
      </c>
    </row>
    <row r="10" spans="1:3" ht="15.75" x14ac:dyDescent="0.2">
      <c r="A10" s="89">
        <v>1</v>
      </c>
      <c r="B10" s="90" t="s">
        <v>150</v>
      </c>
      <c r="C10" s="100">
        <f>583378-1000-1000</f>
        <v>581378</v>
      </c>
    </row>
    <row r="11" spans="1:3" ht="15.75" x14ac:dyDescent="0.2">
      <c r="A11" s="89"/>
      <c r="B11" s="101" t="s">
        <v>173</v>
      </c>
      <c r="C11" s="100"/>
    </row>
    <row r="12" spans="1:3" ht="15.75" x14ac:dyDescent="0.2">
      <c r="A12" s="89" t="s">
        <v>77</v>
      </c>
      <c r="B12" s="90" t="s">
        <v>152</v>
      </c>
      <c r="C12" s="100">
        <v>70496</v>
      </c>
    </row>
    <row r="13" spans="1:3" ht="15.75" x14ac:dyDescent="0.2">
      <c r="A13" s="89" t="s">
        <v>77</v>
      </c>
      <c r="B13" s="90" t="s">
        <v>174</v>
      </c>
      <c r="C13" s="100">
        <v>11000</v>
      </c>
    </row>
    <row r="14" spans="1:3" ht="31.5" x14ac:dyDescent="0.2">
      <c r="A14" s="89">
        <v>2</v>
      </c>
      <c r="B14" s="90" t="s">
        <v>175</v>
      </c>
      <c r="C14" s="100">
        <f>+'[1]33'!D18</f>
        <v>10000</v>
      </c>
    </row>
    <row r="15" spans="1:3" ht="15.75" x14ac:dyDescent="0.2">
      <c r="A15" s="89">
        <v>3</v>
      </c>
      <c r="B15" s="90" t="s">
        <v>158</v>
      </c>
      <c r="C15" s="100">
        <v>690290</v>
      </c>
    </row>
    <row r="16" spans="1:3" ht="15.75" x14ac:dyDescent="0.2">
      <c r="A16" s="85" t="s">
        <v>61</v>
      </c>
      <c r="B16" s="86" t="s">
        <v>109</v>
      </c>
      <c r="C16" s="99">
        <f>+'[1]33'!D20</f>
        <v>2565367</v>
      </c>
    </row>
    <row r="17" spans="1:3" ht="15.75" x14ac:dyDescent="0.2">
      <c r="A17" s="85"/>
      <c r="B17" s="101" t="s">
        <v>173</v>
      </c>
      <c r="C17" s="99"/>
    </row>
    <row r="18" spans="1:3" ht="15.75" x14ac:dyDescent="0.2">
      <c r="A18" s="89" t="s">
        <v>77</v>
      </c>
      <c r="B18" s="90" t="s">
        <v>152</v>
      </c>
      <c r="C18" s="100">
        <f>+'[1]33'!D22</f>
        <v>680301</v>
      </c>
    </row>
    <row r="19" spans="1:3" ht="15.75" x14ac:dyDescent="0.2">
      <c r="A19" s="89" t="s">
        <v>77</v>
      </c>
      <c r="B19" s="90" t="s">
        <v>153</v>
      </c>
      <c r="C19" s="100">
        <f>+'[1]33'!D23</f>
        <v>14277</v>
      </c>
    </row>
    <row r="20" spans="1:3" ht="15.75" x14ac:dyDescent="0.2">
      <c r="A20" s="85" t="s">
        <v>116</v>
      </c>
      <c r="B20" s="86" t="s">
        <v>110</v>
      </c>
      <c r="C20" s="99">
        <f>+'[1]33'!D24</f>
        <v>1400</v>
      </c>
    </row>
    <row r="21" spans="1:3" ht="15.75" x14ac:dyDescent="0.2">
      <c r="A21" s="85" t="s">
        <v>161</v>
      </c>
      <c r="B21" s="86" t="s">
        <v>162</v>
      </c>
      <c r="C21" s="99">
        <f>+'[1]33'!D25</f>
        <v>1300</v>
      </c>
    </row>
    <row r="22" spans="1:3" ht="15.75" x14ac:dyDescent="0.2">
      <c r="A22" s="85" t="s">
        <v>163</v>
      </c>
      <c r="B22" s="86" t="s">
        <v>112</v>
      </c>
      <c r="C22" s="99">
        <f>+'[1]33'!D26</f>
        <v>65395</v>
      </c>
    </row>
    <row r="23" spans="1:3" ht="20.25" customHeight="1" x14ac:dyDescent="0.2">
      <c r="A23" s="103" t="s">
        <v>118</v>
      </c>
      <c r="B23" s="67" t="s">
        <v>117</v>
      </c>
      <c r="C23" s="132">
        <f>+'[1]33'!D30</f>
        <v>189000</v>
      </c>
    </row>
    <row r="24" spans="1:3" ht="15" x14ac:dyDescent="0.25">
      <c r="C24" s="88"/>
    </row>
  </sheetData>
  <mergeCells count="1">
    <mergeCell ref="A2:C2"/>
  </mergeCells>
  <printOptions horizontalCentered="1"/>
  <pageMargins left="0.25" right="0.16" top="0.53"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Mau12</vt:lpstr>
      <vt:lpstr>B46</vt:lpstr>
      <vt:lpstr>B47</vt:lpstr>
      <vt:lpstr>B48</vt:lpstr>
      <vt:lpstr>B49</vt:lpstr>
      <vt:lpstr>B50</vt:lpstr>
      <vt:lpstr>'B46'!chuong_phuluc_15_name</vt:lpstr>
      <vt:lpstr>'B48'!chuong_phuluc_16_name</vt:lpstr>
      <vt:lpstr>'B47'!chuong_phuluc_30_name</vt:lpstr>
      <vt:lpstr>'B49'!chuong_phuluc_33</vt:lpstr>
      <vt:lpstr>'B49'!chuong_phuluc_33_name</vt:lpstr>
      <vt:lpstr>'B50'!chuong_phuluc_34_name</vt:lpstr>
      <vt:lpstr>'B48'!Print_Titles</vt:lpstr>
      <vt:lpstr>'Mau12'!Print_Titles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2018-10-29T14:39:09Z</dcterms:modified>
</cp:coreProperties>
</file>

<file path=docProps/custom.xml><?xml version="1.0" encoding="utf-8"?>
<Properties xmlns:vt="http://schemas.openxmlformats.org/officeDocument/2006/docPropsVTypes" xmlns="http://schemas.openxmlformats.org/officeDocument/2006/custom-properties">
  <property fmtid="{D5CDD505-2E9C-101B-9397-08002B2CF9AE}" pid="2" name="DISdDocName">
    <vt:lpwstr>MOFUCM139324</vt:lpwstr>
  </property>
  <property fmtid="{D5CDD505-2E9C-101B-9397-08002B2CF9AE}" pid="3" name="DISProperties">
    <vt:lpwstr>DISdDocName,DIScgiUrl,DISdUser,DISdID,DISidcName,DISTaskPaneUrl</vt:lpwstr>
  </property>
  <property fmtid="{D5CDD505-2E9C-101B-9397-08002B2CF9AE}" pid="4" name="DIScgiUrl">
    <vt:lpwstr>http://svr-portal1:16200/cs/idcplg</vt:lpwstr>
  </property>
  <property fmtid="{D5CDD505-2E9C-101B-9397-08002B2CF9AE}" pid="5" name="DISdUser">
    <vt:lpwstr>anonymous</vt:lpwstr>
  </property>
  <property fmtid="{D5CDD505-2E9C-101B-9397-08002B2CF9AE}" pid="6" name="DISdID">
    <vt:lpwstr>145425</vt:lpwstr>
  </property>
  <property fmtid="{D5CDD505-2E9C-101B-9397-08002B2CF9AE}" pid="7" name="DISidcName">
    <vt:lpwstr>mofucm</vt:lpwstr>
  </property>
  <property fmtid="{D5CDD505-2E9C-101B-9397-08002B2CF9AE}" pid="8" name="DISTaskPaneUrl">
    <vt:lpwstr>http://svr-portal1:16200/cs/idcplg?IdcService=DESKTOP_DOC_INFO&amp;dDocName=MOFUCM139324&amp;dID=145425&amp;ClientControlled=DocMan,taskpane&amp;coreContentOnly=1</vt:lpwstr>
  </property>
</Properties>
</file>