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270"/>
  </bookViews>
  <sheets>
    <sheet name="DT-2018-N-B58-TT343-33" sheetId="8" r:id="rId1"/>
  </sheets>
  <definedNames>
    <definedName name="_xlnm.Print_Titles" localSheetId="0">'DT-2018-N-B58-TT343-33'!$5:$7</definedName>
    <definedName name="_xlnm.Print_Titles">#N/A</definedName>
  </definedNames>
  <calcPr calcId="124519"/>
</workbook>
</file>

<file path=xl/calcChain.xml><?xml version="1.0" encoding="utf-8"?>
<calcChain xmlns="http://schemas.openxmlformats.org/spreadsheetml/2006/main">
  <c r="I330" i="8"/>
  <c r="I329"/>
  <c r="I328"/>
  <c r="I327"/>
  <c r="I326"/>
  <c r="I325"/>
  <c r="I324"/>
  <c r="I323"/>
  <c r="I322"/>
  <c r="I321"/>
  <c r="I320"/>
  <c r="I319"/>
  <c r="I318"/>
  <c r="I317"/>
  <c r="I316"/>
  <c r="I315"/>
  <c r="I314"/>
  <c r="I313"/>
  <c r="I312"/>
  <c r="I311"/>
  <c r="I310"/>
  <c r="I309"/>
  <c r="I308"/>
  <c r="I307"/>
  <c r="I306"/>
  <c r="K305"/>
  <c r="I305"/>
  <c r="I304"/>
  <c r="I303"/>
  <c r="I302"/>
  <c r="I301"/>
  <c r="I300"/>
  <c r="L299"/>
  <c r="I299" s="1"/>
  <c r="I298"/>
  <c r="I297"/>
  <c r="L296"/>
  <c r="I296"/>
  <c r="I282"/>
  <c r="I281"/>
  <c r="J279"/>
  <c r="I279"/>
  <c r="K278"/>
  <c r="K16" s="1"/>
  <c r="J278"/>
  <c r="I277"/>
  <c r="I276"/>
  <c r="I275" s="1"/>
  <c r="K275"/>
  <c r="J275"/>
  <c r="I274"/>
  <c r="I273"/>
  <c r="I272"/>
  <c r="I271"/>
  <c r="I270"/>
  <c r="I269"/>
  <c r="I268"/>
  <c r="I267"/>
  <c r="I266"/>
  <c r="I265"/>
  <c r="I264"/>
  <c r="I263"/>
  <c r="I262"/>
  <c r="I261" s="1"/>
  <c r="K261"/>
  <c r="J261"/>
  <c r="I260"/>
  <c r="I259" s="1"/>
  <c r="K259"/>
  <c r="K258"/>
  <c r="J258"/>
  <c r="K256"/>
  <c r="K248" s="1"/>
  <c r="J256"/>
  <c r="I256"/>
  <c r="K253"/>
  <c r="J253"/>
  <c r="I253"/>
  <c r="I250"/>
  <c r="I249" s="1"/>
  <c r="I248" s="1"/>
  <c r="K249"/>
  <c r="J249"/>
  <c r="F249"/>
  <c r="J248"/>
  <c r="I246"/>
  <c r="I245"/>
  <c r="I244"/>
  <c r="I243" s="1"/>
  <c r="J243"/>
  <c r="I242"/>
  <c r="I241"/>
  <c r="I240" s="1"/>
  <c r="J240"/>
  <c r="F240"/>
  <c r="I239"/>
  <c r="I238"/>
  <c r="I237"/>
  <c r="I236"/>
  <c r="I235"/>
  <c r="I234"/>
  <c r="I227"/>
  <c r="I214" s="1"/>
  <c r="I213" s="1"/>
  <c r="K214"/>
  <c r="J214"/>
  <c r="F214"/>
  <c r="K213"/>
  <c r="J213"/>
  <c r="F213"/>
  <c r="I212"/>
  <c r="I211"/>
  <c r="I210"/>
  <c r="I209"/>
  <c r="I208"/>
  <c r="I207"/>
  <c r="I206"/>
  <c r="I205"/>
  <c r="I204" s="1"/>
  <c r="I199" s="1"/>
  <c r="K204"/>
  <c r="J204"/>
  <c r="J199" s="1"/>
  <c r="I203"/>
  <c r="J200"/>
  <c r="I200"/>
  <c r="F200"/>
  <c r="K199"/>
  <c r="F199"/>
  <c r="I197"/>
  <c r="I196"/>
  <c r="K195"/>
  <c r="K160" s="1"/>
  <c r="J195"/>
  <c r="I195"/>
  <c r="I194"/>
  <c r="I193"/>
  <c r="I192"/>
  <c r="I191"/>
  <c r="I190"/>
  <c r="I189"/>
  <c r="I182" s="1"/>
  <c r="I160" s="1"/>
  <c r="K182"/>
  <c r="J182"/>
  <c r="F182"/>
  <c r="K161"/>
  <c r="J161"/>
  <c r="I161"/>
  <c r="F161"/>
  <c r="F160" s="1"/>
  <c r="J160"/>
  <c r="I159"/>
  <c r="I158"/>
  <c r="I157" s="1"/>
  <c r="K157"/>
  <c r="J157"/>
  <c r="J15" s="1"/>
  <c r="I156"/>
  <c r="J155"/>
  <c r="J141" s="1"/>
  <c r="I155"/>
  <c r="I154"/>
  <c r="I153"/>
  <c r="I152"/>
  <c r="I151"/>
  <c r="I150"/>
  <c r="I149"/>
  <c r="I148"/>
  <c r="J142"/>
  <c r="I142"/>
  <c r="K141"/>
  <c r="I140"/>
  <c r="I139"/>
  <c r="I138"/>
  <c r="I137"/>
  <c r="I136"/>
  <c r="I135"/>
  <c r="I134"/>
  <c r="I133"/>
  <c r="I132"/>
  <c r="I131"/>
  <c r="I130"/>
  <c r="I129"/>
  <c r="I128"/>
  <c r="I127"/>
  <c r="I126"/>
  <c r="I125"/>
  <c r="I124"/>
  <c r="I123"/>
  <c r="I122"/>
  <c r="I121"/>
  <c r="I120"/>
  <c r="I119"/>
  <c r="I118"/>
  <c r="K117"/>
  <c r="J117"/>
  <c r="I117"/>
  <c r="I116"/>
  <c r="I115"/>
  <c r="I114"/>
  <c r="I113"/>
  <c r="I112"/>
  <c r="I111"/>
  <c r="I110"/>
  <c r="I109"/>
  <c r="I108"/>
  <c r="I107"/>
  <c r="I106"/>
  <c r="I105"/>
  <c r="I104"/>
  <c r="I103"/>
  <c r="I102"/>
  <c r="I101"/>
  <c r="I100"/>
  <c r="I99"/>
  <c r="I98"/>
  <c r="I97"/>
  <c r="I96"/>
  <c r="I95"/>
  <c r="I94"/>
  <c r="I93"/>
  <c r="I92"/>
  <c r="I91"/>
  <c r="I90"/>
  <c r="I89"/>
  <c r="I88"/>
  <c r="K87"/>
  <c r="K61" s="1"/>
  <c r="J87"/>
  <c r="I87"/>
  <c r="I86"/>
  <c r="I85"/>
  <c r="I84"/>
  <c r="I83"/>
  <c r="I82"/>
  <c r="I81"/>
  <c r="I80"/>
  <c r="I79"/>
  <c r="I78"/>
  <c r="I77"/>
  <c r="I76"/>
  <c r="I75"/>
  <c r="I74"/>
  <c r="I73"/>
  <c r="I72"/>
  <c r="I71"/>
  <c r="I70"/>
  <c r="I69"/>
  <c r="I68"/>
  <c r="I67"/>
  <c r="I66"/>
  <c r="I65"/>
  <c r="I64"/>
  <c r="I63"/>
  <c r="I62" s="1"/>
  <c r="I61" s="1"/>
  <c r="K62"/>
  <c r="J62"/>
  <c r="F62"/>
  <c r="J61"/>
  <c r="I60"/>
  <c r="J58"/>
  <c r="I58"/>
  <c r="I57"/>
  <c r="I56"/>
  <c r="I55"/>
  <c r="I54"/>
  <c r="I53"/>
  <c r="I51"/>
  <c r="I50"/>
  <c r="I49"/>
  <c r="I48"/>
  <c r="I47"/>
  <c r="I46"/>
  <c r="I44"/>
  <c r="I43" s="1"/>
  <c r="K43"/>
  <c r="J43"/>
  <c r="J29" s="1"/>
  <c r="I42"/>
  <c r="I41"/>
  <c r="I40"/>
  <c r="I37"/>
  <c r="I36"/>
  <c r="I35"/>
  <c r="I34"/>
  <c r="I33"/>
  <c r="I32"/>
  <c r="I31"/>
  <c r="K30"/>
  <c r="K13" s="1"/>
  <c r="J30"/>
  <c r="I30"/>
  <c r="I13" s="1"/>
  <c r="F30"/>
  <c r="K29"/>
  <c r="K28" s="1"/>
  <c r="F29"/>
  <c r="L25"/>
  <c r="K25"/>
  <c r="K12" s="1"/>
  <c r="J25"/>
  <c r="I25"/>
  <c r="I12" s="1"/>
  <c r="I24"/>
  <c r="I22"/>
  <c r="I21" s="1"/>
  <c r="I11" s="1"/>
  <c r="K21"/>
  <c r="J21"/>
  <c r="J16"/>
  <c r="L15"/>
  <c r="K15"/>
  <c r="L14"/>
  <c r="J14"/>
  <c r="L13"/>
  <c r="J13"/>
  <c r="L12"/>
  <c r="J12"/>
  <c r="L11"/>
  <c r="K11"/>
  <c r="J11"/>
  <c r="M151"/>
  <c r="J28" l="1"/>
  <c r="J9"/>
  <c r="I29"/>
  <c r="I14"/>
  <c r="I258"/>
  <c r="F142"/>
  <c r="F141" s="1"/>
  <c r="F9"/>
  <c r="M158"/>
  <c r="K14"/>
  <c r="K9" s="1"/>
  <c r="L295"/>
  <c r="I15"/>
  <c r="I141"/>
  <c r="M157"/>
  <c r="I295" l="1"/>
  <c r="I278" s="1"/>
  <c r="I16" s="1"/>
  <c r="I9" s="1"/>
  <c r="L278"/>
  <c r="I28" l="1"/>
  <c r="L28"/>
  <c r="L16"/>
  <c r="L9" s="1"/>
  <c r="F248"/>
  <c r="F253"/>
</calcChain>
</file>

<file path=xl/sharedStrings.xml><?xml version="1.0" encoding="utf-8"?>
<sst xmlns="http://schemas.openxmlformats.org/spreadsheetml/2006/main" count="1368" uniqueCount="853">
  <si>
    <t>A</t>
  </si>
  <si>
    <t>B</t>
  </si>
  <si>
    <t>UBND TỈNH HƯNG YÊN</t>
  </si>
  <si>
    <t>TT</t>
  </si>
  <si>
    <t>I</t>
  </si>
  <si>
    <t>II</t>
  </si>
  <si>
    <t>Trong đó:</t>
  </si>
  <si>
    <t>III</t>
  </si>
  <si>
    <t>IV</t>
  </si>
  <si>
    <t>V</t>
  </si>
  <si>
    <t>VI</t>
  </si>
  <si>
    <t>Đơn vị tính: Triệu đồng</t>
  </si>
  <si>
    <t>Địa điểm xây dựng</t>
  </si>
  <si>
    <t>Năng lực thiết kế</t>
  </si>
  <si>
    <t>Thời gian KC-HT</t>
  </si>
  <si>
    <t xml:space="preserve">Nguồn NSTT </t>
  </si>
  <si>
    <t>Nguồn XSKT</t>
  </si>
  <si>
    <t>TỔNG SỐ</t>
  </si>
  <si>
    <t>Trả nợ Ngân hàng phát triển</t>
  </si>
  <si>
    <t>Đối ứng dự án ODA</t>
  </si>
  <si>
    <t>Chuẩn bị đầu tư giai đoạn 2016-2020</t>
  </si>
  <si>
    <t>Dự án hoàn thành trước ngày 31/12/2015</t>
  </si>
  <si>
    <t>Hỗ trợ các chương trình, đề án</t>
  </si>
  <si>
    <t>ĐỐI ỨNG DỰ ÁN ODA</t>
  </si>
  <si>
    <t>Dự án phát triển cơ sở hạ tầng thủy lợi huyện Ân Thi, tỉnh Hưng Yên</t>
  </si>
  <si>
    <t>H. ÂT</t>
  </si>
  <si>
    <t>2014-2017</t>
  </si>
  <si>
    <t>929/QĐ-UBND ngày 13/6/2014</t>
  </si>
  <si>
    <t>2010-2014</t>
  </si>
  <si>
    <t>ĐẦU TƯ CÁC CHƯƠNG TRÌNH, DỰ ÁN</t>
  </si>
  <si>
    <t>NGÀNH NÔNG NGHIỆP,  THỦY LỢI</t>
  </si>
  <si>
    <t>a</t>
  </si>
  <si>
    <t>2011-2014</t>
  </si>
  <si>
    <t>Dự án di dân tái định cư vùng nguy cơ sạt lở xã Văn Nhuệ, huyện Ân Thi</t>
  </si>
  <si>
    <t>2007-2010</t>
  </si>
  <si>
    <t>2425/QĐ-UBND ngày 27/11/2009</t>
  </si>
  <si>
    <t>Xây dựng cụm công trình đầu mối trạm bơm Bảo Khê, thành phố Hưng Yên thuộc Dự án đầu tư xây dựng hệ thống thoát nước thành phố Hưng Yên</t>
  </si>
  <si>
    <t>TPHY</t>
  </si>
  <si>
    <t>6 máy 1.200 VSP</t>
  </si>
  <si>
    <t>2008-2012</t>
  </si>
  <si>
    <t>1441/QĐ-UBND ngày 14/7/2010</t>
  </si>
  <si>
    <t>H. VG</t>
  </si>
  <si>
    <t>2016-2018</t>
  </si>
  <si>
    <t>b</t>
  </si>
  <si>
    <t>H. MH</t>
  </si>
  <si>
    <t>2011-2012</t>
  </si>
  <si>
    <t>2010-2011</t>
  </si>
  <si>
    <t>Xây dựng cải tạo, nâng cấp kênh tiêu Chợ Gạo, thành phố Hưng Yên</t>
  </si>
  <si>
    <t>TP HY</t>
  </si>
  <si>
    <t>661 m</t>
  </si>
  <si>
    <t>2009-2012</t>
  </si>
  <si>
    <t>3142/QĐ-UBND ngày 24/10/2012</t>
  </si>
  <si>
    <t>Dự án di dân tái định cư vùng nguy cơ sạt lở xã Bình Minh, huyện Khoái Châu</t>
  </si>
  <si>
    <t>H. KC</t>
  </si>
  <si>
    <t>2014-2015</t>
  </si>
  <si>
    <t>1284/QĐ-UBND ngày 29/7/2013</t>
  </si>
  <si>
    <t>5 máy loại 2000-4,5</t>
  </si>
  <si>
    <t>1214/QĐ-UBND ngày 03/7/2012</t>
  </si>
  <si>
    <t>Cải tạo, nạo vét và kè mái sống Đống Lỗ - Tính Linh (đoạn từ K0+34-K1+275 và đoạn từ K1+800-k2+479)</t>
  </si>
  <si>
    <t>H. KĐ; TPHY</t>
  </si>
  <si>
    <t>1920m</t>
  </si>
  <si>
    <t>2011-2013</t>
  </si>
  <si>
    <t>2014-2018</t>
  </si>
  <si>
    <t>2012-2015</t>
  </si>
  <si>
    <t>1943/QĐ-UBND ngày 31/10/2012</t>
  </si>
  <si>
    <t>5 máy x 1400 m3/h</t>
  </si>
  <si>
    <t>2015-2017</t>
  </si>
  <si>
    <t>2126/QĐ-UBND ngày 30/10/2015</t>
  </si>
  <si>
    <t>NGÀNH GIAO THÔNG</t>
  </si>
  <si>
    <t>2013-2015</t>
  </si>
  <si>
    <t>3200 m</t>
  </si>
  <si>
    <t xml:space="preserve">Đường 202 đoạn km1+400 - km7+050 (Đa Lộc - Trần Cao)          </t>
  </si>
  <si>
    <t>H. PC</t>
  </si>
  <si>
    <t>2013-2016</t>
  </si>
  <si>
    <t>Tuyến đường bộ nối đường trục kinh tế Bắc Nam tỉnh Hưng Yên với ĐT 281 tỉnh Bắc Ninh</t>
  </si>
  <si>
    <t>H. VL</t>
  </si>
  <si>
    <t>2011-2016</t>
  </si>
  <si>
    <t>1747/QĐ-UBND ngày 14/10/2011</t>
  </si>
  <si>
    <t>Cải tạo, nâng cấp đường 209C, đoạn từ Km1+200 - Km3+700 (Hàm Tử - Đông Kết) huyện Khoái Châu</t>
  </si>
  <si>
    <t>2.500 m</t>
  </si>
  <si>
    <t>3368/QĐ-UBND ngày 07/11/2012</t>
  </si>
  <si>
    <t>H. KĐ</t>
  </si>
  <si>
    <t>2014-2016</t>
  </si>
  <si>
    <t>2013-2014</t>
  </si>
  <si>
    <t>Cải tạo, nâng cấp đường 205B, huyện Ân Thi (đoạn K0+000 - Km4+231)</t>
  </si>
  <si>
    <t>4.231 m</t>
  </si>
  <si>
    <t>2032/QĐ-UBND ngày 24/10/2013</t>
  </si>
  <si>
    <t>H. TL</t>
  </si>
  <si>
    <t>2028/QĐ-UBND ngày 24/10/2013</t>
  </si>
  <si>
    <t>Dự án đầu tư xây dựng nâng cấp tuyến đường ĐT.386 và kè gia cố mái taluy đoạn từ thị trấn Trần Cao đến Phà La Tiến (Km16+0 - Km25+900)</t>
  </si>
  <si>
    <t>2015-2018</t>
  </si>
  <si>
    <t>1549/QĐ-UBND ngày 19/9/2014</t>
  </si>
  <si>
    <t>2012-2014</t>
  </si>
  <si>
    <t>2229/QĐ-UBND ngày 30/10/2010</t>
  </si>
  <si>
    <t>c</t>
  </si>
  <si>
    <t>2,63 km</t>
  </si>
  <si>
    <t>2148/QĐ-UBND ngày 30/10/2015</t>
  </si>
  <si>
    <t>2149/QĐ-UBND ngày 30/10/2015</t>
  </si>
  <si>
    <t>Cầu Khé tại Km 13+700 ĐT.384 (đường 204 cũ)</t>
  </si>
  <si>
    <t>2150/QĐ-UBND ngày 30/10/2015</t>
  </si>
  <si>
    <t xml:space="preserve">Cầu Bà Sinh tại Km 12+792 ĐT.385 (đường 19 cũ) </t>
  </si>
  <si>
    <t>2016-2017</t>
  </si>
  <si>
    <t>2151/QĐ-UBND ngày 30/10/2015</t>
  </si>
  <si>
    <t>Hỗ trợ Cải tạo, nâng cấp vỉa hè QL.5, huyện Mỹ Hào đoạn từ Km20+350-Km24+625</t>
  </si>
  <si>
    <t>Cải tạo</t>
  </si>
  <si>
    <t>2015-2016</t>
  </si>
  <si>
    <t>2451/QĐ-UBND ngày 28/10/2015</t>
  </si>
  <si>
    <t>Đường trục phía Bắc Khu Đại học Phố Hiến</t>
  </si>
  <si>
    <t>2016-2020</t>
  </si>
  <si>
    <t>Cải tạo, nâng cấp Trung tâm y tế thành phố Hưng Yên</t>
  </si>
  <si>
    <t>50 giường</t>
  </si>
  <si>
    <t>2010-2012</t>
  </si>
  <si>
    <t>2532/QĐ-UBND ngày 08/12/2010</t>
  </si>
  <si>
    <t>150 giường</t>
  </si>
  <si>
    <t xml:space="preserve">Nhà kỹ thuật nghiệp vụ - Trung tâm y tế dự phòng tỉnh Hưng Yên </t>
  </si>
  <si>
    <t>550 m2</t>
  </si>
  <si>
    <t>896/QĐ-UBND      ngày 29/4/2010</t>
  </si>
  <si>
    <t>Nâng cấp, mở rộng Bệnh viện Đa khoa Phố Nối (giai đoạn II)</t>
  </si>
  <si>
    <t>600 giường</t>
  </si>
  <si>
    <t>2173/QĐ-UBND ngày 21/10/2009</t>
  </si>
  <si>
    <t>2011-2015</t>
  </si>
  <si>
    <t>Dự án cải tạo, nâng cấp, mở rộng Bệnh viện Mắt Hưng Yên</t>
  </si>
  <si>
    <t>4.100 m2</t>
  </si>
  <si>
    <t>1838/QĐ-UBND ngày 02/10/2013</t>
  </si>
  <si>
    <t>660 m2</t>
  </si>
  <si>
    <t>2009-2011</t>
  </si>
  <si>
    <t>2009-2010</t>
  </si>
  <si>
    <t>Xây dựng nhà lớp học lý thuyết trường THPT Trần Quang Khải</t>
  </si>
  <si>
    <t>1.710 m2</t>
  </si>
  <si>
    <t>H. YM</t>
  </si>
  <si>
    <t>Cải tạo, nâng cấp Trường THPT chuyên Hưng Yên</t>
  </si>
  <si>
    <t>2.700 m2 và sửa chữa</t>
  </si>
  <si>
    <t>1778/QĐ-UBND ngày 24/10/2011</t>
  </si>
  <si>
    <t>Cải tạo, sửa chữa</t>
  </si>
  <si>
    <t>Nhà làm việc liên cơ quan Trung tâm Kỹ thuật tiêu chuẩn đo lường chất lượng, Trung tâm Ứng dụng tiến bộ KH và CN của Sở KH và CN, Liên hiệp Hội khoa học kỹ thuật tỉnh</t>
  </si>
  <si>
    <t>1.200 m2</t>
  </si>
  <si>
    <t>2027/QĐ-UBND ngày 24/10/2013</t>
  </si>
  <si>
    <t>Nhà lớp học bộ môn và các hạng mục phụ trợ Trường THPT Văn Lâm</t>
  </si>
  <si>
    <t>1701/QĐ-UBND ngày 17/10/2014</t>
  </si>
  <si>
    <t>Nhà lớp học lý thuyết Trường THPT Phạm Ngũ Lão, huyện Ân Thi</t>
  </si>
  <si>
    <t>1700/QĐ-UBND ngày 17/10/2014</t>
  </si>
  <si>
    <t>Xây dựng các phần mềm dịch vụ công trực tuyến của các cơ quan nhà nước trên địa bàn tỉnh Hưng Yên giai đoạn 2013-2015</t>
  </si>
  <si>
    <t>1727/QĐ-UBND ngày 20/10/2014</t>
  </si>
  <si>
    <t>Nhà lớp học bộ môn Trường THPT Trần Hưng Đạo</t>
  </si>
  <si>
    <t>957 m2</t>
  </si>
  <si>
    <t>2081/QĐ-UBND ngày 23/10/2015</t>
  </si>
  <si>
    <t>Nhà lớp học bộ môn Trường THPT Nam Phù Cừ</t>
  </si>
  <si>
    <t>958 m2</t>
  </si>
  <si>
    <t>2080/QĐ-UBND ngày 23/10/2015</t>
  </si>
  <si>
    <t>Nhà lớp học lý thuyết trường THPT Phù Cừ</t>
  </si>
  <si>
    <t>857 m2</t>
  </si>
  <si>
    <t>2064/QĐ-UBND ngày 23/10/2015</t>
  </si>
  <si>
    <t>870 m2</t>
  </si>
  <si>
    <t>2160/QĐ-UBND ngày 30/10/2015</t>
  </si>
  <si>
    <t>2145/QĐ-UBND ngày 30/10/2015</t>
  </si>
  <si>
    <t>Nhà lớp học lý thuyết và các hạng mục phụ trợ Trường THPT Mỹ Hào</t>
  </si>
  <si>
    <t>2166/QĐ-UBND ngày 30/10/2015</t>
  </si>
  <si>
    <t>Xây dựng Bảo tàng tỉnh Hưng Yên</t>
  </si>
  <si>
    <t xml:space="preserve">5.880 m2 </t>
  </si>
  <si>
    <t>1917/QĐ-UBND ngày 29/10/2012</t>
  </si>
  <si>
    <t>Đầu tư thiết bị sản xuất chương trình và truyền dẫn phát sóng của Đài Phát thanh truyền hình Hưng Yên</t>
  </si>
  <si>
    <t>1692/QĐ-UBND ngày 15/10/2014</t>
  </si>
  <si>
    <t>1.890 m2</t>
  </si>
  <si>
    <t>2007/QĐ-UBND ngày 23/10/2013</t>
  </si>
  <si>
    <t>TRỤ SỞ LÀM VIỆC CÁC CƠ QUAN</t>
  </si>
  <si>
    <t>2012-2013</t>
  </si>
  <si>
    <t>Cải tạo, nâng cấp, mở rộng trụ sở làm việc Sở Xây dựng</t>
  </si>
  <si>
    <t>2225/QĐ-UBND ngày 30/10/2009</t>
  </si>
  <si>
    <t>Cải tạo, sửa chữa trụ sở UBND tỉnh cũ</t>
  </si>
  <si>
    <t>639 m2</t>
  </si>
  <si>
    <t>Sửa chữa, chỉnh trang trụ sở Tỉnh ủy</t>
  </si>
  <si>
    <t>Xây dựng Kho lưu trữ chuyên dụng tỉnh Hưng Yên</t>
  </si>
  <si>
    <t>3.980 m2</t>
  </si>
  <si>
    <t>918 m2</t>
  </si>
  <si>
    <t>1432/QĐ-UBND ngày 22/8/2014</t>
  </si>
  <si>
    <t>Mở rộng Trụ sở làm việc Sở Kế hoạch và Đầu tư</t>
  </si>
  <si>
    <t>800 m2</t>
  </si>
  <si>
    <t>2168/QĐ-UBND ngày 30/10/2015</t>
  </si>
  <si>
    <t>Trụ sở làm việc Huyện ủy Khoái Châu</t>
  </si>
  <si>
    <t>2165/QĐ-UBND ngày 30/10/2015</t>
  </si>
  <si>
    <t>Trụ sở làm việc Trung tâm Công nghệ thông tin và Truyền thông</t>
  </si>
  <si>
    <t>577 m2</t>
  </si>
  <si>
    <t>2082/QĐ-UBND ngày 23/10/2015</t>
  </si>
  <si>
    <t>2167/QĐ-UBND ngày 30/10/2015</t>
  </si>
  <si>
    <t>VII</t>
  </si>
  <si>
    <t xml:space="preserve"> CÔNG TRÌNH CÔNG CỘNG, HỖ TRỢ AN NINH, QUỐC PHÒNG</t>
  </si>
  <si>
    <t>1750/QĐ-UBND ngày 24/10/2014</t>
  </si>
  <si>
    <t>VIII</t>
  </si>
  <si>
    <t>HỖ TRỢ CÁC CHƯƠNG TRÌNH, ĐỀ ÁN</t>
  </si>
  <si>
    <t>Hỗ trợ Đề án phát triển kinh tế vùng bãi</t>
  </si>
  <si>
    <t>H.VL</t>
  </si>
  <si>
    <t>IX</t>
  </si>
  <si>
    <t>H.VG</t>
  </si>
  <si>
    <t>H.PC</t>
  </si>
  <si>
    <t>H.KC</t>
  </si>
  <si>
    <t>Dự án đầu tư xây dựng công trình Trạm bơm Hưng Long, huyện Mỹ Hào</t>
  </si>
  <si>
    <t>2008-2009</t>
  </si>
  <si>
    <t>3.200 m</t>
  </si>
  <si>
    <t>Tỉnh Hưng Yên</t>
  </si>
  <si>
    <t>15 cơ sở y tế của tỉnh</t>
  </si>
  <si>
    <t>1.340 m2</t>
  </si>
  <si>
    <t>2007-2009</t>
  </si>
  <si>
    <t>3956 m</t>
  </si>
  <si>
    <t>2010-2013</t>
  </si>
  <si>
    <t>H. PC, H.YM</t>
  </si>
  <si>
    <t>H.KĐ</t>
  </si>
  <si>
    <t>H.MH</t>
  </si>
  <si>
    <t>2155/QĐ-UBND ngày 27/10/2006</t>
  </si>
  <si>
    <t>2006-2007</t>
  </si>
  <si>
    <t>Xây dựng cải tạo trạm bơm Quán Đỏ, huyện Phù Cừ và trạm bơm Lệ Xá huyện Tiên Lữ</t>
  </si>
  <si>
    <t>H.PC, H.TL</t>
  </si>
  <si>
    <t>Cải tạo, nâng cấp đường 205 đoạn km31+700 đến km34+900</t>
  </si>
  <si>
    <t xml:space="preserve">1887/QĐ-UBND ngày 09/10/2008 </t>
  </si>
  <si>
    <t>186/QĐ-UBND ngày 21/01/2009</t>
  </si>
  <si>
    <t>H.YM</t>
  </si>
  <si>
    <t>2001-2002</t>
  </si>
  <si>
    <t>2160/QĐ-UBND ngày 27/9/2001</t>
  </si>
  <si>
    <t>90 giường</t>
  </si>
  <si>
    <t>2008-2010</t>
  </si>
  <si>
    <t>Đối ứng dự án Hệ thống xử lý chất thải lỏng y tế tại 15 cơ sở y tế tỉnh Hưng Yên</t>
  </si>
  <si>
    <t>276/QĐ-UBND ngày 29/01/2011; 342/QĐ-UBND ngày 25/02/2011</t>
  </si>
  <si>
    <t>2094/QDD-UBND ngày 26/10/2010</t>
  </si>
  <si>
    <t>2013-2017</t>
  </si>
  <si>
    <t xml:space="preserve">Bảo tồn tôn tạo quần thể di tích Phố Hiến GĐ 2 (HM: Đền Thiên Hậu Thượng phố, Đền Mây, Đền Võ Miếu) </t>
  </si>
  <si>
    <t>3589/QĐ-BVHTT ngày 16/10/2003</t>
  </si>
  <si>
    <t>1945/QĐ-UBND ngày 16/10/2013</t>
  </si>
  <si>
    <t>Cải tạo, mở rộng trụ sở làm việc Sở GTVT</t>
  </si>
  <si>
    <t>682/QĐ-UBND ngày 19/4/2011</t>
  </si>
  <si>
    <t>Nhà làm việc 3 tầng - Trụ sở tòa soạn báo Hưng Yên</t>
  </si>
  <si>
    <t>798,34 m2</t>
  </si>
  <si>
    <t>1878/QĐ-UBND ngày 08/10/2013</t>
  </si>
  <si>
    <t>2703/QĐ-BTL ngày 08/6/2011</t>
  </si>
  <si>
    <t>1859/QĐ-UBND ngày 24/10/2012</t>
  </si>
  <si>
    <t>1477/QĐ-UBND ngày 19/7/2010</t>
  </si>
  <si>
    <t>(Kèm theo Quyết định số          /QĐ-UBND ngày      /     /2017 của UBND tỉnh Hưng Yên)</t>
  </si>
  <si>
    <t>Danh mục công trình, dự án</t>
  </si>
  <si>
    <t>Cải tạo, nâng cấp đường ĐH.17 kéo dài đến ĐT.379 và chỉnh trang hệ thống hạ tầng kỹ thuật khu tưởng niệm đồng chí Tô Hiệu và đồng chí Lê Văn Lương</t>
  </si>
  <si>
    <t>H. VL; VG</t>
  </si>
  <si>
    <t>2017-2020</t>
  </si>
  <si>
    <t>Dự án di dân tái định cư vùng nguy cơ sạt lở xã Tân Hưng, huyện Tiên Lữ (Giai đoạn 2005-2008)</t>
  </si>
  <si>
    <t>1447/QĐ-UBND ngày 23/7/2008</t>
  </si>
  <si>
    <t>2236/QĐ-UBND ngày 30/10/2009</t>
  </si>
  <si>
    <t>Dự án cải tạo, nạo vét sông Tam Bá Hiển thuộc địa phận huyện Văn Giang và huyện Yên Mỹ, tỉnh Hưng Yên</t>
  </si>
  <si>
    <t>8.050 m</t>
  </si>
  <si>
    <t>2073/QĐ-UBND  ngày 16/10/2006</t>
  </si>
  <si>
    <t>Dự án đầu tư xây dựng công trình Trạm bơm Văn Phú B, huyện Mỹ Hào, tỉnh Hưng Yên (HM: Xây dựng đường dây ĐDK 35KV và TBA)</t>
  </si>
  <si>
    <t>8 máy 3.700-5</t>
  </si>
  <si>
    <t xml:space="preserve">Đầu tư xây dựng Cải tạo, nâng cấp tuyến kênh D11 và kênh T2B thuộc huyện Văn Lâm </t>
  </si>
  <si>
    <t>2.612 m</t>
  </si>
  <si>
    <t>2351/QĐ-UBND ngày 28/10/2016</t>
  </si>
  <si>
    <t>Đầu tư xây dựng Cải tạo, nâng cấp cống Từ Hồ tại Km12+600 trên sông Ngưu Giang và cầu qua sông Đồng Than tại K3+433, huyện Yên Mỹ</t>
  </si>
  <si>
    <t>2253/QĐ-UBND ngày 18/10/2016</t>
  </si>
  <si>
    <t>Đầu tư xây dựng công trình Cải tạo, nâng cấp trạm bơm Hồng Vân, huyện Ân Thi</t>
  </si>
  <si>
    <t>Tưới 1200 ha; tiêu 1300 ha</t>
  </si>
  <si>
    <t>2371/QĐ-UBND ngày 28/10/2016</t>
  </si>
  <si>
    <t>Đầu tư xây dựng Cải tạo, nâng cấp trạm bơm Đa Lộc, huyện Ân Thi</t>
  </si>
  <si>
    <t>5 máy 2500 m3/h</t>
  </si>
  <si>
    <t>2302/QĐ-UBND ngày 25/10/2016</t>
  </si>
  <si>
    <t>Đầu tư xây dựng Trạm bơm Cầu Gáy, huyện Văn Lâm</t>
  </si>
  <si>
    <t>4 máy loại HLN 2500-6</t>
  </si>
  <si>
    <t>2366/QĐ-UBND ngày 28/10/2016</t>
  </si>
  <si>
    <t>Cải tạo, nâng cấp tuyến đường 204 đoạn km2+0,00-km5+200 (Dốc Kênh - Cầu Khé) huyện Khoái Châu</t>
  </si>
  <si>
    <t>12m x 8m</t>
  </si>
  <si>
    <t>Dự án cải tạo nâng cấp đường cứu hộ phòng chống lụt bão huyện Kim Động</t>
  </si>
  <si>
    <t xml:space="preserve">1607/QĐ-UBND ngày 24/8/2015 </t>
  </si>
  <si>
    <t xml:space="preserve">1618m, và 83,9m </t>
  </si>
  <si>
    <t>Dự án đầu tư xây dựng công trình Cải tạo, nâng cấp đường ĐH.91, huyện Tiên Lữ</t>
  </si>
  <si>
    <t>Dự án đầu tư xây dựng công trình Cải tạo, nâng cấp ĐT.382 (199 cũ) Km0+00 - Km8+07)</t>
  </si>
  <si>
    <t>8 km</t>
  </si>
  <si>
    <t>Dự án đầu tư xây dựng công trình Cầu Tây (cầu Lạng) tại Km 5+500 ĐT.380 (đường 196 cũ)</t>
  </si>
  <si>
    <t>27,1m x 8m</t>
  </si>
  <si>
    <t>28,6m x 8m</t>
  </si>
  <si>
    <t>29,1m x 8m</t>
  </si>
  <si>
    <t>Đường trục kinh tế bắc nam tỉnh Hưng Yên, đoạn từ đường sắt (xã Đại Đồng, huyện Văn Lâm) đến cầu vượt QL5</t>
  </si>
  <si>
    <t>Đường trục liên xã Hoàng Hanh - Hồng Nam - Tân Hưng, thành phố Hưng Yên</t>
  </si>
  <si>
    <t>4.370 m</t>
  </si>
  <si>
    <t>2303/QĐ-UBND ngày 25/10/2016</t>
  </si>
  <si>
    <t>3.728 m</t>
  </si>
  <si>
    <t>2025/QĐ-UBND ngày 21/9/2016</t>
  </si>
  <si>
    <t>1.600 m</t>
  </si>
  <si>
    <t>2322QĐ-UBND ngày 26/10/2016</t>
  </si>
  <si>
    <t>2.550 m</t>
  </si>
  <si>
    <t>1924/QĐ-UBND ngày 07/9/2016</t>
  </si>
  <si>
    <t>Đường trục chính Cụm công nghiệp Tân Quang, huyện Văn Lâm</t>
  </si>
  <si>
    <t>1.366 m</t>
  </si>
  <si>
    <t>2228/QD-UBND ngày 13/10/2016</t>
  </si>
  <si>
    <t>1.910 m</t>
  </si>
  <si>
    <t>2321/QĐ-UBND ngày 26/10/2016; 2932/QĐ-UBND ngày 08/12/2016</t>
  </si>
  <si>
    <t>5.725 m</t>
  </si>
  <si>
    <t>2172/QĐ-UBND ngày 10/10/2016</t>
  </si>
  <si>
    <t>2.463 m</t>
  </si>
  <si>
    <t>2174/QĐ-UBND ngày 10/10/2016</t>
  </si>
  <si>
    <t>Cầu Bình Phú trên ĐT.381, huyện Yên Mỹ</t>
  </si>
  <si>
    <t>29,7m x 8m</t>
  </si>
  <si>
    <t>2262/QĐ-UBND ngày 19/10/2016</t>
  </si>
  <si>
    <t xml:space="preserve">Cải tạo, nâng cấp ĐH.66, huyện Ân Thi </t>
  </si>
  <si>
    <t>5.169 m</t>
  </si>
  <si>
    <t>2346/QĐ-UBND ngày 27/10/2016</t>
  </si>
  <si>
    <t xml:space="preserve">Cải tạo, nâng cấp ĐH.65, huyện Ân Thi </t>
  </si>
  <si>
    <t>1.827 m</t>
  </si>
  <si>
    <t>2347/QĐ-UBND ngày 27/10/2016</t>
  </si>
  <si>
    <t>Đầu tư xây dựng công trình Cải tạo, nâng cấp đường ĐH.56 đoạn từ Km0+000 đến Km3+500 (Dốc Bái- Bến đò Đông Ninh), huyện Khoái Châu</t>
  </si>
  <si>
    <t>3.442 m</t>
  </si>
  <si>
    <t>1652/QĐ-UBND ngày 08/8/2016</t>
  </si>
  <si>
    <t>2.297 m</t>
  </si>
  <si>
    <t>2024/QĐ-UBND ngày 21/9/2016</t>
  </si>
  <si>
    <t>6.961 m</t>
  </si>
  <si>
    <t>2348/QĐ-UBND ngày 27/10/2016</t>
  </si>
  <si>
    <t>3.076 m</t>
  </si>
  <si>
    <t>2232/QĐ-UBND ngày 14/10/2016</t>
  </si>
  <si>
    <t>2.310 m</t>
  </si>
  <si>
    <t>1837/QĐ-UBND ngày 25/8/2016</t>
  </si>
  <si>
    <t>6.717 m</t>
  </si>
  <si>
    <t>1838/QĐ-UBND ngày 25/8/2016</t>
  </si>
  <si>
    <t>2.614 m</t>
  </si>
  <si>
    <t>1541/QĐ-UBND ngày 27/7/2016</t>
  </si>
  <si>
    <t>1.100 m</t>
  </si>
  <si>
    <t>1.942 m</t>
  </si>
  <si>
    <t>2372/QĐ-UBND ngày 28/10/2016</t>
  </si>
  <si>
    <t>Đường nối Cụm công nghiệp Tân Quang với Quốc lộ 5 (đoạn từ đường trục chính cụm Công nghiệp Tân Quang đến Công ty cổ phần cơ khí xây dựng công trình I)</t>
  </si>
  <si>
    <t>700 m</t>
  </si>
  <si>
    <t>2375/QĐ-UBND ngày 28/10/2016</t>
  </si>
  <si>
    <t>1.110 m</t>
  </si>
  <si>
    <t>2403/QĐ-UBND ngày 31/10/2016</t>
  </si>
  <si>
    <t>Y TẾ</t>
  </si>
  <si>
    <t>Xây dựng hạ tầng Trung tâm y tế huyện Khoái Châu</t>
  </si>
  <si>
    <t>666/QĐ-UBND ngày 30/3/2016</t>
  </si>
  <si>
    <t>1.112 m2</t>
  </si>
  <si>
    <t>2327/QĐ-UBND ngày 27/10/2016</t>
  </si>
  <si>
    <t>GIÁO DỤC VÀ ĐÀO TẠO; KHOA HỌC CÔNG NGHỆ VÀ MÔI TRƯỜNG</t>
  </si>
  <si>
    <t xml:space="preserve">Tăng cường năng lực kiểm định, thử nghiệm của Trung tâm Kỹ thuật Tiêu chuẩn đo lường chất lượng tỉnh Hưng Yên </t>
  </si>
  <si>
    <t>1.394 m2</t>
  </si>
  <si>
    <t>Nhà lớp học bộ môn và các hạng mục phụ trợ trường THPT Phạm Ngũ Lão</t>
  </si>
  <si>
    <t>1.320 m2</t>
  </si>
  <si>
    <t>2328/QĐ-UBND ngày 27/10/2016</t>
  </si>
  <si>
    <t>Nhà lớp học 3 tầng, 12 phòng Trường THPT Yên Mỹ</t>
  </si>
  <si>
    <t>2078/QĐ-UBND ngày 29/9/2016</t>
  </si>
  <si>
    <t>965 m2</t>
  </si>
  <si>
    <t>2369/QĐ-UBND ngày 31/10/2016</t>
  </si>
  <si>
    <t>Trường Tiểu học Tân Việt</t>
  </si>
  <si>
    <t>1.168 m2</t>
  </si>
  <si>
    <t xml:space="preserve">2376/QĐ-UBND ngày 28/10/2016 </t>
  </si>
  <si>
    <t>1.772 m2</t>
  </si>
  <si>
    <t>2368/QĐ-UBND ngày 31/10/2016</t>
  </si>
  <si>
    <t>VĂN HOÁ, THỂ THAO VÀ DU LỊCH</t>
  </si>
  <si>
    <t>Hạ tầng kỹ thuật Khu di tích Hải Thượng Lãn Ông</t>
  </si>
  <si>
    <t>3203/QĐ-UBND ngày 10/12/2004</t>
  </si>
  <si>
    <t>Dự án đầu tư xây dựng Bến cảng đón khách trên sông Hồng, tỉnh Hưng Yên</t>
  </si>
  <si>
    <t>Bảo tồn, tôn tạo quần thể di tích Phố Hiến giai đoạn 2 (Hạng mục: Đền thờ Lạc Long Quân)</t>
  </si>
  <si>
    <t>Dự án đầu tư xây dựng công trình Nhà văn hóa huyện Kim Động</t>
  </si>
  <si>
    <t>Nhà văn hóa huyện Tiên Lữ</t>
  </si>
  <si>
    <t>2356/QĐ-UBND ngày 28/10/2016</t>
  </si>
  <si>
    <t>Cải tạo, sửa chữa Đài Phát thanh và Truyền hình tỉnh Hưng Yên</t>
  </si>
  <si>
    <t>852/QĐ-UBND ngày 04/5/2016</t>
  </si>
  <si>
    <t>1132/QĐ-UBND ngày 14/6/2016</t>
  </si>
  <si>
    <t xml:space="preserve">Cải tạo, mở rộng nhà làm việc 3 tầng, kho tàng tạm giữ tang vật vi phạm hành chính Chi cục Quản lý thị trường tỉnh </t>
  </si>
  <si>
    <t>Trụ sở làm việc Ban Quản lý các khu công nghiệp tỉnh Hưng Yên</t>
  </si>
  <si>
    <t>3.380 m2</t>
  </si>
  <si>
    <t>Cải tạo, sửa chữa đơn nguyên NLV 3 tầng phía trước và cổng hàng rào- Thanh tra tỉnh</t>
  </si>
  <si>
    <t>2017-2018</t>
  </si>
  <si>
    <t>2058/QĐ-UBND ngày 26/9/2016</t>
  </si>
  <si>
    <t xml:space="preserve">Cải tạo, sửa chữa trụ sở làm việc Sở Khoa học và Công nghệ - Chi cục Tiêu chuẩn đo lường chất lượng </t>
  </si>
  <si>
    <t>2059/QĐ-UBND ngày 26/9/2016</t>
  </si>
  <si>
    <t>Cải tạo, sửa chữa trụ sở làm việc Sở Lao động, Thương binh và Xã hội</t>
  </si>
  <si>
    <t>2353/QĐ-UBND ngày 28/10/2016</t>
  </si>
  <si>
    <t>Cải tạo, sửa chữa, bảo tồn công trình Nhà thành, thành phố Hưng Yên</t>
  </si>
  <si>
    <t>2402/QĐ-UBND ngày 31/10/2016</t>
  </si>
  <si>
    <t>Cải tạo, xây dựng hợp khối Nhà khách Tỉnh ủy</t>
  </si>
  <si>
    <t>2400/QĐ-UBND ngày 31/10/2016</t>
  </si>
  <si>
    <t>Mở rộng trụ sở làm việc Sở Giáo dục và Đào tạo</t>
  </si>
  <si>
    <t>908 m2</t>
  </si>
  <si>
    <t>2326/QĐ-UBND ngày 27/10/2016</t>
  </si>
  <si>
    <t>Dự án Ban CHQS huyện Khoái Châu/Bộ CHQS tỉnh Hưng Yên</t>
  </si>
  <si>
    <t>Hạ tầng kỹ thuật Doanh trại cơ quan Bộ Chỉ huy quân sự tỉnh (giai đoạn 3)</t>
  </si>
  <si>
    <t>ĐỐI ỨNG DỰ ÁN THUỘC CHƯƠNG TRÌNH MỤC TIÊU CỦA CHÍNH PHỦ</t>
  </si>
  <si>
    <t>4.292 m</t>
  </si>
  <si>
    <t>Đầu tư cải tạo, nâng cấp và xây dựng mới cơ sở hạ tầng trung tâm giống cây trồng, vật nuôi tỉnh Hưng Yên</t>
  </si>
  <si>
    <t>672/QĐ-UBND ngày 30/3/2016</t>
  </si>
  <si>
    <t>2367/QĐ-UBND ngày 28/10/2016</t>
  </si>
  <si>
    <t>Dự án cải tạo, nâng cấp ĐT.387 (Lương Tài – Bãi Sậy)</t>
  </si>
  <si>
    <t>H. VL; MH; ÂT</t>
  </si>
  <si>
    <t>15.699 m</t>
  </si>
  <si>
    <t>2277/QĐ-UBND ngày 21/10/2016</t>
  </si>
  <si>
    <t>Đầu tư nâng cấp, mở rộng và mua sắm trang thiết bị y tế Bệnh viện Y học cổ truyền tỉnh Hưng Yên</t>
  </si>
  <si>
    <t>200 giường</t>
  </si>
  <si>
    <t>2278/QĐ-UBND ngày 21/10/2016</t>
  </si>
  <si>
    <t>1.803 m2</t>
  </si>
  <si>
    <t>2279/QĐ-UBND ngày 21/10/2016</t>
  </si>
  <si>
    <t>Nâng cấp đường dọc sông, kè chống sạt lở và nạo vét sông Cầu Treo, huyện Yên Mỹ</t>
  </si>
  <si>
    <t>Tiêu 2.153 ha; tưới 5.804 ha</t>
  </si>
  <si>
    <t>2273/QĐ-UBND ngày 21/10/2016</t>
  </si>
  <si>
    <t>Trung tâm tích hợp dữ liệu và đảm bảo kết nối các hệ thống công nghệ thông tin tỉnh Hưng Yên</t>
  </si>
  <si>
    <t xml:space="preserve">Tỉnh Hưng Yên </t>
  </si>
  <si>
    <t>2391/QĐ-UBND ngày 31/10/2016</t>
  </si>
  <si>
    <t>H. TL; PC; KĐ; VG; TPHY.</t>
  </si>
  <si>
    <t>4.600 m</t>
  </si>
  <si>
    <t>2016 - 2017</t>
  </si>
  <si>
    <t>1719/QĐ-UBND ngày 16/8/2016</t>
  </si>
  <si>
    <t>Đường GTNT xã Đại Tập, huyện Khoái Châu (Điểm đầu từ ao nhà Thờ; điểm cuối tiếp giáp Nghĩa trang thôn Ninh Tập)</t>
  </si>
  <si>
    <t>Đường GTNT xã Phú Thịnh, huyện Kim Động (Điểm đầu từ nhà ông Hùng - đội 8; điểm cuối ngã ba đê bối giáp Sông Hồng)</t>
  </si>
  <si>
    <t>Đường GTNT xã Quảng Châu, thành phố Hưng Yên (Điểm đầu tiếp giáp đường ngõ xóm 10, thôn 5; điểm cuối đến hướng đi thôn 6)</t>
  </si>
  <si>
    <t>Đường GTNT xã Thụy Lôi, huyện Tiên Lữ (Điểm đầu từ chợ Xuôi; điểm cuối nhà ông Ngữ - thôn Thụy Dương)</t>
  </si>
  <si>
    <t>Đường GTNT xã Nguyên Hòa, huyện Phù Cừ (Điểm đầu từ nhà ông Chử; điểm cuối nhà ông Trị - thôn Sỹ Quý)</t>
  </si>
  <si>
    <t>Mã số dự án đầu tư</t>
  </si>
  <si>
    <t>Quyết định
đầu tư</t>
  </si>
  <si>
    <t>Kế hoạch vốn năm 2018</t>
  </si>
  <si>
    <t>TMĐT</t>
  </si>
  <si>
    <t>Tổng số vốn</t>
  </si>
  <si>
    <t>Nguồn thu tiền SD đất</t>
  </si>
  <si>
    <t>Thanh toán nợ XDCB và đầu tua các dự án hoàn thành còn thiếu vốn</t>
  </si>
  <si>
    <t xml:space="preserve">Dự án chuyển tiếp </t>
  </si>
  <si>
    <t xml:space="preserve">Dự án khởi công mới </t>
  </si>
  <si>
    <t>Dự phòng (10%)</t>
  </si>
  <si>
    <t xml:space="preserve"> CÂN ĐỐI = (I) - (II)</t>
  </si>
  <si>
    <t xml:space="preserve"> PHƯƠNG ÁN CHI TIẾT</t>
  </si>
  <si>
    <t>TRẢ NỢ NGÂN HÀNG PHÁT TRIỂN</t>
  </si>
  <si>
    <t xml:space="preserve"> H. ÂT</t>
  </si>
  <si>
    <t>Dự án hệ thống cấp nước, thoát nước thị trấn Ân Thi, huyện Ân Thi</t>
  </si>
  <si>
    <t xml:space="preserve">1450/QĐ-UBND ngày 24/8/2011 </t>
  </si>
  <si>
    <t>Dự án Phát triển toàn diện kinh tế xã hội các đô thị Việt Trì, Hưng Yên và Đồng Đăng - hợp phần dự án tại TP Hưng Yên</t>
  </si>
  <si>
    <t>2012-2016</t>
  </si>
  <si>
    <t>2381/QĐ-UBND ngày 30/12/2011</t>
  </si>
  <si>
    <t>CHUẨN BỊ ĐẦU TƯ GĐ 2016-2020</t>
  </si>
  <si>
    <t xml:space="preserve">2587/QĐ-UBND ngày 26/9/2017 </t>
  </si>
  <si>
    <t xml:space="preserve">Trả nợ XDCB các dự án hoàn thành </t>
  </si>
  <si>
    <t>Các công trình trên sông Đống Lỗ-Tính Linh</t>
  </si>
  <si>
    <t>Xử lý cấp bách khu vực sạt lở do mưa lũ gây ra tại xã Thắng Lợi, huyện Văn Giang</t>
  </si>
  <si>
    <t>2211/QĐ-UBND ngày 21/12/2012; 1995/QĐ-UBND ngày 22/10/2013</t>
  </si>
  <si>
    <t>Xây dựng khu di dân tái định cư vùng nguy cơ sạt lở Văn Nhuệ, huyện Ân Thi (giai đoạn 2)- HM: Đền bù GPMB</t>
  </si>
  <si>
    <t>911/QĐ-UBND ngày 31/05/2011</t>
  </si>
  <si>
    <t>Dự án đầu tư xây dựng trạm bơm Vinh Quang, huyện Mỹ Hào</t>
  </si>
  <si>
    <t>328 ha</t>
  </si>
  <si>
    <t>2020/QĐ-UBND ngày 15/10/2010</t>
  </si>
  <si>
    <t xml:space="preserve">1544/QĐ-UBND ngày 26/07/2010 2117/QĐ-UBND ngày 12/11/2013 </t>
  </si>
  <si>
    <t>Dự án chuyển tiếp</t>
  </si>
  <si>
    <t>Dự án đầu tư xây dựng công trình cải tạo, nâng cấp trạm bơm Phan Đình Phùng, huyện Mỹ Hào</t>
  </si>
  <si>
    <t>Dự án đầu tư xây dựng công trình Trạm bơm Văn Phú B, huyện Mỹ Hào, tỉnh Hưng Yên (Giai đoạn 2)</t>
  </si>
  <si>
    <t>480 ha</t>
  </si>
  <si>
    <t>1748/QĐ-UBND ngày 17/10/2011</t>
  </si>
  <si>
    <t xml:space="preserve">10 máy 2.500; 7 máy 3.700 </t>
  </si>
  <si>
    <t>2684/QĐ-UBND ngày 31/12/2007</t>
  </si>
  <si>
    <t>Tăng cường năng lực sản xuất hạt giống lúa chất lượng cao tại Xí nghiệp giống cây trồng Phù Cừ và Xí nghiệp giống cây trồng Tam Thiên Mẫu</t>
  </si>
  <si>
    <t>Công trình Trạm bơm không ống cột nước thấp tưới cấp nguồn và tiêu Đầm Sen, huyện Yên Mỹ</t>
  </si>
  <si>
    <t>02 tổ máy HĐ 4000-0,2-30kw</t>
  </si>
  <si>
    <t>2910/QĐ-UBND ngày 31/10/2017</t>
  </si>
  <si>
    <t>Trạm bơm không ống cột nước thấp tưới cấp nguồn và tiêu Cống Bún, huyện Ân Thi</t>
  </si>
  <si>
    <t>2682/QĐ-UBND ngày 11/10/2017</t>
  </si>
  <si>
    <t>Đầu tư xây dựng Trạm bơm không ống cột nước thấp tưới cấp nguồn và tiêu Bích Tràng, huyện Ân Thi</t>
  </si>
  <si>
    <t>2683/QĐ-UBND ngày 11/10/2017</t>
  </si>
  <si>
    <t>Công trình Trạm bơm không ống cột nước thấp tưới cấp nguồn và tiêu Võng Phan, huyện Phù Cừ</t>
  </si>
  <si>
    <t>H. TL; PC</t>
  </si>
  <si>
    <t>02 máy 4000-0,2-30kw; 02 máy 6000-0,2-45kw</t>
  </si>
  <si>
    <t>2681/QĐ-UBND ngày 11/10/2017</t>
  </si>
  <si>
    <t>Công trình Trạm bơm không ống cột nước thấp  tiêu và cấp nguồn Cửa Gàn, thành phố Hưng Yên</t>
  </si>
  <si>
    <t>06 tổ máy HĐ 4000-0,2-33kw</t>
  </si>
  <si>
    <t>2909/QĐ-UBND ngày 31/10/2017</t>
  </si>
  <si>
    <t>Dự án khởi công mới</t>
  </si>
  <si>
    <t>Trạm bơm Văn Giang B, huyện Văn Giang</t>
  </si>
  <si>
    <t>420/QĐ-UBND ngày 19/02/2016</t>
  </si>
  <si>
    <t>Đầu tư xây dựng trạm bơm Cảnh Lâm, huyện Yên Mỹ</t>
  </si>
  <si>
    <t>05 máy HLN 2500- 6-55kw</t>
  </si>
  <si>
    <t>52/QĐ-UBND ngày 09/01/2017</t>
  </si>
  <si>
    <t>Dự án hoàn thành</t>
  </si>
  <si>
    <t>1149/QĐ-UBND ngày 06/9/2010; 1777/QĐ-UBND ngày 30/10/2014</t>
  </si>
  <si>
    <t>Đường chở vật liệu, phục vụ dân sinh và kết hợp làm đường cứu hộ, cứu nạn từ cảng sông Hồng ra QL.38B, thành phố Hưng Yên</t>
  </si>
  <si>
    <t>568/QĐ-UBND ngày 17/3/2010</t>
  </si>
  <si>
    <t>568/QĐ-UBND ngày 17/3/2010; 1709/QĐ-UBND ngày 17/10/2014</t>
  </si>
  <si>
    <t>Đường vào khu chất thải Đại Đồng, huyện Văn Lâm</t>
  </si>
  <si>
    <t>Đường cạnh cụm dệt may- khu công nghiệp Phố Nối B</t>
  </si>
  <si>
    <t>H.Yên Mỹ</t>
  </si>
  <si>
    <t xml:space="preserve">Dự án đầu tư cải tạo, nâng cấp tuyến đường 205 (đoạn từ Km15-Km18) huyện Khoái Châu (giai đoạn 1) </t>
  </si>
  <si>
    <t>722/QĐ-UBND ngày 14/4/2009</t>
  </si>
  <si>
    <t>Xây dựng cầu Như Phượng Hạ, xã Long Hưng</t>
  </si>
  <si>
    <t>8,5m x 18,7m</t>
  </si>
  <si>
    <t>1890/QĐ-UBND ngày 11/10/2013</t>
  </si>
  <si>
    <t>Cải tạo, sửa chữa Đường ĐH.14, huyện Văn Lâm</t>
  </si>
  <si>
    <t>2,7 Km</t>
  </si>
  <si>
    <t>1338/QĐ-UBND ngày 11/4/2014</t>
  </si>
  <si>
    <t>Cải tạo, nâng cấp đường 201 huyện Phù Cừ đoạn Km12+860 - Km14+00 và dự án Xây dựng mặt đường và an toàn giao thông đường 201 huyện Phù Cừ, đoạn Km12+860 - Km14+00</t>
  </si>
  <si>
    <t>1.140m</t>
  </si>
  <si>
    <t>1409/QĐ-UBND ngày 03/10/2012; 5799/QĐ-UBND ngày 24/10/2013; 5961/QĐ-UBND ngày 26/11/2013; 1519/QĐ-UBND ngày 25/4/2014</t>
  </si>
  <si>
    <t>Cải tạo, nâng cấp đường GTNT thôn Cao, xã Bảo Khê, thành phố Hưng Yên</t>
  </si>
  <si>
    <t>Tp.HY</t>
  </si>
  <si>
    <t>606 m</t>
  </si>
  <si>
    <t>3860/QĐ-UBND ngày 28/10/2015</t>
  </si>
  <si>
    <t>Đường vào khu Công nghiệp phía nam, Thị trấn Lương Bằng, huyện Kim động</t>
  </si>
  <si>
    <t>Đường và cống TN</t>
  </si>
  <si>
    <t>1018/QĐ-UBND ngày 19/6/2013</t>
  </si>
  <si>
    <t>Xây dựng cầu Âu Thuyền trên đường 38B, huyện Kim Động</t>
  </si>
  <si>
    <t>8m x 30,1m</t>
  </si>
  <si>
    <t>1518/QĐ-UBND ngày 11/9/2014</t>
  </si>
  <si>
    <t>Cầu và đường dẫn</t>
  </si>
  <si>
    <t>Cầu Bến trên đường ĐH.203B, địa phận xã Lệ Xá, huyện Tiên Lữ</t>
  </si>
  <si>
    <t>2229/QĐ-UBND ngày 30/10/2010; 452/QĐ-UBND ngày 29/02/2016</t>
  </si>
  <si>
    <t>Cải tạo nâng cấp đường cứu hộ cứu nạn đê bối sông Luộc xã Tống Trân, huyện Phù Cừ</t>
  </si>
  <si>
    <t>Hỗ trợ Dự án đầu tư xây dựng đường trục trung tâm đô thị Mỹ Hào, huyện Mỹ Hào giai đoạn I</t>
  </si>
  <si>
    <t>1303/QĐ-UBND ngày 29/8/2013</t>
  </si>
  <si>
    <t xml:space="preserve"> 502/QĐ-UBND ngày 02/3/2010 </t>
  </si>
  <si>
    <t>Cải tạo, nâng cấp đường 205D (đoạn từ Km11+968 đến Km14+100)</t>
  </si>
  <si>
    <t>2.132 m</t>
  </si>
  <si>
    <t>3306/QĐ-UBND ngày 27/9/2012</t>
  </si>
  <si>
    <t>2175/QĐ-UBND ngày 10/10/2016</t>
  </si>
  <si>
    <t>Đầu tư xây dựng công trình Cải tạo, nâng cấp đường ĐH.26 (Long Hưng - Liên Nghĩa), huyện Văn Giang</t>
  </si>
  <si>
    <t>Cải tạo, nâng cấp đường ĐH.19, huyện Văn Lâm (đoạn từ Km5+400 đến Km7+000)</t>
  </si>
  <si>
    <t>Cải tạo, nâng cấp ĐH.15 đoạn Km4+500- Km7+050, huyện Văn Lâm</t>
  </si>
  <si>
    <t>Cải tạo, nâng cấp đường ĐH.12B (đoạn từ Km0+000 đến Km0+610 và từ Km2+260 đến Km3+920), huyện Văn Lâm</t>
  </si>
  <si>
    <t>Cải tạo, nâng cấp đường ĐH.30, huyện Mỹ Hào</t>
  </si>
  <si>
    <t>Cải tạo, nâng cấp đường ĐH.42 đoạn Km4+800 – Km7+300, huyện Yên Mỹ</t>
  </si>
  <si>
    <t>Dự án đầu tư xây dựng công trình Cải tạo, nâng cấp đường ĐH.53 đoạn Km0+000 – Km2+400, huyện Khoái Châu</t>
  </si>
  <si>
    <t>Cải tạo, nâng cấp đường ĐH.73, huyện Kim Động</t>
  </si>
  <si>
    <t>Cải tạo, nâng cấp đường ĐH.60, huyện Kim Động</t>
  </si>
  <si>
    <t>Đầu tư xây dựng công trình Cải tạo, nâng cấp đường ĐH.82 đoạn từ cầu Bến (6+440) - cầu Quán Thu (Km8+750)</t>
  </si>
  <si>
    <t>Đầu tư xây dựng công trình Cải tạo, nâng cấp đường ĐH.64 qua địa bàn huyện Phù Cừ</t>
  </si>
  <si>
    <t>Đầu tư xây dựng công trình Cải tạo, nâng cấp đường ĐH.80 đoạn Km0+000 – Km2+620</t>
  </si>
  <si>
    <t>Đầu tư xây dựng đường quy hoạch số 4 thị trấn Yên Mỹ, huyện Yên Mỹ, giai đoạn 1</t>
  </si>
  <si>
    <t>Đoạn tuyến nối ĐT.379 với QL.39 và đường ô tô cao tốc Hà Nội - Hải Phòng, huyện Khoái Châu</t>
  </si>
  <si>
    <t>Đầu tư xây dựng công trình đường quy hoạch số 1, huyện Yên Mỹ</t>
  </si>
  <si>
    <t>1.200 m</t>
  </si>
  <si>
    <t>1231/QĐ-UBND ngày 28/4/2017</t>
  </si>
  <si>
    <t>Cải tạo, nâng cấp đường liên xã Hưng Long - Ngọc Lâm, huyện Mỹ Hào</t>
  </si>
  <si>
    <t>2.400 m</t>
  </si>
  <si>
    <t>1559/QĐ-UBND ngày 02/6/2017</t>
  </si>
  <si>
    <t>Đầu tư xây dựng công trình cải tạo, nâng cấp đường ĐH.31 và đoạn đầu tuyến ĐH.30, huyện Mỹ Hào</t>
  </si>
  <si>
    <t>3.500 m</t>
  </si>
  <si>
    <t>1134/QĐ-UBND ngày 12/4/2017</t>
  </si>
  <si>
    <t>Cải tạo, nâng cấp đường huyện ĐH. 82 kéo dài (đoạn từ điểm đầu đường ĐH.82 huyện Phù Cừ đến giao với đường ĐT.376 huyện Ân Thi)</t>
  </si>
  <si>
    <t>2335/QĐ-UBND ngày 27/10/2016; 2669/QĐ-UBND ngày 10/10/2017</t>
  </si>
  <si>
    <t>Cải tạo, nâng cấp đường ĐH.87 huyện Phù Cừ đoạn từ QL.38B (Km0+000) - ĐT.386 (Km4+100)</t>
  </si>
  <si>
    <t>4.100 m</t>
  </si>
  <si>
    <t>2826/QĐ-UBND ngày 25/10/2017</t>
  </si>
  <si>
    <t>Cải tạo, nâng cấp đường ĐH.58, huyện Khoái Châu</t>
  </si>
  <si>
    <t>3.600 m</t>
  </si>
  <si>
    <t>2880/QĐ-UBND ngày 30/10/2017</t>
  </si>
  <si>
    <t>Cải tạo, nâng cấp đường trục trung tâm thị trấn Ân Thi, huyện Ân Thi</t>
  </si>
  <si>
    <t>1.580 m</t>
  </si>
  <si>
    <t>475/QĐ-UBND ngày 29/02/2016</t>
  </si>
  <si>
    <t>Xây dựng cầu Cáp trên ĐH.82, huyện Phù Cừ</t>
  </si>
  <si>
    <t>21m x 8m</t>
  </si>
  <si>
    <t>1987/QĐ-UBND ngày 14/7/2017</t>
  </si>
  <si>
    <t>Đầu tư xây dựng công trình đường trục xã Hùng Cường (đoạn từ nhà ông Hoàng thôn Phượng Hoàng đến nhà bà Thắm, thôn Cao Xá)</t>
  </si>
  <si>
    <t xml:space="preserve">TPHY </t>
  </si>
  <si>
    <t>1.750 m</t>
  </si>
  <si>
    <t>2473/QĐ-UBND ngày 08/9/2017</t>
  </si>
  <si>
    <t>Đầu tư xây dựng công trình cải tạo, nâng cấp ĐH.24 huyện Văn Giang (đoạn từ K0+00 đến K2+800 và đoạn từ Km4+900 đến Km7+100)</t>
  </si>
  <si>
    <t>5.000 m</t>
  </si>
  <si>
    <t>2848/QĐ-UBND ngày 27/10/2017</t>
  </si>
  <si>
    <t>Đầu tư xây dựng công trình cải tạo, nâng cấp đường ĐH.15, huyện Văn Lâm (đoạn từ Km4+216-Km9+260 theo lý trình mới)</t>
  </si>
  <si>
    <t>5.044 m</t>
  </si>
  <si>
    <t>2677/QĐ-UBND ngày 11/10/2017</t>
  </si>
  <si>
    <t>Đầu tư xây dựng công trình đường nối Khu di tích quốc gia Chùa Nôm - Hưng Yên với cụm di tích quốc gia Kinh Dương Vương - Bắc Ninh (trên địa phận tỉnh Hưng Yên)</t>
  </si>
  <si>
    <t>1807/QĐ-UBND ngày 23/6/2017</t>
  </si>
  <si>
    <t>Đầu tư xây dựng công trình cải tạo, nâng cấp ĐT.383, huyện Khoái Châu đoạn K0+00 (QL.39) - Km 4+500 (giao với ĐH.57)</t>
  </si>
  <si>
    <t>4.500 m</t>
  </si>
  <si>
    <t>2887/QĐ-UBND ngày 30/10/2017</t>
  </si>
  <si>
    <t xml:space="preserve">Đầu tư xây dựng công trình cải tạo, nâng cấp ĐH.64, huyện Ân Thi </t>
  </si>
  <si>
    <t>3.850 m</t>
  </si>
  <si>
    <t>2741/QĐ-UBND ngày 18/10/2017</t>
  </si>
  <si>
    <t>Đầu tư xây dựng công trình cải tạo, nâng cấp ĐH.72, ĐH 74 huyện Kim Động</t>
  </si>
  <si>
    <t>10.000 m</t>
  </si>
  <si>
    <t>2886/QĐ-UBND ngày 30/10/2017</t>
  </si>
  <si>
    <t>Đầu tư xây dựng công trình cải tạo, nâng cấp đường ĐH.92 đoạn từ Km0+385 đến Km5+100, huyện Tiên Lữ</t>
  </si>
  <si>
    <t>4.715 m</t>
  </si>
  <si>
    <t>2877/QĐ-UBND ngày 30/10/2017</t>
  </si>
  <si>
    <t>Cải tạo, nâng cấp các tuyến đường trục trung tâm phường Lam Sơn, thành phố Hưng Yên</t>
  </si>
  <si>
    <t>930 m</t>
  </si>
  <si>
    <t>2608/QĐ-UBND ngày 27/9/2017</t>
  </si>
  <si>
    <t>Cải tạo, nâng cấp ĐH.59B, huyện Khoái Châu</t>
  </si>
  <si>
    <t>3.800 m</t>
  </si>
  <si>
    <t>2827QĐ-UBND ngày 25/10/2017</t>
  </si>
  <si>
    <t>Đầu tư xây dựng công trình cầu Hồng Tiến tại Km8+920 trên ĐT.384 (đường 204 cũ)</t>
  </si>
  <si>
    <t>24m x 12m</t>
  </si>
  <si>
    <t>2175/QĐ-UBND ngày 01/8/2017</t>
  </si>
  <si>
    <t>Đầu tư xây dựng công trình nâng cấp, mở rộng đường gom (bên phải) đường cao tốc Hà Nội - Hải Phòng (đoạn từ đường nối đường cao tốc Hà Nội - Hải Phòng với đường cao tốc cầu Giẽ - Ninh Bình đến giao với ĐT.376)</t>
  </si>
  <si>
    <t>H. YM; ÂT</t>
  </si>
  <si>
    <t>5.400 m</t>
  </si>
  <si>
    <t>2504/QĐ-UBND ngày 13/9/2017</t>
  </si>
  <si>
    <t>Cải tạo, nâng cấp ĐH.53, huyện Kim Động</t>
  </si>
  <si>
    <t>1.400 m</t>
  </si>
  <si>
    <t>2843/QĐ-UBND ngày 27/10/2017</t>
  </si>
  <si>
    <t xml:space="preserve">Đầu tư xây dựng công trình đường nối khu A, B Cụm Công nghiệp Tân Quang với quốc lộ 5, huyện Văn Lâm </t>
  </si>
  <si>
    <t>2878/QĐ-UBND ngày 30/10/2017</t>
  </si>
  <si>
    <t>Đầu tư xây dựng công trình cải tạo, nâng cấp đường Trục xã Quảng Châu (đoạn từ đường Dương Hữu Miên đến khu di tích đền Trần Mã Châu)</t>
  </si>
  <si>
    <t>1.950 m</t>
  </si>
  <si>
    <t>2247/QĐ-UBND ngày 09/8/2017</t>
  </si>
  <si>
    <t>Đầu tư xây dựng công trình cầu Ba Đông trên đường ĐH.81, huyện Phù Cừ</t>
  </si>
  <si>
    <t>58,2m x 7m</t>
  </si>
  <si>
    <t>2742/QĐ-UBND ngày 18/10/2017</t>
  </si>
  <si>
    <t>Đầu tư xây dựng công trình đường quy hoạch số 4, huyện Yên Mỹ (giai đoạn II)</t>
  </si>
  <si>
    <t>900 m</t>
  </si>
  <si>
    <t>2870/QĐ-UBND ngày 30/10/2017</t>
  </si>
  <si>
    <t>Cải tạo, nâng cấp đường ĐH.99 (đoạn từ UBND xã Cương Chính đến giao với ĐT.378)</t>
  </si>
  <si>
    <t>1417/QĐ-UBND ngày 24/5/2017</t>
  </si>
  <si>
    <t>Đầu tư xây dựng công trình đường trong Cụm Công nghiệp Tân Quang, huyện Văn Lâm (đoạn từ Công ty EVERPIA TSC đến Công ty Hữu Nghị)</t>
  </si>
  <si>
    <t>1.1.36 m</t>
  </si>
  <si>
    <t>2740/QĐ-UBND ngày 18/10/2017</t>
  </si>
  <si>
    <t xml:space="preserve">Trả nợ XDCB dự án hoàn thành </t>
  </si>
  <si>
    <t>Cải tạo, nâng cấp, mở rộng Bệnh viện Y học cổ truyền tỉnh</t>
  </si>
  <si>
    <t>2149/QĐ-UBD ngày 29/10/2010</t>
  </si>
  <si>
    <t>Nâng cấp, mở rộng Bệnh viện Đa khoa tỉnh Hưng Yên (HM: Sân đường bê tông, bồn hoa (giai đoạn I); tường rào còn lại phía đông; Sân đường nội bộ + rãnh thoát nước khu vực nhà KTNV, Khoa da liễu, truyền nhiễm và nhà điều trị bệnh nhân 3 tầng; Đơn nguyên B và hành lang cầu</t>
  </si>
  <si>
    <t>2004-2008</t>
  </si>
  <si>
    <t>1414/QĐ-UB ngày 20/8/1999; 2157/QĐ-UB ngày 20/9/2002; 2496/QĐ-UB ngày 29/10/2002</t>
  </si>
  <si>
    <t>Nhà làm việc Trung tâm Giám định Y khoa tỉnh</t>
  </si>
  <si>
    <t>1898/QĐ-UBND ngày 14/10/2013</t>
  </si>
  <si>
    <t>Cải tạo, nâng cấp Trung tâm y tế huyện Văn Giang</t>
  </si>
  <si>
    <t>85 giường</t>
  </si>
  <si>
    <t>769/QĐ-UBND ngày 21/4/2009</t>
  </si>
  <si>
    <t>769/QĐ-UBND ngày 21/4/2009; 1748/QĐ-UBND ngày 24/10/2014</t>
  </si>
  <si>
    <t>Trụ sở làm việc và phòng khám- Ban Bảo vệ chăm sóc sức khỏe cán bộ tỉnh</t>
  </si>
  <si>
    <t>1890 m2</t>
  </si>
  <si>
    <t>1365/QĐ-UBND ngày 26/7/2012</t>
  </si>
  <si>
    <t>Xây dựng Nhà điều trị - Trung tâm phòng chống HIV/AIDS tỉnh Hưng Yên</t>
  </si>
  <si>
    <t>3686 m2</t>
  </si>
  <si>
    <t>947/QĐ-UBND ngày 07/6/2011</t>
  </si>
  <si>
    <t>Xây dựng và mua sắm trang thiết bị y tế, Bệnh viện Sản - Nhi tỉnh Hưng Yên</t>
  </si>
  <si>
    <t>300 giường</t>
  </si>
  <si>
    <t>1108/QĐ-UBND ngày 13/7/2011; 275/QĐ-UBND ngày 24/2/2014</t>
  </si>
  <si>
    <t>Xây dựng Trung tâm Y tế huyện Phù Cừ</t>
  </si>
  <si>
    <t>1032/QĐ-UBND ngày 21/5/2009</t>
  </si>
  <si>
    <t>580 m2</t>
  </si>
  <si>
    <t>Nhà khoa Kiểm soát nhiễm khuẩn, phòng vật tư thiết bị y tế Bệnh viện đa khoa tỉnh</t>
  </si>
  <si>
    <t>Đường dây và trạm biến áp 1250 kVA-22/0,4 kV Bệnh viện đa khoa Phố Nối</t>
  </si>
  <si>
    <t>2128/QĐ-UBND  ngày 27/7/2017</t>
  </si>
  <si>
    <t>Trụ sở làm việc Trung tâm Pháp y tỉnh Hưng Yên (giai đoạn I)</t>
  </si>
  <si>
    <t>2864/QĐ-UBND ngày 30/10/2017</t>
  </si>
  <si>
    <t>Trường THPT Nguyễn Trung Ngạn, huyện Ân Thi (HM: Cải tạo nhà lớp học 2 tầng)</t>
  </si>
  <si>
    <t>2301/QĐ-SKHĐT ngày 06/10/2008</t>
  </si>
  <si>
    <t>Trường THPT Nguyễn Trung Ngạn, huyện Ân Thi (HM: Công trình phụ trợ)</t>
  </si>
  <si>
    <t>1789/QĐ-SKHĐT ngày 08/9/2009</t>
  </si>
  <si>
    <t>Nhà lớp học bộ môn Trường THPT Phù Cừ</t>
  </si>
  <si>
    <t>1.210 m2</t>
  </si>
  <si>
    <t>2029/QĐ-UBND ngày 24/10/2013</t>
  </si>
  <si>
    <t>2094/QĐ-UBND ngày 26/10/2010</t>
  </si>
  <si>
    <t>Trường THPT Minh Châu GĐ1 (HM: Đường dây và TBA 50KVA 35(22)/0,4KV)</t>
  </si>
  <si>
    <t>1624/QĐ-UBND ngày 28/8/2008</t>
  </si>
  <si>
    <t>Xây dựng Trung tâm Kỹ thuật tổng hợp hướng nghiệp thành phố Hưng Yên</t>
  </si>
  <si>
    <t xml:space="preserve">8.033 m2 </t>
  </si>
  <si>
    <t>325/QĐ-UBND ngày 09/3/2012</t>
  </si>
  <si>
    <t>Nhà lớp học lý thuyết Trường THPT Yên Mỹ</t>
  </si>
  <si>
    <t>9 phòng</t>
  </si>
  <si>
    <t>1860/QĐ-UBND ngày 24/10/2012</t>
  </si>
  <si>
    <t>Nhà bộ môn và phục vụ học tập, một số công trình phụ trợ Trường THPT Văn Giang</t>
  </si>
  <si>
    <t>1.680 m2</t>
  </si>
  <si>
    <t>1819/QĐ-UBND ngày 28/10/2011</t>
  </si>
  <si>
    <t>Nhà lớp học bộ môn Trường THPT Nam Khoái Châu</t>
  </si>
  <si>
    <t>984 m2</t>
  </si>
  <si>
    <t>1523/QĐ-UBND ngày 12/9/2014</t>
  </si>
  <si>
    <t>Cải tạo nâng cấp nhà lớp học, nhà hiệu bộ và các hạng mục phụ trợ Trường THPT Trưng Vương</t>
  </si>
  <si>
    <t>2092/QĐ-UBND ngày 26/10/2010</t>
  </si>
  <si>
    <t>Nhà hiệu bộ Trường THPT Hưng Yên</t>
  </si>
  <si>
    <t>1.288 m2</t>
  </si>
  <si>
    <t>1273/QĐ-UBND ngày 01/8/2014</t>
  </si>
  <si>
    <t>Nhà hiệu bộ Trường THPT Văn Giang</t>
  </si>
  <si>
    <t>1773/QĐ-UBND ngày 29/10/2014</t>
  </si>
  <si>
    <t>Nhà lớp học bộ môn Trường THPT Trưng Vương, huyện Văn Lâm</t>
  </si>
  <si>
    <t>1748/QĐ-UBND ngày 24/10/2014</t>
  </si>
  <si>
    <t>Hỗ trợ xây dựng Nhà lớp học 2 tầng 6 phòng và các hạng mục phụ trợ Trường mầm non trung tâm xã Hồng Vân, huyện Ân Thi</t>
  </si>
  <si>
    <t>54/QĐ-UBND ngày 16/10/2015</t>
  </si>
  <si>
    <t>Nhà thí nghiệm thực hành Trường THPT Triệu Quang Phục</t>
  </si>
  <si>
    <t>1.420 m2</t>
  </si>
  <si>
    <t>1435/QĐ-UBND ngày 22/8/2014</t>
  </si>
  <si>
    <t>Nhà lớp học bộ môn Trường THPT Dương Quảng Hàm</t>
  </si>
  <si>
    <t>Nhà lớp học lý thuyết và thư viện trường THPT Kim Động</t>
  </si>
  <si>
    <t>Nhà lớp học bộ môn và phục vụ học tập trường THPT Nghĩa Dân</t>
  </si>
  <si>
    <t>Nhà lớp học 8 phòng và các hạng mục phụ trợ Trường THCS xã Hòa Phong</t>
  </si>
  <si>
    <t>2084/QĐ-UBND ngày 26/7/2017</t>
  </si>
  <si>
    <t>Ứng dụng công nghệ thông tin trong hoạt động của các cơ quan Đảng tỉnh Hưng Yên giai đoạn 2016-2020</t>
  </si>
  <si>
    <t>1186/QĐ-UBND ngày 21/4/2017</t>
  </si>
  <si>
    <t>Trường THCS Phạm Huy Thông, huyện Ân Thi (giai đoạn 1)</t>
  </si>
  <si>
    <t>1478/QĐ-UBND ngày 31/5/2017</t>
  </si>
  <si>
    <t>Chỉnh trang, cải tạo hệ thống thoát nước khu vực nội thị đô thị Mỹ Hào - huyện Mỹ Hào - tỉnh Hưng Yên</t>
  </si>
  <si>
    <t>2908/QĐ-UBND ngày 06/12/2016</t>
  </si>
  <si>
    <t>Tu bổ tôn tạo di tích đền Đa Hòa, xã Bình Minh, huyện Khoái Châu (HM: Đại đế, thiên hương, Đệ nhị, Đệ tam, Chuôi vồ, Hậu cung (GĐ 1) và nhà bia, trụ cổng; Lầu chuông, Lầu khánh; Nhà Ngọ Môn, Nhà thảo bạt tả, bạt hữu; Nhà Thảo xá, Nhà Ngựa tả; Nhà thảo xá,</t>
  </si>
  <si>
    <t>936/QĐ-UBND ngày 08/5/2008</t>
  </si>
  <si>
    <t>Xây dựng nhà vệ sinh chung, đường vào khu di tích lịch sử Đền Đậu An</t>
  </si>
  <si>
    <t>6.588 m</t>
  </si>
  <si>
    <t>878/QĐ-UBND ngày 04/6/2014</t>
  </si>
  <si>
    <t>Hỗ trợ xây dựng Nhà văn hoá Lao động - Liên đoàn Lao động tỉnh</t>
  </si>
  <si>
    <t>3.961 m2</t>
  </si>
  <si>
    <t>1234b/QĐ-TLĐ ngày 18/10/2011</t>
  </si>
  <si>
    <t>1.762 m2</t>
  </si>
  <si>
    <t>Đầu tư xây dựng công trình tôn tạo di tích đền thờ Triệu Quang Phục (Triệu Việt Vương) thuộc Khu di tích Chử Đồng Tử - Tiên Dung</t>
  </si>
  <si>
    <t>2196/QĐ-UBND ngày 03/6/2017</t>
  </si>
  <si>
    <t>1813/QĐ-UBND ngày 28/10/2011</t>
  </si>
  <si>
    <t>Nhà làm việc liên cơ quan thuộc Sở Nông nghiệp và Phát triển nông thôn</t>
  </si>
  <si>
    <t>1.828 m2</t>
  </si>
  <si>
    <t>1762/QĐ-UBND ngày 20/10/2011</t>
  </si>
  <si>
    <t>Trụ sở làm việc Hội Văn học nghệ thuật và Hội Nhà báo tỉnh</t>
  </si>
  <si>
    <t>1.385 m2</t>
  </si>
  <si>
    <t>1763/QĐ-UBND ngày 20/10/2011</t>
  </si>
  <si>
    <t>Trụ sở làm việc Sở Thông tin và Truyền thông</t>
  </si>
  <si>
    <t>3567 m2</t>
  </si>
  <si>
    <t xml:space="preserve">2035/QĐ-UBND ngày 30/10/2008; 2531/QĐ-UBND ngày 08/12/2010 </t>
  </si>
  <si>
    <t>Trụ sở Trung tâm truyền thông giáo dục sức khỏe tỉnh</t>
  </si>
  <si>
    <t xml:space="preserve">628 m2 </t>
  </si>
  <si>
    <t>2037/QĐ-UBND ngày 30/10/2008</t>
  </si>
  <si>
    <t>Cải tạo, nâng cấp trụ sở làm việc Sở Giáo dục và Đào tạo</t>
  </si>
  <si>
    <t>222/QĐ-UBND ngày 13/02/2014</t>
  </si>
  <si>
    <t>Nâng cấp, cải tạo, mở rộng trụ sở làm việc Sở Nội vụ</t>
  </si>
  <si>
    <t xml:space="preserve">2034/QĐ-UBND ngày 30/10/2008 </t>
  </si>
  <si>
    <t>Cải tạo, sửa chữa Trụ sở làm việc huyện ủy Văn Giang</t>
  </si>
  <si>
    <t>1774/QĐ-UBND ngày 23/10/2014</t>
  </si>
  <si>
    <t>Cải tạo, sửa chữa trụ sở làm việc Sở Văn hóa, Thể thao và Du lịch</t>
  </si>
  <si>
    <t>1579/QĐ-UBND ngày 22/9/2014</t>
  </si>
  <si>
    <t>Trụ sở làm việc HĐND-UBND thành phố Hưng Yên</t>
  </si>
  <si>
    <t>5.250 m2</t>
  </si>
  <si>
    <t>1862/QĐ-UBND ngày 24/10/2012</t>
  </si>
  <si>
    <t>Trụ sở làm việc Thành ủy, Ủy ban mặt trận tổ cuốc và các đoàn thể thành phố Hưng Yên</t>
  </si>
  <si>
    <t>5.080 m2</t>
  </si>
  <si>
    <t>1868/QĐ-UBND ngày 24/10/2012</t>
  </si>
  <si>
    <t>Cải tạo, sửa chữa trụ sở làm việc Huyện ủy Phù Cừ</t>
  </si>
  <si>
    <t>3937a/QĐ-UBND ngày 24/10/2017</t>
  </si>
  <si>
    <t>Cải tạo, nâng cấp Trụ sở làm việc Sở Tài nguyên và Môi trường tỉnh Hưng Yên</t>
  </si>
  <si>
    <t>2921/QĐ-UBND ngày 31/10/2017</t>
  </si>
  <si>
    <t>Cải tạo, xây dựng hợp khối nhà làm việc các Ban Đảng tỉnh</t>
  </si>
  <si>
    <t>2331/QĐ-UBND ngày 27/10/2016</t>
  </si>
  <si>
    <t>Trụ sở làm việc huyện ủy Mỹ Hào</t>
  </si>
  <si>
    <t>2976/QĐ-UBND ngày 09/12/2016</t>
  </si>
  <si>
    <t>Dự án xây dựng công trình Phân đội sẵn sàng chiến đấu, Bộ CHQS tỉnh</t>
  </si>
  <si>
    <t>1677 m2</t>
  </si>
  <si>
    <t xml:space="preserve">2460/QĐ-UBND ngày 20/12/2013 </t>
  </si>
  <si>
    <t>Trung tâm hội nghị tỉnh Hưng Yên</t>
  </si>
  <si>
    <t>14.075 m2</t>
  </si>
  <si>
    <t xml:space="preserve">2368/QĐ-UBND ngày 12/12/2013 </t>
  </si>
  <si>
    <t>3696 m2</t>
  </si>
  <si>
    <t>Hỗ trợ xây dựng Trụ sở Công an tỉnh Hưng Yên (hạng mục nhà ăn)</t>
  </si>
  <si>
    <t>1810/QĐ-BCA(H11) ngày 30/10/2008</t>
  </si>
  <si>
    <t>Dự án khởi công mới giai đoạn 2016-2020</t>
  </si>
  <si>
    <t>Hỗ trợ đầu tư Trung tâm giáo dục Quốc phòng và An ninh tỉnh gắn với Trường Quân sự tỉnh</t>
  </si>
  <si>
    <t>1.325 m2</t>
  </si>
  <si>
    <t>2949/QĐ-UBND ngày 09/12/2016</t>
  </si>
  <si>
    <t>9,9 Km</t>
  </si>
  <si>
    <t>2372/QĐ-UBND ngày 07/12/2015; 2875/QĐ-UBND ngày 30/10/2017</t>
  </si>
  <si>
    <t>2277/QĐ-UBND ngày 21/10/2016; 2541/QĐ-UBND ngày 19/9/2017</t>
  </si>
  <si>
    <t>Trung tâm phòng, chống HIV/AIDS và các bệnh nhiệt đới tỉnh Hưng yên</t>
  </si>
  <si>
    <t>Dự án Cải tạo, nâng cấp hạ tầng du lịch quần thể di tích Phố Hiến, thành phố Hưng Yên, tỉnh Hưng Yên (hạng mục: Đường giao thông và kè hồ)</t>
  </si>
  <si>
    <t>2270/QĐ-UBND ngày 21/10/2016; 2584/QĐ-UBND ngày 26/9/2017</t>
  </si>
  <si>
    <t>Dự án xây dựng cơ sở hạ tầng khu nuôi trồng thủy sản huyện Ân Thi</t>
  </si>
  <si>
    <t>35,1 ha</t>
  </si>
  <si>
    <t>2301/QĐ-UBND ngày 25/10/2016; 2577/QĐ-UBND ngày 26/9/2017</t>
  </si>
  <si>
    <t>Dự án cải tạo, nâng cấp đường ĐH.17 kéo dài đến ĐT.379 và chỉnh trang hệ thống hạ tầng kỹ thuật khu tưởng niệm đồng chí Tô Hiệu và đồng chí Lê Văn Lương</t>
  </si>
  <si>
    <t>5,35 km</t>
  </si>
  <si>
    <t>Cải tạo, nâng cấp các tuyến đường GTNT tại 5 xã: Thiện Phiến, huyện Tiên Lữ; Tống Trân, huyện Phù Cừ; Mại Động, huyện Kim Động; Phú Cường, thành phố Hưng Yên và Xuân Quan, huyện Văn Giang</t>
  </si>
  <si>
    <t>Đầu tư xây dựng công trình cải tạo, nâng cấp đường GTNT6 xã: Thắng Lợi, huyện Văn Giang; Đại Tập, huyện Khoái Châu; Quảng Châu - thành phố Hưng Yên; Phú Thịnh, huyện Kim Động; Thụy Lôi, huyện Tiên Lữ; Nguyên Hòa, huyện Phù Cừ</t>
  </si>
  <si>
    <t>H. VG; KC; KĐ; TL; PC; TPHY</t>
  </si>
  <si>
    <t>1797/QĐ-UBND ngày 23/6/2017</t>
  </si>
  <si>
    <t>Dự án đầu tư thực hiện giai đoạn 2019 - 2020</t>
  </si>
  <si>
    <t>Đường GTNT xã Thắng Lợi, huyện Văn Giang (Điểm đầu đường trục thôn cửa nhà ông Trọng - thôn Dương Thượng; điểm cuối Nghĩa trang Liệt sỹ xã Thắng Lợi)</t>
  </si>
  <si>
    <t>Đường GTNT xã Đại Tập, huyện Khoái Châu (Điểm đầu Đền Quan trấn bắc- thôn Lãnh Biển; điểm cuối cống 3 cửa)</t>
  </si>
  <si>
    <t>Đường GTNT xã Phú Thịnh, huyện Kim Động (Điểm đầu từ cổng ông Lệ; điểm cuối tiếp giáp Bối Nho đội 10)</t>
  </si>
  <si>
    <t>Đường GTNT xã Hùng An, huyện Kim Động (Điểm đầu bối Tả Hà; Điểm cuối Bãi cát xã Phú Cường - Đường Bãi Nổi)</t>
  </si>
  <si>
    <t>Đường GTNT xã Hùng Cường, thành phố Hưng Yên (Điểm đầu từ nhà mẫu giáo thôn Đông Hạ; điểm cuối tiếp giáp trạm bơm Trung Thủy nông)</t>
  </si>
  <si>
    <t>Đường GTNT xã Hoàng Hành, thành phố Hưng Yên (Điểm đầu nhà máy gạch tuylen; điểm cuối tiếp Đập giáp xã Quảng Châu)</t>
  </si>
  <si>
    <t>Hỗ trợ xây dựng công trình giáo dục (nguồn XSKT)</t>
  </si>
  <si>
    <t>Trả nợ các dự án do hụt thu XSKT năm 2016 và đầu tư chuyển tiếp</t>
  </si>
  <si>
    <t>Trường mầm non xã Tân Việt, huyện Yên Mỹ</t>
  </si>
  <si>
    <t>480 m2</t>
  </si>
  <si>
    <t>2016 - 2018</t>
  </si>
  <si>
    <t>91A/QĐ-UBND ngày 22/10/2015</t>
  </si>
  <si>
    <t>Trường mầm non xã Tiên Tiến, huyện Phù Cừ</t>
  </si>
  <si>
    <t>702 m2</t>
  </si>
  <si>
    <t>30/QĐ-UBND ngày 28/10/2015</t>
  </si>
  <si>
    <t>Các dự án khởi công mới 2018</t>
  </si>
  <si>
    <t>Trường Trung học cơ sở xã Tân Việt, huyện Yên Mỹ</t>
  </si>
  <si>
    <t>1.216 m2</t>
  </si>
  <si>
    <t>2017 - 2020</t>
  </si>
  <si>
    <t>2844/QĐ-UBND ngày 27/10/2017</t>
  </si>
  <si>
    <t>Trường mầm non trung tâm xã Quang Vinh, huyện Ân Thi</t>
  </si>
  <si>
    <t>672 m2</t>
  </si>
  <si>
    <t>2852/QĐ-UBND ngày 27/10/2017</t>
  </si>
  <si>
    <t>Trường mầm non trung tâm xã Bắc Sơn, huyện Ân Thi</t>
  </si>
  <si>
    <t>864 m2</t>
  </si>
  <si>
    <t>2853/QĐ-UBND ngày 27/10/2017</t>
  </si>
  <si>
    <t>Nhà lớp học 6 phòng Trường Tiểu học xã Chỉ Đạo, huyện Văn Lâm</t>
  </si>
  <si>
    <t>624 m2</t>
  </si>
  <si>
    <t>2855/QĐ-UBND ngày 27/10/2017</t>
  </si>
  <si>
    <t>Trường mầm non xã Việt Hưng, huyện Văn Lâm</t>
  </si>
  <si>
    <t>627 m2</t>
  </si>
  <si>
    <t>2854/QĐ-UBND ngày 27/10/2017</t>
  </si>
  <si>
    <t>Các công trình kiên cố trường, lớp học (khởi công mới)</t>
  </si>
  <si>
    <t>Trường THCS xã Nguyên Hòa, huyện Phù Cừ</t>
  </si>
  <si>
    <t>10 phòng và HMPT</t>
  </si>
  <si>
    <t>2018 - 2020</t>
  </si>
  <si>
    <t>3952/QĐ-UBND ngày 30/10/2017</t>
  </si>
  <si>
    <t>Trường THCS xã Quang Hưng, huyện Phù Cừ</t>
  </si>
  <si>
    <t>8 phòng và HMPT</t>
  </si>
  <si>
    <t>1402/QĐ-UBND ngày 31/3/2017</t>
  </si>
  <si>
    <t>Trường MN khu trung tâm xã Nhật Tân, huyện Tiên Lữ</t>
  </si>
  <si>
    <t>452 m2</t>
  </si>
  <si>
    <t>2605/QĐ-UBND ngày 27/9/2017</t>
  </si>
  <si>
    <t>Trường Tiểu học xã Trung Dũng, huyện Tiên Lữ</t>
  </si>
  <si>
    <t>409 m2</t>
  </si>
  <si>
    <t>2604/QĐ-UBND ngày 27/9/2017</t>
  </si>
  <si>
    <t>Trường MN khu trung tâm xã Ngô Quyền, huyện Tiên Lữ</t>
  </si>
  <si>
    <t>590 m2</t>
  </si>
  <si>
    <t>2606/QĐ-UBND ngày 27/9/2017</t>
  </si>
  <si>
    <t>Trường MN xã Bảo Khê, TP Hưng Yên</t>
  </si>
  <si>
    <t>1300 m2</t>
  </si>
  <si>
    <t>3799/QĐ-UBND ngày 27/10/2017</t>
  </si>
  <si>
    <t>Trường MN xã Phú Cường, TP Hưng Yên</t>
  </si>
  <si>
    <t>3800/QĐ-UBND ngày 27/10/2017</t>
  </si>
  <si>
    <t>Trường MN xã Quảng Châu, TP Hưng Yên</t>
  </si>
  <si>
    <t>1270 m2</t>
  </si>
  <si>
    <t>3801/QĐ-UBND ngày 27/10/2017</t>
  </si>
  <si>
    <t>Trường mầm non xã Yên Hòa, huyện Yên Mỹ</t>
  </si>
  <si>
    <t>288 m2</t>
  </si>
  <si>
    <t>1977/QĐ-UBND ngày 13/7/2017</t>
  </si>
  <si>
    <t>Trường mầm non xã Đồng Than, huyện Yên Mỹ</t>
  </si>
  <si>
    <t>494 m2</t>
  </si>
  <si>
    <t>1979/QĐ-UBND ngày 13/7/2017</t>
  </si>
  <si>
    <t>Trường MN xã Minh Châu, huyện Yên Mỹ</t>
  </si>
  <si>
    <t>422 m2</t>
  </si>
  <si>
    <t>1978/QĐ-UBND ngày 13/7/2017</t>
  </si>
  <si>
    <t>Trường MN xã Trung Hòa, huyện Yên Mỹ</t>
  </si>
  <si>
    <t>320 m2</t>
  </si>
  <si>
    <t>1976/QĐ-UBND ngày 13/7/2017</t>
  </si>
  <si>
    <t>Trường MN khu trung tâm xã Xuân Trúc, huyện Ân Thi</t>
  </si>
  <si>
    <t>415 m2</t>
  </si>
  <si>
    <t>2911/QĐ-UBND ngày 30/10/2017</t>
  </si>
  <si>
    <t>Trường MN khu trung tâm xã Quảng Lãng, huyện Ân Thi</t>
  </si>
  <si>
    <t>2912/QĐ-UBND ngày 30/10/2017</t>
  </si>
  <si>
    <t>Trường Tiểu học thị trấn Ân Thi, huyện Ân Thi</t>
  </si>
  <si>
    <t>2913/QĐ-UBND ngày 30/10/2017</t>
  </si>
  <si>
    <t>Trường MN khu trung tâm xã Quang Vinh, huyện Ân Thi</t>
  </si>
  <si>
    <t>384 m2</t>
  </si>
  <si>
    <t>2914/QĐ-UBND ngày 30/10/2017</t>
  </si>
  <si>
    <t>Trường MN xã Hồ Tùng Mậu, huyện Ân Thi</t>
  </si>
  <si>
    <t>412 m2</t>
  </si>
  <si>
    <t>13/QĐ-UBND ngày 31/3/2017</t>
  </si>
  <si>
    <t>Trường MN xã Chí Tân, huyện Khoái Châu</t>
  </si>
  <si>
    <t>850 m2</t>
  </si>
  <si>
    <t>4727/QĐ-UBND ngày 27/9/2017</t>
  </si>
  <si>
    <t>Trường MN xã Tân Châu, huyện Khoái Châu</t>
  </si>
  <si>
    <t>696 m2</t>
  </si>
  <si>
    <t>4726/QĐ-UBND ngày 27/9/2017</t>
  </si>
  <si>
    <t>Trường MN xã Hàm Tử, huyện Khoái Châu</t>
  </si>
  <si>
    <t>4728/QĐ-UBND ngày 27/9/2017</t>
  </si>
  <si>
    <t>Trường MN xã Vĩnh Xá, huyện Kim Động</t>
  </si>
  <si>
    <t>1188 m2</t>
  </si>
  <si>
    <t>13a/QĐ-UBND ngày 27/01/2017</t>
  </si>
  <si>
    <t>Trường MN xã Đức Hợp, huyện Kim Động</t>
  </si>
  <si>
    <t>473 m2</t>
  </si>
  <si>
    <t>31/QĐ-UBND ngày 19/7/2017</t>
  </si>
  <si>
    <t>Trường MN xã Vĩnh Khúc, huyện Văn Giang</t>
  </si>
  <si>
    <t>705 m2</t>
  </si>
  <si>
    <t>65/QĐ-UBND ngày 27/10/2017</t>
  </si>
  <si>
    <t>Trường MN xã Tân Quang, huyện Văn Lâm</t>
  </si>
  <si>
    <t>645 m2</t>
  </si>
  <si>
    <t>2846/QĐ-UBND ngày 27/10/2017</t>
  </si>
  <si>
    <t>Trường MN xã Chỉ Đạo, huyện Văn Lâm</t>
  </si>
  <si>
    <t>476 m2</t>
  </si>
  <si>
    <t>2847/QĐ-UBND ngày 27/10/2017</t>
  </si>
  <si>
    <t>Mẫu số 58/CK-NSNN</t>
  </si>
  <si>
    <t>DANH MỤC CÁC DỰ ÁN ĐẦU TƯ XDCB NĂM 2018</t>
  </si>
</sst>
</file>

<file path=xl/styles.xml><?xml version="1.0" encoding="utf-8"?>
<styleSheet xmlns="http://schemas.openxmlformats.org/spreadsheetml/2006/main">
  <numFmts count="7">
    <numFmt numFmtId="164" formatCode="_(* #,##0.00_);_(* \(#,##0.00\);_(* &quot;-&quot;??_);_(@_)"/>
    <numFmt numFmtId="165" formatCode="_(* #,##0_);_(* \(#,##0\);_(* &quot;-&quot;??_);_(@_)"/>
    <numFmt numFmtId="166" formatCode="_-* #,##0\ _€_-;\-* #,##0\ _€_-;_-* &quot;-&quot;??\ _€_-;_-@_-"/>
    <numFmt numFmtId="167" formatCode="_(* #,##0_);_(* \(#,##0\);_(* \-??_);_(@_)"/>
    <numFmt numFmtId="168" formatCode="0;[Red]0"/>
    <numFmt numFmtId="170" formatCode="_(* #,##0.00_);_(* \(#,##0.00\);_(* \-??_);_(@_)"/>
    <numFmt numFmtId="171" formatCode="_-* #,##0\ _€_-;\-* #,##0\ _€_-;_-* \-??\ _€_-;_-@_-"/>
  </numFmts>
  <fonts count="53">
    <font>
      <sz val="11"/>
      <color theme="1"/>
      <name val="Arial"/>
      <family val="2"/>
      <scheme val="minor"/>
    </font>
    <font>
      <sz val="12"/>
      <name val=".VnTime"/>
    </font>
    <font>
      <b/>
      <sz val="12"/>
      <name val="Arial"/>
      <family val="2"/>
    </font>
    <font>
      <sz val="12"/>
      <name val=".VnTime"/>
      <family val="2"/>
    </font>
    <font>
      <b/>
      <sz val="14"/>
      <color theme="1"/>
      <name val="Times New Roman"/>
      <family val="1"/>
      <charset val="163"/>
    </font>
    <font>
      <sz val="13"/>
      <name val=".VnTime"/>
      <family val="2"/>
    </font>
    <font>
      <sz val="10"/>
      <name val="Arial"/>
      <family val="2"/>
      <charset val="163"/>
    </font>
    <font>
      <b/>
      <sz val="14"/>
      <name val="Times New Roman"/>
      <family val="1"/>
    </font>
    <font>
      <sz val="8"/>
      <name val="Times New Roman"/>
      <family val="1"/>
    </font>
    <font>
      <sz val="12"/>
      <name val="Times New Roman"/>
      <family val="1"/>
    </font>
    <font>
      <i/>
      <sz val="8"/>
      <name val="Times New Roman"/>
      <family val="1"/>
    </font>
    <font>
      <sz val="11"/>
      <name val="Times New Roman"/>
      <family val="1"/>
    </font>
    <font>
      <sz val="13"/>
      <name val="Times New Roman"/>
      <family val="1"/>
    </font>
    <font>
      <b/>
      <sz val="12"/>
      <name val="Times New Roman"/>
      <family val="1"/>
    </font>
    <font>
      <b/>
      <sz val="12.5"/>
      <name val="Times New Roman"/>
      <family val="1"/>
    </font>
    <font>
      <b/>
      <sz val="11"/>
      <name val="Times New Roman"/>
      <family val="1"/>
    </font>
    <font>
      <b/>
      <i/>
      <sz val="12"/>
      <name val="Times New Roman"/>
      <family val="1"/>
    </font>
    <font>
      <b/>
      <i/>
      <sz val="11"/>
      <name val="Times New Roman"/>
      <family val="1"/>
    </font>
    <font>
      <sz val="10"/>
      <name val="Arial"/>
      <family val="2"/>
    </font>
    <font>
      <sz val="11"/>
      <color indexed="8"/>
      <name val="Calibri"/>
      <family val="2"/>
    </font>
    <font>
      <sz val="10"/>
      <name val="Times New Roman"/>
      <family val="1"/>
    </font>
    <font>
      <sz val="11"/>
      <color indexed="8"/>
      <name val="Helvetica Neue"/>
    </font>
    <font>
      <sz val="10"/>
      <name val="Arial"/>
    </font>
    <font>
      <sz val="12"/>
      <name val="Times New Roman"/>
      <charset val="163"/>
    </font>
    <font>
      <sz val="12"/>
      <color theme="1"/>
      <name val="Times New Roman"/>
      <family val="1"/>
      <charset val="163"/>
    </font>
    <font>
      <b/>
      <sz val="11.5"/>
      <name val="Times New Roman"/>
      <family val="1"/>
    </font>
    <font>
      <sz val="11"/>
      <color theme="1"/>
      <name val="Arial"/>
      <family val="2"/>
      <scheme val="minor"/>
    </font>
    <font>
      <i/>
      <sz val="11"/>
      <name val="Times New Roman"/>
      <family val="1"/>
      <charset val="163"/>
    </font>
    <font>
      <b/>
      <sz val="11"/>
      <name val="Times New Roman"/>
      <family val="1"/>
      <charset val="163"/>
    </font>
    <font>
      <b/>
      <sz val="14"/>
      <name val="Times New Roman"/>
      <family val="1"/>
      <charset val="163"/>
    </font>
    <font>
      <b/>
      <sz val="13"/>
      <name val="Times New Roman"/>
      <family val="1"/>
    </font>
    <font>
      <b/>
      <sz val="12"/>
      <name val="Times New Roman"/>
      <family val="1"/>
      <charset val="163"/>
    </font>
    <font>
      <b/>
      <sz val="10"/>
      <name val="Arial"/>
      <family val="2"/>
      <charset val="163"/>
    </font>
    <font>
      <b/>
      <sz val="12"/>
      <color indexed="16"/>
      <name val="Times New Roman"/>
      <family val="1"/>
      <charset val="163"/>
    </font>
    <font>
      <sz val="11"/>
      <name val="Times New Roman"/>
      <family val="1"/>
      <charset val="163"/>
    </font>
    <font>
      <sz val="12"/>
      <name val="Times New Roman"/>
      <family val="1"/>
      <charset val="163"/>
    </font>
    <font>
      <b/>
      <i/>
      <sz val="11"/>
      <name val="Times New Roman"/>
      <family val="1"/>
      <charset val="163"/>
    </font>
    <font>
      <b/>
      <i/>
      <sz val="12"/>
      <name val="Times New Roman"/>
      <family val="1"/>
      <charset val="163"/>
    </font>
    <font>
      <i/>
      <sz val="12"/>
      <name val="Times New Roman"/>
      <family val="1"/>
      <charset val="163"/>
    </font>
    <font>
      <sz val="14"/>
      <name val="Times New Roman"/>
      <family val="1"/>
      <charset val="163"/>
    </font>
    <font>
      <sz val="11.5"/>
      <name val="Times New Roman"/>
      <family val="1"/>
    </font>
    <font>
      <sz val="12"/>
      <name val="Times New Roman"/>
      <family val="1"/>
      <charset val="1"/>
    </font>
    <font>
      <sz val="11"/>
      <name val="Times New Roman"/>
      <family val="1"/>
      <charset val="1"/>
    </font>
    <font>
      <sz val="10"/>
      <name val="Times New Roman"/>
      <family val="1"/>
      <charset val="163"/>
    </font>
    <font>
      <sz val="12"/>
      <color indexed="12"/>
      <name val="Times New Roman"/>
      <family val="1"/>
    </font>
    <font>
      <sz val="12"/>
      <color indexed="10"/>
      <name val="Times New Roman"/>
      <family val="1"/>
    </font>
    <font>
      <sz val="9"/>
      <name val="Times New Roman"/>
      <family val="1"/>
    </font>
    <font>
      <sz val="9"/>
      <name val="Times New Roman"/>
      <family val="1"/>
      <charset val="163"/>
    </font>
    <font>
      <sz val="11"/>
      <color indexed="8"/>
      <name val="Calibri"/>
      <family val="2"/>
      <charset val="1"/>
    </font>
    <font>
      <b/>
      <sz val="10"/>
      <name val="Times New Roman"/>
      <family val="1"/>
    </font>
    <font>
      <i/>
      <sz val="12"/>
      <name val="Times New Roman"/>
      <family val="1"/>
    </font>
    <font>
      <b/>
      <i/>
      <sz val="11.5"/>
      <name val="Times New Roman"/>
      <family val="1"/>
    </font>
    <font>
      <i/>
      <sz val="13"/>
      <name val="Times New Roman"/>
      <family val="1"/>
    </font>
  </fonts>
  <fills count="4">
    <fill>
      <patternFill patternType="none"/>
    </fill>
    <fill>
      <patternFill patternType="gray125"/>
    </fill>
    <fill>
      <patternFill patternType="solid">
        <fgColor indexed="9"/>
        <bgColor indexed="64"/>
      </patternFill>
    </fill>
    <fill>
      <patternFill patternType="solid">
        <fgColor indexed="13"/>
        <bgColor indexed="64"/>
      </patternFill>
    </fill>
  </fills>
  <borders count="7">
    <border>
      <left/>
      <right/>
      <top/>
      <bottom/>
      <diagonal/>
    </border>
    <border>
      <left style="thin">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s>
  <cellStyleXfs count="35">
    <xf numFmtId="0" fontId="0" fillId="0" borderId="0"/>
    <xf numFmtId="3" fontId="1" fillId="0" borderId="0"/>
    <xf numFmtId="0" fontId="2" fillId="0" borderId="2" applyNumberFormat="0" applyAlignment="0" applyProtection="0">
      <alignment horizontal="left" vertical="center"/>
    </xf>
    <xf numFmtId="0" fontId="2" fillId="0" borderId="3">
      <alignment horizontal="left" vertical="center"/>
    </xf>
    <xf numFmtId="3" fontId="3" fillId="0" borderId="0"/>
    <xf numFmtId="0" fontId="5" fillId="0" borderId="0"/>
    <xf numFmtId="0" fontId="6" fillId="0" borderId="0"/>
    <xf numFmtId="0" fontId="6" fillId="0" borderId="0" applyFont="0" applyFill="0" applyBorder="0" applyAlignment="0" applyProtection="0"/>
    <xf numFmtId="0" fontId="18" fillId="0" borderId="0"/>
    <xf numFmtId="0" fontId="19" fillId="0" borderId="0"/>
    <xf numFmtId="164" fontId="18" fillId="0" borderId="0" applyFont="0" applyFill="0" applyBorder="0" applyAlignment="0" applyProtection="0"/>
    <xf numFmtId="164" fontId="19" fillId="0" borderId="0" applyFont="0" applyFill="0" applyBorder="0" applyAlignment="0" applyProtection="0"/>
    <xf numFmtId="164" fontId="18" fillId="0" borderId="0" applyFont="0" applyFill="0" applyBorder="0" applyAlignment="0" applyProtection="0"/>
    <xf numFmtId="164" fontId="3" fillId="0" borderId="0" applyFont="0" applyFill="0" applyBorder="0" applyAlignment="0" applyProtection="0"/>
    <xf numFmtId="0" fontId="18" fillId="0" borderId="0"/>
    <xf numFmtId="0" fontId="19" fillId="0" borderId="0"/>
    <xf numFmtId="0" fontId="19" fillId="0" borderId="0"/>
    <xf numFmtId="0" fontId="18" fillId="0" borderId="0"/>
    <xf numFmtId="0" fontId="21" fillId="0" borderId="0" applyNumberFormat="0" applyFill="0" applyBorder="0" applyProtection="0">
      <alignment vertical="top"/>
    </xf>
    <xf numFmtId="0" fontId="3" fillId="0" borderId="0"/>
    <xf numFmtId="0" fontId="19" fillId="0" borderId="0"/>
    <xf numFmtId="0" fontId="18" fillId="0" borderId="0"/>
    <xf numFmtId="0" fontId="18" fillId="0" borderId="0"/>
    <xf numFmtId="9" fontId="18" fillId="0" borderId="0" applyFont="0" applyFill="0" applyBorder="0" applyAlignment="0" applyProtection="0"/>
    <xf numFmtId="0" fontId="22" fillId="0" borderId="0"/>
    <xf numFmtId="0" fontId="23" fillId="0" borderId="0"/>
    <xf numFmtId="164" fontId="6" fillId="0" borderId="0" applyFont="0" applyFill="0" applyBorder="0" applyAlignment="0" applyProtection="0"/>
    <xf numFmtId="0" fontId="18" fillId="0" borderId="0" applyFill="0" applyBorder="0" applyAlignment="0" applyProtection="0"/>
    <xf numFmtId="164" fontId="22" fillId="0" borderId="0" applyFont="0" applyFill="0" applyBorder="0" applyAlignment="0" applyProtection="0"/>
    <xf numFmtId="0" fontId="19" fillId="0" borderId="0"/>
    <xf numFmtId="0" fontId="6" fillId="0" borderId="0"/>
    <xf numFmtId="0" fontId="48" fillId="0" borderId="0"/>
    <xf numFmtId="0" fontId="26" fillId="0" borderId="0"/>
    <xf numFmtId="170" fontId="6" fillId="0" borderId="0" applyFont="0" applyFill="0" applyBorder="0" applyAlignment="0" applyProtection="0"/>
    <xf numFmtId="0" fontId="6" fillId="0" borderId="0"/>
  </cellStyleXfs>
  <cellXfs count="261">
    <xf numFmtId="0" fontId="0" fillId="0" borderId="0" xfId="0"/>
    <xf numFmtId="0" fontId="9" fillId="0" borderId="0" xfId="6" applyFont="1" applyFill="1" applyBorder="1" applyAlignment="1">
      <alignment horizontal="left" vertical="center" wrapText="1"/>
    </xf>
    <xf numFmtId="0" fontId="13" fillId="0" borderId="0" xfId="6" applyFont="1" applyFill="1" applyBorder="1" applyAlignment="1">
      <alignment vertical="center" wrapText="1"/>
    </xf>
    <xf numFmtId="0" fontId="11" fillId="0" borderId="0" xfId="6" applyFont="1" applyFill="1" applyBorder="1" applyAlignment="1">
      <alignment horizontal="center" vertical="center" wrapText="1"/>
    </xf>
    <xf numFmtId="0" fontId="9" fillId="0" borderId="0" xfId="6" applyFont="1" applyFill="1" applyBorder="1" applyAlignment="1">
      <alignment vertical="center" wrapText="1"/>
    </xf>
    <xf numFmtId="165" fontId="9" fillId="0" borderId="0" xfId="7" applyNumberFormat="1" applyFont="1" applyFill="1" applyBorder="1" applyAlignment="1">
      <alignment horizontal="right" vertical="center" wrapText="1"/>
    </xf>
    <xf numFmtId="0" fontId="8" fillId="0" borderId="0" xfId="6" applyFont="1" applyBorder="1" applyAlignment="1">
      <alignment vertical="center" wrapText="1"/>
    </xf>
    <xf numFmtId="0" fontId="10" fillId="0" borderId="0" xfId="6" applyFont="1" applyBorder="1" applyAlignment="1">
      <alignment vertical="center" wrapText="1"/>
    </xf>
    <xf numFmtId="0" fontId="11" fillId="0" borderId="0" xfId="6" applyFont="1" applyFill="1" applyBorder="1" applyAlignment="1">
      <alignment vertical="center" wrapText="1"/>
    </xf>
    <xf numFmtId="0" fontId="8" fillId="0" borderId="0" xfId="6" applyFont="1" applyFill="1" applyBorder="1" applyAlignment="1">
      <alignment vertical="center" wrapText="1"/>
    </xf>
    <xf numFmtId="0" fontId="14" fillId="0" borderId="0" xfId="6" applyFont="1" applyFill="1" applyBorder="1" applyAlignment="1">
      <alignment vertical="center" wrapText="1"/>
    </xf>
    <xf numFmtId="0" fontId="16" fillId="0" borderId="0" xfId="6" applyFont="1" applyFill="1" applyBorder="1" applyAlignment="1">
      <alignment vertical="center" wrapText="1"/>
    </xf>
    <xf numFmtId="0" fontId="13" fillId="0" borderId="0" xfId="6" applyFont="1" applyFill="1" applyBorder="1" applyAlignment="1">
      <alignment horizontal="center" vertical="center" wrapText="1"/>
    </xf>
    <xf numFmtId="1" fontId="9" fillId="0" borderId="0" xfId="8" applyNumberFormat="1" applyFont="1" applyFill="1" applyBorder="1" applyAlignment="1">
      <alignment vertical="center" wrapText="1"/>
    </xf>
    <xf numFmtId="165" fontId="13" fillId="0" borderId="0" xfId="6" applyNumberFormat="1" applyFont="1" applyFill="1" applyBorder="1" applyAlignment="1">
      <alignment vertical="center" wrapText="1"/>
    </xf>
    <xf numFmtId="165" fontId="9" fillId="0" borderId="0" xfId="6" applyNumberFormat="1" applyFont="1" applyFill="1" applyBorder="1" applyAlignment="1">
      <alignment vertical="center" wrapText="1"/>
    </xf>
    <xf numFmtId="165" fontId="16" fillId="0" borderId="0" xfId="6" applyNumberFormat="1" applyFont="1" applyFill="1" applyBorder="1" applyAlignment="1">
      <alignment vertical="center" wrapText="1"/>
    </xf>
    <xf numFmtId="0" fontId="9" fillId="0" borderId="0" xfId="6" applyFont="1" applyBorder="1" applyAlignment="1">
      <alignment vertical="center"/>
    </xf>
    <xf numFmtId="0" fontId="9" fillId="3" borderId="0" xfId="6" applyFont="1" applyFill="1" applyBorder="1" applyAlignment="1">
      <alignment vertical="center" wrapText="1"/>
    </xf>
    <xf numFmtId="0" fontId="20" fillId="0" borderId="0" xfId="6" applyFont="1" applyFill="1" applyBorder="1" applyAlignment="1">
      <alignment vertical="center" wrapText="1"/>
    </xf>
    <xf numFmtId="0" fontId="8" fillId="0" borderId="0" xfId="6" applyFont="1" applyFill="1" applyBorder="1" applyAlignment="1">
      <alignment horizontal="center" vertical="center" wrapText="1"/>
    </xf>
    <xf numFmtId="165" fontId="11" fillId="2" borderId="1" xfId="26" applyNumberFormat="1" applyFont="1" applyFill="1" applyBorder="1" applyAlignment="1">
      <alignment horizontal="center" vertical="center" wrapText="1"/>
    </xf>
    <xf numFmtId="0" fontId="11" fillId="0" borderId="1" xfId="29" applyFont="1" applyFill="1" applyBorder="1" applyAlignment="1">
      <alignment horizontal="center" vertical="center" wrapText="1"/>
    </xf>
    <xf numFmtId="0" fontId="12" fillId="0" borderId="0" xfId="6" applyFont="1" applyBorder="1" applyAlignment="1">
      <alignment vertical="center" wrapText="1"/>
    </xf>
    <xf numFmtId="165" fontId="11" fillId="0" borderId="1" xfId="26" applyNumberFormat="1" applyFont="1" applyFill="1" applyBorder="1" applyAlignment="1">
      <alignment horizontal="center" vertical="center" wrapText="1"/>
    </xf>
    <xf numFmtId="0" fontId="11" fillId="0" borderId="1" xfId="25" applyFont="1" applyFill="1" applyBorder="1" applyAlignment="1">
      <alignment horizontal="center" vertical="center" wrapText="1"/>
    </xf>
    <xf numFmtId="0" fontId="11" fillId="2" borderId="1" xfId="25" applyFont="1" applyFill="1" applyBorder="1" applyAlignment="1">
      <alignment horizontal="center" vertical="center" wrapText="1"/>
    </xf>
    <xf numFmtId="1" fontId="11" fillId="2" borderId="1" xfId="25" applyNumberFormat="1" applyFont="1" applyFill="1" applyBorder="1" applyAlignment="1">
      <alignment horizontal="center" vertical="center" wrapText="1"/>
    </xf>
    <xf numFmtId="3" fontId="11" fillId="2" borderId="1" xfId="8" applyNumberFormat="1" applyFont="1" applyFill="1" applyBorder="1" applyAlignment="1">
      <alignment horizontal="center" vertical="center" wrapText="1"/>
    </xf>
    <xf numFmtId="0" fontId="31" fillId="0" borderId="4" xfId="25" applyFont="1" applyFill="1" applyBorder="1" applyAlignment="1">
      <alignment horizontal="center" vertical="center" wrapText="1" shrinkToFit="1"/>
    </xf>
    <xf numFmtId="0" fontId="11" fillId="0" borderId="4" xfId="25" applyFont="1" applyFill="1" applyBorder="1" applyAlignment="1">
      <alignment horizontal="center" vertical="center" wrapText="1" shrinkToFit="1"/>
    </xf>
    <xf numFmtId="0" fontId="34" fillId="0" borderId="4" xfId="25" applyFont="1" applyFill="1" applyBorder="1" applyAlignment="1">
      <alignment horizontal="center" vertical="center" wrapText="1" shrinkToFit="1"/>
    </xf>
    <xf numFmtId="3" fontId="11" fillId="0" borderId="4" xfId="8" quotePrefix="1" applyNumberFormat="1" applyFont="1" applyFill="1" applyBorder="1" applyAlignment="1">
      <alignment horizontal="center" vertical="center" wrapText="1"/>
    </xf>
    <xf numFmtId="0" fontId="30" fillId="0" borderId="6" xfId="25" applyFont="1" applyFill="1" applyBorder="1" applyAlignment="1">
      <alignment horizontal="center" vertical="center" shrinkToFit="1"/>
    </xf>
    <xf numFmtId="0" fontId="13" fillId="0" borderId="6" xfId="25" applyFont="1" applyFill="1" applyBorder="1" applyAlignment="1">
      <alignment horizontal="center" vertical="center" shrinkToFit="1"/>
    </xf>
    <xf numFmtId="0" fontId="28" fillId="0" borderId="6" xfId="25" applyFont="1" applyFill="1" applyBorder="1" applyAlignment="1">
      <alignment horizontal="center" vertical="center" shrinkToFit="1"/>
    </xf>
    <xf numFmtId="3" fontId="13" fillId="0" borderId="6" xfId="25" applyNumberFormat="1" applyFont="1" applyFill="1" applyBorder="1" applyAlignment="1">
      <alignment horizontal="right" vertical="center" shrinkToFit="1"/>
    </xf>
    <xf numFmtId="3" fontId="28" fillId="0" borderId="6" xfId="25" applyNumberFormat="1" applyFont="1" applyFill="1" applyBorder="1" applyAlignment="1">
      <alignment horizontal="right" vertical="center" shrinkToFit="1"/>
    </xf>
    <xf numFmtId="3" fontId="13" fillId="0" borderId="6" xfId="25" applyNumberFormat="1" applyFont="1" applyFill="1" applyBorder="1" applyAlignment="1">
      <alignment horizontal="right" vertical="center" wrapText="1" shrinkToFit="1"/>
    </xf>
    <xf numFmtId="0" fontId="37" fillId="0" borderId="1" xfId="25" applyFont="1" applyFill="1" applyBorder="1" applyAlignment="1">
      <alignment vertical="center" wrapText="1"/>
    </xf>
    <xf numFmtId="0" fontId="36" fillId="0" borderId="1" xfId="25" applyFont="1" applyFill="1" applyBorder="1" applyAlignment="1">
      <alignment horizontal="center" vertical="center" shrinkToFit="1"/>
    </xf>
    <xf numFmtId="3" fontId="36" fillId="0" borderId="1" xfId="25" applyNumberFormat="1" applyFont="1" applyFill="1" applyBorder="1" applyAlignment="1">
      <alignment horizontal="right" vertical="center" shrinkToFit="1"/>
    </xf>
    <xf numFmtId="0" fontId="16" fillId="0" borderId="1" xfId="25" applyFont="1" applyFill="1" applyBorder="1" applyAlignment="1">
      <alignment horizontal="center" vertical="center" wrapText="1"/>
    </xf>
    <xf numFmtId="3" fontId="16" fillId="0" borderId="1" xfId="25" applyNumberFormat="1" applyFont="1" applyFill="1" applyBorder="1" applyAlignment="1">
      <alignment horizontal="right" vertical="center" wrapText="1" shrinkToFit="1"/>
    </xf>
    <xf numFmtId="0" fontId="36" fillId="0" borderId="1" xfId="25" applyFont="1" applyFill="1" applyBorder="1" applyAlignment="1">
      <alignment vertical="center" wrapText="1"/>
    </xf>
    <xf numFmtId="165" fontId="16" fillId="0" borderId="1" xfId="25" applyNumberFormat="1" applyFont="1" applyFill="1" applyBorder="1" applyAlignment="1">
      <alignment vertical="center" wrapText="1"/>
    </xf>
    <xf numFmtId="0" fontId="16" fillId="0" borderId="1" xfId="25" applyFont="1" applyFill="1" applyBorder="1" applyAlignment="1">
      <alignment vertical="center" wrapText="1"/>
    </xf>
    <xf numFmtId="0" fontId="31" fillId="0" borderId="1" xfId="25" applyFont="1" applyFill="1" applyBorder="1" applyAlignment="1">
      <alignment horizontal="center" vertical="center" wrapText="1"/>
    </xf>
    <xf numFmtId="0" fontId="28" fillId="0" borderId="1" xfId="25" applyFont="1" applyFill="1" applyBorder="1" applyAlignment="1">
      <alignment horizontal="center" vertical="center" shrinkToFit="1"/>
    </xf>
    <xf numFmtId="3" fontId="28" fillId="0" borderId="1" xfId="25" applyNumberFormat="1" applyFont="1" applyFill="1" applyBorder="1" applyAlignment="1">
      <alignment horizontal="right" vertical="center" shrinkToFit="1"/>
    </xf>
    <xf numFmtId="3" fontId="13" fillId="0" borderId="1" xfId="25" applyNumberFormat="1" applyFont="1" applyFill="1" applyBorder="1" applyAlignment="1">
      <alignment horizontal="center" vertical="center" wrapText="1"/>
    </xf>
    <xf numFmtId="0" fontId="29" fillId="0" borderId="1" xfId="25" applyFont="1" applyFill="1" applyBorder="1" applyAlignment="1">
      <alignment vertical="center" wrapText="1"/>
    </xf>
    <xf numFmtId="0" fontId="28" fillId="0" borderId="1" xfId="25" applyFont="1" applyFill="1" applyBorder="1" applyAlignment="1">
      <alignment vertical="center" wrapText="1"/>
    </xf>
    <xf numFmtId="0" fontId="13" fillId="0" borderId="1" xfId="25" applyFont="1" applyFill="1" applyBorder="1" applyAlignment="1">
      <alignment vertical="center" wrapText="1"/>
    </xf>
    <xf numFmtId="0" fontId="13" fillId="0" borderId="1" xfId="25" applyFont="1" applyFill="1" applyBorder="1" applyAlignment="1">
      <alignment horizontal="center" vertical="center" wrapText="1"/>
    </xf>
    <xf numFmtId="0" fontId="28" fillId="0" borderId="1" xfId="25" applyFont="1" applyFill="1" applyBorder="1" applyAlignment="1">
      <alignment horizontal="center" vertical="center" wrapText="1"/>
    </xf>
    <xf numFmtId="165" fontId="13" fillId="0" borderId="1" xfId="26" applyNumberFormat="1" applyFont="1" applyFill="1" applyBorder="1" applyAlignment="1">
      <alignment vertical="center"/>
    </xf>
    <xf numFmtId="165" fontId="13" fillId="0" borderId="1" xfId="25" applyNumberFormat="1" applyFont="1" applyFill="1" applyBorder="1" applyAlignment="1">
      <alignment vertical="center"/>
    </xf>
    <xf numFmtId="0" fontId="9" fillId="0" borderId="1" xfId="25" applyFont="1" applyFill="1" applyBorder="1" applyAlignment="1">
      <alignment vertical="center" wrapText="1"/>
    </xf>
    <xf numFmtId="0" fontId="9" fillId="0" borderId="1" xfId="25" applyFont="1" applyFill="1" applyBorder="1" applyAlignment="1">
      <alignment horizontal="center" vertical="center" wrapText="1"/>
    </xf>
    <xf numFmtId="0" fontId="34" fillId="0" borderId="1" xfId="25" applyFont="1" applyFill="1" applyBorder="1" applyAlignment="1">
      <alignment horizontal="center" vertical="center" wrapText="1"/>
    </xf>
    <xf numFmtId="165" fontId="9" fillId="0" borderId="1" xfId="26" applyNumberFormat="1" applyFont="1" applyFill="1" applyBorder="1" applyAlignment="1">
      <alignment vertical="center"/>
    </xf>
    <xf numFmtId="0" fontId="34" fillId="0" borderId="1" xfId="25" applyFont="1" applyFill="1" applyBorder="1" applyAlignment="1">
      <alignment vertical="center" wrapText="1"/>
    </xf>
    <xf numFmtId="165" fontId="13" fillId="0" borderId="1" xfId="26" applyNumberFormat="1" applyFont="1" applyFill="1" applyBorder="1" applyAlignment="1">
      <alignment horizontal="right" vertical="center" wrapText="1"/>
    </xf>
    <xf numFmtId="165" fontId="9" fillId="0" borderId="1" xfId="26" applyNumberFormat="1" applyFont="1" applyFill="1" applyBorder="1" applyAlignment="1">
      <alignment horizontal="left" vertical="center" wrapText="1"/>
    </xf>
    <xf numFmtId="1" fontId="9" fillId="0" borderId="1" xfId="8" applyNumberFormat="1" applyFont="1" applyFill="1" applyBorder="1" applyAlignment="1">
      <alignment horizontal="center" vertical="center" wrapText="1"/>
    </xf>
    <xf numFmtId="165" fontId="9" fillId="0" borderId="1" xfId="26" applyNumberFormat="1" applyFont="1" applyFill="1" applyBorder="1" applyAlignment="1">
      <alignment horizontal="center" vertical="center" wrapText="1"/>
    </xf>
    <xf numFmtId="165" fontId="34" fillId="0" borderId="1" xfId="26" applyNumberFormat="1" applyFont="1" applyFill="1" applyBorder="1" applyAlignment="1">
      <alignment horizontal="center" vertical="center" wrapText="1"/>
    </xf>
    <xf numFmtId="3" fontId="9" fillId="0" borderId="1" xfId="8" applyNumberFormat="1" applyFont="1" applyFill="1" applyBorder="1" applyAlignment="1">
      <alignment horizontal="right" vertical="center"/>
    </xf>
    <xf numFmtId="3" fontId="9" fillId="0" borderId="1" xfId="8" applyNumberFormat="1" applyFont="1" applyFill="1" applyBorder="1" applyAlignment="1">
      <alignment vertical="center"/>
    </xf>
    <xf numFmtId="3" fontId="34" fillId="0" borderId="1" xfId="25" applyNumberFormat="1" applyFont="1" applyFill="1" applyBorder="1" applyAlignment="1">
      <alignment horizontal="center" vertical="center" wrapText="1"/>
    </xf>
    <xf numFmtId="3" fontId="11" fillId="0" borderId="1" xfId="25" applyNumberFormat="1" applyFont="1" applyFill="1" applyBorder="1" applyAlignment="1">
      <alignment horizontal="center" vertical="center" wrapText="1"/>
    </xf>
    <xf numFmtId="165" fontId="13" fillId="0" borderId="1" xfId="25" applyNumberFormat="1" applyFont="1" applyFill="1" applyBorder="1" applyAlignment="1">
      <alignment horizontal="center" vertical="center" wrapText="1"/>
    </xf>
    <xf numFmtId="165" fontId="35" fillId="0" borderId="1" xfId="26" applyNumberFormat="1" applyFont="1" applyFill="1" applyBorder="1" applyAlignment="1">
      <alignment horizontal="left" vertical="center" wrapText="1"/>
    </xf>
    <xf numFmtId="0" fontId="35" fillId="0" borderId="1" xfId="25" applyFont="1" applyFill="1" applyBorder="1" applyAlignment="1">
      <alignment horizontal="center" vertical="center" wrapText="1"/>
    </xf>
    <xf numFmtId="0" fontId="40" fillId="0" borderId="1" xfId="25" applyFont="1" applyFill="1" applyBorder="1" applyAlignment="1">
      <alignment horizontal="center" vertical="center" wrapText="1"/>
    </xf>
    <xf numFmtId="0" fontId="13" fillId="0" borderId="1" xfId="25" applyFont="1" applyFill="1" applyBorder="1" applyAlignment="1">
      <alignment horizontal="right" vertical="center" shrinkToFit="1"/>
    </xf>
    <xf numFmtId="0" fontId="34" fillId="0" borderId="1" xfId="29" applyFont="1" applyFill="1" applyBorder="1" applyAlignment="1">
      <alignment horizontal="center" vertical="center" wrapText="1"/>
    </xf>
    <xf numFmtId="165" fontId="28" fillId="0" borderId="1" xfId="26" applyNumberFormat="1" applyFont="1" applyFill="1" applyBorder="1" applyAlignment="1">
      <alignment horizontal="right" vertical="center" wrapText="1" shrinkToFit="1"/>
    </xf>
    <xf numFmtId="165" fontId="13" fillId="0" borderId="1" xfId="26" applyNumberFormat="1" applyFont="1" applyFill="1" applyBorder="1" applyAlignment="1">
      <alignment horizontal="right" vertical="center" wrapText="1" shrinkToFit="1"/>
    </xf>
    <xf numFmtId="1" fontId="9" fillId="0" borderId="1" xfId="8" applyNumberFormat="1" applyFont="1" applyFill="1" applyBorder="1" applyAlignment="1">
      <alignment vertical="center" wrapText="1"/>
    </xf>
    <xf numFmtId="1" fontId="34" fillId="0" borderId="1" xfId="8" applyNumberFormat="1" applyFont="1" applyFill="1" applyBorder="1" applyAlignment="1">
      <alignment horizontal="center" vertical="center" wrapText="1"/>
    </xf>
    <xf numFmtId="3" fontId="9" fillId="0" borderId="1" xfId="25" applyNumberFormat="1" applyFont="1" applyFill="1" applyBorder="1" applyAlignment="1">
      <alignment horizontal="right" vertical="center" wrapText="1"/>
    </xf>
    <xf numFmtId="165" fontId="9" fillId="0" borderId="1" xfId="26" applyNumberFormat="1" applyFont="1" applyFill="1" applyBorder="1" applyAlignment="1">
      <alignment horizontal="right" vertical="center" wrapText="1"/>
    </xf>
    <xf numFmtId="1" fontId="41" fillId="0" borderId="1" xfId="8" applyNumberFormat="1" applyFont="1" applyFill="1" applyBorder="1" applyAlignment="1">
      <alignment vertical="center" wrapText="1"/>
    </xf>
    <xf numFmtId="0" fontId="42" fillId="0" borderId="1" xfId="25" applyFont="1" applyFill="1" applyBorder="1" applyAlignment="1">
      <alignment horizontal="center" vertical="center" wrapText="1"/>
    </xf>
    <xf numFmtId="3" fontId="41" fillId="0" borderId="1" xfId="25" applyNumberFormat="1" applyFont="1" applyFill="1" applyBorder="1" applyAlignment="1">
      <alignment horizontal="right" vertical="center" wrapText="1"/>
    </xf>
    <xf numFmtId="167" fontId="34" fillId="0" borderId="1" xfId="27" applyNumberFormat="1" applyFont="1" applyFill="1" applyBorder="1" applyAlignment="1" applyProtection="1">
      <alignment horizontal="center" vertical="center" wrapText="1"/>
    </xf>
    <xf numFmtId="1" fontId="9" fillId="0" borderId="1" xfId="25" applyNumberFormat="1" applyFont="1" applyFill="1" applyBorder="1" applyAlignment="1">
      <alignment vertical="center" wrapText="1"/>
    </xf>
    <xf numFmtId="1" fontId="9" fillId="0" borderId="1" xfId="25" applyNumberFormat="1" applyFont="1" applyFill="1" applyBorder="1" applyAlignment="1">
      <alignment horizontal="center" vertical="center" wrapText="1"/>
    </xf>
    <xf numFmtId="1" fontId="34" fillId="0" borderId="1" xfId="25" applyNumberFormat="1" applyFont="1" applyFill="1" applyBorder="1" applyAlignment="1">
      <alignment horizontal="center" vertical="center" wrapText="1"/>
    </xf>
    <xf numFmtId="1" fontId="41" fillId="0" borderId="1" xfId="8" applyNumberFormat="1" applyFont="1" applyFill="1" applyBorder="1" applyAlignment="1">
      <alignment horizontal="justify" vertical="center" wrapText="1"/>
    </xf>
    <xf numFmtId="0" fontId="41" fillId="0" borderId="1" xfId="25" applyFont="1" applyFill="1" applyBorder="1" applyAlignment="1">
      <alignment horizontal="center" vertical="center" wrapText="1"/>
    </xf>
    <xf numFmtId="0" fontId="41" fillId="0" borderId="1" xfId="25" applyFont="1" applyFill="1" applyBorder="1" applyAlignment="1">
      <alignment vertical="center" wrapText="1"/>
    </xf>
    <xf numFmtId="0" fontId="41" fillId="0" borderId="1" xfId="25" applyNumberFormat="1" applyFont="1" applyFill="1" applyBorder="1" applyAlignment="1">
      <alignment horizontal="center" vertical="center" wrapText="1"/>
    </xf>
    <xf numFmtId="1" fontId="41" fillId="0" borderId="1" xfId="25" applyNumberFormat="1" applyFont="1" applyFill="1" applyBorder="1" applyAlignment="1">
      <alignment horizontal="center" vertical="center" wrapText="1"/>
    </xf>
    <xf numFmtId="0" fontId="31" fillId="0" borderId="1" xfId="9" applyFont="1" applyFill="1" applyBorder="1" applyAlignment="1">
      <alignment vertical="center" wrapText="1"/>
    </xf>
    <xf numFmtId="3" fontId="31" fillId="0" borderId="1" xfId="9" applyNumberFormat="1" applyFont="1" applyFill="1" applyBorder="1" applyAlignment="1">
      <alignment horizontal="center" vertical="center" wrapText="1"/>
    </xf>
    <xf numFmtId="0" fontId="15" fillId="0" borderId="1" xfId="25" applyFont="1" applyFill="1" applyBorder="1" applyAlignment="1">
      <alignment horizontal="center" vertical="center" wrapText="1"/>
    </xf>
    <xf numFmtId="1" fontId="28" fillId="0" borderId="1" xfId="8" applyNumberFormat="1" applyFont="1" applyFill="1" applyBorder="1" applyAlignment="1">
      <alignment horizontal="center" vertical="center" wrapText="1"/>
    </xf>
    <xf numFmtId="3" fontId="31" fillId="0" borderId="1" xfId="25" applyNumberFormat="1" applyFont="1" applyFill="1" applyBorder="1" applyAlignment="1">
      <alignment horizontal="right" vertical="center" wrapText="1"/>
    </xf>
    <xf numFmtId="165" fontId="28" fillId="0" borderId="1" xfId="26" applyNumberFormat="1" applyFont="1" applyFill="1" applyBorder="1" applyAlignment="1">
      <alignment horizontal="center" vertical="center" wrapText="1"/>
    </xf>
    <xf numFmtId="3" fontId="13" fillId="0" borderId="1" xfId="8" applyNumberFormat="1" applyFont="1" applyFill="1" applyBorder="1" applyAlignment="1">
      <alignment vertical="center" wrapText="1"/>
    </xf>
    <xf numFmtId="0" fontId="9" fillId="0" borderId="1" xfId="9" applyFont="1" applyFill="1" applyBorder="1" applyAlignment="1">
      <alignment vertical="center" wrapText="1"/>
    </xf>
    <xf numFmtId="3" fontId="9" fillId="0" borderId="1" xfId="9" applyNumberFormat="1" applyFont="1" applyFill="1" applyBorder="1" applyAlignment="1">
      <alignment horizontal="center" vertical="center" wrapText="1"/>
    </xf>
    <xf numFmtId="165" fontId="9" fillId="0" borderId="1" xfId="26" applyNumberFormat="1" applyFont="1" applyFill="1" applyBorder="1" applyAlignment="1">
      <alignment horizontal="right" vertical="center" shrinkToFit="1"/>
    </xf>
    <xf numFmtId="0" fontId="44" fillId="0" borderId="1" xfId="25" applyFont="1" applyFill="1" applyBorder="1" applyAlignment="1">
      <alignment vertical="center" wrapText="1"/>
    </xf>
    <xf numFmtId="165" fontId="9" fillId="0" borderId="1" xfId="26" applyNumberFormat="1" applyFont="1" applyFill="1" applyBorder="1" applyAlignment="1">
      <alignment horizontal="center" vertical="center" shrinkToFit="1"/>
    </xf>
    <xf numFmtId="168" fontId="9" fillId="0" borderId="1" xfId="30" applyNumberFormat="1" applyFont="1" applyBorder="1" applyAlignment="1">
      <alignment vertical="center" wrapText="1"/>
    </xf>
    <xf numFmtId="165" fontId="20" fillId="0" borderId="1" xfId="26" applyNumberFormat="1" applyFont="1" applyFill="1" applyBorder="1" applyAlignment="1">
      <alignment horizontal="center" vertical="center" wrapText="1"/>
    </xf>
    <xf numFmtId="168" fontId="13" fillId="0" borderId="1" xfId="30" applyNumberFormat="1" applyFont="1" applyFill="1" applyBorder="1" applyAlignment="1">
      <alignment vertical="center" wrapText="1"/>
    </xf>
    <xf numFmtId="165" fontId="15" fillId="0" borderId="1" xfId="26" applyNumberFormat="1" applyFont="1" applyFill="1" applyBorder="1" applyAlignment="1">
      <alignment horizontal="center" vertical="center" wrapText="1"/>
    </xf>
    <xf numFmtId="0" fontId="25" fillId="0" borderId="1" xfId="25" applyFont="1" applyFill="1" applyBorder="1" applyAlignment="1">
      <alignment horizontal="center" vertical="center" wrapText="1"/>
    </xf>
    <xf numFmtId="0" fontId="28" fillId="0" borderId="1" xfId="29" applyFont="1" applyFill="1" applyBorder="1" applyAlignment="1">
      <alignment horizontal="center" vertical="center" wrapText="1"/>
    </xf>
    <xf numFmtId="0" fontId="45" fillId="0" borderId="1" xfId="25" applyFont="1" applyFill="1" applyBorder="1" applyAlignment="1">
      <alignment vertical="center" wrapText="1"/>
    </xf>
    <xf numFmtId="3" fontId="13" fillId="0" borderId="1" xfId="25" applyNumberFormat="1" applyFont="1" applyFill="1" applyBorder="1" applyAlignment="1">
      <alignment horizontal="right" vertical="center" shrinkToFit="1"/>
    </xf>
    <xf numFmtId="3" fontId="13" fillId="0" borderId="1" xfId="26" applyNumberFormat="1" applyFont="1" applyFill="1" applyBorder="1" applyAlignment="1">
      <alignment horizontal="right" vertical="center" wrapText="1" shrinkToFit="1"/>
    </xf>
    <xf numFmtId="165" fontId="9" fillId="0" borderId="1" xfId="26" applyNumberFormat="1" applyFont="1" applyFill="1" applyBorder="1" applyAlignment="1">
      <alignment horizontal="right" vertical="center" wrapText="1" shrinkToFit="1"/>
    </xf>
    <xf numFmtId="3" fontId="9" fillId="0" borderId="1" xfId="8" applyNumberFormat="1" applyFont="1" applyFill="1" applyBorder="1" applyAlignment="1">
      <alignment horizontal="center" vertical="center" wrapText="1"/>
    </xf>
    <xf numFmtId="3" fontId="34" fillId="0" borderId="1" xfId="8" applyNumberFormat="1" applyFont="1" applyFill="1" applyBorder="1" applyAlignment="1">
      <alignment horizontal="center" vertical="center" wrapText="1"/>
    </xf>
    <xf numFmtId="0" fontId="9" fillId="0" borderId="1" xfId="25" applyFont="1" applyFill="1" applyBorder="1" applyAlignment="1">
      <alignment horizontal="center" vertical="center"/>
    </xf>
    <xf numFmtId="3" fontId="9" fillId="0" borderId="1" xfId="25" applyNumberFormat="1" applyFont="1" applyFill="1" applyBorder="1" applyAlignment="1">
      <alignment horizontal="right" vertical="center"/>
    </xf>
    <xf numFmtId="3" fontId="20" fillId="0" borderId="1" xfId="8" applyNumberFormat="1" applyFont="1" applyFill="1" applyBorder="1" applyAlignment="1">
      <alignment horizontal="center" vertical="center" wrapText="1"/>
    </xf>
    <xf numFmtId="3" fontId="46" fillId="0" borderId="1" xfId="25" applyNumberFormat="1" applyFont="1" applyFill="1" applyBorder="1" applyAlignment="1">
      <alignment horizontal="center" vertical="center" wrapText="1"/>
    </xf>
    <xf numFmtId="0" fontId="9" fillId="0" borderId="1" xfId="25" applyFont="1" applyFill="1" applyBorder="1" applyAlignment="1">
      <alignment horizontal="left" vertical="center" wrapText="1"/>
    </xf>
    <xf numFmtId="166" fontId="9" fillId="0" borderId="1" xfId="26" applyNumberFormat="1" applyFont="1" applyFill="1" applyBorder="1" applyAlignment="1">
      <alignment horizontal="right" vertical="center" wrapText="1"/>
    </xf>
    <xf numFmtId="0" fontId="40" fillId="0" borderId="1" xfId="25" applyFont="1" applyFill="1" applyBorder="1" applyAlignment="1">
      <alignment vertical="center" wrapText="1"/>
    </xf>
    <xf numFmtId="3" fontId="44" fillId="0" borderId="1" xfId="25" applyNumberFormat="1" applyFont="1" applyFill="1" applyBorder="1" applyAlignment="1">
      <alignment vertical="center" wrapText="1"/>
    </xf>
    <xf numFmtId="3" fontId="9" fillId="0" borderId="1" xfId="25" applyNumberFormat="1" applyFont="1" applyFill="1" applyBorder="1" applyAlignment="1">
      <alignment vertical="center" wrapText="1"/>
    </xf>
    <xf numFmtId="0" fontId="31" fillId="0" borderId="1" xfId="25" applyFont="1" applyFill="1" applyBorder="1" applyAlignment="1">
      <alignment vertical="center" wrapText="1"/>
    </xf>
    <xf numFmtId="3" fontId="28" fillId="0" borderId="1" xfId="25" applyNumberFormat="1" applyFont="1" applyFill="1" applyBorder="1" applyAlignment="1">
      <alignment horizontal="center" vertical="center" wrapText="1"/>
    </xf>
    <xf numFmtId="3" fontId="13" fillId="0" borderId="1" xfId="26" applyNumberFormat="1" applyFont="1" applyFill="1" applyBorder="1" applyAlignment="1">
      <alignment horizontal="right" vertical="center" wrapText="1"/>
    </xf>
    <xf numFmtId="0" fontId="34" fillId="0" borderId="1" xfId="31" applyFont="1" applyFill="1" applyBorder="1" applyAlignment="1">
      <alignment horizontal="center" vertical="center" wrapText="1"/>
    </xf>
    <xf numFmtId="165" fontId="9" fillId="0" borderId="1" xfId="25" applyNumberFormat="1" applyFont="1" applyFill="1" applyBorder="1" applyAlignment="1">
      <alignment horizontal="left" vertical="center" wrapText="1" shrinkToFit="1"/>
    </xf>
    <xf numFmtId="0" fontId="9" fillId="2" borderId="1" xfId="25" applyFont="1" applyFill="1" applyBorder="1" applyAlignment="1">
      <alignment vertical="center" wrapText="1"/>
    </xf>
    <xf numFmtId="0" fontId="9" fillId="2" borderId="1" xfId="25" applyFont="1" applyFill="1" applyBorder="1" applyAlignment="1">
      <alignment horizontal="center" vertical="center" wrapText="1"/>
    </xf>
    <xf numFmtId="165" fontId="9" fillId="2" borderId="1" xfId="26" applyNumberFormat="1" applyFont="1" applyFill="1" applyBorder="1" applyAlignment="1">
      <alignment horizontal="center" vertical="center" wrapText="1"/>
    </xf>
    <xf numFmtId="0" fontId="40" fillId="2" borderId="1" xfId="25" applyFont="1" applyFill="1" applyBorder="1" applyAlignment="1">
      <alignment horizontal="center" vertical="center" wrapText="1"/>
    </xf>
    <xf numFmtId="0" fontId="13" fillId="2" borderId="1" xfId="25" applyFont="1" applyFill="1" applyBorder="1" applyAlignment="1">
      <alignment horizontal="right" vertical="center" shrinkToFit="1"/>
    </xf>
    <xf numFmtId="0" fontId="11" fillId="2" borderId="1" xfId="29" applyFont="1" applyFill="1" applyBorder="1" applyAlignment="1">
      <alignment horizontal="center" vertical="center" wrapText="1"/>
    </xf>
    <xf numFmtId="165" fontId="9" fillId="2" borderId="1" xfId="26" applyNumberFormat="1" applyFont="1" applyFill="1" applyBorder="1" applyAlignment="1">
      <alignment horizontal="right" vertical="center" wrapText="1"/>
    </xf>
    <xf numFmtId="165" fontId="9" fillId="2" borderId="1" xfId="26" applyNumberFormat="1" applyFont="1" applyFill="1" applyBorder="1" applyAlignment="1">
      <alignment horizontal="right" vertical="center" shrinkToFit="1"/>
    </xf>
    <xf numFmtId="0" fontId="11" fillId="2" borderId="1" xfId="31" applyFont="1" applyFill="1" applyBorder="1" applyAlignment="1">
      <alignment horizontal="center" vertical="center" wrapText="1"/>
    </xf>
    <xf numFmtId="0" fontId="9" fillId="2" borderId="1" xfId="25" applyFont="1" applyFill="1" applyBorder="1" applyAlignment="1">
      <alignment horizontal="left" vertical="center" wrapText="1"/>
    </xf>
    <xf numFmtId="0" fontId="13" fillId="2" borderId="1" xfId="25" applyFont="1" applyFill="1" applyBorder="1" applyAlignment="1">
      <alignment vertical="center" wrapText="1"/>
    </xf>
    <xf numFmtId="0" fontId="13" fillId="2" borderId="1" xfId="25" applyFont="1" applyFill="1" applyBorder="1" applyAlignment="1">
      <alignment horizontal="center" vertical="center" wrapText="1"/>
    </xf>
    <xf numFmtId="165" fontId="13" fillId="2" borderId="1" xfId="26" applyNumberFormat="1" applyFont="1" applyFill="1" applyBorder="1" applyAlignment="1">
      <alignment horizontal="center" vertical="center" wrapText="1"/>
    </xf>
    <xf numFmtId="0" fontId="25" fillId="2" borderId="1" xfId="25" applyFont="1" applyFill="1" applyBorder="1" applyAlignment="1">
      <alignment horizontal="center" vertical="center" wrapText="1"/>
    </xf>
    <xf numFmtId="0" fontId="15" fillId="2" borderId="1" xfId="29" applyFont="1" applyFill="1" applyBorder="1" applyAlignment="1">
      <alignment horizontal="center" vertical="center" wrapText="1"/>
    </xf>
    <xf numFmtId="165" fontId="13" fillId="2" borderId="1" xfId="26" applyNumberFormat="1" applyFont="1" applyFill="1" applyBorder="1" applyAlignment="1">
      <alignment horizontal="right" vertical="center" wrapText="1" shrinkToFit="1"/>
    </xf>
    <xf numFmtId="165" fontId="9" fillId="2" borderId="1" xfId="26" applyNumberFormat="1" applyFont="1" applyFill="1" applyBorder="1" applyAlignment="1">
      <alignment horizontal="center" vertical="center"/>
    </xf>
    <xf numFmtId="165" fontId="9" fillId="2" borderId="1" xfId="25" applyNumberFormat="1" applyFont="1" applyFill="1" applyBorder="1" applyAlignment="1">
      <alignment horizontal="right" vertical="center" wrapText="1"/>
    </xf>
    <xf numFmtId="3" fontId="9" fillId="2" borderId="1" xfId="26" applyNumberFormat="1" applyFont="1" applyFill="1" applyBorder="1" applyAlignment="1">
      <alignment horizontal="center" vertical="center" wrapText="1"/>
    </xf>
    <xf numFmtId="3" fontId="9" fillId="2" borderId="1" xfId="26" applyNumberFormat="1" applyFont="1" applyFill="1" applyBorder="1" applyAlignment="1">
      <alignment horizontal="right" vertical="center" wrapText="1"/>
    </xf>
    <xf numFmtId="3" fontId="9" fillId="2" borderId="1" xfId="8" applyNumberFormat="1" applyFont="1" applyFill="1" applyBorder="1" applyAlignment="1">
      <alignment horizontal="left" vertical="center" wrapText="1"/>
    </xf>
    <xf numFmtId="0" fontId="15" fillId="2" borderId="1" xfId="25" applyFont="1" applyFill="1" applyBorder="1" applyAlignment="1">
      <alignment horizontal="center" vertical="center" wrapText="1"/>
    </xf>
    <xf numFmtId="3" fontId="13" fillId="2" borderId="1" xfId="25" applyNumberFormat="1" applyFont="1" applyFill="1" applyBorder="1" applyAlignment="1">
      <alignment horizontal="right" vertical="center" shrinkToFit="1"/>
    </xf>
    <xf numFmtId="165" fontId="15" fillId="2" borderId="1" xfId="26" applyNumberFormat="1" applyFont="1" applyFill="1" applyBorder="1" applyAlignment="1">
      <alignment horizontal="right" vertical="center" wrapText="1" shrinkToFit="1"/>
    </xf>
    <xf numFmtId="3" fontId="15" fillId="2" borderId="1" xfId="25" applyNumberFormat="1" applyFont="1" applyFill="1" applyBorder="1" applyAlignment="1">
      <alignment horizontal="right" vertical="center" shrinkToFit="1"/>
    </xf>
    <xf numFmtId="3" fontId="13" fillId="2" borderId="1" xfId="25" applyNumberFormat="1" applyFont="1" applyFill="1" applyBorder="1" applyAlignment="1">
      <alignment horizontal="right" vertical="center" wrapText="1" shrinkToFit="1"/>
    </xf>
    <xf numFmtId="3" fontId="9" fillId="2" borderId="1" xfId="25" applyNumberFormat="1" applyFont="1" applyFill="1" applyBorder="1" applyAlignment="1">
      <alignment horizontal="right" vertical="center" wrapText="1"/>
    </xf>
    <xf numFmtId="165" fontId="9" fillId="2" borderId="1" xfId="26" applyNumberFormat="1" applyFont="1" applyFill="1" applyBorder="1" applyAlignment="1">
      <alignment horizontal="right" vertical="center" wrapText="1" shrinkToFit="1"/>
    </xf>
    <xf numFmtId="0" fontId="40" fillId="2" borderId="1" xfId="25" applyFont="1" applyFill="1" applyBorder="1" applyAlignment="1">
      <alignment vertical="center" wrapText="1"/>
    </xf>
    <xf numFmtId="166" fontId="9" fillId="2" borderId="1" xfId="26" applyNumberFormat="1" applyFont="1" applyFill="1" applyBorder="1" applyAlignment="1">
      <alignment horizontal="right" vertical="center" wrapText="1"/>
    </xf>
    <xf numFmtId="1" fontId="9" fillId="2" borderId="1" xfId="25" applyNumberFormat="1" applyFont="1" applyFill="1" applyBorder="1" applyAlignment="1">
      <alignment vertical="center" wrapText="1"/>
    </xf>
    <xf numFmtId="1" fontId="9" fillId="2" borderId="1" xfId="25" applyNumberFormat="1" applyFont="1" applyFill="1" applyBorder="1" applyAlignment="1">
      <alignment horizontal="center" vertical="center" wrapText="1"/>
    </xf>
    <xf numFmtId="3" fontId="20" fillId="2" borderId="1" xfId="25" applyNumberFormat="1" applyFont="1" applyFill="1" applyBorder="1" applyAlignment="1">
      <alignment horizontal="center" vertical="center" wrapText="1"/>
    </xf>
    <xf numFmtId="3" fontId="13" fillId="2" borderId="1" xfId="26" applyNumberFormat="1" applyFont="1" applyFill="1" applyBorder="1" applyAlignment="1">
      <alignment horizontal="right" vertical="center" wrapText="1"/>
    </xf>
    <xf numFmtId="165" fontId="13" fillId="2" borderId="1" xfId="26" applyNumberFormat="1" applyFont="1" applyFill="1" applyBorder="1" applyAlignment="1">
      <alignment horizontal="right" vertical="center" wrapText="1"/>
    </xf>
    <xf numFmtId="0" fontId="20" fillId="2" borderId="1" xfId="25" applyFont="1" applyFill="1" applyBorder="1" applyAlignment="1">
      <alignment horizontal="center" vertical="center" wrapText="1"/>
    </xf>
    <xf numFmtId="3" fontId="9" fillId="2" borderId="1" xfId="25" applyNumberFormat="1" applyFont="1" applyFill="1" applyBorder="1" applyAlignment="1">
      <alignment vertical="center" wrapText="1"/>
    </xf>
    <xf numFmtId="165" fontId="11" fillId="2" borderId="1" xfId="26" applyNumberFormat="1" applyFont="1" applyFill="1" applyBorder="1" applyAlignment="1">
      <alignment horizontal="center" vertical="center" wrapText="1" shrinkToFit="1"/>
    </xf>
    <xf numFmtId="166" fontId="9" fillId="2" borderId="1" xfId="26" applyNumberFormat="1" applyFont="1" applyFill="1" applyBorder="1" applyAlignment="1">
      <alignment horizontal="center" vertical="center" wrapText="1"/>
    </xf>
    <xf numFmtId="0" fontId="13" fillId="2" borderId="1" xfId="25" applyFont="1" applyFill="1" applyBorder="1" applyAlignment="1">
      <alignment horizontal="left" vertical="center" wrapText="1"/>
    </xf>
    <xf numFmtId="166" fontId="13" fillId="2" borderId="1" xfId="26" applyNumberFormat="1" applyFont="1" applyFill="1" applyBorder="1" applyAlignment="1">
      <alignment horizontal="right" vertical="center" wrapText="1"/>
    </xf>
    <xf numFmtId="0" fontId="9" fillId="2" borderId="1" xfId="25" applyFont="1" applyFill="1" applyBorder="1" applyAlignment="1">
      <alignment vertical="center"/>
    </xf>
    <xf numFmtId="0" fontId="9" fillId="2" borderId="1" xfId="25" applyFont="1" applyFill="1" applyBorder="1" applyAlignment="1">
      <alignment horizontal="center" vertical="center"/>
    </xf>
    <xf numFmtId="0" fontId="11" fillId="2" borderId="1" xfId="25" applyFont="1" applyFill="1" applyBorder="1" applyAlignment="1">
      <alignment horizontal="center" vertical="center"/>
    </xf>
    <xf numFmtId="3" fontId="13" fillId="2" borderId="1" xfId="25" applyNumberFormat="1" applyFont="1" applyFill="1" applyBorder="1" applyAlignment="1">
      <alignment horizontal="right" vertical="center"/>
    </xf>
    <xf numFmtId="3" fontId="13" fillId="2" borderId="1" xfId="25" applyNumberFormat="1" applyFont="1" applyFill="1" applyBorder="1" applyAlignment="1">
      <alignment horizontal="right" vertical="center" wrapText="1"/>
    </xf>
    <xf numFmtId="171" fontId="9" fillId="2" borderId="1" xfId="27" applyNumberFormat="1" applyFont="1" applyFill="1" applyBorder="1" applyAlignment="1" applyProtection="1">
      <alignment horizontal="right" vertical="center" wrapText="1"/>
    </xf>
    <xf numFmtId="0" fontId="11" fillId="2" borderId="1" xfId="25" applyFont="1" applyFill="1" applyBorder="1" applyAlignment="1">
      <alignment vertical="center" wrapText="1"/>
    </xf>
    <xf numFmtId="1" fontId="11" fillId="2" borderId="1" xfId="8" applyNumberFormat="1" applyFont="1" applyFill="1" applyBorder="1" applyAlignment="1">
      <alignment horizontal="center" vertical="center"/>
    </xf>
    <xf numFmtId="1" fontId="9" fillId="2" borderId="1" xfId="8" applyNumberFormat="1" applyFont="1" applyFill="1" applyBorder="1" applyAlignment="1">
      <alignment horizontal="center" vertical="center"/>
    </xf>
    <xf numFmtId="3" fontId="11" fillId="2" borderId="1" xfId="26" applyNumberFormat="1" applyFont="1" applyFill="1" applyBorder="1" applyAlignment="1">
      <alignment vertical="center"/>
    </xf>
    <xf numFmtId="3" fontId="13" fillId="2" borderId="1" xfId="26" applyNumberFormat="1" applyFont="1" applyFill="1" applyBorder="1" applyAlignment="1">
      <alignment horizontal="right" vertical="center" wrapText="1" shrinkToFit="1"/>
    </xf>
    <xf numFmtId="3" fontId="9" fillId="2" borderId="1" xfId="8" applyNumberFormat="1" applyFont="1" applyFill="1" applyBorder="1" applyAlignment="1">
      <alignment horizontal="center" vertical="center" wrapText="1"/>
    </xf>
    <xf numFmtId="165" fontId="13" fillId="2" borderId="1" xfId="26" applyNumberFormat="1" applyFont="1" applyFill="1" applyBorder="1" applyAlignment="1">
      <alignment horizontal="right" vertical="center"/>
    </xf>
    <xf numFmtId="0" fontId="15" fillId="2" borderId="1" xfId="25" applyFont="1" applyFill="1" applyBorder="1" applyAlignment="1">
      <alignment horizontal="left" vertical="center" wrapText="1"/>
    </xf>
    <xf numFmtId="3" fontId="13" fillId="2" borderId="1" xfId="25" applyNumberFormat="1" applyFont="1" applyFill="1" applyBorder="1" applyAlignment="1">
      <alignment vertical="center"/>
    </xf>
    <xf numFmtId="0" fontId="15" fillId="2" borderId="1" xfId="25" applyFont="1" applyFill="1" applyBorder="1" applyAlignment="1">
      <alignment vertical="center" wrapText="1"/>
    </xf>
    <xf numFmtId="0" fontId="13" fillId="2" borderId="1" xfId="25" applyFont="1" applyFill="1" applyBorder="1" applyAlignment="1">
      <alignment vertical="center"/>
    </xf>
    <xf numFmtId="3" fontId="9" fillId="2" borderId="1" xfId="26" applyNumberFormat="1" applyFont="1" applyFill="1" applyBorder="1" applyAlignment="1">
      <alignment vertical="center"/>
    </xf>
    <xf numFmtId="165" fontId="9" fillId="2" borderId="1" xfId="26" applyNumberFormat="1" applyFont="1" applyFill="1" applyBorder="1" applyAlignment="1">
      <alignment vertical="center" shrinkToFit="1"/>
    </xf>
    <xf numFmtId="3" fontId="9" fillId="2" borderId="1" xfId="27" applyNumberFormat="1" applyFont="1" applyFill="1" applyBorder="1" applyAlignment="1">
      <alignment horizontal="center" vertical="center" wrapText="1"/>
    </xf>
    <xf numFmtId="0" fontId="11" fillId="2" borderId="1" xfId="32" applyFont="1" applyFill="1" applyBorder="1" applyAlignment="1">
      <alignment horizontal="center" vertical="center" wrapText="1"/>
    </xf>
    <xf numFmtId="165" fontId="15" fillId="2" borderId="1" xfId="26" applyNumberFormat="1" applyFont="1" applyFill="1" applyBorder="1" applyAlignment="1">
      <alignment horizontal="center" vertical="center" wrapText="1"/>
    </xf>
    <xf numFmtId="165" fontId="11" fillId="2" borderId="1" xfId="33" applyNumberFormat="1" applyFont="1" applyFill="1" applyBorder="1" applyAlignment="1">
      <alignment horizontal="center" vertical="center" wrapText="1"/>
    </xf>
    <xf numFmtId="165" fontId="9" fillId="2" borderId="1" xfId="26" applyNumberFormat="1" applyFont="1" applyFill="1" applyBorder="1" applyAlignment="1">
      <alignment vertical="center"/>
    </xf>
    <xf numFmtId="0" fontId="16" fillId="2" borderId="1" xfId="25" applyFont="1" applyFill="1" applyBorder="1" applyAlignment="1">
      <alignment vertical="center" wrapText="1"/>
    </xf>
    <xf numFmtId="0" fontId="16" fillId="2" borderId="1" xfId="25" applyFont="1" applyFill="1" applyBorder="1" applyAlignment="1">
      <alignment horizontal="center" vertical="center" wrapText="1"/>
    </xf>
    <xf numFmtId="0" fontId="17" fillId="2" borderId="1" xfId="25" applyFont="1" applyFill="1" applyBorder="1" applyAlignment="1">
      <alignment horizontal="center" vertical="center" wrapText="1"/>
    </xf>
    <xf numFmtId="165" fontId="16" fillId="2" borderId="1" xfId="26" applyNumberFormat="1" applyFont="1" applyFill="1" applyBorder="1" applyAlignment="1">
      <alignment vertical="center"/>
    </xf>
    <xf numFmtId="165" fontId="16" fillId="2" borderId="1" xfId="26" applyNumberFormat="1" applyFont="1" applyFill="1" applyBorder="1" applyAlignment="1">
      <alignment horizontal="right" vertical="center" wrapText="1"/>
    </xf>
    <xf numFmtId="168" fontId="11" fillId="2" borderId="1" xfId="25" applyNumberFormat="1" applyFont="1" applyFill="1" applyBorder="1" applyAlignment="1">
      <alignment horizontal="center" vertical="center" wrapText="1"/>
    </xf>
    <xf numFmtId="168" fontId="9" fillId="2" borderId="1" xfId="25" applyNumberFormat="1" applyFont="1" applyFill="1" applyBorder="1" applyAlignment="1">
      <alignment horizontal="justify" vertical="center" wrapText="1"/>
    </xf>
    <xf numFmtId="168" fontId="9" fillId="2" borderId="1" xfId="25" applyNumberFormat="1" applyFont="1" applyFill="1" applyBorder="1" applyAlignment="1">
      <alignment horizontal="center" vertical="center" wrapText="1"/>
    </xf>
    <xf numFmtId="168" fontId="16" fillId="2" borderId="1" xfId="25" applyNumberFormat="1" applyFont="1" applyFill="1" applyBorder="1" applyAlignment="1">
      <alignment horizontal="justify" vertical="center" wrapText="1"/>
    </xf>
    <xf numFmtId="0" fontId="51" fillId="2" borderId="1" xfId="25" applyFont="1" applyFill="1" applyBorder="1" applyAlignment="1">
      <alignment horizontal="center" vertical="center" wrapText="1"/>
    </xf>
    <xf numFmtId="168" fontId="40" fillId="2" borderId="1" xfId="25" applyNumberFormat="1" applyFont="1" applyFill="1" applyBorder="1" applyAlignment="1">
      <alignment horizontal="justify" vertical="center" wrapText="1"/>
    </xf>
    <xf numFmtId="168" fontId="40" fillId="2" borderId="1" xfId="25" applyNumberFormat="1" applyFont="1" applyFill="1" applyBorder="1" applyAlignment="1">
      <alignment horizontal="center" vertical="center" wrapText="1"/>
    </xf>
    <xf numFmtId="0" fontId="16" fillId="2" borderId="1" xfId="25" applyFont="1" applyFill="1" applyBorder="1" applyAlignment="1">
      <alignment horizontal="left" vertical="center" wrapText="1"/>
    </xf>
    <xf numFmtId="3" fontId="16" fillId="2" borderId="1" xfId="25" applyNumberFormat="1" applyFont="1" applyFill="1" applyBorder="1" applyAlignment="1">
      <alignment horizontal="right" vertical="center" wrapText="1"/>
    </xf>
    <xf numFmtId="0" fontId="12" fillId="2" borderId="1" xfId="34" applyFont="1" applyFill="1" applyBorder="1" applyAlignment="1">
      <alignment vertical="center" wrapText="1"/>
    </xf>
    <xf numFmtId="165" fontId="43" fillId="0" borderId="1" xfId="26" applyNumberFormat="1" applyFont="1" applyFill="1" applyBorder="1" applyAlignment="1">
      <alignment horizontal="center" vertical="center" wrapText="1"/>
    </xf>
    <xf numFmtId="165" fontId="9" fillId="2" borderId="1" xfId="25" applyNumberFormat="1" applyFont="1" applyFill="1" applyBorder="1" applyAlignment="1">
      <alignment horizontal="left" vertical="center" wrapText="1" shrinkToFit="1"/>
    </xf>
    <xf numFmtId="0" fontId="13" fillId="2" borderId="1" xfId="25" applyFont="1" applyFill="1" applyBorder="1" applyAlignment="1">
      <alignment horizontal="center" vertical="center"/>
    </xf>
    <xf numFmtId="165" fontId="13" fillId="2" borderId="1" xfId="26" applyNumberFormat="1" applyFont="1" applyFill="1" applyBorder="1" applyAlignment="1">
      <alignment horizontal="right" vertical="center" shrinkToFit="1"/>
    </xf>
    <xf numFmtId="0" fontId="9" fillId="2" borderId="5" xfId="25" applyFont="1" applyFill="1" applyBorder="1" applyAlignment="1">
      <alignment horizontal="center" vertical="center" wrapText="1"/>
    </xf>
    <xf numFmtId="0" fontId="12" fillId="2" borderId="5" xfId="34" applyFont="1" applyFill="1" applyBorder="1" applyAlignment="1">
      <alignment vertical="center" wrapText="1"/>
    </xf>
    <xf numFmtId="0" fontId="40" fillId="2" borderId="5" xfId="25" applyFont="1" applyFill="1" applyBorder="1" applyAlignment="1">
      <alignment horizontal="center" vertical="center" wrapText="1"/>
    </xf>
    <xf numFmtId="165" fontId="11" fillId="2" borderId="5" xfId="26" applyNumberFormat="1" applyFont="1" applyFill="1" applyBorder="1" applyAlignment="1">
      <alignment horizontal="center" vertical="center" wrapText="1"/>
    </xf>
    <xf numFmtId="165" fontId="9" fillId="2" borderId="5" xfId="26" applyNumberFormat="1" applyFont="1" applyFill="1" applyBorder="1" applyAlignment="1">
      <alignment horizontal="right" vertical="center" wrapText="1"/>
    </xf>
    <xf numFmtId="165" fontId="33" fillId="0" borderId="4" xfId="26" applyNumberFormat="1" applyFont="1" applyFill="1" applyBorder="1" applyAlignment="1">
      <alignment horizontal="center" vertical="center" wrapText="1"/>
    </xf>
    <xf numFmtId="165" fontId="34" fillId="0" borderId="4" xfId="26" applyNumberFormat="1" applyFont="1" applyFill="1" applyBorder="1" applyAlignment="1">
      <alignment horizontal="center" vertical="center" wrapText="1" shrinkToFit="1"/>
    </xf>
    <xf numFmtId="165" fontId="35" fillId="0" borderId="6" xfId="26" applyNumberFormat="1" applyFont="1" applyFill="1" applyBorder="1" applyAlignment="1">
      <alignment horizontal="right" vertical="center" shrinkToFit="1"/>
    </xf>
    <xf numFmtId="165" fontId="27" fillId="0" borderId="1" xfId="26" applyNumberFormat="1" applyFont="1" applyFill="1" applyBorder="1" applyAlignment="1">
      <alignment horizontal="right" vertical="center" shrinkToFit="1"/>
    </xf>
    <xf numFmtId="165" fontId="38" fillId="0" borderId="1" xfId="26" applyNumberFormat="1" applyFont="1" applyFill="1" applyBorder="1" applyAlignment="1">
      <alignment vertical="center" wrapText="1"/>
    </xf>
    <xf numFmtId="165" fontId="34" fillId="0" borderId="1" xfId="26" applyNumberFormat="1" applyFont="1" applyFill="1" applyBorder="1" applyAlignment="1">
      <alignment horizontal="right" vertical="center" shrinkToFit="1"/>
    </xf>
    <xf numFmtId="165" fontId="39" fillId="0" borderId="1" xfId="26" applyNumberFormat="1" applyFont="1" applyFill="1" applyBorder="1" applyAlignment="1">
      <alignment vertical="center" wrapText="1"/>
    </xf>
    <xf numFmtId="165" fontId="35" fillId="0" borderId="1" xfId="26" applyNumberFormat="1" applyFont="1" applyFill="1" applyBorder="1" applyAlignment="1">
      <alignment vertical="center"/>
    </xf>
    <xf numFmtId="1" fontId="35" fillId="0" borderId="1" xfId="26" applyNumberFormat="1" applyFont="1" applyFill="1" applyBorder="1" applyAlignment="1">
      <alignment horizontal="center" vertical="center"/>
    </xf>
    <xf numFmtId="1" fontId="35" fillId="0" borderId="1" xfId="26" applyNumberFormat="1" applyFont="1" applyFill="1" applyBorder="1" applyAlignment="1">
      <alignment horizontal="center" vertical="center" wrapText="1"/>
    </xf>
    <xf numFmtId="1" fontId="35" fillId="0" borderId="1" xfId="26" applyNumberFormat="1" applyFont="1" applyFill="1" applyBorder="1" applyAlignment="1">
      <alignment horizontal="center" vertical="center" shrinkToFit="1"/>
    </xf>
    <xf numFmtId="1" fontId="35" fillId="0" borderId="1" xfId="26" applyNumberFormat="1" applyFont="1" applyFill="1" applyBorder="1" applyAlignment="1">
      <alignment horizontal="center" vertical="center" wrapText="1" shrinkToFit="1"/>
    </xf>
    <xf numFmtId="1" fontId="34" fillId="0" borderId="1" xfId="26" applyNumberFormat="1" applyFont="1" applyFill="1" applyBorder="1" applyAlignment="1">
      <alignment horizontal="center" vertical="center" wrapText="1"/>
    </xf>
    <xf numFmtId="1" fontId="47" fillId="0" borderId="1" xfId="26" applyNumberFormat="1" applyFont="1" applyFill="1" applyBorder="1" applyAlignment="1">
      <alignment horizontal="center" vertical="center" wrapText="1"/>
    </xf>
    <xf numFmtId="1" fontId="9" fillId="2" borderId="1" xfId="26" applyNumberFormat="1" applyFont="1" applyFill="1" applyBorder="1" applyAlignment="1">
      <alignment horizontal="center" vertical="center" shrinkToFit="1"/>
    </xf>
    <xf numFmtId="1" fontId="9" fillId="2" borderId="1" xfId="26" applyNumberFormat="1" applyFont="1" applyFill="1" applyBorder="1" applyAlignment="1">
      <alignment horizontal="center" vertical="center"/>
    </xf>
    <xf numFmtId="1" fontId="9" fillId="2" borderId="1" xfId="26" applyNumberFormat="1" applyFont="1" applyFill="1" applyBorder="1" applyAlignment="1">
      <alignment horizontal="center" vertical="center" wrapText="1"/>
    </xf>
    <xf numFmtId="1" fontId="20" fillId="2" borderId="1" xfId="26" applyNumberFormat="1" applyFont="1" applyFill="1" applyBorder="1" applyAlignment="1">
      <alignment horizontal="center" vertical="center" wrapText="1"/>
    </xf>
    <xf numFmtId="1" fontId="9" fillId="2" borderId="1" xfId="26" applyNumberFormat="1" applyFont="1" applyFill="1" applyBorder="1" applyAlignment="1" applyProtection="1">
      <alignment horizontal="center" vertical="center" wrapText="1"/>
    </xf>
    <xf numFmtId="1" fontId="11" fillId="2" borderId="1" xfId="26" applyNumberFormat="1" applyFont="1" applyFill="1" applyBorder="1" applyAlignment="1">
      <alignment horizontal="center" vertical="center"/>
    </xf>
    <xf numFmtId="1" fontId="11" fillId="2" borderId="1" xfId="26" applyNumberFormat="1" applyFont="1" applyFill="1" applyBorder="1" applyAlignment="1">
      <alignment horizontal="center" vertical="center" wrapText="1"/>
    </xf>
    <xf numFmtId="1" fontId="50" fillId="2" borderId="1" xfId="26" applyNumberFormat="1" applyFont="1" applyFill="1" applyBorder="1" applyAlignment="1">
      <alignment horizontal="center" vertical="center"/>
    </xf>
    <xf numFmtId="1" fontId="50" fillId="2" borderId="1" xfId="26" applyNumberFormat="1" applyFont="1" applyFill="1" applyBorder="1" applyAlignment="1">
      <alignment horizontal="center" vertical="center" wrapText="1"/>
    </xf>
    <xf numFmtId="3" fontId="4" fillId="0" borderId="0" xfId="1" applyNumberFormat="1" applyFont="1" applyBorder="1" applyAlignment="1"/>
    <xf numFmtId="0" fontId="49" fillId="2" borderId="1" xfId="25" applyFont="1" applyFill="1" applyBorder="1" applyAlignment="1">
      <alignment horizontal="center" vertical="center" wrapText="1"/>
    </xf>
    <xf numFmtId="3" fontId="16" fillId="2" borderId="5" xfId="25" applyNumberFormat="1" applyFont="1" applyFill="1" applyBorder="1" applyAlignment="1">
      <alignment horizontal="right" vertical="center" wrapText="1"/>
    </xf>
    <xf numFmtId="1" fontId="50" fillId="2" borderId="5" xfId="26" applyNumberFormat="1" applyFont="1" applyFill="1" applyBorder="1" applyAlignment="1">
      <alignment horizontal="center" vertical="center" wrapText="1"/>
    </xf>
    <xf numFmtId="3" fontId="24" fillId="0" borderId="0" xfId="1" applyNumberFormat="1" applyFont="1" applyBorder="1" applyAlignment="1">
      <alignment horizontal="right" vertical="center"/>
    </xf>
    <xf numFmtId="0" fontId="38" fillId="0" borderId="0" xfId="6" applyFont="1" applyBorder="1" applyAlignment="1">
      <alignment horizontal="right" vertical="center"/>
    </xf>
    <xf numFmtId="0" fontId="7" fillId="0" borderId="0" xfId="6" applyFont="1" applyBorder="1" applyAlignment="1">
      <alignment horizontal="center" vertical="center" wrapText="1"/>
    </xf>
    <xf numFmtId="0" fontId="52" fillId="0" borderId="0" xfId="6" applyFont="1" applyBorder="1" applyAlignment="1">
      <alignment horizontal="center" vertical="center" wrapText="1"/>
    </xf>
    <xf numFmtId="0" fontId="31" fillId="0" borderId="4" xfId="25" applyFont="1" applyFill="1" applyBorder="1" applyAlignment="1">
      <alignment horizontal="center" vertical="center" wrapText="1" shrinkToFit="1"/>
    </xf>
    <xf numFmtId="165" fontId="31" fillId="0" borderId="4" xfId="26" applyNumberFormat="1" applyFont="1" applyFill="1" applyBorder="1" applyAlignment="1">
      <alignment horizontal="center" vertical="center" wrapText="1" shrinkToFit="1"/>
    </xf>
    <xf numFmtId="3" fontId="13" fillId="0" borderId="4" xfId="0" applyNumberFormat="1" applyFont="1" applyFill="1" applyBorder="1" applyAlignment="1">
      <alignment horizontal="center" vertical="center" wrapText="1" shrinkToFit="1"/>
    </xf>
    <xf numFmtId="0" fontId="32" fillId="0" borderId="4" xfId="0" applyFont="1" applyFill="1" applyBorder="1"/>
    <xf numFmtId="0" fontId="28" fillId="0" borderId="4" xfId="25" applyFont="1" applyFill="1" applyBorder="1" applyAlignment="1">
      <alignment horizontal="center" vertical="center" wrapText="1" shrinkToFit="1"/>
    </xf>
    <xf numFmtId="3" fontId="31" fillId="0" borderId="4" xfId="8" applyNumberFormat="1" applyFont="1" applyFill="1" applyBorder="1" applyAlignment="1">
      <alignment horizontal="center" vertical="center" wrapText="1"/>
    </xf>
    <xf numFmtId="165" fontId="33" fillId="0" borderId="4" xfId="26" applyNumberFormat="1" applyFont="1" applyFill="1" applyBorder="1" applyAlignment="1">
      <alignment horizontal="center" vertical="center" wrapText="1"/>
    </xf>
  </cellXfs>
  <cellStyles count="35">
    <cellStyle name="Comma 10" xfId="28"/>
    <cellStyle name="Comma 11" xfId="26"/>
    <cellStyle name="Comma 2" xfId="7"/>
    <cellStyle name="Comma 3" xfId="10"/>
    <cellStyle name="Comma 4" xfId="11"/>
    <cellStyle name="Comma 5" xfId="27"/>
    <cellStyle name="Comma 5 3" xfId="33"/>
    <cellStyle name="Comma 6" xfId="12"/>
    <cellStyle name="Comma 7" xfId="13"/>
    <cellStyle name="Header1" xfId="2"/>
    <cellStyle name="Header2" xfId="3"/>
    <cellStyle name="Normal" xfId="0" builtinId="0"/>
    <cellStyle name="Normal 10" xfId="24"/>
    <cellStyle name="Normal 11" xfId="25"/>
    <cellStyle name="Normal 13" xfId="32"/>
    <cellStyle name="Normal 2" xfId="1"/>
    <cellStyle name="Normal 2 2" xfId="14"/>
    <cellStyle name="Normal 2 3" xfId="15"/>
    <cellStyle name="Normal 2_GIAI NGAN" xfId="16"/>
    <cellStyle name="Normal 2_NQ -KH VX-năm2017 và 2016-2020-inn " xfId="30"/>
    <cellStyle name="Normal 3" xfId="4"/>
    <cellStyle name="Normal 34" xfId="34"/>
    <cellStyle name="Normal 4" xfId="5"/>
    <cellStyle name="Normal 4 2" xfId="17"/>
    <cellStyle name="Normal 5" xfId="6"/>
    <cellStyle name="Normal 6" xfId="18"/>
    <cellStyle name="Normal 7" xfId="19"/>
    <cellStyle name="Normal 8" xfId="20"/>
    <cellStyle name="Normal 9" xfId="21"/>
    <cellStyle name="Normal 9 2" xfId="22"/>
    <cellStyle name="Normal_BC Bộ KH 2016-2020 ngày 13.7-INN" xfId="29"/>
    <cellStyle name="Normal_BC Bộ KH 2016-2020 ngày 13.7-INN_DỰ KIẾN KH vốn NS TỈNH 2017-sửa ngày 29-9 - Dương" xfId="31"/>
    <cellStyle name="Normal_Bieu mau (CV )" xfId="8"/>
    <cellStyle name="Normal_Biểu -BC Bộ KH 2016-2020 ngày 12-03-INN" xfId="9"/>
    <cellStyle name="Percent 2" xfId="2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330"/>
  <sheetViews>
    <sheetView tabSelected="1" workbookViewId="0">
      <selection activeCell="H301" sqref="H301"/>
    </sheetView>
  </sheetViews>
  <sheetFormatPr defaultRowHeight="15.75"/>
  <cols>
    <col min="1" max="1" width="4" style="9" customWidth="1"/>
    <col min="2" max="2" width="42" style="8" customWidth="1"/>
    <col min="3" max="3" width="10" style="19" customWidth="1"/>
    <col min="4" max="4" width="10.25" style="20" customWidth="1"/>
    <col min="5" max="5" width="9.125" style="20" customWidth="1"/>
    <col min="6" max="6" width="8.875" style="5" hidden="1" customWidth="1"/>
    <col min="7" max="7" width="9.625" style="5" customWidth="1"/>
    <col min="8" max="8" width="13.75" style="5" customWidth="1"/>
    <col min="9" max="9" width="8.25" style="5" customWidth="1"/>
    <col min="10" max="10" width="9" style="5" customWidth="1"/>
    <col min="11" max="11" width="7.5" style="5" customWidth="1"/>
    <col min="12" max="256" width="9" style="9"/>
    <col min="257" max="257" width="4.375" style="9" customWidth="1"/>
    <col min="258" max="258" width="39" style="9" customWidth="1"/>
    <col min="259" max="259" width="9.375" style="9" customWidth="1"/>
    <col min="260" max="261" width="10" style="9" customWidth="1"/>
    <col min="262" max="262" width="14.25" style="9" customWidth="1"/>
    <col min="263" max="263" width="9.75" style="9" customWidth="1"/>
    <col min="264" max="264" width="9.125" style="9" customWidth="1"/>
    <col min="265" max="265" width="9.875" style="9" customWidth="1"/>
    <col min="266" max="266" width="8.875" style="9" customWidth="1"/>
    <col min="267" max="267" width="9.375" style="9" customWidth="1"/>
    <col min="268" max="512" width="9" style="9"/>
    <col min="513" max="513" width="4.375" style="9" customWidth="1"/>
    <col min="514" max="514" width="39" style="9" customWidth="1"/>
    <col min="515" max="515" width="9.375" style="9" customWidth="1"/>
    <col min="516" max="517" width="10" style="9" customWidth="1"/>
    <col min="518" max="518" width="14.25" style="9" customWidth="1"/>
    <col min="519" max="519" width="9.75" style="9" customWidth="1"/>
    <col min="520" max="520" width="9.125" style="9" customWidth="1"/>
    <col min="521" max="521" width="9.875" style="9" customWidth="1"/>
    <col min="522" max="522" width="8.875" style="9" customWidth="1"/>
    <col min="523" max="523" width="9.375" style="9" customWidth="1"/>
    <col min="524" max="768" width="9" style="9"/>
    <col min="769" max="769" width="4.375" style="9" customWidth="1"/>
    <col min="770" max="770" width="39" style="9" customWidth="1"/>
    <col min="771" max="771" width="9.375" style="9" customWidth="1"/>
    <col min="772" max="773" width="10" style="9" customWidth="1"/>
    <col min="774" max="774" width="14.25" style="9" customWidth="1"/>
    <col min="775" max="775" width="9.75" style="9" customWidth="1"/>
    <col min="776" max="776" width="9.125" style="9" customWidth="1"/>
    <col min="777" max="777" width="9.875" style="9" customWidth="1"/>
    <col min="778" max="778" width="8.875" style="9" customWidth="1"/>
    <col min="779" max="779" width="9.375" style="9" customWidth="1"/>
    <col min="780" max="1024" width="9" style="9"/>
    <col min="1025" max="1025" width="4.375" style="9" customWidth="1"/>
    <col min="1026" max="1026" width="39" style="9" customWidth="1"/>
    <col min="1027" max="1027" width="9.375" style="9" customWidth="1"/>
    <col min="1028" max="1029" width="10" style="9" customWidth="1"/>
    <col min="1030" max="1030" width="14.25" style="9" customWidth="1"/>
    <col min="1031" max="1031" width="9.75" style="9" customWidth="1"/>
    <col min="1032" max="1032" width="9.125" style="9" customWidth="1"/>
    <col min="1033" max="1033" width="9.875" style="9" customWidth="1"/>
    <col min="1034" max="1034" width="8.875" style="9" customWidth="1"/>
    <col min="1035" max="1035" width="9.375" style="9" customWidth="1"/>
    <col min="1036" max="1280" width="9" style="9"/>
    <col min="1281" max="1281" width="4.375" style="9" customWidth="1"/>
    <col min="1282" max="1282" width="39" style="9" customWidth="1"/>
    <col min="1283" max="1283" width="9.375" style="9" customWidth="1"/>
    <col min="1284" max="1285" width="10" style="9" customWidth="1"/>
    <col min="1286" max="1286" width="14.25" style="9" customWidth="1"/>
    <col min="1287" max="1287" width="9.75" style="9" customWidth="1"/>
    <col min="1288" max="1288" width="9.125" style="9" customWidth="1"/>
    <col min="1289" max="1289" width="9.875" style="9" customWidth="1"/>
    <col min="1290" max="1290" width="8.875" style="9" customWidth="1"/>
    <col min="1291" max="1291" width="9.375" style="9" customWidth="1"/>
    <col min="1292" max="1536" width="9" style="9"/>
    <col min="1537" max="1537" width="4.375" style="9" customWidth="1"/>
    <col min="1538" max="1538" width="39" style="9" customWidth="1"/>
    <col min="1539" max="1539" width="9.375" style="9" customWidth="1"/>
    <col min="1540" max="1541" width="10" style="9" customWidth="1"/>
    <col min="1542" max="1542" width="14.25" style="9" customWidth="1"/>
    <col min="1543" max="1543" width="9.75" style="9" customWidth="1"/>
    <col min="1544" max="1544" width="9.125" style="9" customWidth="1"/>
    <col min="1545" max="1545" width="9.875" style="9" customWidth="1"/>
    <col min="1546" max="1546" width="8.875" style="9" customWidth="1"/>
    <col min="1547" max="1547" width="9.375" style="9" customWidth="1"/>
    <col min="1548" max="1792" width="9" style="9"/>
    <col min="1793" max="1793" width="4.375" style="9" customWidth="1"/>
    <col min="1794" max="1794" width="39" style="9" customWidth="1"/>
    <col min="1795" max="1795" width="9.375" style="9" customWidth="1"/>
    <col min="1796" max="1797" width="10" style="9" customWidth="1"/>
    <col min="1798" max="1798" width="14.25" style="9" customWidth="1"/>
    <col min="1799" max="1799" width="9.75" style="9" customWidth="1"/>
    <col min="1800" max="1800" width="9.125" style="9" customWidth="1"/>
    <col min="1801" max="1801" width="9.875" style="9" customWidth="1"/>
    <col min="1802" max="1802" width="8.875" style="9" customWidth="1"/>
    <col min="1803" max="1803" width="9.375" style="9" customWidth="1"/>
    <col min="1804" max="2048" width="9" style="9"/>
    <col min="2049" max="2049" width="4.375" style="9" customWidth="1"/>
    <col min="2050" max="2050" width="39" style="9" customWidth="1"/>
    <col min="2051" max="2051" width="9.375" style="9" customWidth="1"/>
    <col min="2052" max="2053" width="10" style="9" customWidth="1"/>
    <col min="2054" max="2054" width="14.25" style="9" customWidth="1"/>
    <col min="2055" max="2055" width="9.75" style="9" customWidth="1"/>
    <col min="2056" max="2056" width="9.125" style="9" customWidth="1"/>
    <col min="2057" max="2057" width="9.875" style="9" customWidth="1"/>
    <col min="2058" max="2058" width="8.875" style="9" customWidth="1"/>
    <col min="2059" max="2059" width="9.375" style="9" customWidth="1"/>
    <col min="2060" max="2304" width="9" style="9"/>
    <col min="2305" max="2305" width="4.375" style="9" customWidth="1"/>
    <col min="2306" max="2306" width="39" style="9" customWidth="1"/>
    <col min="2307" max="2307" width="9.375" style="9" customWidth="1"/>
    <col min="2308" max="2309" width="10" style="9" customWidth="1"/>
    <col min="2310" max="2310" width="14.25" style="9" customWidth="1"/>
    <col min="2311" max="2311" width="9.75" style="9" customWidth="1"/>
    <col min="2312" max="2312" width="9.125" style="9" customWidth="1"/>
    <col min="2313" max="2313" width="9.875" style="9" customWidth="1"/>
    <col min="2314" max="2314" width="8.875" style="9" customWidth="1"/>
    <col min="2315" max="2315" width="9.375" style="9" customWidth="1"/>
    <col min="2316" max="2560" width="9" style="9"/>
    <col min="2561" max="2561" width="4.375" style="9" customWidth="1"/>
    <col min="2562" max="2562" width="39" style="9" customWidth="1"/>
    <col min="2563" max="2563" width="9.375" style="9" customWidth="1"/>
    <col min="2564" max="2565" width="10" style="9" customWidth="1"/>
    <col min="2566" max="2566" width="14.25" style="9" customWidth="1"/>
    <col min="2567" max="2567" width="9.75" style="9" customWidth="1"/>
    <col min="2568" max="2568" width="9.125" style="9" customWidth="1"/>
    <col min="2569" max="2569" width="9.875" style="9" customWidth="1"/>
    <col min="2570" max="2570" width="8.875" style="9" customWidth="1"/>
    <col min="2571" max="2571" width="9.375" style="9" customWidth="1"/>
    <col min="2572" max="2816" width="9" style="9"/>
    <col min="2817" max="2817" width="4.375" style="9" customWidth="1"/>
    <col min="2818" max="2818" width="39" style="9" customWidth="1"/>
    <col min="2819" max="2819" width="9.375" style="9" customWidth="1"/>
    <col min="2820" max="2821" width="10" style="9" customWidth="1"/>
    <col min="2822" max="2822" width="14.25" style="9" customWidth="1"/>
    <col min="2823" max="2823" width="9.75" style="9" customWidth="1"/>
    <col min="2824" max="2824" width="9.125" style="9" customWidth="1"/>
    <col min="2825" max="2825" width="9.875" style="9" customWidth="1"/>
    <col min="2826" max="2826" width="8.875" style="9" customWidth="1"/>
    <col min="2827" max="2827" width="9.375" style="9" customWidth="1"/>
    <col min="2828" max="3072" width="9" style="9"/>
    <col min="3073" max="3073" width="4.375" style="9" customWidth="1"/>
    <col min="3074" max="3074" width="39" style="9" customWidth="1"/>
    <col min="3075" max="3075" width="9.375" style="9" customWidth="1"/>
    <col min="3076" max="3077" width="10" style="9" customWidth="1"/>
    <col min="3078" max="3078" width="14.25" style="9" customWidth="1"/>
    <col min="3079" max="3079" width="9.75" style="9" customWidth="1"/>
    <col min="3080" max="3080" width="9.125" style="9" customWidth="1"/>
    <col min="3081" max="3081" width="9.875" style="9" customWidth="1"/>
    <col min="3082" max="3082" width="8.875" style="9" customWidth="1"/>
    <col min="3083" max="3083" width="9.375" style="9" customWidth="1"/>
    <col min="3084" max="3328" width="9" style="9"/>
    <col min="3329" max="3329" width="4.375" style="9" customWidth="1"/>
    <col min="3330" max="3330" width="39" style="9" customWidth="1"/>
    <col min="3331" max="3331" width="9.375" style="9" customWidth="1"/>
    <col min="3332" max="3333" width="10" style="9" customWidth="1"/>
    <col min="3334" max="3334" width="14.25" style="9" customWidth="1"/>
    <col min="3335" max="3335" width="9.75" style="9" customWidth="1"/>
    <col min="3336" max="3336" width="9.125" style="9" customWidth="1"/>
    <col min="3337" max="3337" width="9.875" style="9" customWidth="1"/>
    <col min="3338" max="3338" width="8.875" style="9" customWidth="1"/>
    <col min="3339" max="3339" width="9.375" style="9" customWidth="1"/>
    <col min="3340" max="3584" width="9" style="9"/>
    <col min="3585" max="3585" width="4.375" style="9" customWidth="1"/>
    <col min="3586" max="3586" width="39" style="9" customWidth="1"/>
    <col min="3587" max="3587" width="9.375" style="9" customWidth="1"/>
    <col min="3588" max="3589" width="10" style="9" customWidth="1"/>
    <col min="3590" max="3590" width="14.25" style="9" customWidth="1"/>
    <col min="3591" max="3591" width="9.75" style="9" customWidth="1"/>
    <col min="3592" max="3592" width="9.125" style="9" customWidth="1"/>
    <col min="3593" max="3593" width="9.875" style="9" customWidth="1"/>
    <col min="3594" max="3594" width="8.875" style="9" customWidth="1"/>
    <col min="3595" max="3595" width="9.375" style="9" customWidth="1"/>
    <col min="3596" max="3840" width="9" style="9"/>
    <col min="3841" max="3841" width="4.375" style="9" customWidth="1"/>
    <col min="3842" max="3842" width="39" style="9" customWidth="1"/>
    <col min="3843" max="3843" width="9.375" style="9" customWidth="1"/>
    <col min="3844" max="3845" width="10" style="9" customWidth="1"/>
    <col min="3846" max="3846" width="14.25" style="9" customWidth="1"/>
    <col min="3847" max="3847" width="9.75" style="9" customWidth="1"/>
    <col min="3848" max="3848" width="9.125" style="9" customWidth="1"/>
    <col min="3849" max="3849" width="9.875" style="9" customWidth="1"/>
    <col min="3850" max="3850" width="8.875" style="9" customWidth="1"/>
    <col min="3851" max="3851" width="9.375" style="9" customWidth="1"/>
    <col min="3852" max="4096" width="9" style="9"/>
    <col min="4097" max="4097" width="4.375" style="9" customWidth="1"/>
    <col min="4098" max="4098" width="39" style="9" customWidth="1"/>
    <col min="4099" max="4099" width="9.375" style="9" customWidth="1"/>
    <col min="4100" max="4101" width="10" style="9" customWidth="1"/>
    <col min="4102" max="4102" width="14.25" style="9" customWidth="1"/>
    <col min="4103" max="4103" width="9.75" style="9" customWidth="1"/>
    <col min="4104" max="4104" width="9.125" style="9" customWidth="1"/>
    <col min="4105" max="4105" width="9.875" style="9" customWidth="1"/>
    <col min="4106" max="4106" width="8.875" style="9" customWidth="1"/>
    <col min="4107" max="4107" width="9.375" style="9" customWidth="1"/>
    <col min="4108" max="4352" width="9" style="9"/>
    <col min="4353" max="4353" width="4.375" style="9" customWidth="1"/>
    <col min="4354" max="4354" width="39" style="9" customWidth="1"/>
    <col min="4355" max="4355" width="9.375" style="9" customWidth="1"/>
    <col min="4356" max="4357" width="10" style="9" customWidth="1"/>
    <col min="4358" max="4358" width="14.25" style="9" customWidth="1"/>
    <col min="4359" max="4359" width="9.75" style="9" customWidth="1"/>
    <col min="4360" max="4360" width="9.125" style="9" customWidth="1"/>
    <col min="4361" max="4361" width="9.875" style="9" customWidth="1"/>
    <col min="4362" max="4362" width="8.875" style="9" customWidth="1"/>
    <col min="4363" max="4363" width="9.375" style="9" customWidth="1"/>
    <col min="4364" max="4608" width="9" style="9"/>
    <col min="4609" max="4609" width="4.375" style="9" customWidth="1"/>
    <col min="4610" max="4610" width="39" style="9" customWidth="1"/>
    <col min="4611" max="4611" width="9.375" style="9" customWidth="1"/>
    <col min="4612" max="4613" width="10" style="9" customWidth="1"/>
    <col min="4614" max="4614" width="14.25" style="9" customWidth="1"/>
    <col min="4615" max="4615" width="9.75" style="9" customWidth="1"/>
    <col min="4616" max="4616" width="9.125" style="9" customWidth="1"/>
    <col min="4617" max="4617" width="9.875" style="9" customWidth="1"/>
    <col min="4618" max="4618" width="8.875" style="9" customWidth="1"/>
    <col min="4619" max="4619" width="9.375" style="9" customWidth="1"/>
    <col min="4620" max="4864" width="9" style="9"/>
    <col min="4865" max="4865" width="4.375" style="9" customWidth="1"/>
    <col min="4866" max="4866" width="39" style="9" customWidth="1"/>
    <col min="4867" max="4867" width="9.375" style="9" customWidth="1"/>
    <col min="4868" max="4869" width="10" style="9" customWidth="1"/>
    <col min="4870" max="4870" width="14.25" style="9" customWidth="1"/>
    <col min="4871" max="4871" width="9.75" style="9" customWidth="1"/>
    <col min="4872" max="4872" width="9.125" style="9" customWidth="1"/>
    <col min="4873" max="4873" width="9.875" style="9" customWidth="1"/>
    <col min="4874" max="4874" width="8.875" style="9" customWidth="1"/>
    <col min="4875" max="4875" width="9.375" style="9" customWidth="1"/>
    <col min="4876" max="5120" width="9" style="9"/>
    <col min="5121" max="5121" width="4.375" style="9" customWidth="1"/>
    <col min="5122" max="5122" width="39" style="9" customWidth="1"/>
    <col min="5123" max="5123" width="9.375" style="9" customWidth="1"/>
    <col min="5124" max="5125" width="10" style="9" customWidth="1"/>
    <col min="5126" max="5126" width="14.25" style="9" customWidth="1"/>
    <col min="5127" max="5127" width="9.75" style="9" customWidth="1"/>
    <col min="5128" max="5128" width="9.125" style="9" customWidth="1"/>
    <col min="5129" max="5129" width="9.875" style="9" customWidth="1"/>
    <col min="5130" max="5130" width="8.875" style="9" customWidth="1"/>
    <col min="5131" max="5131" width="9.375" style="9" customWidth="1"/>
    <col min="5132" max="5376" width="9" style="9"/>
    <col min="5377" max="5377" width="4.375" style="9" customWidth="1"/>
    <col min="5378" max="5378" width="39" style="9" customWidth="1"/>
    <col min="5379" max="5379" width="9.375" style="9" customWidth="1"/>
    <col min="5380" max="5381" width="10" style="9" customWidth="1"/>
    <col min="5382" max="5382" width="14.25" style="9" customWidth="1"/>
    <col min="5383" max="5383" width="9.75" style="9" customWidth="1"/>
    <col min="5384" max="5384" width="9.125" style="9" customWidth="1"/>
    <col min="5385" max="5385" width="9.875" style="9" customWidth="1"/>
    <col min="5386" max="5386" width="8.875" style="9" customWidth="1"/>
    <col min="5387" max="5387" width="9.375" style="9" customWidth="1"/>
    <col min="5388" max="5632" width="9" style="9"/>
    <col min="5633" max="5633" width="4.375" style="9" customWidth="1"/>
    <col min="5634" max="5634" width="39" style="9" customWidth="1"/>
    <col min="5635" max="5635" width="9.375" style="9" customWidth="1"/>
    <col min="5636" max="5637" width="10" style="9" customWidth="1"/>
    <col min="5638" max="5638" width="14.25" style="9" customWidth="1"/>
    <col min="5639" max="5639" width="9.75" style="9" customWidth="1"/>
    <col min="5640" max="5640" width="9.125" style="9" customWidth="1"/>
    <col min="5641" max="5641" width="9.875" style="9" customWidth="1"/>
    <col min="5642" max="5642" width="8.875" style="9" customWidth="1"/>
    <col min="5643" max="5643" width="9.375" style="9" customWidth="1"/>
    <col min="5644" max="5888" width="9" style="9"/>
    <col min="5889" max="5889" width="4.375" style="9" customWidth="1"/>
    <col min="5890" max="5890" width="39" style="9" customWidth="1"/>
    <col min="5891" max="5891" width="9.375" style="9" customWidth="1"/>
    <col min="5892" max="5893" width="10" style="9" customWidth="1"/>
    <col min="5894" max="5894" width="14.25" style="9" customWidth="1"/>
    <col min="5895" max="5895" width="9.75" style="9" customWidth="1"/>
    <col min="5896" max="5896" width="9.125" style="9" customWidth="1"/>
    <col min="5897" max="5897" width="9.875" style="9" customWidth="1"/>
    <col min="5898" max="5898" width="8.875" style="9" customWidth="1"/>
    <col min="5899" max="5899" width="9.375" style="9" customWidth="1"/>
    <col min="5900" max="6144" width="9" style="9"/>
    <col min="6145" max="6145" width="4.375" style="9" customWidth="1"/>
    <col min="6146" max="6146" width="39" style="9" customWidth="1"/>
    <col min="6147" max="6147" width="9.375" style="9" customWidth="1"/>
    <col min="6148" max="6149" width="10" style="9" customWidth="1"/>
    <col min="6150" max="6150" width="14.25" style="9" customWidth="1"/>
    <col min="6151" max="6151" width="9.75" style="9" customWidth="1"/>
    <col min="6152" max="6152" width="9.125" style="9" customWidth="1"/>
    <col min="6153" max="6153" width="9.875" style="9" customWidth="1"/>
    <col min="6154" max="6154" width="8.875" style="9" customWidth="1"/>
    <col min="6155" max="6155" width="9.375" style="9" customWidth="1"/>
    <col min="6156" max="6400" width="9" style="9"/>
    <col min="6401" max="6401" width="4.375" style="9" customWidth="1"/>
    <col min="6402" max="6402" width="39" style="9" customWidth="1"/>
    <col min="6403" max="6403" width="9.375" style="9" customWidth="1"/>
    <col min="6404" max="6405" width="10" style="9" customWidth="1"/>
    <col min="6406" max="6406" width="14.25" style="9" customWidth="1"/>
    <col min="6407" max="6407" width="9.75" style="9" customWidth="1"/>
    <col min="6408" max="6408" width="9.125" style="9" customWidth="1"/>
    <col min="6409" max="6409" width="9.875" style="9" customWidth="1"/>
    <col min="6410" max="6410" width="8.875" style="9" customWidth="1"/>
    <col min="6411" max="6411" width="9.375" style="9" customWidth="1"/>
    <col min="6412" max="6656" width="9" style="9"/>
    <col min="6657" max="6657" width="4.375" style="9" customWidth="1"/>
    <col min="6658" max="6658" width="39" style="9" customWidth="1"/>
    <col min="6659" max="6659" width="9.375" style="9" customWidth="1"/>
    <col min="6660" max="6661" width="10" style="9" customWidth="1"/>
    <col min="6662" max="6662" width="14.25" style="9" customWidth="1"/>
    <col min="6663" max="6663" width="9.75" style="9" customWidth="1"/>
    <col min="6664" max="6664" width="9.125" style="9" customWidth="1"/>
    <col min="6665" max="6665" width="9.875" style="9" customWidth="1"/>
    <col min="6666" max="6666" width="8.875" style="9" customWidth="1"/>
    <col min="6667" max="6667" width="9.375" style="9" customWidth="1"/>
    <col min="6668" max="6912" width="9" style="9"/>
    <col min="6913" max="6913" width="4.375" style="9" customWidth="1"/>
    <col min="6914" max="6914" width="39" style="9" customWidth="1"/>
    <col min="6915" max="6915" width="9.375" style="9" customWidth="1"/>
    <col min="6916" max="6917" width="10" style="9" customWidth="1"/>
    <col min="6918" max="6918" width="14.25" style="9" customWidth="1"/>
    <col min="6919" max="6919" width="9.75" style="9" customWidth="1"/>
    <col min="6920" max="6920" width="9.125" style="9" customWidth="1"/>
    <col min="6921" max="6921" width="9.875" style="9" customWidth="1"/>
    <col min="6922" max="6922" width="8.875" style="9" customWidth="1"/>
    <col min="6923" max="6923" width="9.375" style="9" customWidth="1"/>
    <col min="6924" max="7168" width="9" style="9"/>
    <col min="7169" max="7169" width="4.375" style="9" customWidth="1"/>
    <col min="7170" max="7170" width="39" style="9" customWidth="1"/>
    <col min="7171" max="7171" width="9.375" style="9" customWidth="1"/>
    <col min="7172" max="7173" width="10" style="9" customWidth="1"/>
    <col min="7174" max="7174" width="14.25" style="9" customWidth="1"/>
    <col min="7175" max="7175" width="9.75" style="9" customWidth="1"/>
    <col min="7176" max="7176" width="9.125" style="9" customWidth="1"/>
    <col min="7177" max="7177" width="9.875" style="9" customWidth="1"/>
    <col min="7178" max="7178" width="8.875" style="9" customWidth="1"/>
    <col min="7179" max="7179" width="9.375" style="9" customWidth="1"/>
    <col min="7180" max="7424" width="9" style="9"/>
    <col min="7425" max="7425" width="4.375" style="9" customWidth="1"/>
    <col min="7426" max="7426" width="39" style="9" customWidth="1"/>
    <col min="7427" max="7427" width="9.375" style="9" customWidth="1"/>
    <col min="7428" max="7429" width="10" style="9" customWidth="1"/>
    <col min="7430" max="7430" width="14.25" style="9" customWidth="1"/>
    <col min="7431" max="7431" width="9.75" style="9" customWidth="1"/>
    <col min="7432" max="7432" width="9.125" style="9" customWidth="1"/>
    <col min="7433" max="7433" width="9.875" style="9" customWidth="1"/>
    <col min="7434" max="7434" width="8.875" style="9" customWidth="1"/>
    <col min="7435" max="7435" width="9.375" style="9" customWidth="1"/>
    <col min="7436" max="7680" width="9" style="9"/>
    <col min="7681" max="7681" width="4.375" style="9" customWidth="1"/>
    <col min="7682" max="7682" width="39" style="9" customWidth="1"/>
    <col min="7683" max="7683" width="9.375" style="9" customWidth="1"/>
    <col min="7684" max="7685" width="10" style="9" customWidth="1"/>
    <col min="7686" max="7686" width="14.25" style="9" customWidth="1"/>
    <col min="7687" max="7687" width="9.75" style="9" customWidth="1"/>
    <col min="7688" max="7688" width="9.125" style="9" customWidth="1"/>
    <col min="7689" max="7689" width="9.875" style="9" customWidth="1"/>
    <col min="7690" max="7690" width="8.875" style="9" customWidth="1"/>
    <col min="7691" max="7691" width="9.375" style="9" customWidth="1"/>
    <col min="7692" max="7936" width="9" style="9"/>
    <col min="7937" max="7937" width="4.375" style="9" customWidth="1"/>
    <col min="7938" max="7938" width="39" style="9" customWidth="1"/>
    <col min="7939" max="7939" width="9.375" style="9" customWidth="1"/>
    <col min="7940" max="7941" width="10" style="9" customWidth="1"/>
    <col min="7942" max="7942" width="14.25" style="9" customWidth="1"/>
    <col min="7943" max="7943" width="9.75" style="9" customWidth="1"/>
    <col min="7944" max="7944" width="9.125" style="9" customWidth="1"/>
    <col min="7945" max="7945" width="9.875" style="9" customWidth="1"/>
    <col min="7946" max="7946" width="8.875" style="9" customWidth="1"/>
    <col min="7947" max="7947" width="9.375" style="9" customWidth="1"/>
    <col min="7948" max="8192" width="9" style="9"/>
    <col min="8193" max="8193" width="4.375" style="9" customWidth="1"/>
    <col min="8194" max="8194" width="39" style="9" customWidth="1"/>
    <col min="8195" max="8195" width="9.375" style="9" customWidth="1"/>
    <col min="8196" max="8197" width="10" style="9" customWidth="1"/>
    <col min="8198" max="8198" width="14.25" style="9" customWidth="1"/>
    <col min="8199" max="8199" width="9.75" style="9" customWidth="1"/>
    <col min="8200" max="8200" width="9.125" style="9" customWidth="1"/>
    <col min="8201" max="8201" width="9.875" style="9" customWidth="1"/>
    <col min="8202" max="8202" width="8.875" style="9" customWidth="1"/>
    <col min="8203" max="8203" width="9.375" style="9" customWidth="1"/>
    <col min="8204" max="8448" width="9" style="9"/>
    <col min="8449" max="8449" width="4.375" style="9" customWidth="1"/>
    <col min="8450" max="8450" width="39" style="9" customWidth="1"/>
    <col min="8451" max="8451" width="9.375" style="9" customWidth="1"/>
    <col min="8452" max="8453" width="10" style="9" customWidth="1"/>
    <col min="8454" max="8454" width="14.25" style="9" customWidth="1"/>
    <col min="8455" max="8455" width="9.75" style="9" customWidth="1"/>
    <col min="8456" max="8456" width="9.125" style="9" customWidth="1"/>
    <col min="8457" max="8457" width="9.875" style="9" customWidth="1"/>
    <col min="8458" max="8458" width="8.875" style="9" customWidth="1"/>
    <col min="8459" max="8459" width="9.375" style="9" customWidth="1"/>
    <col min="8460" max="8704" width="9" style="9"/>
    <col min="8705" max="8705" width="4.375" style="9" customWidth="1"/>
    <col min="8706" max="8706" width="39" style="9" customWidth="1"/>
    <col min="8707" max="8707" width="9.375" style="9" customWidth="1"/>
    <col min="8708" max="8709" width="10" style="9" customWidth="1"/>
    <col min="8710" max="8710" width="14.25" style="9" customWidth="1"/>
    <col min="8711" max="8711" width="9.75" style="9" customWidth="1"/>
    <col min="8712" max="8712" width="9.125" style="9" customWidth="1"/>
    <col min="8713" max="8713" width="9.875" style="9" customWidth="1"/>
    <col min="8714" max="8714" width="8.875" style="9" customWidth="1"/>
    <col min="8715" max="8715" width="9.375" style="9" customWidth="1"/>
    <col min="8716" max="8960" width="9" style="9"/>
    <col min="8961" max="8961" width="4.375" style="9" customWidth="1"/>
    <col min="8962" max="8962" width="39" style="9" customWidth="1"/>
    <col min="8963" max="8963" width="9.375" style="9" customWidth="1"/>
    <col min="8964" max="8965" width="10" style="9" customWidth="1"/>
    <col min="8966" max="8966" width="14.25" style="9" customWidth="1"/>
    <col min="8967" max="8967" width="9.75" style="9" customWidth="1"/>
    <col min="8968" max="8968" width="9.125" style="9" customWidth="1"/>
    <col min="8969" max="8969" width="9.875" style="9" customWidth="1"/>
    <col min="8970" max="8970" width="8.875" style="9" customWidth="1"/>
    <col min="8971" max="8971" width="9.375" style="9" customWidth="1"/>
    <col min="8972" max="9216" width="9" style="9"/>
    <col min="9217" max="9217" width="4.375" style="9" customWidth="1"/>
    <col min="9218" max="9218" width="39" style="9" customWidth="1"/>
    <col min="9219" max="9219" width="9.375" style="9" customWidth="1"/>
    <col min="9220" max="9221" width="10" style="9" customWidth="1"/>
    <col min="9222" max="9222" width="14.25" style="9" customWidth="1"/>
    <col min="9223" max="9223" width="9.75" style="9" customWidth="1"/>
    <col min="9224" max="9224" width="9.125" style="9" customWidth="1"/>
    <col min="9225" max="9225" width="9.875" style="9" customWidth="1"/>
    <col min="9226" max="9226" width="8.875" style="9" customWidth="1"/>
    <col min="9227" max="9227" width="9.375" style="9" customWidth="1"/>
    <col min="9228" max="9472" width="9" style="9"/>
    <col min="9473" max="9473" width="4.375" style="9" customWidth="1"/>
    <col min="9474" max="9474" width="39" style="9" customWidth="1"/>
    <col min="9475" max="9475" width="9.375" style="9" customWidth="1"/>
    <col min="9476" max="9477" width="10" style="9" customWidth="1"/>
    <col min="9478" max="9478" width="14.25" style="9" customWidth="1"/>
    <col min="9479" max="9479" width="9.75" style="9" customWidth="1"/>
    <col min="9480" max="9480" width="9.125" style="9" customWidth="1"/>
    <col min="9481" max="9481" width="9.875" style="9" customWidth="1"/>
    <col min="9482" max="9482" width="8.875" style="9" customWidth="1"/>
    <col min="9483" max="9483" width="9.375" style="9" customWidth="1"/>
    <col min="9484" max="9728" width="9" style="9"/>
    <col min="9729" max="9729" width="4.375" style="9" customWidth="1"/>
    <col min="9730" max="9730" width="39" style="9" customWidth="1"/>
    <col min="9731" max="9731" width="9.375" style="9" customWidth="1"/>
    <col min="9732" max="9733" width="10" style="9" customWidth="1"/>
    <col min="9734" max="9734" width="14.25" style="9" customWidth="1"/>
    <col min="9735" max="9735" width="9.75" style="9" customWidth="1"/>
    <col min="9736" max="9736" width="9.125" style="9" customWidth="1"/>
    <col min="9737" max="9737" width="9.875" style="9" customWidth="1"/>
    <col min="9738" max="9738" width="8.875" style="9" customWidth="1"/>
    <col min="9739" max="9739" width="9.375" style="9" customWidth="1"/>
    <col min="9740" max="9984" width="9" style="9"/>
    <col min="9985" max="9985" width="4.375" style="9" customWidth="1"/>
    <col min="9986" max="9986" width="39" style="9" customWidth="1"/>
    <col min="9987" max="9987" width="9.375" style="9" customWidth="1"/>
    <col min="9988" max="9989" width="10" style="9" customWidth="1"/>
    <col min="9990" max="9990" width="14.25" style="9" customWidth="1"/>
    <col min="9991" max="9991" width="9.75" style="9" customWidth="1"/>
    <col min="9992" max="9992" width="9.125" style="9" customWidth="1"/>
    <col min="9993" max="9993" width="9.875" style="9" customWidth="1"/>
    <col min="9994" max="9994" width="8.875" style="9" customWidth="1"/>
    <col min="9995" max="9995" width="9.375" style="9" customWidth="1"/>
    <col min="9996" max="10240" width="9" style="9"/>
    <col min="10241" max="10241" width="4.375" style="9" customWidth="1"/>
    <col min="10242" max="10242" width="39" style="9" customWidth="1"/>
    <col min="10243" max="10243" width="9.375" style="9" customWidth="1"/>
    <col min="10244" max="10245" width="10" style="9" customWidth="1"/>
    <col min="10246" max="10246" width="14.25" style="9" customWidth="1"/>
    <col min="10247" max="10247" width="9.75" style="9" customWidth="1"/>
    <col min="10248" max="10248" width="9.125" style="9" customWidth="1"/>
    <col min="10249" max="10249" width="9.875" style="9" customWidth="1"/>
    <col min="10250" max="10250" width="8.875" style="9" customWidth="1"/>
    <col min="10251" max="10251" width="9.375" style="9" customWidth="1"/>
    <col min="10252" max="10496" width="9" style="9"/>
    <col min="10497" max="10497" width="4.375" style="9" customWidth="1"/>
    <col min="10498" max="10498" width="39" style="9" customWidth="1"/>
    <col min="10499" max="10499" width="9.375" style="9" customWidth="1"/>
    <col min="10500" max="10501" width="10" style="9" customWidth="1"/>
    <col min="10502" max="10502" width="14.25" style="9" customWidth="1"/>
    <col min="10503" max="10503" width="9.75" style="9" customWidth="1"/>
    <col min="10504" max="10504" width="9.125" style="9" customWidth="1"/>
    <col min="10505" max="10505" width="9.875" style="9" customWidth="1"/>
    <col min="10506" max="10506" width="8.875" style="9" customWidth="1"/>
    <col min="10507" max="10507" width="9.375" style="9" customWidth="1"/>
    <col min="10508" max="10752" width="9" style="9"/>
    <col min="10753" max="10753" width="4.375" style="9" customWidth="1"/>
    <col min="10754" max="10754" width="39" style="9" customWidth="1"/>
    <col min="10755" max="10755" width="9.375" style="9" customWidth="1"/>
    <col min="10756" max="10757" width="10" style="9" customWidth="1"/>
    <col min="10758" max="10758" width="14.25" style="9" customWidth="1"/>
    <col min="10759" max="10759" width="9.75" style="9" customWidth="1"/>
    <col min="10760" max="10760" width="9.125" style="9" customWidth="1"/>
    <col min="10761" max="10761" width="9.875" style="9" customWidth="1"/>
    <col min="10762" max="10762" width="8.875" style="9" customWidth="1"/>
    <col min="10763" max="10763" width="9.375" style="9" customWidth="1"/>
    <col min="10764" max="11008" width="9" style="9"/>
    <col min="11009" max="11009" width="4.375" style="9" customWidth="1"/>
    <col min="11010" max="11010" width="39" style="9" customWidth="1"/>
    <col min="11011" max="11011" width="9.375" style="9" customWidth="1"/>
    <col min="11012" max="11013" width="10" style="9" customWidth="1"/>
    <col min="11014" max="11014" width="14.25" style="9" customWidth="1"/>
    <col min="11015" max="11015" width="9.75" style="9" customWidth="1"/>
    <col min="11016" max="11016" width="9.125" style="9" customWidth="1"/>
    <col min="11017" max="11017" width="9.875" style="9" customWidth="1"/>
    <col min="11018" max="11018" width="8.875" style="9" customWidth="1"/>
    <col min="11019" max="11019" width="9.375" style="9" customWidth="1"/>
    <col min="11020" max="11264" width="9" style="9"/>
    <col min="11265" max="11265" width="4.375" style="9" customWidth="1"/>
    <col min="11266" max="11266" width="39" style="9" customWidth="1"/>
    <col min="11267" max="11267" width="9.375" style="9" customWidth="1"/>
    <col min="11268" max="11269" width="10" style="9" customWidth="1"/>
    <col min="11270" max="11270" width="14.25" style="9" customWidth="1"/>
    <col min="11271" max="11271" width="9.75" style="9" customWidth="1"/>
    <col min="11272" max="11272" width="9.125" style="9" customWidth="1"/>
    <col min="11273" max="11273" width="9.875" style="9" customWidth="1"/>
    <col min="11274" max="11274" width="8.875" style="9" customWidth="1"/>
    <col min="11275" max="11275" width="9.375" style="9" customWidth="1"/>
    <col min="11276" max="11520" width="9" style="9"/>
    <col min="11521" max="11521" width="4.375" style="9" customWidth="1"/>
    <col min="11522" max="11522" width="39" style="9" customWidth="1"/>
    <col min="11523" max="11523" width="9.375" style="9" customWidth="1"/>
    <col min="11524" max="11525" width="10" style="9" customWidth="1"/>
    <col min="11526" max="11526" width="14.25" style="9" customWidth="1"/>
    <col min="11527" max="11527" width="9.75" style="9" customWidth="1"/>
    <col min="11528" max="11528" width="9.125" style="9" customWidth="1"/>
    <col min="11529" max="11529" width="9.875" style="9" customWidth="1"/>
    <col min="11530" max="11530" width="8.875" style="9" customWidth="1"/>
    <col min="11531" max="11531" width="9.375" style="9" customWidth="1"/>
    <col min="11532" max="11776" width="9" style="9"/>
    <col min="11777" max="11777" width="4.375" style="9" customWidth="1"/>
    <col min="11778" max="11778" width="39" style="9" customWidth="1"/>
    <col min="11779" max="11779" width="9.375" style="9" customWidth="1"/>
    <col min="11780" max="11781" width="10" style="9" customWidth="1"/>
    <col min="11782" max="11782" width="14.25" style="9" customWidth="1"/>
    <col min="11783" max="11783" width="9.75" style="9" customWidth="1"/>
    <col min="11784" max="11784" width="9.125" style="9" customWidth="1"/>
    <col min="11785" max="11785" width="9.875" style="9" customWidth="1"/>
    <col min="11786" max="11786" width="8.875" style="9" customWidth="1"/>
    <col min="11787" max="11787" width="9.375" style="9" customWidth="1"/>
    <col min="11788" max="12032" width="9" style="9"/>
    <col min="12033" max="12033" width="4.375" style="9" customWidth="1"/>
    <col min="12034" max="12034" width="39" style="9" customWidth="1"/>
    <col min="12035" max="12035" width="9.375" style="9" customWidth="1"/>
    <col min="12036" max="12037" width="10" style="9" customWidth="1"/>
    <col min="12038" max="12038" width="14.25" style="9" customWidth="1"/>
    <col min="12039" max="12039" width="9.75" style="9" customWidth="1"/>
    <col min="12040" max="12040" width="9.125" style="9" customWidth="1"/>
    <col min="12041" max="12041" width="9.875" style="9" customWidth="1"/>
    <col min="12042" max="12042" width="8.875" style="9" customWidth="1"/>
    <col min="12043" max="12043" width="9.375" style="9" customWidth="1"/>
    <col min="12044" max="12288" width="9" style="9"/>
    <col min="12289" max="12289" width="4.375" style="9" customWidth="1"/>
    <col min="12290" max="12290" width="39" style="9" customWidth="1"/>
    <col min="12291" max="12291" width="9.375" style="9" customWidth="1"/>
    <col min="12292" max="12293" width="10" style="9" customWidth="1"/>
    <col min="12294" max="12294" width="14.25" style="9" customWidth="1"/>
    <col min="12295" max="12295" width="9.75" style="9" customWidth="1"/>
    <col min="12296" max="12296" width="9.125" style="9" customWidth="1"/>
    <col min="12297" max="12297" width="9.875" style="9" customWidth="1"/>
    <col min="12298" max="12298" width="8.875" style="9" customWidth="1"/>
    <col min="12299" max="12299" width="9.375" style="9" customWidth="1"/>
    <col min="12300" max="12544" width="9" style="9"/>
    <col min="12545" max="12545" width="4.375" style="9" customWidth="1"/>
    <col min="12546" max="12546" width="39" style="9" customWidth="1"/>
    <col min="12547" max="12547" width="9.375" style="9" customWidth="1"/>
    <col min="12548" max="12549" width="10" style="9" customWidth="1"/>
    <col min="12550" max="12550" width="14.25" style="9" customWidth="1"/>
    <col min="12551" max="12551" width="9.75" style="9" customWidth="1"/>
    <col min="12552" max="12552" width="9.125" style="9" customWidth="1"/>
    <col min="12553" max="12553" width="9.875" style="9" customWidth="1"/>
    <col min="12554" max="12554" width="8.875" style="9" customWidth="1"/>
    <col min="12555" max="12555" width="9.375" style="9" customWidth="1"/>
    <col min="12556" max="12800" width="9" style="9"/>
    <col min="12801" max="12801" width="4.375" style="9" customWidth="1"/>
    <col min="12802" max="12802" width="39" style="9" customWidth="1"/>
    <col min="12803" max="12803" width="9.375" style="9" customWidth="1"/>
    <col min="12804" max="12805" width="10" style="9" customWidth="1"/>
    <col min="12806" max="12806" width="14.25" style="9" customWidth="1"/>
    <col min="12807" max="12807" width="9.75" style="9" customWidth="1"/>
    <col min="12808" max="12808" width="9.125" style="9" customWidth="1"/>
    <col min="12809" max="12809" width="9.875" style="9" customWidth="1"/>
    <col min="12810" max="12810" width="8.875" style="9" customWidth="1"/>
    <col min="12811" max="12811" width="9.375" style="9" customWidth="1"/>
    <col min="12812" max="13056" width="9" style="9"/>
    <col min="13057" max="13057" width="4.375" style="9" customWidth="1"/>
    <col min="13058" max="13058" width="39" style="9" customWidth="1"/>
    <col min="13059" max="13059" width="9.375" style="9" customWidth="1"/>
    <col min="13060" max="13061" width="10" style="9" customWidth="1"/>
    <col min="13062" max="13062" width="14.25" style="9" customWidth="1"/>
    <col min="13063" max="13063" width="9.75" style="9" customWidth="1"/>
    <col min="13064" max="13064" width="9.125" style="9" customWidth="1"/>
    <col min="13065" max="13065" width="9.875" style="9" customWidth="1"/>
    <col min="13066" max="13066" width="8.875" style="9" customWidth="1"/>
    <col min="13067" max="13067" width="9.375" style="9" customWidth="1"/>
    <col min="13068" max="13312" width="9" style="9"/>
    <col min="13313" max="13313" width="4.375" style="9" customWidth="1"/>
    <col min="13314" max="13314" width="39" style="9" customWidth="1"/>
    <col min="13315" max="13315" width="9.375" style="9" customWidth="1"/>
    <col min="13316" max="13317" width="10" style="9" customWidth="1"/>
    <col min="13318" max="13318" width="14.25" style="9" customWidth="1"/>
    <col min="13319" max="13319" width="9.75" style="9" customWidth="1"/>
    <col min="13320" max="13320" width="9.125" style="9" customWidth="1"/>
    <col min="13321" max="13321" width="9.875" style="9" customWidth="1"/>
    <col min="13322" max="13322" width="8.875" style="9" customWidth="1"/>
    <col min="13323" max="13323" width="9.375" style="9" customWidth="1"/>
    <col min="13324" max="13568" width="9" style="9"/>
    <col min="13569" max="13569" width="4.375" style="9" customWidth="1"/>
    <col min="13570" max="13570" width="39" style="9" customWidth="1"/>
    <col min="13571" max="13571" width="9.375" style="9" customWidth="1"/>
    <col min="13572" max="13573" width="10" style="9" customWidth="1"/>
    <col min="13574" max="13574" width="14.25" style="9" customWidth="1"/>
    <col min="13575" max="13575" width="9.75" style="9" customWidth="1"/>
    <col min="13576" max="13576" width="9.125" style="9" customWidth="1"/>
    <col min="13577" max="13577" width="9.875" style="9" customWidth="1"/>
    <col min="13578" max="13578" width="8.875" style="9" customWidth="1"/>
    <col min="13579" max="13579" width="9.375" style="9" customWidth="1"/>
    <col min="13580" max="13824" width="9" style="9"/>
    <col min="13825" max="13825" width="4.375" style="9" customWidth="1"/>
    <col min="13826" max="13826" width="39" style="9" customWidth="1"/>
    <col min="13827" max="13827" width="9.375" style="9" customWidth="1"/>
    <col min="13828" max="13829" width="10" style="9" customWidth="1"/>
    <col min="13830" max="13830" width="14.25" style="9" customWidth="1"/>
    <col min="13831" max="13831" width="9.75" style="9" customWidth="1"/>
    <col min="13832" max="13832" width="9.125" style="9" customWidth="1"/>
    <col min="13833" max="13833" width="9.875" style="9" customWidth="1"/>
    <col min="13834" max="13834" width="8.875" style="9" customWidth="1"/>
    <col min="13835" max="13835" width="9.375" style="9" customWidth="1"/>
    <col min="13836" max="14080" width="9" style="9"/>
    <col min="14081" max="14081" width="4.375" style="9" customWidth="1"/>
    <col min="14082" max="14082" width="39" style="9" customWidth="1"/>
    <col min="14083" max="14083" width="9.375" style="9" customWidth="1"/>
    <col min="14084" max="14085" width="10" style="9" customWidth="1"/>
    <col min="14086" max="14086" width="14.25" style="9" customWidth="1"/>
    <col min="14087" max="14087" width="9.75" style="9" customWidth="1"/>
    <col min="14088" max="14088" width="9.125" style="9" customWidth="1"/>
    <col min="14089" max="14089" width="9.875" style="9" customWidth="1"/>
    <col min="14090" max="14090" width="8.875" style="9" customWidth="1"/>
    <col min="14091" max="14091" width="9.375" style="9" customWidth="1"/>
    <col min="14092" max="14336" width="9" style="9"/>
    <col min="14337" max="14337" width="4.375" style="9" customWidth="1"/>
    <col min="14338" max="14338" width="39" style="9" customWidth="1"/>
    <col min="14339" max="14339" width="9.375" style="9" customWidth="1"/>
    <col min="14340" max="14341" width="10" style="9" customWidth="1"/>
    <col min="14342" max="14342" width="14.25" style="9" customWidth="1"/>
    <col min="14343" max="14343" width="9.75" style="9" customWidth="1"/>
    <col min="14344" max="14344" width="9.125" style="9" customWidth="1"/>
    <col min="14345" max="14345" width="9.875" style="9" customWidth="1"/>
    <col min="14346" max="14346" width="8.875" style="9" customWidth="1"/>
    <col min="14347" max="14347" width="9.375" style="9" customWidth="1"/>
    <col min="14348" max="14592" width="9" style="9"/>
    <col min="14593" max="14593" width="4.375" style="9" customWidth="1"/>
    <col min="14594" max="14594" width="39" style="9" customWidth="1"/>
    <col min="14595" max="14595" width="9.375" style="9" customWidth="1"/>
    <col min="14596" max="14597" width="10" style="9" customWidth="1"/>
    <col min="14598" max="14598" width="14.25" style="9" customWidth="1"/>
    <col min="14599" max="14599" width="9.75" style="9" customWidth="1"/>
    <col min="14600" max="14600" width="9.125" style="9" customWidth="1"/>
    <col min="14601" max="14601" width="9.875" style="9" customWidth="1"/>
    <col min="14602" max="14602" width="8.875" style="9" customWidth="1"/>
    <col min="14603" max="14603" width="9.375" style="9" customWidth="1"/>
    <col min="14604" max="14848" width="9" style="9"/>
    <col min="14849" max="14849" width="4.375" style="9" customWidth="1"/>
    <col min="14850" max="14850" width="39" style="9" customWidth="1"/>
    <col min="14851" max="14851" width="9.375" style="9" customWidth="1"/>
    <col min="14852" max="14853" width="10" style="9" customWidth="1"/>
    <col min="14854" max="14854" width="14.25" style="9" customWidth="1"/>
    <col min="14855" max="14855" width="9.75" style="9" customWidth="1"/>
    <col min="14856" max="14856" width="9.125" style="9" customWidth="1"/>
    <col min="14857" max="14857" width="9.875" style="9" customWidth="1"/>
    <col min="14858" max="14858" width="8.875" style="9" customWidth="1"/>
    <col min="14859" max="14859" width="9.375" style="9" customWidth="1"/>
    <col min="14860" max="15104" width="9" style="9"/>
    <col min="15105" max="15105" width="4.375" style="9" customWidth="1"/>
    <col min="15106" max="15106" width="39" style="9" customWidth="1"/>
    <col min="15107" max="15107" width="9.375" style="9" customWidth="1"/>
    <col min="15108" max="15109" width="10" style="9" customWidth="1"/>
    <col min="15110" max="15110" width="14.25" style="9" customWidth="1"/>
    <col min="15111" max="15111" width="9.75" style="9" customWidth="1"/>
    <col min="15112" max="15112" width="9.125" style="9" customWidth="1"/>
    <col min="15113" max="15113" width="9.875" style="9" customWidth="1"/>
    <col min="15114" max="15114" width="8.875" style="9" customWidth="1"/>
    <col min="15115" max="15115" width="9.375" style="9" customWidth="1"/>
    <col min="15116" max="15360" width="9" style="9"/>
    <col min="15361" max="15361" width="4.375" style="9" customWidth="1"/>
    <col min="15362" max="15362" width="39" style="9" customWidth="1"/>
    <col min="15363" max="15363" width="9.375" style="9" customWidth="1"/>
    <col min="15364" max="15365" width="10" style="9" customWidth="1"/>
    <col min="15366" max="15366" width="14.25" style="9" customWidth="1"/>
    <col min="15367" max="15367" width="9.75" style="9" customWidth="1"/>
    <col min="15368" max="15368" width="9.125" style="9" customWidth="1"/>
    <col min="15369" max="15369" width="9.875" style="9" customWidth="1"/>
    <col min="15370" max="15370" width="8.875" style="9" customWidth="1"/>
    <col min="15371" max="15371" width="9.375" style="9" customWidth="1"/>
    <col min="15372" max="15616" width="9" style="9"/>
    <col min="15617" max="15617" width="4.375" style="9" customWidth="1"/>
    <col min="15618" max="15618" width="39" style="9" customWidth="1"/>
    <col min="15619" max="15619" width="9.375" style="9" customWidth="1"/>
    <col min="15620" max="15621" width="10" style="9" customWidth="1"/>
    <col min="15622" max="15622" width="14.25" style="9" customWidth="1"/>
    <col min="15623" max="15623" width="9.75" style="9" customWidth="1"/>
    <col min="15624" max="15624" width="9.125" style="9" customWidth="1"/>
    <col min="15625" max="15625" width="9.875" style="9" customWidth="1"/>
    <col min="15626" max="15626" width="8.875" style="9" customWidth="1"/>
    <col min="15627" max="15627" width="9.375" style="9" customWidth="1"/>
    <col min="15628" max="15872" width="9" style="9"/>
    <col min="15873" max="15873" width="4.375" style="9" customWidth="1"/>
    <col min="15874" max="15874" width="39" style="9" customWidth="1"/>
    <col min="15875" max="15875" width="9.375" style="9" customWidth="1"/>
    <col min="15876" max="15877" width="10" style="9" customWidth="1"/>
    <col min="15878" max="15878" width="14.25" style="9" customWidth="1"/>
    <col min="15879" max="15879" width="9.75" style="9" customWidth="1"/>
    <col min="15880" max="15880" width="9.125" style="9" customWidth="1"/>
    <col min="15881" max="15881" width="9.875" style="9" customWidth="1"/>
    <col min="15882" max="15882" width="8.875" style="9" customWidth="1"/>
    <col min="15883" max="15883" width="9.375" style="9" customWidth="1"/>
    <col min="15884" max="16128" width="9" style="9"/>
    <col min="16129" max="16129" width="4.375" style="9" customWidth="1"/>
    <col min="16130" max="16130" width="39" style="9" customWidth="1"/>
    <col min="16131" max="16131" width="9.375" style="9" customWidth="1"/>
    <col min="16132" max="16133" width="10" style="9" customWidth="1"/>
    <col min="16134" max="16134" width="14.25" style="9" customWidth="1"/>
    <col min="16135" max="16135" width="9.75" style="9" customWidth="1"/>
    <col min="16136" max="16136" width="9.125" style="9" customWidth="1"/>
    <col min="16137" max="16137" width="9.875" style="9" customWidth="1"/>
    <col min="16138" max="16138" width="8.875" style="9" customWidth="1"/>
    <col min="16139" max="16139" width="9.375" style="9" customWidth="1"/>
    <col min="16140" max="16384" width="9" style="9"/>
  </cols>
  <sheetData>
    <row r="1" spans="1:12" ht="18.75">
      <c r="A1" s="246" t="s">
        <v>2</v>
      </c>
      <c r="I1" s="9"/>
      <c r="J1" s="250" t="s">
        <v>851</v>
      </c>
      <c r="K1" s="250"/>
      <c r="L1" s="250"/>
    </row>
    <row r="2" spans="1:12" s="6" customFormat="1" ht="20.25" customHeight="1">
      <c r="A2" s="252" t="s">
        <v>852</v>
      </c>
      <c r="B2" s="252"/>
      <c r="C2" s="252"/>
      <c r="D2" s="252"/>
      <c r="E2" s="252"/>
      <c r="F2" s="252"/>
      <c r="G2" s="252"/>
      <c r="H2" s="252"/>
      <c r="I2" s="252"/>
      <c r="J2" s="252"/>
      <c r="K2" s="252"/>
      <c r="L2" s="252"/>
    </row>
    <row r="3" spans="1:12" s="7" customFormat="1" ht="18.75" customHeight="1">
      <c r="A3" s="253" t="s">
        <v>234</v>
      </c>
      <c r="B3" s="253"/>
      <c r="C3" s="253"/>
      <c r="D3" s="253"/>
      <c r="E3" s="253"/>
      <c r="F3" s="253"/>
      <c r="G3" s="253"/>
      <c r="H3" s="253"/>
      <c r="I3" s="253"/>
      <c r="J3" s="253"/>
      <c r="K3" s="253"/>
      <c r="L3" s="253"/>
    </row>
    <row r="4" spans="1:12" ht="18.75" customHeight="1">
      <c r="A4" s="8"/>
      <c r="C4" s="8"/>
      <c r="D4" s="3"/>
      <c r="E4" s="3"/>
      <c r="F4" s="9"/>
      <c r="G4" s="23"/>
      <c r="H4" s="23"/>
      <c r="I4" s="23"/>
      <c r="J4" s="251" t="s">
        <v>11</v>
      </c>
      <c r="K4" s="251"/>
      <c r="L4" s="251"/>
    </row>
    <row r="5" spans="1:12" s="10" customFormat="1" ht="16.5" customHeight="1">
      <c r="A5" s="254" t="s">
        <v>3</v>
      </c>
      <c r="B5" s="254" t="s">
        <v>235</v>
      </c>
      <c r="C5" s="254" t="s">
        <v>12</v>
      </c>
      <c r="D5" s="254" t="s">
        <v>13</v>
      </c>
      <c r="E5" s="254" t="s">
        <v>14</v>
      </c>
      <c r="F5" s="29"/>
      <c r="G5" s="255" t="s">
        <v>403</v>
      </c>
      <c r="H5" s="254" t="s">
        <v>404</v>
      </c>
      <c r="I5" s="256" t="s">
        <v>405</v>
      </c>
      <c r="J5" s="257"/>
      <c r="K5" s="257"/>
      <c r="L5" s="257"/>
    </row>
    <row r="6" spans="1:12" s="10" customFormat="1" ht="16.5" customHeight="1">
      <c r="A6" s="254"/>
      <c r="B6" s="254"/>
      <c r="C6" s="254"/>
      <c r="D6" s="254"/>
      <c r="E6" s="254"/>
      <c r="F6" s="258" t="s">
        <v>406</v>
      </c>
      <c r="G6" s="255"/>
      <c r="H6" s="254"/>
      <c r="I6" s="259" t="s">
        <v>407</v>
      </c>
      <c r="J6" s="260" t="s">
        <v>6</v>
      </c>
      <c r="K6" s="260"/>
      <c r="L6" s="260"/>
    </row>
    <row r="7" spans="1:12" s="4" customFormat="1" ht="53.25" customHeight="1">
      <c r="A7" s="254"/>
      <c r="B7" s="254"/>
      <c r="C7" s="254"/>
      <c r="D7" s="254"/>
      <c r="E7" s="254"/>
      <c r="F7" s="258"/>
      <c r="G7" s="255"/>
      <c r="H7" s="254"/>
      <c r="I7" s="259"/>
      <c r="J7" s="223" t="s">
        <v>15</v>
      </c>
      <c r="K7" s="223" t="s">
        <v>408</v>
      </c>
      <c r="L7" s="223" t="s">
        <v>16</v>
      </c>
    </row>
    <row r="8" spans="1:12" s="2" customFormat="1" ht="14.25" customHeight="1">
      <c r="A8" s="30">
        <v>1</v>
      </c>
      <c r="B8" s="30">
        <v>2</v>
      </c>
      <c r="C8" s="30">
        <v>3</v>
      </c>
      <c r="D8" s="30">
        <v>4</v>
      </c>
      <c r="E8" s="31">
        <v>5</v>
      </c>
      <c r="F8" s="30">
        <v>9</v>
      </c>
      <c r="G8" s="224">
        <v>6</v>
      </c>
      <c r="H8" s="31">
        <v>7</v>
      </c>
      <c r="I8" s="32">
        <v>8</v>
      </c>
      <c r="J8" s="32">
        <v>9</v>
      </c>
      <c r="K8" s="32">
        <v>10</v>
      </c>
      <c r="L8" s="32">
        <v>11</v>
      </c>
    </row>
    <row r="9" spans="1:12" s="2" customFormat="1" ht="18" customHeight="1">
      <c r="A9" s="34"/>
      <c r="B9" s="33" t="s">
        <v>17</v>
      </c>
      <c r="C9" s="34"/>
      <c r="D9" s="34"/>
      <c r="E9" s="35"/>
      <c r="F9" s="36" t="e">
        <f>F29+#REF!+#REF!+F160+F199+F213+F254+#REF!+#REF!+#REF!</f>
        <v>#REF!</v>
      </c>
      <c r="G9" s="225"/>
      <c r="H9" s="37"/>
      <c r="I9" s="38">
        <f>I10+I11+I12+I13+I14+I15+I16</f>
        <v>636800</v>
      </c>
      <c r="J9" s="38">
        <f>J10+J11+J12+J13+J14+J15+J16</f>
        <v>496800</v>
      </c>
      <c r="K9" s="38">
        <f>K10+K11+K12+K13+K14+K15+K16</f>
        <v>125000</v>
      </c>
      <c r="L9" s="38">
        <f>L10+L11+L12+L13+L14+L15+L16</f>
        <v>15000</v>
      </c>
    </row>
    <row r="10" spans="1:12" s="2" customFormat="1" ht="14.25" hidden="1" customHeight="1">
      <c r="A10" s="40">
        <v>1</v>
      </c>
      <c r="B10" s="39" t="s">
        <v>18</v>
      </c>
      <c r="C10" s="40"/>
      <c r="D10" s="40"/>
      <c r="E10" s="40"/>
      <c r="F10" s="41"/>
      <c r="G10" s="226"/>
      <c r="H10" s="41"/>
      <c r="I10" s="42"/>
      <c r="J10" s="42"/>
      <c r="K10" s="42"/>
      <c r="L10" s="42"/>
    </row>
    <row r="11" spans="1:12" s="2" customFormat="1" ht="14.25" hidden="1" customHeight="1">
      <c r="A11" s="40">
        <v>2</v>
      </c>
      <c r="B11" s="39" t="s">
        <v>19</v>
      </c>
      <c r="C11" s="40"/>
      <c r="D11" s="40"/>
      <c r="E11" s="40"/>
      <c r="F11" s="41"/>
      <c r="G11" s="226"/>
      <c r="H11" s="41"/>
      <c r="I11" s="43">
        <f>I21</f>
        <v>17000</v>
      </c>
      <c r="J11" s="43">
        <f>J21</f>
        <v>5000</v>
      </c>
      <c r="K11" s="43">
        <f>K21</f>
        <v>12000</v>
      </c>
      <c r="L11" s="43">
        <f>L21</f>
        <v>0</v>
      </c>
    </row>
    <row r="12" spans="1:12" s="2" customFormat="1" ht="14.25" hidden="1" customHeight="1">
      <c r="A12" s="40">
        <v>4</v>
      </c>
      <c r="B12" s="39" t="s">
        <v>20</v>
      </c>
      <c r="C12" s="40"/>
      <c r="D12" s="40"/>
      <c r="E12" s="40"/>
      <c r="F12" s="41"/>
      <c r="G12" s="226"/>
      <c r="H12" s="41"/>
      <c r="I12" s="43">
        <f>I25</f>
        <v>0</v>
      </c>
      <c r="J12" s="43">
        <f>J25</f>
        <v>0</v>
      </c>
      <c r="K12" s="43">
        <f>K25</f>
        <v>0</v>
      </c>
      <c r="L12" s="43">
        <f>L25</f>
        <v>0</v>
      </c>
    </row>
    <row r="13" spans="1:12" s="11" customFormat="1" ht="14.25" hidden="1" customHeight="1">
      <c r="A13" s="40">
        <v>5</v>
      </c>
      <c r="B13" s="39" t="s">
        <v>409</v>
      </c>
      <c r="C13" s="40"/>
      <c r="D13" s="40"/>
      <c r="E13" s="40"/>
      <c r="F13" s="41"/>
      <c r="G13" s="226"/>
      <c r="H13" s="41"/>
      <c r="I13" s="43">
        <f>I30+I62+I142+I161+I200+I214+I249+I259</f>
        <v>23550</v>
      </c>
      <c r="J13" s="43">
        <f>J30+J62+J142+J161+J200+J214+J249+J259</f>
        <v>9969</v>
      </c>
      <c r="K13" s="43">
        <f>K30+K62+K142+K161+K200+K214+K249+K259</f>
        <v>13581</v>
      </c>
      <c r="L13" s="43">
        <f>L30+L62+L142+L161+L200+L214+L249+L259</f>
        <v>0</v>
      </c>
    </row>
    <row r="14" spans="1:12" s="11" customFormat="1" ht="14.25" hidden="1" customHeight="1">
      <c r="A14" s="40">
        <v>6</v>
      </c>
      <c r="B14" s="39" t="s">
        <v>410</v>
      </c>
      <c r="C14" s="39"/>
      <c r="D14" s="39"/>
      <c r="E14" s="44"/>
      <c r="F14" s="39"/>
      <c r="G14" s="227"/>
      <c r="H14" s="44"/>
      <c r="I14" s="43">
        <f>I43+I87+I155+I182+I204+I240+I253+I261</f>
        <v>297450</v>
      </c>
      <c r="J14" s="43">
        <f>J43+J87+J155+J182+J204+J240+J253+J261</f>
        <v>259831</v>
      </c>
      <c r="K14" s="43">
        <f>K43+K87+K155+K182+K204+K240+K253+K261</f>
        <v>37619</v>
      </c>
      <c r="L14" s="43">
        <f>L43+L87+L155+L182+L204+L240+L253+L261</f>
        <v>0</v>
      </c>
    </row>
    <row r="15" spans="1:12" s="11" customFormat="1" ht="14.25" hidden="1" customHeight="1">
      <c r="A15" s="40">
        <v>7</v>
      </c>
      <c r="B15" s="39" t="s">
        <v>411</v>
      </c>
      <c r="C15" s="39"/>
      <c r="D15" s="39"/>
      <c r="E15" s="44"/>
      <c r="F15" s="39"/>
      <c r="G15" s="227"/>
      <c r="H15" s="44"/>
      <c r="I15" s="43">
        <f>I58+I117+I157+I195+I243+I256+I275</f>
        <v>254300</v>
      </c>
      <c r="J15" s="43">
        <f>J58+J117+J157+J195+J243+J256+J275</f>
        <v>219000</v>
      </c>
      <c r="K15" s="43">
        <f>K58+K117+K157+K195+K243+K256+K275</f>
        <v>35300</v>
      </c>
      <c r="L15" s="43">
        <f>L58+L117+L157+L195+L243+L256+L275</f>
        <v>0</v>
      </c>
    </row>
    <row r="16" spans="1:12" s="11" customFormat="1" ht="14.25" hidden="1" customHeight="1">
      <c r="A16" s="40">
        <v>8</v>
      </c>
      <c r="B16" s="39" t="s">
        <v>22</v>
      </c>
      <c r="C16" s="39"/>
      <c r="D16" s="39"/>
      <c r="E16" s="44"/>
      <c r="F16" s="39"/>
      <c r="G16" s="227"/>
      <c r="H16" s="44"/>
      <c r="I16" s="45">
        <f>I278</f>
        <v>44500</v>
      </c>
      <c r="J16" s="45">
        <f>J278</f>
        <v>3000</v>
      </c>
      <c r="K16" s="45">
        <f>K278</f>
        <v>26500</v>
      </c>
      <c r="L16" s="45">
        <f>L278</f>
        <v>15000</v>
      </c>
    </row>
    <row r="17" spans="1:12" s="2" customFormat="1" ht="14.25" hidden="1" customHeight="1">
      <c r="A17" s="40">
        <v>10</v>
      </c>
      <c r="B17" s="39" t="s">
        <v>412</v>
      </c>
      <c r="C17" s="39"/>
      <c r="D17" s="39"/>
      <c r="E17" s="44"/>
      <c r="F17" s="39"/>
      <c r="G17" s="227"/>
      <c r="H17" s="44"/>
      <c r="I17" s="46"/>
      <c r="J17" s="46"/>
      <c r="K17" s="46"/>
      <c r="L17" s="46"/>
    </row>
    <row r="18" spans="1:12" s="4" customFormat="1" ht="14.25" hidden="1" customHeight="1">
      <c r="A18" s="48" t="s">
        <v>7</v>
      </c>
      <c r="B18" s="47" t="s">
        <v>413</v>
      </c>
      <c r="C18" s="48"/>
      <c r="D18" s="48"/>
      <c r="E18" s="48"/>
      <c r="F18" s="49"/>
      <c r="G18" s="228"/>
      <c r="H18" s="49"/>
      <c r="I18" s="50"/>
      <c r="J18" s="50"/>
      <c r="K18" s="50"/>
      <c r="L18" s="50"/>
    </row>
    <row r="19" spans="1:12" s="13" customFormat="1" ht="14.25" hidden="1" customHeight="1">
      <c r="A19" s="48"/>
      <c r="B19" s="51" t="s">
        <v>414</v>
      </c>
      <c r="C19" s="51"/>
      <c r="D19" s="51"/>
      <c r="E19" s="52"/>
      <c r="F19" s="51"/>
      <c r="G19" s="229"/>
      <c r="H19" s="52"/>
      <c r="I19" s="50"/>
      <c r="J19" s="50"/>
      <c r="K19" s="50"/>
      <c r="L19" s="50"/>
    </row>
    <row r="20" spans="1:12" s="4" customFormat="1" ht="14.25" hidden="1" customHeight="1">
      <c r="A20" s="54" t="s">
        <v>0</v>
      </c>
      <c r="B20" s="53" t="s">
        <v>415</v>
      </c>
      <c r="C20" s="53"/>
      <c r="D20" s="54"/>
      <c r="E20" s="55"/>
      <c r="F20" s="56"/>
      <c r="G20" s="230"/>
      <c r="H20" s="52"/>
      <c r="I20" s="57"/>
      <c r="J20" s="57"/>
      <c r="K20" s="57"/>
      <c r="L20" s="57"/>
    </row>
    <row r="21" spans="1:12" s="12" customFormat="1" ht="24" customHeight="1">
      <c r="A21" s="54" t="s">
        <v>0</v>
      </c>
      <c r="B21" s="53" t="s">
        <v>23</v>
      </c>
      <c r="C21" s="58"/>
      <c r="D21" s="59"/>
      <c r="E21" s="60"/>
      <c r="F21" s="61"/>
      <c r="G21" s="230"/>
      <c r="H21" s="62"/>
      <c r="I21" s="63">
        <f>SUM(I22:I24)</f>
        <v>17000</v>
      </c>
      <c r="J21" s="63">
        <f>SUM(J22:J24)</f>
        <v>5000</v>
      </c>
      <c r="K21" s="63">
        <f>SUM(K22:K24)</f>
        <v>12000</v>
      </c>
      <c r="L21" s="63"/>
    </row>
    <row r="22" spans="1:12" s="12" customFormat="1" ht="36" customHeight="1">
      <c r="A22" s="59">
        <v>1</v>
      </c>
      <c r="B22" s="64" t="s">
        <v>24</v>
      </c>
      <c r="C22" s="65" t="s">
        <v>416</v>
      </c>
      <c r="D22" s="66"/>
      <c r="E22" s="67" t="s">
        <v>26</v>
      </c>
      <c r="F22" s="68"/>
      <c r="G22" s="231">
        <v>7495077</v>
      </c>
      <c r="H22" s="67" t="s">
        <v>27</v>
      </c>
      <c r="I22" s="69">
        <f>J22+K22+L22</f>
        <v>5000</v>
      </c>
      <c r="J22" s="69">
        <v>5000</v>
      </c>
      <c r="K22" s="69"/>
      <c r="L22" s="69"/>
    </row>
    <row r="23" spans="1:12" s="2" customFormat="1" ht="45.75" customHeight="1">
      <c r="A23" s="59">
        <v>2</v>
      </c>
      <c r="B23" s="64" t="s">
        <v>417</v>
      </c>
      <c r="C23" s="65" t="s">
        <v>416</v>
      </c>
      <c r="D23" s="65"/>
      <c r="E23" s="70" t="s">
        <v>28</v>
      </c>
      <c r="F23" s="61"/>
      <c r="G23" s="231"/>
      <c r="H23" s="67" t="s">
        <v>418</v>
      </c>
      <c r="I23" s="69"/>
      <c r="J23" s="69"/>
      <c r="K23" s="69"/>
      <c r="L23" s="69"/>
    </row>
    <row r="24" spans="1:12" s="2" customFormat="1" ht="51.75" customHeight="1">
      <c r="A24" s="59">
        <v>3</v>
      </c>
      <c r="B24" s="64" t="s">
        <v>419</v>
      </c>
      <c r="C24" s="65" t="s">
        <v>37</v>
      </c>
      <c r="D24" s="65"/>
      <c r="E24" s="71" t="s">
        <v>420</v>
      </c>
      <c r="F24" s="58"/>
      <c r="G24" s="232">
        <v>7353079</v>
      </c>
      <c r="H24" s="67" t="s">
        <v>421</v>
      </c>
      <c r="I24" s="69">
        <f>J24+K24+L24</f>
        <v>12000</v>
      </c>
      <c r="J24" s="69"/>
      <c r="K24" s="69">
        <v>12000</v>
      </c>
      <c r="L24" s="69"/>
    </row>
    <row r="25" spans="1:12" s="4" customFormat="1">
      <c r="A25" s="54" t="s">
        <v>1</v>
      </c>
      <c r="B25" s="53" t="s">
        <v>422</v>
      </c>
      <c r="C25" s="54"/>
      <c r="D25" s="54"/>
      <c r="E25" s="55"/>
      <c r="F25" s="54"/>
      <c r="G25" s="232"/>
      <c r="H25" s="67"/>
      <c r="I25" s="72">
        <f>I26+I27</f>
        <v>0</v>
      </c>
      <c r="J25" s="72">
        <f>J26+J27</f>
        <v>0</v>
      </c>
      <c r="K25" s="72">
        <f>K26+K27</f>
        <v>0</v>
      </c>
      <c r="L25" s="72">
        <f>L26+L27</f>
        <v>0</v>
      </c>
    </row>
    <row r="26" spans="1:12" s="4" customFormat="1" ht="51.75" customHeight="1">
      <c r="A26" s="74">
        <v>1</v>
      </c>
      <c r="B26" s="73" t="s">
        <v>236</v>
      </c>
      <c r="C26" s="74" t="s">
        <v>237</v>
      </c>
      <c r="D26" s="74"/>
      <c r="E26" s="60" t="s">
        <v>238</v>
      </c>
      <c r="F26" s="74"/>
      <c r="G26" s="232"/>
      <c r="H26" s="67" t="s">
        <v>423</v>
      </c>
      <c r="I26" s="66"/>
      <c r="J26" s="66"/>
      <c r="K26" s="66"/>
      <c r="L26" s="66"/>
    </row>
    <row r="27" spans="1:12" s="4" customFormat="1" ht="36.75" customHeight="1">
      <c r="A27" s="74">
        <v>2</v>
      </c>
      <c r="B27" s="58" t="s">
        <v>379</v>
      </c>
      <c r="C27" s="59" t="s">
        <v>380</v>
      </c>
      <c r="D27" s="66" t="s">
        <v>381</v>
      </c>
      <c r="E27" s="75" t="s">
        <v>108</v>
      </c>
      <c r="F27" s="76"/>
      <c r="G27" s="233"/>
      <c r="H27" s="77" t="s">
        <v>382</v>
      </c>
      <c r="I27" s="66"/>
      <c r="J27" s="66"/>
      <c r="K27" s="66"/>
      <c r="L27" s="66"/>
    </row>
    <row r="28" spans="1:12" s="4" customFormat="1">
      <c r="A28" s="54" t="s">
        <v>1</v>
      </c>
      <c r="B28" s="53" t="s">
        <v>29</v>
      </c>
      <c r="C28" s="54"/>
      <c r="D28" s="54"/>
      <c r="E28" s="55"/>
      <c r="F28" s="54"/>
      <c r="G28" s="232"/>
      <c r="H28" s="78"/>
      <c r="I28" s="79">
        <f>I29+I61+I141+I160+I199+I213+I248+I258+I278</f>
        <v>619800</v>
      </c>
      <c r="J28" s="79">
        <f>J29+J61+J141+J160+J199+J213+J248+J258+J278</f>
        <v>491800</v>
      </c>
      <c r="K28" s="79">
        <f>K29+K61+K141+K160+K199+K213+K248+K258+K278</f>
        <v>113000</v>
      </c>
      <c r="L28" s="79">
        <f>L29+L61+L141+L160+L199+L213+L248+L258+L278</f>
        <v>15000</v>
      </c>
    </row>
    <row r="29" spans="1:12" s="2" customFormat="1" ht="21.75" customHeight="1">
      <c r="A29" s="54" t="s">
        <v>4</v>
      </c>
      <c r="B29" s="53" t="s">
        <v>30</v>
      </c>
      <c r="C29" s="53"/>
      <c r="D29" s="54"/>
      <c r="E29" s="55"/>
      <c r="F29" s="79" t="e">
        <f>F30+#REF!+#REF!</f>
        <v>#REF!</v>
      </c>
      <c r="G29" s="234"/>
      <c r="H29" s="78"/>
      <c r="I29" s="79">
        <f>I30+I43+I58</f>
        <v>37716</v>
      </c>
      <c r="J29" s="79">
        <f>J30+J43+J58</f>
        <v>35335</v>
      </c>
      <c r="K29" s="79">
        <f>K30+K43+K58</f>
        <v>2381</v>
      </c>
      <c r="L29" s="79"/>
    </row>
    <row r="30" spans="1:12" s="4" customFormat="1" ht="22.5" customHeight="1">
      <c r="A30" s="54" t="s">
        <v>31</v>
      </c>
      <c r="B30" s="53" t="s">
        <v>424</v>
      </c>
      <c r="C30" s="53"/>
      <c r="D30" s="54"/>
      <c r="E30" s="55"/>
      <c r="F30" s="79">
        <f>SUM(F31:F38)</f>
        <v>70125</v>
      </c>
      <c r="G30" s="234"/>
      <c r="H30" s="78"/>
      <c r="I30" s="79">
        <f>SUM(I31:I42)</f>
        <v>4195</v>
      </c>
      <c r="J30" s="79">
        <f>SUM(J31:J42)</f>
        <v>4014</v>
      </c>
      <c r="K30" s="79">
        <f>SUM(K31:K42)</f>
        <v>181</v>
      </c>
      <c r="L30" s="79"/>
    </row>
    <row r="31" spans="1:12" s="4" customFormat="1" ht="45" customHeight="1">
      <c r="A31" s="59">
        <v>1</v>
      </c>
      <c r="B31" s="80" t="s">
        <v>33</v>
      </c>
      <c r="C31" s="65" t="s">
        <v>416</v>
      </c>
      <c r="D31" s="59"/>
      <c r="E31" s="81" t="s">
        <v>34</v>
      </c>
      <c r="F31" s="82"/>
      <c r="G31" s="232"/>
      <c r="H31" s="67" t="s">
        <v>35</v>
      </c>
      <c r="I31" s="69">
        <f>J31+K31+L31</f>
        <v>0</v>
      </c>
      <c r="J31" s="83"/>
      <c r="K31" s="83"/>
      <c r="L31" s="83"/>
    </row>
    <row r="32" spans="1:12" s="4" customFormat="1" ht="47.25" customHeight="1">
      <c r="A32" s="59">
        <v>2</v>
      </c>
      <c r="B32" s="84" t="s">
        <v>239</v>
      </c>
      <c r="C32" s="85" t="s">
        <v>37</v>
      </c>
      <c r="D32" s="85"/>
      <c r="E32" s="81" t="s">
        <v>218</v>
      </c>
      <c r="F32" s="86"/>
      <c r="G32" s="232"/>
      <c r="H32" s="87" t="s">
        <v>240</v>
      </c>
      <c r="I32" s="69">
        <f t="shared" ref="I32:I57" si="0">J32+K32+L32</f>
        <v>0</v>
      </c>
      <c r="J32" s="83"/>
      <c r="K32" s="83"/>
      <c r="L32" s="83"/>
    </row>
    <row r="33" spans="1:12" s="4" customFormat="1" ht="45" customHeight="1">
      <c r="A33" s="59">
        <v>3</v>
      </c>
      <c r="B33" s="84" t="s">
        <v>425</v>
      </c>
      <c r="C33" s="85" t="s">
        <v>59</v>
      </c>
      <c r="D33" s="85"/>
      <c r="E33" s="81" t="s">
        <v>28</v>
      </c>
      <c r="F33" s="86"/>
      <c r="G33" s="232"/>
      <c r="H33" s="87" t="s">
        <v>241</v>
      </c>
      <c r="I33" s="69">
        <f t="shared" si="0"/>
        <v>0</v>
      </c>
      <c r="J33" s="83"/>
      <c r="K33" s="83"/>
      <c r="L33" s="83"/>
    </row>
    <row r="34" spans="1:12" s="4" customFormat="1" ht="47.25" customHeight="1">
      <c r="A34" s="59">
        <v>4</v>
      </c>
      <c r="B34" s="88" t="s">
        <v>36</v>
      </c>
      <c r="C34" s="85" t="s">
        <v>37</v>
      </c>
      <c r="D34" s="89" t="s">
        <v>38</v>
      </c>
      <c r="E34" s="90" t="s">
        <v>39</v>
      </c>
      <c r="F34" s="82">
        <v>53160</v>
      </c>
      <c r="G34" s="232"/>
      <c r="H34" s="70" t="s">
        <v>40</v>
      </c>
      <c r="I34" s="69">
        <f t="shared" si="0"/>
        <v>0</v>
      </c>
      <c r="J34" s="83"/>
      <c r="K34" s="83"/>
      <c r="L34" s="83"/>
    </row>
    <row r="35" spans="1:12" s="4" customFormat="1" ht="50.25" customHeight="1">
      <c r="A35" s="59">
        <v>5</v>
      </c>
      <c r="B35" s="91" t="s">
        <v>242</v>
      </c>
      <c r="C35" s="92" t="s">
        <v>41</v>
      </c>
      <c r="D35" s="92" t="s">
        <v>243</v>
      </c>
      <c r="E35" s="60" t="s">
        <v>208</v>
      </c>
      <c r="F35" s="86"/>
      <c r="G35" s="232"/>
      <c r="H35" s="60" t="s">
        <v>244</v>
      </c>
      <c r="I35" s="69">
        <f t="shared" si="0"/>
        <v>0</v>
      </c>
      <c r="J35" s="83"/>
      <c r="K35" s="83"/>
      <c r="L35" s="83"/>
    </row>
    <row r="36" spans="1:12" s="4" customFormat="1" ht="52.5" customHeight="1">
      <c r="A36" s="59">
        <v>6</v>
      </c>
      <c r="B36" s="93" t="s">
        <v>245</v>
      </c>
      <c r="C36" s="94" t="s">
        <v>44</v>
      </c>
      <c r="D36" s="95" t="s">
        <v>246</v>
      </c>
      <c r="E36" s="90" t="s">
        <v>218</v>
      </c>
      <c r="F36" s="86">
        <v>16965</v>
      </c>
      <c r="G36" s="232"/>
      <c r="H36" s="60" t="s">
        <v>207</v>
      </c>
      <c r="I36" s="69">
        <f t="shared" si="0"/>
        <v>0</v>
      </c>
      <c r="J36" s="83"/>
      <c r="K36" s="83"/>
      <c r="L36" s="83"/>
    </row>
    <row r="37" spans="1:12" s="4" customFormat="1" ht="68.25" customHeight="1">
      <c r="A37" s="59">
        <v>1</v>
      </c>
      <c r="B37" s="80" t="s">
        <v>426</v>
      </c>
      <c r="C37" s="59" t="s">
        <v>41</v>
      </c>
      <c r="D37" s="59"/>
      <c r="E37" s="60" t="s">
        <v>42</v>
      </c>
      <c r="F37" s="82"/>
      <c r="G37" s="232">
        <v>7506219</v>
      </c>
      <c r="H37" s="81" t="s">
        <v>427</v>
      </c>
      <c r="I37" s="69">
        <f t="shared" si="0"/>
        <v>181</v>
      </c>
      <c r="J37" s="83"/>
      <c r="K37" s="83">
        <v>181</v>
      </c>
      <c r="L37" s="83"/>
    </row>
    <row r="38" spans="1:12" s="4" customFormat="1" ht="47.25" customHeight="1">
      <c r="A38" s="59">
        <v>8</v>
      </c>
      <c r="B38" s="80" t="s">
        <v>428</v>
      </c>
      <c r="C38" s="59" t="s">
        <v>25</v>
      </c>
      <c r="D38" s="59"/>
      <c r="E38" s="81" t="s">
        <v>32</v>
      </c>
      <c r="F38" s="82"/>
      <c r="G38" s="232"/>
      <c r="H38" s="67" t="s">
        <v>429</v>
      </c>
      <c r="I38" s="69"/>
      <c r="J38" s="83"/>
      <c r="K38" s="83"/>
      <c r="L38" s="83"/>
    </row>
    <row r="39" spans="1:12" s="2" customFormat="1" ht="53.25" customHeight="1">
      <c r="A39" s="59">
        <v>2</v>
      </c>
      <c r="B39" s="58" t="s">
        <v>47</v>
      </c>
      <c r="C39" s="59" t="s">
        <v>48</v>
      </c>
      <c r="D39" s="59" t="s">
        <v>49</v>
      </c>
      <c r="E39" s="60" t="s">
        <v>50</v>
      </c>
      <c r="F39" s="82">
        <v>45805</v>
      </c>
      <c r="G39" s="232"/>
      <c r="H39" s="60" t="s">
        <v>51</v>
      </c>
      <c r="I39" s="69"/>
      <c r="J39" s="83"/>
      <c r="K39" s="83"/>
      <c r="L39" s="83"/>
    </row>
    <row r="40" spans="1:12" s="2" customFormat="1" ht="41.25" customHeight="1">
      <c r="A40" s="59">
        <v>2</v>
      </c>
      <c r="B40" s="80" t="s">
        <v>209</v>
      </c>
      <c r="C40" s="25" t="s">
        <v>210</v>
      </c>
      <c r="D40" s="25" t="s">
        <v>65</v>
      </c>
      <c r="E40" s="60" t="s">
        <v>66</v>
      </c>
      <c r="F40" s="82"/>
      <c r="G40" s="232">
        <v>7545053</v>
      </c>
      <c r="H40" s="60" t="s">
        <v>67</v>
      </c>
      <c r="I40" s="69">
        <f>J40+K40+L40</f>
        <v>604</v>
      </c>
      <c r="J40" s="83">
        <v>604</v>
      </c>
      <c r="K40" s="83"/>
      <c r="L40" s="83"/>
    </row>
    <row r="41" spans="1:12" s="4" customFormat="1" ht="37.5" customHeight="1">
      <c r="A41" s="59">
        <v>3</v>
      </c>
      <c r="B41" s="58" t="s">
        <v>430</v>
      </c>
      <c r="C41" s="59" t="s">
        <v>44</v>
      </c>
      <c r="D41" s="25" t="s">
        <v>431</v>
      </c>
      <c r="E41" s="60" t="s">
        <v>45</v>
      </c>
      <c r="F41" s="82">
        <v>41561</v>
      </c>
      <c r="G41" s="232">
        <v>7287069</v>
      </c>
      <c r="H41" s="60" t="s">
        <v>432</v>
      </c>
      <c r="I41" s="69">
        <f>J41+K41+L41</f>
        <v>3000</v>
      </c>
      <c r="J41" s="83">
        <v>3000</v>
      </c>
      <c r="K41" s="83"/>
      <c r="L41" s="83"/>
    </row>
    <row r="42" spans="1:12" s="4" customFormat="1" ht="49.5" customHeight="1">
      <c r="A42" s="59">
        <v>4</v>
      </c>
      <c r="B42" s="103" t="s">
        <v>58</v>
      </c>
      <c r="C42" s="104" t="s">
        <v>59</v>
      </c>
      <c r="D42" s="25" t="s">
        <v>60</v>
      </c>
      <c r="E42" s="81" t="s">
        <v>61</v>
      </c>
      <c r="F42" s="82"/>
      <c r="G42" s="232">
        <v>7298652</v>
      </c>
      <c r="H42" s="214" t="s">
        <v>433</v>
      </c>
      <c r="I42" s="69">
        <f>J42+K42+L42</f>
        <v>410</v>
      </c>
      <c r="J42" s="83">
        <v>410</v>
      </c>
      <c r="K42" s="83"/>
      <c r="L42" s="83"/>
    </row>
    <row r="43" spans="1:12" s="4" customFormat="1" ht="18.75" customHeight="1">
      <c r="A43" s="47" t="s">
        <v>43</v>
      </c>
      <c r="B43" s="96" t="s">
        <v>434</v>
      </c>
      <c r="C43" s="97"/>
      <c r="D43" s="98"/>
      <c r="E43" s="99"/>
      <c r="F43" s="100"/>
      <c r="G43" s="232"/>
      <c r="H43" s="101"/>
      <c r="I43" s="102">
        <f>SUM(I44:I57)</f>
        <v>26521</v>
      </c>
      <c r="J43" s="102">
        <f>SUM(J44:J57)</f>
        <v>24321</v>
      </c>
      <c r="K43" s="102">
        <f>SUM(K44:K57)</f>
        <v>2200</v>
      </c>
      <c r="L43" s="102"/>
    </row>
    <row r="44" spans="1:12" s="2" customFormat="1" ht="36" customHeight="1">
      <c r="A44" s="59">
        <v>1</v>
      </c>
      <c r="B44" s="58" t="s">
        <v>435</v>
      </c>
      <c r="C44" s="59" t="s">
        <v>44</v>
      </c>
      <c r="D44" s="25" t="s">
        <v>56</v>
      </c>
      <c r="E44" s="60" t="s">
        <v>45</v>
      </c>
      <c r="F44" s="82">
        <v>45148</v>
      </c>
      <c r="G44" s="232">
        <v>7420983</v>
      </c>
      <c r="H44" s="60" t="s">
        <v>57</v>
      </c>
      <c r="I44" s="69">
        <f t="shared" si="0"/>
        <v>5000</v>
      </c>
      <c r="J44" s="83">
        <v>5000</v>
      </c>
      <c r="K44" s="83"/>
      <c r="L44" s="83"/>
    </row>
    <row r="45" spans="1:12" s="4" customFormat="1" ht="45.75" customHeight="1">
      <c r="A45" s="59">
        <v>5</v>
      </c>
      <c r="B45" s="103" t="s">
        <v>436</v>
      </c>
      <c r="C45" s="104" t="s">
        <v>44</v>
      </c>
      <c r="D45" s="25" t="s">
        <v>437</v>
      </c>
      <c r="E45" s="81" t="s">
        <v>46</v>
      </c>
      <c r="F45" s="82">
        <v>16965</v>
      </c>
      <c r="G45" s="232"/>
      <c r="H45" s="67" t="s">
        <v>438</v>
      </c>
      <c r="I45" s="69"/>
      <c r="J45" s="83"/>
      <c r="K45" s="83"/>
      <c r="L45" s="83"/>
    </row>
    <row r="46" spans="1:12" s="4" customFormat="1" ht="45.75" customHeight="1">
      <c r="A46" s="59">
        <v>2</v>
      </c>
      <c r="B46" s="58" t="s">
        <v>195</v>
      </c>
      <c r="C46" s="59" t="s">
        <v>44</v>
      </c>
      <c r="D46" s="25" t="s">
        <v>439</v>
      </c>
      <c r="E46" s="60" t="s">
        <v>62</v>
      </c>
      <c r="F46" s="82">
        <v>21720</v>
      </c>
      <c r="G46" s="232">
        <v>7457540</v>
      </c>
      <c r="H46" s="60" t="s">
        <v>440</v>
      </c>
      <c r="I46" s="69">
        <f t="shared" si="0"/>
        <v>7000</v>
      </c>
      <c r="J46" s="83">
        <v>7000</v>
      </c>
      <c r="K46" s="83"/>
      <c r="L46" s="83"/>
    </row>
    <row r="47" spans="1:12" s="4" customFormat="1" ht="48" customHeight="1">
      <c r="A47" s="59">
        <v>7</v>
      </c>
      <c r="B47" s="103" t="s">
        <v>441</v>
      </c>
      <c r="C47" s="104" t="s">
        <v>204</v>
      </c>
      <c r="D47" s="25"/>
      <c r="E47" s="81" t="s">
        <v>63</v>
      </c>
      <c r="F47" s="82">
        <v>42355</v>
      </c>
      <c r="G47" s="232"/>
      <c r="H47" s="67" t="s">
        <v>64</v>
      </c>
      <c r="I47" s="69">
        <f t="shared" si="0"/>
        <v>0</v>
      </c>
      <c r="J47" s="83"/>
      <c r="K47" s="83"/>
      <c r="L47" s="83"/>
    </row>
    <row r="48" spans="1:12" s="4" customFormat="1" ht="37.5" customHeight="1">
      <c r="A48" s="59">
        <v>3</v>
      </c>
      <c r="B48" s="58" t="s">
        <v>247</v>
      </c>
      <c r="C48" s="59" t="s">
        <v>75</v>
      </c>
      <c r="D48" s="24" t="s">
        <v>248</v>
      </c>
      <c r="E48" s="75" t="s">
        <v>108</v>
      </c>
      <c r="F48" s="76"/>
      <c r="G48" s="233">
        <v>7613634</v>
      </c>
      <c r="H48" s="77" t="s">
        <v>249</v>
      </c>
      <c r="I48" s="69">
        <f t="shared" si="0"/>
        <v>1200</v>
      </c>
      <c r="J48" s="105">
        <v>1200</v>
      </c>
      <c r="K48" s="105"/>
      <c r="L48" s="105"/>
    </row>
    <row r="49" spans="1:12" s="4" customFormat="1" ht="48.75" customHeight="1">
      <c r="A49" s="59">
        <v>4</v>
      </c>
      <c r="B49" s="58" t="s">
        <v>250</v>
      </c>
      <c r="C49" s="59" t="s">
        <v>129</v>
      </c>
      <c r="D49" s="24"/>
      <c r="E49" s="75" t="s">
        <v>108</v>
      </c>
      <c r="F49" s="76"/>
      <c r="G49" s="233">
        <v>7613628</v>
      </c>
      <c r="H49" s="77" t="s">
        <v>251</v>
      </c>
      <c r="I49" s="69">
        <f t="shared" si="0"/>
        <v>5000</v>
      </c>
      <c r="J49" s="105">
        <v>5000</v>
      </c>
      <c r="K49" s="105"/>
      <c r="L49" s="105"/>
    </row>
    <row r="50" spans="1:12" s="4" customFormat="1" ht="47.25" customHeight="1">
      <c r="A50" s="59">
        <v>5</v>
      </c>
      <c r="B50" s="106" t="s">
        <v>252</v>
      </c>
      <c r="C50" s="59" t="s">
        <v>25</v>
      </c>
      <c r="D50" s="24" t="s">
        <v>253</v>
      </c>
      <c r="E50" s="75" t="s">
        <v>108</v>
      </c>
      <c r="F50" s="76"/>
      <c r="G50" s="233">
        <v>76136</v>
      </c>
      <c r="H50" s="77" t="s">
        <v>254</v>
      </c>
      <c r="I50" s="69">
        <f t="shared" si="0"/>
        <v>2200</v>
      </c>
      <c r="J50" s="105"/>
      <c r="K50" s="105">
        <v>2200</v>
      </c>
      <c r="L50" s="105"/>
    </row>
    <row r="51" spans="1:12" s="4" customFormat="1" ht="39.75" customHeight="1">
      <c r="A51" s="59">
        <v>6</v>
      </c>
      <c r="B51" s="58" t="s">
        <v>255</v>
      </c>
      <c r="C51" s="59" t="s">
        <v>25</v>
      </c>
      <c r="D51" s="24" t="s">
        <v>256</v>
      </c>
      <c r="E51" s="75" t="s">
        <v>108</v>
      </c>
      <c r="F51" s="76"/>
      <c r="G51" s="233">
        <v>7613631</v>
      </c>
      <c r="H51" s="77" t="s">
        <v>257</v>
      </c>
      <c r="I51" s="69">
        <f t="shared" si="0"/>
        <v>2000</v>
      </c>
      <c r="J51" s="105">
        <v>2000</v>
      </c>
      <c r="K51" s="105"/>
      <c r="L51" s="105"/>
    </row>
    <row r="52" spans="1:12" s="4" customFormat="1" ht="45" customHeight="1">
      <c r="A52" s="59">
        <v>5</v>
      </c>
      <c r="B52" s="58" t="s">
        <v>258</v>
      </c>
      <c r="C52" s="59" t="s">
        <v>75</v>
      </c>
      <c r="D52" s="25" t="s">
        <v>259</v>
      </c>
      <c r="E52" s="75" t="s">
        <v>108</v>
      </c>
      <c r="F52" s="76"/>
      <c r="G52" s="233"/>
      <c r="H52" s="77" t="s">
        <v>260</v>
      </c>
      <c r="I52" s="69"/>
      <c r="J52" s="107"/>
      <c r="K52" s="107"/>
      <c r="L52" s="107"/>
    </row>
    <row r="53" spans="1:12" s="4" customFormat="1" ht="18" customHeight="1">
      <c r="A53" s="59">
        <v>7</v>
      </c>
      <c r="B53" s="108" t="s">
        <v>442</v>
      </c>
      <c r="C53" s="59" t="s">
        <v>129</v>
      </c>
      <c r="D53" s="24" t="s">
        <v>443</v>
      </c>
      <c r="E53" s="75" t="s">
        <v>359</v>
      </c>
      <c r="F53" s="76"/>
      <c r="G53" s="233"/>
      <c r="H53" s="22" t="s">
        <v>444</v>
      </c>
      <c r="I53" s="69">
        <f t="shared" si="0"/>
        <v>500</v>
      </c>
      <c r="J53" s="107">
        <v>500</v>
      </c>
      <c r="K53" s="107"/>
      <c r="L53" s="107"/>
    </row>
    <row r="54" spans="1:12" s="4" customFormat="1" ht="46.5" customHeight="1">
      <c r="A54" s="59">
        <v>8</v>
      </c>
      <c r="B54" s="108" t="s">
        <v>445</v>
      </c>
      <c r="C54" s="59" t="s">
        <v>25</v>
      </c>
      <c r="D54" s="24" t="s">
        <v>443</v>
      </c>
      <c r="E54" s="75" t="s">
        <v>359</v>
      </c>
      <c r="F54" s="76"/>
      <c r="G54" s="233"/>
      <c r="H54" s="22" t="s">
        <v>446</v>
      </c>
      <c r="I54" s="69">
        <f t="shared" si="0"/>
        <v>500</v>
      </c>
      <c r="J54" s="107">
        <v>500</v>
      </c>
      <c r="K54" s="107"/>
      <c r="L54" s="107"/>
    </row>
    <row r="55" spans="1:12" s="4" customFormat="1" ht="49.5" customHeight="1">
      <c r="A55" s="59">
        <v>9</v>
      </c>
      <c r="B55" s="108" t="s">
        <v>447</v>
      </c>
      <c r="C55" s="59" t="s">
        <v>25</v>
      </c>
      <c r="D55" s="24" t="s">
        <v>443</v>
      </c>
      <c r="E55" s="75" t="s">
        <v>359</v>
      </c>
      <c r="F55" s="76"/>
      <c r="G55" s="233"/>
      <c r="H55" s="22" t="s">
        <v>448</v>
      </c>
      <c r="I55" s="69">
        <f t="shared" si="0"/>
        <v>500</v>
      </c>
      <c r="J55" s="107">
        <v>500</v>
      </c>
      <c r="K55" s="107"/>
      <c r="L55" s="107"/>
    </row>
    <row r="56" spans="1:12" s="4" customFormat="1" ht="51">
      <c r="A56" s="59">
        <v>10</v>
      </c>
      <c r="B56" s="108" t="s">
        <v>449</v>
      </c>
      <c r="C56" s="59" t="s">
        <v>450</v>
      </c>
      <c r="D56" s="109" t="s">
        <v>451</v>
      </c>
      <c r="E56" s="75" t="s">
        <v>359</v>
      </c>
      <c r="F56" s="76"/>
      <c r="G56" s="233"/>
      <c r="H56" s="22" t="s">
        <v>452</v>
      </c>
      <c r="I56" s="69">
        <f t="shared" si="0"/>
        <v>1400</v>
      </c>
      <c r="J56" s="107">
        <v>1400</v>
      </c>
      <c r="K56" s="107"/>
      <c r="L56" s="107"/>
    </row>
    <row r="57" spans="1:12" s="2" customFormat="1" ht="47.25" customHeight="1">
      <c r="A57" s="59">
        <v>11</v>
      </c>
      <c r="B57" s="108" t="s">
        <v>453</v>
      </c>
      <c r="C57" s="59" t="s">
        <v>37</v>
      </c>
      <c r="D57" s="24" t="s">
        <v>454</v>
      </c>
      <c r="E57" s="75" t="s">
        <v>359</v>
      </c>
      <c r="F57" s="76"/>
      <c r="G57" s="233"/>
      <c r="H57" s="22" t="s">
        <v>455</v>
      </c>
      <c r="I57" s="69">
        <f t="shared" si="0"/>
        <v>1221</v>
      </c>
      <c r="J57" s="107">
        <v>1221</v>
      </c>
      <c r="K57" s="107"/>
      <c r="L57" s="107"/>
    </row>
    <row r="58" spans="1:12" s="2" customFormat="1" ht="23.25" customHeight="1">
      <c r="A58" s="54" t="s">
        <v>94</v>
      </c>
      <c r="B58" s="110" t="s">
        <v>456</v>
      </c>
      <c r="C58" s="54"/>
      <c r="D58" s="111"/>
      <c r="E58" s="112"/>
      <c r="F58" s="76"/>
      <c r="G58" s="233"/>
      <c r="H58" s="113"/>
      <c r="I58" s="79">
        <f>I60+I59</f>
        <v>7000</v>
      </c>
      <c r="J58" s="79">
        <f>J60+J59</f>
        <v>7000</v>
      </c>
      <c r="K58" s="79"/>
      <c r="L58" s="79"/>
    </row>
    <row r="59" spans="1:12" s="2" customFormat="1" ht="30">
      <c r="A59" s="59">
        <v>1</v>
      </c>
      <c r="B59" s="58" t="s">
        <v>457</v>
      </c>
      <c r="C59" s="59" t="s">
        <v>41</v>
      </c>
      <c r="D59" s="66"/>
      <c r="E59" s="75" t="s">
        <v>238</v>
      </c>
      <c r="F59" s="76"/>
      <c r="G59" s="233"/>
      <c r="H59" s="77" t="s">
        <v>458</v>
      </c>
      <c r="I59" s="69"/>
      <c r="J59" s="105"/>
      <c r="K59" s="105"/>
      <c r="L59" s="105"/>
    </row>
    <row r="60" spans="1:12" s="2" customFormat="1" ht="36" customHeight="1">
      <c r="A60" s="59">
        <v>1</v>
      </c>
      <c r="B60" s="114" t="s">
        <v>459</v>
      </c>
      <c r="C60" s="59" t="s">
        <v>129</v>
      </c>
      <c r="D60" s="109" t="s">
        <v>460</v>
      </c>
      <c r="E60" s="75" t="s">
        <v>108</v>
      </c>
      <c r="F60" s="76"/>
      <c r="G60" s="233"/>
      <c r="H60" s="77" t="s">
        <v>461</v>
      </c>
      <c r="I60" s="69">
        <f>J60+K60+L60</f>
        <v>7000</v>
      </c>
      <c r="J60" s="105">
        <v>7000</v>
      </c>
      <c r="K60" s="105"/>
      <c r="L60" s="105"/>
    </row>
    <row r="61" spans="1:12" s="2" customFormat="1" ht="21" customHeight="1">
      <c r="A61" s="54" t="s">
        <v>5</v>
      </c>
      <c r="B61" s="53" t="s">
        <v>68</v>
      </c>
      <c r="C61" s="59"/>
      <c r="D61" s="66"/>
      <c r="E61" s="60"/>
      <c r="F61" s="76"/>
      <c r="G61" s="233"/>
      <c r="H61" s="78"/>
      <c r="I61" s="79">
        <f>I62+I87+I117</f>
        <v>342202</v>
      </c>
      <c r="J61" s="79">
        <f>J62+J87+J117</f>
        <v>303494</v>
      </c>
      <c r="K61" s="79">
        <f>K62+K87+K117</f>
        <v>38708</v>
      </c>
      <c r="L61" s="79"/>
    </row>
    <row r="62" spans="1:12" s="2" customFormat="1" ht="23.25" customHeight="1">
      <c r="A62" s="54" t="s">
        <v>31</v>
      </c>
      <c r="B62" s="53" t="s">
        <v>462</v>
      </c>
      <c r="C62" s="53"/>
      <c r="D62" s="54"/>
      <c r="E62" s="55"/>
      <c r="F62" s="115" t="e">
        <f>SUM(#REF!)</f>
        <v>#REF!</v>
      </c>
      <c r="G62" s="233"/>
      <c r="H62" s="49"/>
      <c r="I62" s="116">
        <f>SUM(I63:I86)</f>
        <v>3783</v>
      </c>
      <c r="J62" s="116">
        <f>SUM(J63:J86)</f>
        <v>694</v>
      </c>
      <c r="K62" s="116">
        <f>SUM(K63:K86)</f>
        <v>3089</v>
      </c>
      <c r="L62" s="116"/>
    </row>
    <row r="63" spans="1:12" s="4" customFormat="1" ht="63" customHeight="1">
      <c r="A63" s="59">
        <v>1</v>
      </c>
      <c r="B63" s="58" t="s">
        <v>261</v>
      </c>
      <c r="C63" s="59" t="s">
        <v>194</v>
      </c>
      <c r="D63" s="59" t="s">
        <v>70</v>
      </c>
      <c r="E63" s="60" t="s">
        <v>46</v>
      </c>
      <c r="F63" s="25"/>
      <c r="G63" s="235"/>
      <c r="H63" s="60" t="s">
        <v>463</v>
      </c>
      <c r="I63" s="83">
        <f>SUM(J63:L63)</f>
        <v>0</v>
      </c>
      <c r="J63" s="83"/>
      <c r="K63" s="83"/>
      <c r="L63" s="83"/>
    </row>
    <row r="64" spans="1:12" s="4" customFormat="1" ht="63" customHeight="1">
      <c r="A64" s="59">
        <v>1</v>
      </c>
      <c r="B64" s="58" t="s">
        <v>464</v>
      </c>
      <c r="C64" s="59" t="s">
        <v>37</v>
      </c>
      <c r="D64" s="59" t="s">
        <v>202</v>
      </c>
      <c r="E64" s="60" t="s">
        <v>203</v>
      </c>
      <c r="F64" s="59" t="s">
        <v>465</v>
      </c>
      <c r="G64" s="232"/>
      <c r="H64" s="60" t="s">
        <v>466</v>
      </c>
      <c r="I64" s="83">
        <f t="shared" ref="I64:I128" si="1">SUM(J64:L64)</f>
        <v>0</v>
      </c>
      <c r="J64" s="117"/>
      <c r="K64" s="117"/>
      <c r="L64" s="117"/>
    </row>
    <row r="65" spans="1:12" s="4" customFormat="1" ht="32.25" customHeight="1">
      <c r="A65" s="59">
        <v>3</v>
      </c>
      <c r="B65" s="58" t="s">
        <v>211</v>
      </c>
      <c r="C65" s="74" t="s">
        <v>81</v>
      </c>
      <c r="D65" s="74" t="s">
        <v>197</v>
      </c>
      <c r="E65" s="60" t="s">
        <v>196</v>
      </c>
      <c r="F65" s="25"/>
      <c r="G65" s="235"/>
      <c r="H65" s="60" t="s">
        <v>212</v>
      </c>
      <c r="I65" s="83">
        <f t="shared" si="1"/>
        <v>0</v>
      </c>
      <c r="J65" s="83"/>
      <c r="K65" s="83"/>
      <c r="L65" s="83"/>
    </row>
    <row r="66" spans="1:12" s="2" customFormat="1" ht="32.25" customHeight="1">
      <c r="A66" s="59">
        <v>4</v>
      </c>
      <c r="B66" s="58" t="s">
        <v>467</v>
      </c>
      <c r="C66" s="118" t="s">
        <v>190</v>
      </c>
      <c r="D66" s="118"/>
      <c r="E66" s="119" t="s">
        <v>201</v>
      </c>
      <c r="F66" s="120"/>
      <c r="G66" s="231"/>
      <c r="H66" s="119" t="s">
        <v>213</v>
      </c>
      <c r="I66" s="83">
        <f t="shared" si="1"/>
        <v>0</v>
      </c>
      <c r="J66" s="83"/>
      <c r="K66" s="83"/>
      <c r="L66" s="83"/>
    </row>
    <row r="67" spans="1:12" s="2" customFormat="1" ht="33" customHeight="1">
      <c r="A67" s="59">
        <v>5</v>
      </c>
      <c r="B67" s="58" t="s">
        <v>468</v>
      </c>
      <c r="C67" s="59" t="s">
        <v>214</v>
      </c>
      <c r="D67" s="59"/>
      <c r="E67" s="60" t="s">
        <v>215</v>
      </c>
      <c r="F67" s="82" t="s">
        <v>469</v>
      </c>
      <c r="G67" s="232"/>
      <c r="H67" s="70" t="s">
        <v>216</v>
      </c>
      <c r="I67" s="83">
        <f t="shared" si="1"/>
        <v>0</v>
      </c>
      <c r="J67" s="83"/>
      <c r="K67" s="83"/>
      <c r="L67" s="83"/>
    </row>
    <row r="68" spans="1:12" s="2" customFormat="1" ht="33.75" customHeight="1">
      <c r="A68" s="59">
        <v>6</v>
      </c>
      <c r="B68" s="58" t="s">
        <v>84</v>
      </c>
      <c r="C68" s="59" t="s">
        <v>25</v>
      </c>
      <c r="D68" s="59" t="s">
        <v>85</v>
      </c>
      <c r="E68" s="60" t="s">
        <v>82</v>
      </c>
      <c r="F68" s="121">
        <v>22400</v>
      </c>
      <c r="G68" s="231"/>
      <c r="H68" s="60" t="s">
        <v>86</v>
      </c>
      <c r="I68" s="83">
        <f t="shared" si="1"/>
        <v>0</v>
      </c>
      <c r="J68" s="83"/>
      <c r="K68" s="83"/>
      <c r="L68" s="83"/>
    </row>
    <row r="69" spans="1:12" s="2" customFormat="1" ht="45" customHeight="1">
      <c r="A69" s="59">
        <v>7</v>
      </c>
      <c r="B69" s="58" t="s">
        <v>470</v>
      </c>
      <c r="C69" s="122" t="s">
        <v>194</v>
      </c>
      <c r="D69" s="118"/>
      <c r="E69" s="81" t="s">
        <v>50</v>
      </c>
      <c r="F69" s="120"/>
      <c r="G69" s="231"/>
      <c r="H69" s="60" t="s">
        <v>471</v>
      </c>
      <c r="I69" s="83">
        <f t="shared" si="1"/>
        <v>0</v>
      </c>
      <c r="J69" s="117"/>
      <c r="K69" s="117"/>
      <c r="L69" s="117"/>
    </row>
    <row r="70" spans="1:12" s="2" customFormat="1" ht="33" customHeight="1">
      <c r="A70" s="59">
        <v>8</v>
      </c>
      <c r="B70" s="58" t="s">
        <v>472</v>
      </c>
      <c r="C70" s="59" t="s">
        <v>192</v>
      </c>
      <c r="D70" s="59" t="s">
        <v>473</v>
      </c>
      <c r="E70" s="60" t="s">
        <v>69</v>
      </c>
      <c r="F70" s="25"/>
      <c r="G70" s="235"/>
      <c r="H70" s="60" t="s">
        <v>474</v>
      </c>
      <c r="I70" s="83">
        <f t="shared" si="1"/>
        <v>0</v>
      </c>
      <c r="J70" s="117"/>
      <c r="K70" s="117"/>
      <c r="L70" s="117"/>
    </row>
    <row r="71" spans="1:12" s="2" customFormat="1" ht="38.25" customHeight="1">
      <c r="A71" s="59">
        <v>9</v>
      </c>
      <c r="B71" s="58" t="s">
        <v>475</v>
      </c>
      <c r="C71" s="59" t="s">
        <v>75</v>
      </c>
      <c r="D71" s="59" t="s">
        <v>476</v>
      </c>
      <c r="E71" s="60" t="s">
        <v>54</v>
      </c>
      <c r="F71" s="25"/>
      <c r="G71" s="235"/>
      <c r="H71" s="60" t="s">
        <v>477</v>
      </c>
      <c r="I71" s="83">
        <f t="shared" si="1"/>
        <v>0</v>
      </c>
      <c r="J71" s="117"/>
      <c r="K71" s="117"/>
      <c r="L71" s="117"/>
    </row>
    <row r="72" spans="1:12" s="2" customFormat="1" ht="48" customHeight="1">
      <c r="A72" s="59">
        <v>10</v>
      </c>
      <c r="B72" s="58" t="s">
        <v>478</v>
      </c>
      <c r="C72" s="59" t="s">
        <v>72</v>
      </c>
      <c r="D72" s="59" t="s">
        <v>479</v>
      </c>
      <c r="E72" s="60" t="s">
        <v>92</v>
      </c>
      <c r="F72" s="123"/>
      <c r="G72" s="236"/>
      <c r="H72" s="70" t="s">
        <v>480</v>
      </c>
      <c r="I72" s="83">
        <f t="shared" si="1"/>
        <v>0</v>
      </c>
      <c r="J72" s="83"/>
      <c r="K72" s="83"/>
      <c r="L72" s="83"/>
    </row>
    <row r="73" spans="1:12" s="4" customFormat="1" ht="36.75" customHeight="1">
      <c r="A73" s="59">
        <v>11</v>
      </c>
      <c r="B73" s="58" t="s">
        <v>481</v>
      </c>
      <c r="C73" s="59" t="s">
        <v>482</v>
      </c>
      <c r="D73" s="66" t="s">
        <v>483</v>
      </c>
      <c r="E73" s="60" t="s">
        <v>101</v>
      </c>
      <c r="F73" s="76"/>
      <c r="G73" s="233"/>
      <c r="H73" s="60" t="s">
        <v>484</v>
      </c>
      <c r="I73" s="83">
        <f t="shared" si="1"/>
        <v>0</v>
      </c>
      <c r="J73" s="105"/>
      <c r="K73" s="105"/>
      <c r="L73" s="105"/>
    </row>
    <row r="74" spans="1:12" s="2" customFormat="1" ht="35.25" customHeight="1">
      <c r="A74" s="59">
        <v>12</v>
      </c>
      <c r="B74" s="80" t="s">
        <v>103</v>
      </c>
      <c r="C74" s="59" t="s">
        <v>206</v>
      </c>
      <c r="D74" s="59"/>
      <c r="E74" s="60" t="s">
        <v>105</v>
      </c>
      <c r="F74" s="82"/>
      <c r="G74" s="232"/>
      <c r="H74" s="81" t="s">
        <v>106</v>
      </c>
      <c r="I74" s="83">
        <f t="shared" si="1"/>
        <v>0</v>
      </c>
      <c r="J74" s="83"/>
      <c r="K74" s="83"/>
      <c r="L74" s="83"/>
    </row>
    <row r="75" spans="1:12" s="4" customFormat="1" ht="34.5" customHeight="1">
      <c r="A75" s="59">
        <v>13</v>
      </c>
      <c r="B75" s="124" t="s">
        <v>485</v>
      </c>
      <c r="C75" s="59" t="s">
        <v>205</v>
      </c>
      <c r="D75" s="25" t="s">
        <v>486</v>
      </c>
      <c r="E75" s="60" t="s">
        <v>83</v>
      </c>
      <c r="F75" s="125">
        <v>8766</v>
      </c>
      <c r="G75" s="232"/>
      <c r="H75" s="60" t="s">
        <v>487</v>
      </c>
      <c r="I75" s="83">
        <f t="shared" si="1"/>
        <v>0</v>
      </c>
      <c r="J75" s="83"/>
      <c r="K75" s="83"/>
      <c r="L75" s="83"/>
    </row>
    <row r="76" spans="1:12" s="4" customFormat="1" ht="36" customHeight="1">
      <c r="A76" s="59">
        <v>14</v>
      </c>
      <c r="B76" s="58" t="s">
        <v>488</v>
      </c>
      <c r="C76" s="59" t="s">
        <v>81</v>
      </c>
      <c r="D76" s="59" t="s">
        <v>489</v>
      </c>
      <c r="E76" s="60" t="s">
        <v>82</v>
      </c>
      <c r="F76" s="82">
        <v>18964</v>
      </c>
      <c r="G76" s="232"/>
      <c r="H76" s="70" t="s">
        <v>490</v>
      </c>
      <c r="I76" s="83">
        <f t="shared" si="1"/>
        <v>0</v>
      </c>
      <c r="J76" s="83"/>
      <c r="K76" s="83"/>
      <c r="L76" s="83"/>
    </row>
    <row r="77" spans="1:12" s="4" customFormat="1" ht="34.5" customHeight="1">
      <c r="A77" s="59">
        <v>1</v>
      </c>
      <c r="B77" s="58" t="s">
        <v>71</v>
      </c>
      <c r="C77" s="59" t="s">
        <v>72</v>
      </c>
      <c r="D77" s="75" t="s">
        <v>491</v>
      </c>
      <c r="E77" s="60" t="s">
        <v>73</v>
      </c>
      <c r="F77" s="82">
        <v>76487</v>
      </c>
      <c r="G77" s="232">
        <v>7207579</v>
      </c>
      <c r="H77" s="70" t="s">
        <v>264</v>
      </c>
      <c r="I77" s="83">
        <f t="shared" si="1"/>
        <v>3089</v>
      </c>
      <c r="J77" s="83"/>
      <c r="K77" s="83">
        <v>3089</v>
      </c>
      <c r="L77" s="83"/>
    </row>
    <row r="78" spans="1:12" s="4" customFormat="1" ht="37.5" customHeight="1">
      <c r="A78" s="59">
        <v>2</v>
      </c>
      <c r="B78" s="58" t="s">
        <v>74</v>
      </c>
      <c r="C78" s="59" t="s">
        <v>75</v>
      </c>
      <c r="D78" s="59" t="s">
        <v>265</v>
      </c>
      <c r="E78" s="60" t="s">
        <v>76</v>
      </c>
      <c r="F78" s="82">
        <v>42133</v>
      </c>
      <c r="G78" s="232"/>
      <c r="H78" s="70" t="s">
        <v>77</v>
      </c>
      <c r="I78" s="83">
        <f t="shared" si="1"/>
        <v>0</v>
      </c>
      <c r="J78" s="83"/>
      <c r="K78" s="83"/>
      <c r="L78" s="83"/>
    </row>
    <row r="79" spans="1:12" s="4" customFormat="1" ht="33" customHeight="1">
      <c r="A79" s="59">
        <v>3</v>
      </c>
      <c r="B79" s="58" t="s">
        <v>78</v>
      </c>
      <c r="C79" s="59" t="s">
        <v>53</v>
      </c>
      <c r="D79" s="59" t="s">
        <v>79</v>
      </c>
      <c r="E79" s="60" t="s">
        <v>73</v>
      </c>
      <c r="F79" s="121">
        <v>30137</v>
      </c>
      <c r="G79" s="231"/>
      <c r="H79" s="60" t="s">
        <v>80</v>
      </c>
      <c r="I79" s="83">
        <f t="shared" si="1"/>
        <v>0</v>
      </c>
      <c r="J79" s="83"/>
      <c r="K79" s="83"/>
      <c r="L79" s="83"/>
    </row>
    <row r="80" spans="1:12" s="2" customFormat="1" ht="32.25" customHeight="1">
      <c r="A80" s="59">
        <v>4</v>
      </c>
      <c r="B80" s="58" t="s">
        <v>492</v>
      </c>
      <c r="C80" s="59" t="s">
        <v>87</v>
      </c>
      <c r="D80" s="59" t="s">
        <v>262</v>
      </c>
      <c r="E80" s="60" t="s">
        <v>83</v>
      </c>
      <c r="F80" s="121">
        <v>10893</v>
      </c>
      <c r="G80" s="231"/>
      <c r="H80" s="60" t="s">
        <v>88</v>
      </c>
      <c r="I80" s="83">
        <f t="shared" si="1"/>
        <v>0</v>
      </c>
      <c r="J80" s="83"/>
      <c r="K80" s="83"/>
      <c r="L80" s="83"/>
    </row>
    <row r="81" spans="1:12" s="2" customFormat="1" ht="47.25" customHeight="1">
      <c r="A81" s="59">
        <v>3</v>
      </c>
      <c r="B81" s="58" t="s">
        <v>273</v>
      </c>
      <c r="C81" s="59" t="s">
        <v>44</v>
      </c>
      <c r="D81" s="59"/>
      <c r="E81" s="60" t="s">
        <v>126</v>
      </c>
      <c r="F81" s="123" t="s">
        <v>93</v>
      </c>
      <c r="G81" s="236"/>
      <c r="H81" s="70" t="s">
        <v>493</v>
      </c>
      <c r="I81" s="83">
        <f t="shared" si="1"/>
        <v>0</v>
      </c>
      <c r="J81" s="83"/>
      <c r="K81" s="83"/>
      <c r="L81" s="83"/>
    </row>
    <row r="82" spans="1:12" s="4" customFormat="1" ht="38.25" customHeight="1">
      <c r="A82" s="59">
        <v>2</v>
      </c>
      <c r="B82" s="126" t="s">
        <v>269</v>
      </c>
      <c r="C82" s="25" t="s">
        <v>75</v>
      </c>
      <c r="D82" s="66" t="s">
        <v>270</v>
      </c>
      <c r="E82" s="75" t="s">
        <v>42</v>
      </c>
      <c r="F82" s="76"/>
      <c r="G82" s="233">
        <v>7491393</v>
      </c>
      <c r="H82" s="60" t="s">
        <v>97</v>
      </c>
      <c r="I82" s="83">
        <f>SUM(J82:L82)</f>
        <v>694</v>
      </c>
      <c r="J82" s="105">
        <v>694</v>
      </c>
      <c r="K82" s="105"/>
      <c r="L82" s="105"/>
    </row>
    <row r="83" spans="1:12" s="4" customFormat="1" ht="36.75" customHeight="1">
      <c r="A83" s="59">
        <v>6</v>
      </c>
      <c r="B83" s="127" t="s">
        <v>494</v>
      </c>
      <c r="C83" s="59" t="s">
        <v>72</v>
      </c>
      <c r="D83" s="59"/>
      <c r="E83" s="60" t="s">
        <v>46</v>
      </c>
      <c r="F83" s="71"/>
      <c r="G83" s="235"/>
      <c r="H83" s="70" t="s">
        <v>233</v>
      </c>
      <c r="I83" s="83">
        <f t="shared" si="1"/>
        <v>0</v>
      </c>
      <c r="J83" s="83"/>
      <c r="K83" s="83"/>
      <c r="L83" s="83"/>
    </row>
    <row r="84" spans="1:12" s="4" customFormat="1" ht="33.75" customHeight="1">
      <c r="A84" s="59">
        <v>7</v>
      </c>
      <c r="B84" s="58" t="s">
        <v>495</v>
      </c>
      <c r="C84" s="59" t="s">
        <v>44</v>
      </c>
      <c r="D84" s="59"/>
      <c r="E84" s="60" t="s">
        <v>26</v>
      </c>
      <c r="F84" s="82"/>
      <c r="G84" s="232"/>
      <c r="H84" s="70" t="s">
        <v>496</v>
      </c>
      <c r="I84" s="83">
        <f t="shared" si="1"/>
        <v>0</v>
      </c>
      <c r="J84" s="83"/>
      <c r="K84" s="83"/>
      <c r="L84" s="83"/>
    </row>
    <row r="85" spans="1:12" s="4" customFormat="1" ht="33" customHeight="1">
      <c r="A85" s="59">
        <v>8</v>
      </c>
      <c r="B85" s="128" t="s">
        <v>263</v>
      </c>
      <c r="C85" s="59" t="s">
        <v>81</v>
      </c>
      <c r="D85" s="59"/>
      <c r="E85" s="60" t="s">
        <v>45</v>
      </c>
      <c r="F85" s="71"/>
      <c r="G85" s="235"/>
      <c r="H85" s="70" t="s">
        <v>497</v>
      </c>
      <c r="I85" s="83">
        <f t="shared" si="1"/>
        <v>0</v>
      </c>
      <c r="J85" s="83"/>
      <c r="K85" s="83"/>
      <c r="L85" s="83"/>
    </row>
    <row r="86" spans="1:12" s="4" customFormat="1" ht="32.25" customHeight="1">
      <c r="A86" s="59">
        <v>9</v>
      </c>
      <c r="B86" s="58" t="s">
        <v>498</v>
      </c>
      <c r="C86" s="59" t="s">
        <v>53</v>
      </c>
      <c r="D86" s="59" t="s">
        <v>499</v>
      </c>
      <c r="E86" s="60" t="s">
        <v>54</v>
      </c>
      <c r="F86" s="82">
        <v>32974</v>
      </c>
      <c r="G86" s="232"/>
      <c r="H86" s="70" t="s">
        <v>500</v>
      </c>
      <c r="I86" s="83">
        <f t="shared" si="1"/>
        <v>0</v>
      </c>
      <c r="J86" s="83"/>
      <c r="K86" s="83"/>
      <c r="L86" s="83"/>
    </row>
    <row r="87" spans="1:12" s="4" customFormat="1" ht="24" customHeight="1">
      <c r="A87" s="47" t="s">
        <v>43</v>
      </c>
      <c r="B87" s="129" t="s">
        <v>434</v>
      </c>
      <c r="C87" s="47"/>
      <c r="D87" s="47"/>
      <c r="E87" s="55"/>
      <c r="F87" s="100"/>
      <c r="G87" s="232"/>
      <c r="H87" s="130"/>
      <c r="I87" s="131">
        <f>SUM(I88:I116)</f>
        <v>162519</v>
      </c>
      <c r="J87" s="131">
        <f>SUM(J88:J116)</f>
        <v>144200</v>
      </c>
      <c r="K87" s="131">
        <f>SUM(K88:K116)</f>
        <v>18319</v>
      </c>
      <c r="L87" s="131"/>
    </row>
    <row r="88" spans="1:12" s="4" customFormat="1" ht="36.75" customHeight="1">
      <c r="A88" s="59">
        <v>1</v>
      </c>
      <c r="B88" s="58" t="s">
        <v>266</v>
      </c>
      <c r="C88" s="59" t="s">
        <v>87</v>
      </c>
      <c r="D88" s="66" t="s">
        <v>95</v>
      </c>
      <c r="E88" s="60" t="s">
        <v>42</v>
      </c>
      <c r="F88" s="76"/>
      <c r="G88" s="233">
        <v>7583464</v>
      </c>
      <c r="H88" s="60" t="s">
        <v>501</v>
      </c>
      <c r="I88" s="83">
        <f t="shared" si="1"/>
        <v>600</v>
      </c>
      <c r="J88" s="105">
        <v>600</v>
      </c>
      <c r="K88" s="105"/>
      <c r="L88" s="105"/>
    </row>
    <row r="89" spans="1:12" s="4" customFormat="1" ht="35.25" customHeight="1">
      <c r="A89" s="59">
        <v>2</v>
      </c>
      <c r="B89" s="58" t="s">
        <v>267</v>
      </c>
      <c r="C89" s="59" t="s">
        <v>25</v>
      </c>
      <c r="D89" s="66" t="s">
        <v>268</v>
      </c>
      <c r="E89" s="75" t="s">
        <v>42</v>
      </c>
      <c r="F89" s="76"/>
      <c r="G89" s="233">
        <v>7491389</v>
      </c>
      <c r="H89" s="60" t="s">
        <v>96</v>
      </c>
      <c r="I89" s="83">
        <f t="shared" si="1"/>
        <v>3000</v>
      </c>
      <c r="J89" s="105"/>
      <c r="K89" s="105">
        <v>3000</v>
      </c>
      <c r="L89" s="105"/>
    </row>
    <row r="90" spans="1:12" s="4" customFormat="1" ht="32.25" customHeight="1">
      <c r="A90" s="59">
        <v>3</v>
      </c>
      <c r="B90" s="58" t="s">
        <v>98</v>
      </c>
      <c r="C90" s="59" t="s">
        <v>53</v>
      </c>
      <c r="D90" s="66" t="s">
        <v>271</v>
      </c>
      <c r="E90" s="75" t="s">
        <v>42</v>
      </c>
      <c r="F90" s="76"/>
      <c r="G90" s="233">
        <v>7500028</v>
      </c>
      <c r="H90" s="60" t="s">
        <v>99</v>
      </c>
      <c r="I90" s="83">
        <f t="shared" si="1"/>
        <v>1000</v>
      </c>
      <c r="J90" s="105">
        <v>1000</v>
      </c>
      <c r="K90" s="105"/>
      <c r="L90" s="105"/>
    </row>
    <row r="91" spans="1:12" s="2" customFormat="1" ht="31.5" customHeight="1">
      <c r="A91" s="59">
        <v>4</v>
      </c>
      <c r="B91" s="58" t="s">
        <v>100</v>
      </c>
      <c r="C91" s="59" t="s">
        <v>75</v>
      </c>
      <c r="D91" s="66" t="s">
        <v>272</v>
      </c>
      <c r="E91" s="75" t="s">
        <v>101</v>
      </c>
      <c r="F91" s="76"/>
      <c r="G91" s="233"/>
      <c r="H91" s="60" t="s">
        <v>102</v>
      </c>
      <c r="I91" s="83">
        <f t="shared" si="1"/>
        <v>0</v>
      </c>
      <c r="J91" s="105"/>
      <c r="K91" s="105"/>
      <c r="L91" s="105"/>
    </row>
    <row r="92" spans="1:12" s="4" customFormat="1" ht="32.25" customHeight="1">
      <c r="A92" s="59">
        <v>4</v>
      </c>
      <c r="B92" s="58" t="s">
        <v>274</v>
      </c>
      <c r="C92" s="59" t="s">
        <v>37</v>
      </c>
      <c r="D92" s="66" t="s">
        <v>275</v>
      </c>
      <c r="E92" s="75" t="s">
        <v>108</v>
      </c>
      <c r="F92" s="76"/>
      <c r="G92" s="233"/>
      <c r="H92" s="60" t="s">
        <v>276</v>
      </c>
      <c r="I92" s="83">
        <f t="shared" si="1"/>
        <v>9000</v>
      </c>
      <c r="J92" s="105">
        <v>9000</v>
      </c>
      <c r="K92" s="105"/>
      <c r="L92" s="105"/>
    </row>
    <row r="93" spans="1:12" s="4" customFormat="1" ht="36" customHeight="1">
      <c r="A93" s="59">
        <v>5</v>
      </c>
      <c r="B93" s="58" t="s">
        <v>502</v>
      </c>
      <c r="C93" s="59" t="s">
        <v>41</v>
      </c>
      <c r="D93" s="66" t="s">
        <v>277</v>
      </c>
      <c r="E93" s="75" t="s">
        <v>108</v>
      </c>
      <c r="F93" s="76"/>
      <c r="G93" s="233">
        <v>7641901</v>
      </c>
      <c r="H93" s="132" t="s">
        <v>278</v>
      </c>
      <c r="I93" s="83">
        <f t="shared" si="1"/>
        <v>5000</v>
      </c>
      <c r="J93" s="105">
        <v>5000</v>
      </c>
      <c r="K93" s="105"/>
      <c r="L93" s="105"/>
    </row>
    <row r="94" spans="1:12" s="4" customFormat="1" ht="33" customHeight="1">
      <c r="A94" s="59">
        <v>6</v>
      </c>
      <c r="B94" s="58" t="s">
        <v>503</v>
      </c>
      <c r="C94" s="59" t="s">
        <v>75</v>
      </c>
      <c r="D94" s="66" t="s">
        <v>279</v>
      </c>
      <c r="E94" s="75" t="s">
        <v>108</v>
      </c>
      <c r="F94" s="76"/>
      <c r="G94" s="233">
        <v>7622952</v>
      </c>
      <c r="H94" s="77" t="s">
        <v>280</v>
      </c>
      <c r="I94" s="83">
        <f t="shared" si="1"/>
        <v>2800</v>
      </c>
      <c r="J94" s="105">
        <v>2800</v>
      </c>
      <c r="K94" s="105"/>
      <c r="L94" s="105"/>
    </row>
    <row r="95" spans="1:12" s="4" customFormat="1" ht="32.25" customHeight="1">
      <c r="A95" s="59">
        <v>7</v>
      </c>
      <c r="B95" s="58" t="s">
        <v>504</v>
      </c>
      <c r="C95" s="59" t="s">
        <v>75</v>
      </c>
      <c r="D95" s="66" t="s">
        <v>281</v>
      </c>
      <c r="E95" s="75" t="s">
        <v>108</v>
      </c>
      <c r="F95" s="76"/>
      <c r="G95" s="233">
        <v>7640153</v>
      </c>
      <c r="H95" s="77" t="s">
        <v>282</v>
      </c>
      <c r="I95" s="83">
        <f t="shared" si="1"/>
        <v>6000</v>
      </c>
      <c r="J95" s="105">
        <v>6000</v>
      </c>
      <c r="K95" s="105"/>
      <c r="L95" s="105"/>
    </row>
    <row r="96" spans="1:12" s="4" customFormat="1" ht="34.5" customHeight="1">
      <c r="A96" s="59">
        <v>8</v>
      </c>
      <c r="B96" s="133" t="s">
        <v>283</v>
      </c>
      <c r="C96" s="59" t="s">
        <v>75</v>
      </c>
      <c r="D96" s="66" t="s">
        <v>284</v>
      </c>
      <c r="E96" s="75" t="s">
        <v>108</v>
      </c>
      <c r="F96" s="76"/>
      <c r="G96" s="233">
        <v>7628910</v>
      </c>
      <c r="H96" s="77" t="s">
        <v>285</v>
      </c>
      <c r="I96" s="83">
        <f t="shared" si="1"/>
        <v>7300</v>
      </c>
      <c r="J96" s="105">
        <v>5000</v>
      </c>
      <c r="K96" s="105">
        <v>2300</v>
      </c>
      <c r="L96" s="105"/>
    </row>
    <row r="97" spans="1:12" s="4" customFormat="1" ht="46.5" customHeight="1">
      <c r="A97" s="135">
        <v>9</v>
      </c>
      <c r="B97" s="134" t="s">
        <v>505</v>
      </c>
      <c r="C97" s="135" t="s">
        <v>75</v>
      </c>
      <c r="D97" s="136" t="s">
        <v>286</v>
      </c>
      <c r="E97" s="137" t="s">
        <v>108</v>
      </c>
      <c r="F97" s="138"/>
      <c r="G97" s="237">
        <v>7625236</v>
      </c>
      <c r="H97" s="139" t="s">
        <v>287</v>
      </c>
      <c r="I97" s="140">
        <f t="shared" si="1"/>
        <v>7800</v>
      </c>
      <c r="J97" s="141">
        <v>7800</v>
      </c>
      <c r="K97" s="141"/>
      <c r="L97" s="141"/>
    </row>
    <row r="98" spans="1:12" s="2" customFormat="1" ht="32.25" customHeight="1">
      <c r="A98" s="135">
        <v>10</v>
      </c>
      <c r="B98" s="134" t="s">
        <v>506</v>
      </c>
      <c r="C98" s="135" t="s">
        <v>44</v>
      </c>
      <c r="D98" s="136" t="s">
        <v>288</v>
      </c>
      <c r="E98" s="137" t="s">
        <v>108</v>
      </c>
      <c r="F98" s="138"/>
      <c r="G98" s="237">
        <v>7639633</v>
      </c>
      <c r="H98" s="139" t="s">
        <v>289</v>
      </c>
      <c r="I98" s="140">
        <f t="shared" si="1"/>
        <v>5000</v>
      </c>
      <c r="J98" s="141">
        <v>5000</v>
      </c>
      <c r="K98" s="141"/>
      <c r="L98" s="141"/>
    </row>
    <row r="99" spans="1:12" s="2" customFormat="1" ht="31.5">
      <c r="A99" s="135">
        <v>11</v>
      </c>
      <c r="B99" s="134" t="s">
        <v>507</v>
      </c>
      <c r="C99" s="135" t="s">
        <v>129</v>
      </c>
      <c r="D99" s="136" t="s">
        <v>290</v>
      </c>
      <c r="E99" s="137" t="s">
        <v>108</v>
      </c>
      <c r="F99" s="138"/>
      <c r="G99" s="237">
        <v>7639073</v>
      </c>
      <c r="H99" s="139" t="s">
        <v>291</v>
      </c>
      <c r="I99" s="140">
        <f t="shared" si="1"/>
        <v>7000</v>
      </c>
      <c r="J99" s="141">
        <v>7000</v>
      </c>
      <c r="K99" s="141"/>
      <c r="L99" s="141"/>
    </row>
    <row r="100" spans="1:12" s="2" customFormat="1" ht="30.75" customHeight="1">
      <c r="A100" s="135">
        <v>12</v>
      </c>
      <c r="B100" s="215" t="s">
        <v>292</v>
      </c>
      <c r="C100" s="135" t="s">
        <v>129</v>
      </c>
      <c r="D100" s="136" t="s">
        <v>293</v>
      </c>
      <c r="E100" s="137" t="s">
        <v>108</v>
      </c>
      <c r="F100" s="138"/>
      <c r="G100" s="237">
        <v>7622334</v>
      </c>
      <c r="H100" s="139" t="s">
        <v>294</v>
      </c>
      <c r="I100" s="140">
        <f t="shared" si="1"/>
        <v>2000</v>
      </c>
      <c r="J100" s="141">
        <v>2000</v>
      </c>
      <c r="K100" s="141"/>
      <c r="L100" s="141"/>
    </row>
    <row r="101" spans="1:12" s="2" customFormat="1" ht="32.25" customHeight="1">
      <c r="A101" s="135">
        <v>13</v>
      </c>
      <c r="B101" s="134" t="s">
        <v>295</v>
      </c>
      <c r="C101" s="135" t="s">
        <v>25</v>
      </c>
      <c r="D101" s="136" t="s">
        <v>296</v>
      </c>
      <c r="E101" s="137" t="s">
        <v>108</v>
      </c>
      <c r="F101" s="138"/>
      <c r="G101" s="237">
        <v>7639071</v>
      </c>
      <c r="H101" s="139" t="s">
        <v>297</v>
      </c>
      <c r="I101" s="140">
        <f t="shared" si="1"/>
        <v>8400</v>
      </c>
      <c r="J101" s="141">
        <v>8400</v>
      </c>
      <c r="K101" s="141"/>
      <c r="L101" s="141"/>
    </row>
    <row r="102" spans="1:12" s="2" customFormat="1" ht="31.5" customHeight="1">
      <c r="A102" s="135">
        <v>14</v>
      </c>
      <c r="B102" s="134" t="s">
        <v>298</v>
      </c>
      <c r="C102" s="135" t="s">
        <v>25</v>
      </c>
      <c r="D102" s="136" t="s">
        <v>299</v>
      </c>
      <c r="E102" s="137" t="s">
        <v>108</v>
      </c>
      <c r="F102" s="138"/>
      <c r="G102" s="237">
        <v>7631974</v>
      </c>
      <c r="H102" s="139" t="s">
        <v>300</v>
      </c>
      <c r="I102" s="140">
        <f t="shared" si="1"/>
        <v>5000</v>
      </c>
      <c r="J102" s="141">
        <v>5000</v>
      </c>
      <c r="K102" s="141"/>
      <c r="L102" s="141"/>
    </row>
    <row r="103" spans="1:12" s="4" customFormat="1" ht="49.5" customHeight="1">
      <c r="A103" s="135">
        <v>15</v>
      </c>
      <c r="B103" s="134" t="s">
        <v>301</v>
      </c>
      <c r="C103" s="135" t="s">
        <v>53</v>
      </c>
      <c r="D103" s="136" t="s">
        <v>302</v>
      </c>
      <c r="E103" s="137" t="s">
        <v>108</v>
      </c>
      <c r="F103" s="138"/>
      <c r="G103" s="237">
        <v>7640151</v>
      </c>
      <c r="H103" s="142" t="s">
        <v>303</v>
      </c>
      <c r="I103" s="140">
        <f t="shared" si="1"/>
        <v>7000</v>
      </c>
      <c r="J103" s="141">
        <v>7000</v>
      </c>
      <c r="K103" s="141"/>
      <c r="L103" s="141"/>
    </row>
    <row r="104" spans="1:12" s="2" customFormat="1" ht="48" customHeight="1">
      <c r="A104" s="135">
        <v>16</v>
      </c>
      <c r="B104" s="134" t="s">
        <v>508</v>
      </c>
      <c r="C104" s="135" t="s">
        <v>53</v>
      </c>
      <c r="D104" s="136" t="s">
        <v>304</v>
      </c>
      <c r="E104" s="137" t="s">
        <v>108</v>
      </c>
      <c r="F104" s="138"/>
      <c r="G104" s="237">
        <v>7639072</v>
      </c>
      <c r="H104" s="139" t="s">
        <v>305</v>
      </c>
      <c r="I104" s="140">
        <f t="shared" si="1"/>
        <v>4000</v>
      </c>
      <c r="J104" s="141">
        <v>4000</v>
      </c>
      <c r="K104" s="141"/>
      <c r="L104" s="141"/>
    </row>
    <row r="105" spans="1:12" s="4" customFormat="1" ht="33" customHeight="1">
      <c r="A105" s="135">
        <v>17</v>
      </c>
      <c r="B105" s="134" t="s">
        <v>509</v>
      </c>
      <c r="C105" s="135" t="s">
        <v>81</v>
      </c>
      <c r="D105" s="136" t="s">
        <v>306</v>
      </c>
      <c r="E105" s="137" t="s">
        <v>108</v>
      </c>
      <c r="F105" s="138"/>
      <c r="G105" s="237">
        <v>7644565</v>
      </c>
      <c r="H105" s="139" t="s">
        <v>307</v>
      </c>
      <c r="I105" s="140">
        <f t="shared" si="1"/>
        <v>4000</v>
      </c>
      <c r="J105" s="141">
        <v>2000</v>
      </c>
      <c r="K105" s="141">
        <v>2000</v>
      </c>
      <c r="L105" s="141"/>
    </row>
    <row r="106" spans="1:12" s="4" customFormat="1" ht="35.25" customHeight="1">
      <c r="A106" s="135">
        <v>18</v>
      </c>
      <c r="B106" s="134" t="s">
        <v>510</v>
      </c>
      <c r="C106" s="135" t="s">
        <v>81</v>
      </c>
      <c r="D106" s="136" t="s">
        <v>308</v>
      </c>
      <c r="E106" s="137" t="s">
        <v>108</v>
      </c>
      <c r="F106" s="138"/>
      <c r="G106" s="237">
        <v>7640893</v>
      </c>
      <c r="H106" s="139" t="s">
        <v>309</v>
      </c>
      <c r="I106" s="140">
        <f t="shared" si="1"/>
        <v>2600</v>
      </c>
      <c r="J106" s="141">
        <v>2600</v>
      </c>
      <c r="K106" s="141"/>
      <c r="L106" s="141"/>
    </row>
    <row r="107" spans="1:12" s="4" customFormat="1" ht="51" customHeight="1">
      <c r="A107" s="135">
        <v>19</v>
      </c>
      <c r="B107" s="134" t="s">
        <v>511</v>
      </c>
      <c r="C107" s="135" t="s">
        <v>87</v>
      </c>
      <c r="D107" s="136" t="s">
        <v>310</v>
      </c>
      <c r="E107" s="137" t="s">
        <v>108</v>
      </c>
      <c r="F107" s="138"/>
      <c r="G107" s="237">
        <v>7636101</v>
      </c>
      <c r="H107" s="139" t="s">
        <v>311</v>
      </c>
      <c r="I107" s="140">
        <f t="shared" si="1"/>
        <v>3000</v>
      </c>
      <c r="J107" s="141">
        <v>3000</v>
      </c>
      <c r="K107" s="141"/>
      <c r="L107" s="141"/>
    </row>
    <row r="108" spans="1:12" s="4" customFormat="1" ht="33" customHeight="1">
      <c r="A108" s="135">
        <v>20</v>
      </c>
      <c r="B108" s="134" t="s">
        <v>512</v>
      </c>
      <c r="C108" s="135" t="s">
        <v>72</v>
      </c>
      <c r="D108" s="136" t="s">
        <v>312</v>
      </c>
      <c r="E108" s="137" t="s">
        <v>108</v>
      </c>
      <c r="F108" s="138"/>
      <c r="G108" s="237">
        <v>7605267</v>
      </c>
      <c r="H108" s="142" t="s">
        <v>313</v>
      </c>
      <c r="I108" s="140">
        <f t="shared" si="1"/>
        <v>9000</v>
      </c>
      <c r="J108" s="141">
        <v>5000</v>
      </c>
      <c r="K108" s="141">
        <v>4000</v>
      </c>
      <c r="L108" s="141"/>
    </row>
    <row r="109" spans="1:12" s="4" customFormat="1" ht="39" customHeight="1">
      <c r="A109" s="135">
        <v>21</v>
      </c>
      <c r="B109" s="134" t="s">
        <v>513</v>
      </c>
      <c r="C109" s="135" t="s">
        <v>72</v>
      </c>
      <c r="D109" s="136" t="s">
        <v>314</v>
      </c>
      <c r="E109" s="137" t="s">
        <v>108</v>
      </c>
      <c r="F109" s="138"/>
      <c r="G109" s="237">
        <v>7605260</v>
      </c>
      <c r="H109" s="139" t="s">
        <v>315</v>
      </c>
      <c r="I109" s="140">
        <f t="shared" si="1"/>
        <v>3000</v>
      </c>
      <c r="J109" s="141"/>
      <c r="K109" s="141">
        <v>3000</v>
      </c>
      <c r="L109" s="141"/>
    </row>
    <row r="110" spans="1:12" s="4" customFormat="1" ht="36" customHeight="1">
      <c r="A110" s="135">
        <v>22</v>
      </c>
      <c r="B110" s="134" t="s">
        <v>514</v>
      </c>
      <c r="C110" s="135" t="s">
        <v>129</v>
      </c>
      <c r="D110" s="136" t="s">
        <v>317</v>
      </c>
      <c r="E110" s="137" t="s">
        <v>108</v>
      </c>
      <c r="F110" s="138"/>
      <c r="G110" s="237">
        <v>7639625</v>
      </c>
      <c r="H110" s="139" t="s">
        <v>318</v>
      </c>
      <c r="I110" s="140">
        <f t="shared" si="1"/>
        <v>13000</v>
      </c>
      <c r="J110" s="141">
        <v>11000</v>
      </c>
      <c r="K110" s="141">
        <v>2000</v>
      </c>
      <c r="L110" s="141"/>
    </row>
    <row r="111" spans="1:12" s="4" customFormat="1" ht="63">
      <c r="A111" s="135">
        <v>23</v>
      </c>
      <c r="B111" s="154" t="s">
        <v>319</v>
      </c>
      <c r="C111" s="135" t="s">
        <v>75</v>
      </c>
      <c r="D111" s="136" t="s">
        <v>320</v>
      </c>
      <c r="E111" s="137" t="s">
        <v>108</v>
      </c>
      <c r="F111" s="138"/>
      <c r="G111" s="237">
        <v>7646166</v>
      </c>
      <c r="H111" s="139" t="s">
        <v>321</v>
      </c>
      <c r="I111" s="140">
        <f t="shared" si="1"/>
        <v>6019</v>
      </c>
      <c r="J111" s="141">
        <v>4000</v>
      </c>
      <c r="K111" s="141">
        <v>2019</v>
      </c>
      <c r="L111" s="141"/>
    </row>
    <row r="112" spans="1:12" s="2" customFormat="1" ht="31.5">
      <c r="A112" s="135">
        <v>24</v>
      </c>
      <c r="B112" s="134" t="s">
        <v>515</v>
      </c>
      <c r="C112" s="135" t="s">
        <v>53</v>
      </c>
      <c r="D112" s="136" t="s">
        <v>322</v>
      </c>
      <c r="E112" s="137" t="s">
        <v>108</v>
      </c>
      <c r="F112" s="138"/>
      <c r="G112" s="237">
        <v>7620324</v>
      </c>
      <c r="H112" s="139" t="s">
        <v>323</v>
      </c>
      <c r="I112" s="140">
        <f t="shared" si="1"/>
        <v>14000</v>
      </c>
      <c r="J112" s="141">
        <v>14000</v>
      </c>
      <c r="K112" s="141"/>
      <c r="L112" s="141"/>
    </row>
    <row r="113" spans="1:12" s="4" customFormat="1" ht="33.75" customHeight="1">
      <c r="A113" s="135">
        <v>25</v>
      </c>
      <c r="B113" s="143" t="s">
        <v>516</v>
      </c>
      <c r="C113" s="135" t="s">
        <v>129</v>
      </c>
      <c r="D113" s="136" t="s">
        <v>517</v>
      </c>
      <c r="E113" s="137" t="s">
        <v>108</v>
      </c>
      <c r="F113" s="138"/>
      <c r="G113" s="237">
        <v>7640897</v>
      </c>
      <c r="H113" s="139" t="s">
        <v>518</v>
      </c>
      <c r="I113" s="140">
        <f>SUM(J113:L113)</f>
        <v>5000</v>
      </c>
      <c r="J113" s="141">
        <v>5000</v>
      </c>
      <c r="K113" s="141"/>
      <c r="L113" s="141"/>
    </row>
    <row r="114" spans="1:12" s="4" customFormat="1" ht="33" customHeight="1">
      <c r="A114" s="135">
        <v>26</v>
      </c>
      <c r="B114" s="143" t="s">
        <v>519</v>
      </c>
      <c r="C114" s="135" t="s">
        <v>44</v>
      </c>
      <c r="D114" s="136" t="s">
        <v>520</v>
      </c>
      <c r="E114" s="137" t="s">
        <v>108</v>
      </c>
      <c r="F114" s="138"/>
      <c r="G114" s="237"/>
      <c r="H114" s="26" t="s">
        <v>521</v>
      </c>
      <c r="I114" s="140">
        <f>SUM(J114:L114)</f>
        <v>5000</v>
      </c>
      <c r="J114" s="141">
        <v>5000</v>
      </c>
      <c r="K114" s="141"/>
      <c r="L114" s="141"/>
    </row>
    <row r="115" spans="1:12" s="4" customFormat="1" ht="31.5" customHeight="1">
      <c r="A115" s="135">
        <v>27</v>
      </c>
      <c r="B115" s="143" t="s">
        <v>522</v>
      </c>
      <c r="C115" s="135" t="s">
        <v>44</v>
      </c>
      <c r="D115" s="136" t="s">
        <v>523</v>
      </c>
      <c r="E115" s="137" t="s">
        <v>108</v>
      </c>
      <c r="F115" s="138"/>
      <c r="G115" s="237"/>
      <c r="H115" s="26" t="s">
        <v>524</v>
      </c>
      <c r="I115" s="140">
        <f>SUM(J115:L115)</f>
        <v>7000</v>
      </c>
      <c r="J115" s="141">
        <v>7000</v>
      </c>
      <c r="K115" s="141"/>
      <c r="L115" s="141"/>
    </row>
    <row r="116" spans="1:12" s="4" customFormat="1" ht="63.75" customHeight="1">
      <c r="A116" s="135">
        <v>28</v>
      </c>
      <c r="B116" s="134" t="s">
        <v>525</v>
      </c>
      <c r="C116" s="135" t="s">
        <v>72</v>
      </c>
      <c r="D116" s="136" t="s">
        <v>316</v>
      </c>
      <c r="E116" s="137" t="s">
        <v>108</v>
      </c>
      <c r="F116" s="138"/>
      <c r="G116" s="237"/>
      <c r="H116" s="139" t="s">
        <v>526</v>
      </c>
      <c r="I116" s="140">
        <f t="shared" si="1"/>
        <v>10000</v>
      </c>
      <c r="J116" s="141">
        <v>10000</v>
      </c>
      <c r="K116" s="141"/>
      <c r="L116" s="141"/>
    </row>
    <row r="117" spans="1:12" s="4" customFormat="1" ht="25.5" customHeight="1">
      <c r="A117" s="145" t="s">
        <v>94</v>
      </c>
      <c r="B117" s="144" t="s">
        <v>456</v>
      </c>
      <c r="C117" s="145"/>
      <c r="D117" s="146"/>
      <c r="E117" s="147"/>
      <c r="F117" s="138"/>
      <c r="G117" s="237"/>
      <c r="H117" s="148"/>
      <c r="I117" s="149">
        <f>SUM(I118:I140)</f>
        <v>175900</v>
      </c>
      <c r="J117" s="149">
        <f>SUM(J118:J140)</f>
        <v>158600</v>
      </c>
      <c r="K117" s="149">
        <f>SUM(K118:K140)</f>
        <v>17300</v>
      </c>
      <c r="L117" s="149"/>
    </row>
    <row r="118" spans="1:12" s="4" customFormat="1" ht="32.25" customHeight="1">
      <c r="A118" s="135">
        <v>1</v>
      </c>
      <c r="B118" s="143" t="s">
        <v>527</v>
      </c>
      <c r="C118" s="135" t="s">
        <v>72</v>
      </c>
      <c r="D118" s="136" t="s">
        <v>528</v>
      </c>
      <c r="E118" s="137" t="s">
        <v>108</v>
      </c>
      <c r="F118" s="138"/>
      <c r="G118" s="237"/>
      <c r="H118" s="26" t="s">
        <v>529</v>
      </c>
      <c r="I118" s="140">
        <f t="shared" si="1"/>
        <v>6000</v>
      </c>
      <c r="J118" s="141">
        <v>6000</v>
      </c>
      <c r="K118" s="141"/>
      <c r="L118" s="141"/>
    </row>
    <row r="119" spans="1:12" s="4" customFormat="1" ht="33" customHeight="1">
      <c r="A119" s="135">
        <v>2</v>
      </c>
      <c r="B119" s="134" t="s">
        <v>530</v>
      </c>
      <c r="C119" s="135" t="s">
        <v>53</v>
      </c>
      <c r="D119" s="136" t="s">
        <v>531</v>
      </c>
      <c r="E119" s="137" t="s">
        <v>108</v>
      </c>
      <c r="F119" s="138"/>
      <c r="G119" s="237"/>
      <c r="H119" s="139" t="s">
        <v>532</v>
      </c>
      <c r="I119" s="140">
        <f>SUM(J119:L119)</f>
        <v>4000</v>
      </c>
      <c r="J119" s="141"/>
      <c r="K119" s="141">
        <v>4000</v>
      </c>
      <c r="L119" s="141"/>
    </row>
    <row r="120" spans="1:12" s="2" customFormat="1" ht="33.75" customHeight="1">
      <c r="A120" s="135">
        <v>3</v>
      </c>
      <c r="B120" s="134" t="s">
        <v>533</v>
      </c>
      <c r="C120" s="135" t="s">
        <v>25</v>
      </c>
      <c r="D120" s="136" t="s">
        <v>534</v>
      </c>
      <c r="E120" s="137" t="s">
        <v>108</v>
      </c>
      <c r="F120" s="138"/>
      <c r="G120" s="237"/>
      <c r="H120" s="139" t="s">
        <v>535</v>
      </c>
      <c r="I120" s="140">
        <f>SUM(J120:L120)</f>
        <v>0</v>
      </c>
      <c r="J120" s="141"/>
      <c r="K120" s="141"/>
      <c r="L120" s="141"/>
    </row>
    <row r="121" spans="1:12" s="2" customFormat="1" ht="34.5" customHeight="1">
      <c r="A121" s="135">
        <v>3</v>
      </c>
      <c r="B121" s="143" t="s">
        <v>536</v>
      </c>
      <c r="C121" s="135" t="s">
        <v>72</v>
      </c>
      <c r="D121" s="136" t="s">
        <v>537</v>
      </c>
      <c r="E121" s="137" t="s">
        <v>108</v>
      </c>
      <c r="F121" s="150"/>
      <c r="G121" s="238"/>
      <c r="H121" s="139" t="s">
        <v>538</v>
      </c>
      <c r="I121" s="140">
        <f t="shared" si="1"/>
        <v>5000</v>
      </c>
      <c r="J121" s="151">
        <v>5000</v>
      </c>
      <c r="K121" s="151"/>
      <c r="L121" s="151"/>
    </row>
    <row r="122" spans="1:12" s="4" customFormat="1" ht="52.5" customHeight="1">
      <c r="A122" s="135">
        <v>4</v>
      </c>
      <c r="B122" s="143" t="s">
        <v>539</v>
      </c>
      <c r="C122" s="152" t="s">
        <v>540</v>
      </c>
      <c r="D122" s="153" t="s">
        <v>541</v>
      </c>
      <c r="E122" s="137" t="s">
        <v>108</v>
      </c>
      <c r="F122" s="138"/>
      <c r="G122" s="237"/>
      <c r="H122" s="139" t="s">
        <v>542</v>
      </c>
      <c r="I122" s="140">
        <f t="shared" si="1"/>
        <v>15000</v>
      </c>
      <c r="J122" s="141">
        <v>15000</v>
      </c>
      <c r="K122" s="141"/>
      <c r="L122" s="141"/>
    </row>
    <row r="123" spans="1:12" s="4" customFormat="1" ht="46.5" customHeight="1">
      <c r="A123" s="135">
        <v>5</v>
      </c>
      <c r="B123" s="143" t="s">
        <v>543</v>
      </c>
      <c r="C123" s="135" t="s">
        <v>41</v>
      </c>
      <c r="D123" s="136" t="s">
        <v>544</v>
      </c>
      <c r="E123" s="137" t="s">
        <v>108</v>
      </c>
      <c r="F123" s="138"/>
      <c r="G123" s="237"/>
      <c r="H123" s="26" t="s">
        <v>545</v>
      </c>
      <c r="I123" s="140">
        <f t="shared" si="1"/>
        <v>6600</v>
      </c>
      <c r="J123" s="141">
        <v>5100</v>
      </c>
      <c r="K123" s="141">
        <v>1500</v>
      </c>
      <c r="L123" s="141"/>
    </row>
    <row r="124" spans="1:12" s="4" customFormat="1" ht="51" customHeight="1">
      <c r="A124" s="135">
        <v>6</v>
      </c>
      <c r="B124" s="143" t="s">
        <v>546</v>
      </c>
      <c r="C124" s="135" t="s">
        <v>75</v>
      </c>
      <c r="D124" s="136" t="s">
        <v>547</v>
      </c>
      <c r="E124" s="137" t="s">
        <v>108</v>
      </c>
      <c r="F124" s="138"/>
      <c r="G124" s="237"/>
      <c r="H124" s="26" t="s">
        <v>548</v>
      </c>
      <c r="I124" s="140">
        <f t="shared" si="1"/>
        <v>10000</v>
      </c>
      <c r="J124" s="141">
        <v>10000</v>
      </c>
      <c r="K124" s="141"/>
      <c r="L124" s="141"/>
    </row>
    <row r="125" spans="1:12" s="4" customFormat="1" ht="63">
      <c r="A125" s="135">
        <v>7</v>
      </c>
      <c r="B125" s="143" t="s">
        <v>549</v>
      </c>
      <c r="C125" s="135" t="s">
        <v>75</v>
      </c>
      <c r="D125" s="136" t="s">
        <v>279</v>
      </c>
      <c r="E125" s="137" t="s">
        <v>108</v>
      </c>
      <c r="F125" s="138"/>
      <c r="G125" s="237"/>
      <c r="H125" s="26" t="s">
        <v>550</v>
      </c>
      <c r="I125" s="140">
        <f t="shared" si="1"/>
        <v>8000</v>
      </c>
      <c r="J125" s="141">
        <v>8000</v>
      </c>
      <c r="K125" s="141"/>
      <c r="L125" s="141"/>
    </row>
    <row r="126" spans="1:12" s="4" customFormat="1" ht="49.5" customHeight="1">
      <c r="A126" s="135">
        <v>8</v>
      </c>
      <c r="B126" s="154" t="s">
        <v>551</v>
      </c>
      <c r="C126" s="135" t="s">
        <v>53</v>
      </c>
      <c r="D126" s="136" t="s">
        <v>552</v>
      </c>
      <c r="E126" s="137" t="s">
        <v>108</v>
      </c>
      <c r="F126" s="138"/>
      <c r="G126" s="237"/>
      <c r="H126" s="139" t="s">
        <v>553</v>
      </c>
      <c r="I126" s="140">
        <f t="shared" si="1"/>
        <v>5000</v>
      </c>
      <c r="J126" s="141">
        <v>2000</v>
      </c>
      <c r="K126" s="141">
        <v>3000</v>
      </c>
      <c r="L126" s="141"/>
    </row>
    <row r="127" spans="1:12" s="4" customFormat="1" ht="33.75" customHeight="1">
      <c r="A127" s="135">
        <v>9</v>
      </c>
      <c r="B127" s="143" t="s">
        <v>554</v>
      </c>
      <c r="C127" s="135" t="s">
        <v>25</v>
      </c>
      <c r="D127" s="136" t="s">
        <v>555</v>
      </c>
      <c r="E127" s="137" t="s">
        <v>108</v>
      </c>
      <c r="F127" s="138"/>
      <c r="G127" s="237"/>
      <c r="H127" s="26" t="s">
        <v>556</v>
      </c>
      <c r="I127" s="140">
        <f t="shared" si="1"/>
        <v>9000</v>
      </c>
      <c r="J127" s="141">
        <v>9000</v>
      </c>
      <c r="K127" s="141"/>
      <c r="L127" s="141"/>
    </row>
    <row r="128" spans="1:12" s="4" customFormat="1" ht="37.5" customHeight="1">
      <c r="A128" s="135">
        <v>10</v>
      </c>
      <c r="B128" s="143" t="s">
        <v>557</v>
      </c>
      <c r="C128" s="135" t="s">
        <v>81</v>
      </c>
      <c r="D128" s="136" t="s">
        <v>558</v>
      </c>
      <c r="E128" s="137" t="s">
        <v>108</v>
      </c>
      <c r="F128" s="138"/>
      <c r="G128" s="237"/>
      <c r="H128" s="139" t="s">
        <v>559</v>
      </c>
      <c r="I128" s="140">
        <f t="shared" si="1"/>
        <v>7000</v>
      </c>
      <c r="J128" s="141">
        <v>7000</v>
      </c>
      <c r="K128" s="141"/>
      <c r="L128" s="141"/>
    </row>
    <row r="129" spans="1:12" s="4" customFormat="1" ht="48.75" customHeight="1">
      <c r="A129" s="135">
        <v>11</v>
      </c>
      <c r="B129" s="143" t="s">
        <v>560</v>
      </c>
      <c r="C129" s="135" t="s">
        <v>87</v>
      </c>
      <c r="D129" s="136" t="s">
        <v>561</v>
      </c>
      <c r="E129" s="137" t="s">
        <v>108</v>
      </c>
      <c r="F129" s="138"/>
      <c r="G129" s="237"/>
      <c r="H129" s="139" t="s">
        <v>562</v>
      </c>
      <c r="I129" s="140">
        <f t="shared" ref="I129:I140" si="2">SUM(J129:L129)</f>
        <v>7500</v>
      </c>
      <c r="J129" s="141">
        <v>6000</v>
      </c>
      <c r="K129" s="141">
        <v>1500</v>
      </c>
      <c r="L129" s="141"/>
    </row>
    <row r="130" spans="1:12" s="4" customFormat="1" ht="37.5" customHeight="1">
      <c r="A130" s="135">
        <v>12</v>
      </c>
      <c r="B130" s="143" t="s">
        <v>563</v>
      </c>
      <c r="C130" s="135" t="s">
        <v>37</v>
      </c>
      <c r="D130" s="136" t="s">
        <v>564</v>
      </c>
      <c r="E130" s="137" t="s">
        <v>108</v>
      </c>
      <c r="F130" s="138"/>
      <c r="G130" s="237"/>
      <c r="H130" s="26" t="s">
        <v>565</v>
      </c>
      <c r="I130" s="140">
        <f t="shared" si="2"/>
        <v>8500</v>
      </c>
      <c r="J130" s="141">
        <v>8500</v>
      </c>
      <c r="K130" s="141"/>
      <c r="L130" s="141"/>
    </row>
    <row r="131" spans="1:12" s="4" customFormat="1" ht="33" customHeight="1">
      <c r="A131" s="135">
        <v>13</v>
      </c>
      <c r="B131" s="143" t="s">
        <v>566</v>
      </c>
      <c r="C131" s="135" t="s">
        <v>53</v>
      </c>
      <c r="D131" s="136" t="s">
        <v>567</v>
      </c>
      <c r="E131" s="137" t="s">
        <v>108</v>
      </c>
      <c r="F131" s="138"/>
      <c r="G131" s="237"/>
      <c r="H131" s="139" t="s">
        <v>568</v>
      </c>
      <c r="I131" s="140">
        <f t="shared" si="2"/>
        <v>10000</v>
      </c>
      <c r="J131" s="141">
        <v>10000</v>
      </c>
      <c r="K131" s="141"/>
      <c r="L131" s="141"/>
    </row>
    <row r="132" spans="1:12" s="2" customFormat="1" ht="39.75" customHeight="1">
      <c r="A132" s="135">
        <v>14</v>
      </c>
      <c r="B132" s="154" t="s">
        <v>569</v>
      </c>
      <c r="C132" s="135" t="s">
        <v>53</v>
      </c>
      <c r="D132" s="136" t="s">
        <v>570</v>
      </c>
      <c r="E132" s="137" t="s">
        <v>108</v>
      </c>
      <c r="F132" s="138"/>
      <c r="G132" s="237"/>
      <c r="H132" s="139" t="s">
        <v>571</v>
      </c>
      <c r="I132" s="140">
        <f t="shared" si="2"/>
        <v>9000</v>
      </c>
      <c r="J132" s="141">
        <v>9000</v>
      </c>
      <c r="K132" s="141"/>
      <c r="L132" s="141"/>
    </row>
    <row r="133" spans="1:12" s="4" customFormat="1" ht="81.75" customHeight="1">
      <c r="A133" s="135">
        <v>15</v>
      </c>
      <c r="B133" s="154" t="s">
        <v>572</v>
      </c>
      <c r="C133" s="135" t="s">
        <v>573</v>
      </c>
      <c r="D133" s="136" t="s">
        <v>574</v>
      </c>
      <c r="E133" s="137" t="s">
        <v>108</v>
      </c>
      <c r="F133" s="138"/>
      <c r="G133" s="237"/>
      <c r="H133" s="139" t="s">
        <v>575</v>
      </c>
      <c r="I133" s="140">
        <f t="shared" si="2"/>
        <v>19000</v>
      </c>
      <c r="J133" s="141">
        <v>19000</v>
      </c>
      <c r="K133" s="141"/>
      <c r="L133" s="141"/>
    </row>
    <row r="134" spans="1:12" s="4" customFormat="1" ht="34.5" customHeight="1">
      <c r="A134" s="135">
        <v>16</v>
      </c>
      <c r="B134" s="154" t="s">
        <v>576</v>
      </c>
      <c r="C134" s="135" t="s">
        <v>81</v>
      </c>
      <c r="D134" s="136" t="s">
        <v>577</v>
      </c>
      <c r="E134" s="137" t="s">
        <v>108</v>
      </c>
      <c r="F134" s="138"/>
      <c r="G134" s="237"/>
      <c r="H134" s="139" t="s">
        <v>578</v>
      </c>
      <c r="I134" s="140">
        <f t="shared" si="2"/>
        <v>3800</v>
      </c>
      <c r="J134" s="141">
        <v>1000</v>
      </c>
      <c r="K134" s="141">
        <v>2800</v>
      </c>
      <c r="L134" s="141"/>
    </row>
    <row r="135" spans="1:12" s="4" customFormat="1" ht="48" customHeight="1">
      <c r="A135" s="135">
        <v>17</v>
      </c>
      <c r="B135" s="154" t="s">
        <v>579</v>
      </c>
      <c r="C135" s="135" t="s">
        <v>75</v>
      </c>
      <c r="D135" s="136" t="s">
        <v>517</v>
      </c>
      <c r="E135" s="137" t="s">
        <v>108</v>
      </c>
      <c r="F135" s="138"/>
      <c r="G135" s="237"/>
      <c r="H135" s="139" t="s">
        <v>580</v>
      </c>
      <c r="I135" s="140">
        <f t="shared" si="2"/>
        <v>4500</v>
      </c>
      <c r="J135" s="141"/>
      <c r="K135" s="141">
        <v>4500</v>
      </c>
      <c r="L135" s="141"/>
    </row>
    <row r="136" spans="1:12" s="4" customFormat="1" ht="48.75" customHeight="1">
      <c r="A136" s="135">
        <v>18</v>
      </c>
      <c r="B136" s="154" t="s">
        <v>581</v>
      </c>
      <c r="C136" s="135" t="s">
        <v>37</v>
      </c>
      <c r="D136" s="136" t="s">
        <v>582</v>
      </c>
      <c r="E136" s="137" t="s">
        <v>108</v>
      </c>
      <c r="F136" s="138"/>
      <c r="G136" s="237"/>
      <c r="H136" s="139" t="s">
        <v>583</v>
      </c>
      <c r="I136" s="140">
        <f t="shared" si="2"/>
        <v>5000</v>
      </c>
      <c r="J136" s="141">
        <v>5000</v>
      </c>
      <c r="K136" s="141"/>
      <c r="L136" s="141"/>
    </row>
    <row r="137" spans="1:12" s="4" customFormat="1" ht="37.5" customHeight="1">
      <c r="A137" s="135">
        <v>19</v>
      </c>
      <c r="B137" s="154" t="s">
        <v>584</v>
      </c>
      <c r="C137" s="135" t="s">
        <v>72</v>
      </c>
      <c r="D137" s="136" t="s">
        <v>585</v>
      </c>
      <c r="E137" s="137" t="s">
        <v>108</v>
      </c>
      <c r="F137" s="138"/>
      <c r="G137" s="237"/>
      <c r="H137" s="139" t="s">
        <v>586</v>
      </c>
      <c r="I137" s="140">
        <f t="shared" si="2"/>
        <v>6000</v>
      </c>
      <c r="J137" s="141">
        <v>6000</v>
      </c>
      <c r="K137" s="141"/>
      <c r="L137" s="141"/>
    </row>
    <row r="138" spans="1:12" s="4" customFormat="1" ht="33.75" customHeight="1">
      <c r="A138" s="135">
        <v>20</v>
      </c>
      <c r="B138" s="154" t="s">
        <v>587</v>
      </c>
      <c r="C138" s="135" t="s">
        <v>129</v>
      </c>
      <c r="D138" s="136" t="s">
        <v>588</v>
      </c>
      <c r="E138" s="137" t="s">
        <v>108</v>
      </c>
      <c r="F138" s="138"/>
      <c r="G138" s="237"/>
      <c r="H138" s="139" t="s">
        <v>589</v>
      </c>
      <c r="I138" s="140">
        <f t="shared" si="2"/>
        <v>9000</v>
      </c>
      <c r="J138" s="141">
        <v>9000</v>
      </c>
      <c r="K138" s="141"/>
      <c r="L138" s="141"/>
    </row>
    <row r="139" spans="1:12" s="4" customFormat="1" ht="39" customHeight="1">
      <c r="A139" s="135">
        <v>21</v>
      </c>
      <c r="B139" s="154" t="s">
        <v>590</v>
      </c>
      <c r="C139" s="135" t="s">
        <v>87</v>
      </c>
      <c r="D139" s="136" t="s">
        <v>582</v>
      </c>
      <c r="E139" s="137" t="s">
        <v>108</v>
      </c>
      <c r="F139" s="138"/>
      <c r="G139" s="237"/>
      <c r="H139" s="139" t="s">
        <v>591</v>
      </c>
      <c r="I139" s="140">
        <f t="shared" si="2"/>
        <v>6000</v>
      </c>
      <c r="J139" s="141">
        <v>6000</v>
      </c>
      <c r="K139" s="141"/>
      <c r="L139" s="141"/>
    </row>
    <row r="140" spans="1:12" s="4" customFormat="1" ht="48" customHeight="1">
      <c r="A140" s="135">
        <v>22</v>
      </c>
      <c r="B140" s="154" t="s">
        <v>592</v>
      </c>
      <c r="C140" s="135" t="s">
        <v>75</v>
      </c>
      <c r="D140" s="136" t="s">
        <v>593</v>
      </c>
      <c r="E140" s="137" t="s">
        <v>108</v>
      </c>
      <c r="F140" s="138"/>
      <c r="G140" s="237"/>
      <c r="H140" s="139" t="s">
        <v>594</v>
      </c>
      <c r="I140" s="140">
        <f t="shared" si="2"/>
        <v>12000</v>
      </c>
      <c r="J140" s="141">
        <v>12000</v>
      </c>
      <c r="K140" s="141"/>
      <c r="L140" s="141"/>
    </row>
    <row r="141" spans="1:12" s="4" customFormat="1" ht="24" customHeight="1">
      <c r="A141" s="145" t="s">
        <v>7</v>
      </c>
      <c r="B141" s="144" t="s">
        <v>324</v>
      </c>
      <c r="C141" s="144"/>
      <c r="D141" s="145"/>
      <c r="E141" s="155"/>
      <c r="F141" s="156" t="e">
        <f>F142+#REF!+#REF!</f>
        <v>#REF!</v>
      </c>
      <c r="G141" s="237"/>
      <c r="H141" s="157"/>
      <c r="I141" s="149">
        <f>I142+I155+I157</f>
        <v>9150</v>
      </c>
      <c r="J141" s="149">
        <f>J142+J155+J157</f>
        <v>8150</v>
      </c>
      <c r="K141" s="149">
        <f>K142+K155+K157</f>
        <v>1000</v>
      </c>
      <c r="L141" s="149"/>
    </row>
    <row r="142" spans="1:12" s="4" customFormat="1" ht="25.5" customHeight="1">
      <c r="A142" s="145" t="s">
        <v>31</v>
      </c>
      <c r="B142" s="144" t="s">
        <v>595</v>
      </c>
      <c r="C142" s="144"/>
      <c r="D142" s="145"/>
      <c r="E142" s="155"/>
      <c r="F142" s="156" t="e">
        <f>SUM(F143:F432)</f>
        <v>#REF!</v>
      </c>
      <c r="G142" s="237"/>
      <c r="H142" s="158"/>
      <c r="I142" s="159">
        <f>SUM(I143:I154)</f>
        <v>1150</v>
      </c>
      <c r="J142" s="159">
        <f>SUM(J143:J154)</f>
        <v>1150</v>
      </c>
      <c r="K142" s="159"/>
      <c r="L142" s="159"/>
    </row>
    <row r="143" spans="1:12" s="4" customFormat="1" ht="36" customHeight="1">
      <c r="A143" s="135">
        <v>1</v>
      </c>
      <c r="B143" s="134" t="s">
        <v>109</v>
      </c>
      <c r="C143" s="135" t="s">
        <v>48</v>
      </c>
      <c r="D143" s="135" t="s">
        <v>110</v>
      </c>
      <c r="E143" s="26" t="s">
        <v>111</v>
      </c>
      <c r="F143" s="160">
        <v>18340</v>
      </c>
      <c r="G143" s="239"/>
      <c r="H143" s="139" t="s">
        <v>112</v>
      </c>
      <c r="I143" s="161"/>
      <c r="J143" s="161"/>
      <c r="K143" s="161"/>
      <c r="L143" s="161"/>
    </row>
    <row r="144" spans="1:12" s="4" customFormat="1" ht="31.5">
      <c r="A144" s="135">
        <v>2</v>
      </c>
      <c r="B144" s="134" t="s">
        <v>114</v>
      </c>
      <c r="C144" s="135" t="s">
        <v>37</v>
      </c>
      <c r="D144" s="135" t="s">
        <v>115</v>
      </c>
      <c r="E144" s="26" t="s">
        <v>45</v>
      </c>
      <c r="F144" s="160">
        <v>8703</v>
      </c>
      <c r="G144" s="239"/>
      <c r="H144" s="139" t="s">
        <v>116</v>
      </c>
      <c r="I144" s="161"/>
      <c r="J144" s="161"/>
      <c r="K144" s="161"/>
      <c r="L144" s="161"/>
    </row>
    <row r="145" spans="1:13" s="4" customFormat="1" ht="30.75" customHeight="1">
      <c r="A145" s="135">
        <v>3</v>
      </c>
      <c r="B145" s="134" t="s">
        <v>596</v>
      </c>
      <c r="C145" s="135" t="s">
        <v>48</v>
      </c>
      <c r="D145" s="135" t="s">
        <v>113</v>
      </c>
      <c r="E145" s="26" t="s">
        <v>45</v>
      </c>
      <c r="F145" s="160">
        <v>14278</v>
      </c>
      <c r="G145" s="239"/>
      <c r="H145" s="139" t="s">
        <v>597</v>
      </c>
      <c r="I145" s="161"/>
      <c r="J145" s="161"/>
      <c r="K145" s="161"/>
      <c r="L145" s="161"/>
    </row>
    <row r="146" spans="1:13" s="4" customFormat="1" ht="94.5" customHeight="1">
      <c r="A146" s="135">
        <v>4</v>
      </c>
      <c r="B146" s="162" t="s">
        <v>598</v>
      </c>
      <c r="C146" s="135" t="s">
        <v>37</v>
      </c>
      <c r="D146" s="135"/>
      <c r="E146" s="26" t="s">
        <v>599</v>
      </c>
      <c r="F146" s="160"/>
      <c r="G146" s="239"/>
      <c r="H146" s="139" t="s">
        <v>600</v>
      </c>
      <c r="I146" s="161"/>
      <c r="J146" s="161"/>
      <c r="K146" s="161"/>
      <c r="L146" s="161"/>
    </row>
    <row r="147" spans="1:13" s="4" customFormat="1" ht="32.25" customHeight="1">
      <c r="A147" s="135">
        <v>5</v>
      </c>
      <c r="B147" s="143" t="s">
        <v>601</v>
      </c>
      <c r="C147" s="135" t="s">
        <v>37</v>
      </c>
      <c r="D147" s="135" t="s">
        <v>124</v>
      </c>
      <c r="E147" s="26" t="s">
        <v>82</v>
      </c>
      <c r="F147" s="163">
        <v>9321</v>
      </c>
      <c r="G147" s="239"/>
      <c r="H147" s="139" t="s">
        <v>602</v>
      </c>
      <c r="I147" s="161"/>
      <c r="J147" s="161"/>
      <c r="K147" s="161"/>
      <c r="L147" s="161"/>
    </row>
    <row r="148" spans="1:13" s="4" customFormat="1" ht="63" customHeight="1">
      <c r="A148" s="135">
        <v>6</v>
      </c>
      <c r="B148" s="164" t="s">
        <v>603</v>
      </c>
      <c r="C148" s="165" t="s">
        <v>41</v>
      </c>
      <c r="D148" s="165" t="s">
        <v>604</v>
      </c>
      <c r="E148" s="27" t="s">
        <v>125</v>
      </c>
      <c r="F148" s="166" t="s">
        <v>605</v>
      </c>
      <c r="G148" s="239">
        <v>7155242</v>
      </c>
      <c r="H148" s="139" t="s">
        <v>606</v>
      </c>
      <c r="I148" s="161">
        <f>SUM(J148:L148)</f>
        <v>680</v>
      </c>
      <c r="J148" s="161">
        <v>680</v>
      </c>
      <c r="K148" s="161"/>
      <c r="L148" s="161"/>
    </row>
    <row r="149" spans="1:13" s="4" customFormat="1" ht="33" customHeight="1">
      <c r="A149" s="135">
        <v>7</v>
      </c>
      <c r="B149" s="143" t="s">
        <v>607</v>
      </c>
      <c r="C149" s="135" t="s">
        <v>48</v>
      </c>
      <c r="D149" s="135" t="s">
        <v>608</v>
      </c>
      <c r="E149" s="26" t="s">
        <v>69</v>
      </c>
      <c r="F149" s="163">
        <v>17389</v>
      </c>
      <c r="G149" s="239"/>
      <c r="H149" s="139" t="s">
        <v>609</v>
      </c>
      <c r="I149" s="161">
        <f t="shared" ref="I149:I159" si="3">SUM(J149:L149)</f>
        <v>0</v>
      </c>
      <c r="J149" s="161"/>
      <c r="K149" s="161"/>
      <c r="L149" s="161"/>
    </row>
    <row r="150" spans="1:13" s="4" customFormat="1" ht="39" customHeight="1">
      <c r="A150" s="135">
        <v>8</v>
      </c>
      <c r="B150" s="143" t="s">
        <v>610</v>
      </c>
      <c r="C150" s="135" t="s">
        <v>37</v>
      </c>
      <c r="D150" s="135" t="s">
        <v>611</v>
      </c>
      <c r="E150" s="26" t="s">
        <v>92</v>
      </c>
      <c r="F150" s="163"/>
      <c r="G150" s="239"/>
      <c r="H150" s="139" t="s">
        <v>612</v>
      </c>
      <c r="I150" s="161">
        <f t="shared" si="3"/>
        <v>0</v>
      </c>
      <c r="J150" s="161"/>
      <c r="K150" s="161"/>
      <c r="L150" s="161"/>
    </row>
    <row r="151" spans="1:13" s="11" customFormat="1" ht="47.25" customHeight="1">
      <c r="A151" s="135">
        <v>9</v>
      </c>
      <c r="B151" s="134" t="s">
        <v>613</v>
      </c>
      <c r="C151" s="135" t="s">
        <v>205</v>
      </c>
      <c r="D151" s="135" t="s">
        <v>614</v>
      </c>
      <c r="E151" s="26" t="s">
        <v>120</v>
      </c>
      <c r="F151" s="160">
        <v>300000</v>
      </c>
      <c r="G151" s="239"/>
      <c r="H151" s="139" t="s">
        <v>615</v>
      </c>
      <c r="I151" s="161">
        <f t="shared" si="3"/>
        <v>0</v>
      </c>
      <c r="J151" s="161"/>
      <c r="K151" s="161"/>
      <c r="L151" s="161"/>
      <c r="M151" s="14">
        <f>I151</f>
        <v>0</v>
      </c>
    </row>
    <row r="152" spans="1:13" s="4" customFormat="1" ht="32.25" customHeight="1">
      <c r="A152" s="135">
        <v>10</v>
      </c>
      <c r="B152" s="134" t="s">
        <v>616</v>
      </c>
      <c r="C152" s="135" t="s">
        <v>193</v>
      </c>
      <c r="D152" s="135" t="s">
        <v>217</v>
      </c>
      <c r="E152" s="26" t="s">
        <v>126</v>
      </c>
      <c r="F152" s="153">
        <v>33700</v>
      </c>
      <c r="G152" s="239"/>
      <c r="H152" s="139" t="s">
        <v>617</v>
      </c>
      <c r="I152" s="161">
        <f t="shared" si="3"/>
        <v>0</v>
      </c>
      <c r="J152" s="161"/>
      <c r="K152" s="161"/>
      <c r="L152" s="161"/>
      <c r="M152" s="15"/>
    </row>
    <row r="153" spans="1:13" s="4" customFormat="1" ht="63" customHeight="1">
      <c r="A153" s="135">
        <v>11</v>
      </c>
      <c r="B153" s="143" t="s">
        <v>219</v>
      </c>
      <c r="C153" s="135" t="s">
        <v>198</v>
      </c>
      <c r="D153" s="26" t="s">
        <v>199</v>
      </c>
      <c r="E153" s="26" t="s">
        <v>120</v>
      </c>
      <c r="F153" s="163">
        <v>96765</v>
      </c>
      <c r="G153" s="239"/>
      <c r="H153" s="139" t="s">
        <v>220</v>
      </c>
      <c r="I153" s="161">
        <f t="shared" si="3"/>
        <v>0</v>
      </c>
      <c r="J153" s="161"/>
      <c r="K153" s="161"/>
      <c r="L153" s="161"/>
      <c r="M153" s="15"/>
    </row>
    <row r="154" spans="1:13" s="4" customFormat="1" ht="34.5" customHeight="1">
      <c r="A154" s="135">
        <v>12</v>
      </c>
      <c r="B154" s="164" t="s">
        <v>325</v>
      </c>
      <c r="C154" s="165" t="s">
        <v>53</v>
      </c>
      <c r="D154" s="165" t="s">
        <v>618</v>
      </c>
      <c r="E154" s="27" t="s">
        <v>108</v>
      </c>
      <c r="F154" s="166"/>
      <c r="G154" s="239">
        <v>7616670</v>
      </c>
      <c r="H154" s="139" t="s">
        <v>326</v>
      </c>
      <c r="I154" s="161">
        <f t="shared" si="3"/>
        <v>470</v>
      </c>
      <c r="J154" s="161">
        <v>470</v>
      </c>
      <c r="K154" s="161"/>
      <c r="L154" s="161"/>
      <c r="M154" s="15"/>
    </row>
    <row r="155" spans="1:13" s="4" customFormat="1" ht="24.75" customHeight="1">
      <c r="A155" s="145" t="s">
        <v>43</v>
      </c>
      <c r="B155" s="144" t="s">
        <v>434</v>
      </c>
      <c r="C155" s="145"/>
      <c r="D155" s="145"/>
      <c r="E155" s="155"/>
      <c r="F155" s="167"/>
      <c r="G155" s="239"/>
      <c r="H155" s="148"/>
      <c r="I155" s="168">
        <f>I156</f>
        <v>2000</v>
      </c>
      <c r="J155" s="168">
        <f>J156</f>
        <v>2000</v>
      </c>
      <c r="K155" s="168"/>
      <c r="L155" s="168"/>
      <c r="M155" s="15"/>
    </row>
    <row r="156" spans="1:13" s="4" customFormat="1" ht="36" customHeight="1">
      <c r="A156" s="135"/>
      <c r="B156" s="134" t="s">
        <v>619</v>
      </c>
      <c r="C156" s="135" t="s">
        <v>37</v>
      </c>
      <c r="D156" s="135" t="s">
        <v>327</v>
      </c>
      <c r="E156" s="26" t="s">
        <v>108</v>
      </c>
      <c r="F156" s="153"/>
      <c r="G156" s="239">
        <v>7608929</v>
      </c>
      <c r="H156" s="139" t="s">
        <v>328</v>
      </c>
      <c r="I156" s="161">
        <f t="shared" si="3"/>
        <v>2000</v>
      </c>
      <c r="J156" s="161">
        <v>2000</v>
      </c>
      <c r="K156" s="161"/>
      <c r="L156" s="161"/>
      <c r="M156" s="15"/>
    </row>
    <row r="157" spans="1:13" s="11" customFormat="1" ht="24" customHeight="1">
      <c r="A157" s="145" t="s">
        <v>94</v>
      </c>
      <c r="B157" s="144" t="s">
        <v>456</v>
      </c>
      <c r="C157" s="145"/>
      <c r="D157" s="145"/>
      <c r="E157" s="155"/>
      <c r="F157" s="167"/>
      <c r="G157" s="239"/>
      <c r="H157" s="148"/>
      <c r="I157" s="168">
        <f>I159+I158</f>
        <v>6000</v>
      </c>
      <c r="J157" s="168">
        <f>J159+J158</f>
        <v>5000</v>
      </c>
      <c r="K157" s="168">
        <f>K159+K158</f>
        <v>1000</v>
      </c>
      <c r="L157" s="168"/>
      <c r="M157" s="16">
        <f>I157</f>
        <v>6000</v>
      </c>
    </row>
    <row r="158" spans="1:13" s="11" customFormat="1" ht="34.5" customHeight="1">
      <c r="A158" s="135">
        <v>1</v>
      </c>
      <c r="B158" s="134" t="s">
        <v>620</v>
      </c>
      <c r="C158" s="136" t="s">
        <v>44</v>
      </c>
      <c r="D158" s="140"/>
      <c r="E158" s="26" t="s">
        <v>108</v>
      </c>
      <c r="F158" s="153"/>
      <c r="G158" s="239"/>
      <c r="H158" s="139" t="s">
        <v>621</v>
      </c>
      <c r="I158" s="161">
        <f t="shared" si="3"/>
        <v>3000</v>
      </c>
      <c r="J158" s="161">
        <v>2000</v>
      </c>
      <c r="K158" s="161">
        <v>1000</v>
      </c>
      <c r="L158" s="161"/>
      <c r="M158" s="16">
        <f>I158</f>
        <v>3000</v>
      </c>
    </row>
    <row r="159" spans="1:13" s="4" customFormat="1" ht="20.25" hidden="1" customHeight="1">
      <c r="A159" s="135">
        <v>2</v>
      </c>
      <c r="B159" s="134" t="s">
        <v>622</v>
      </c>
      <c r="C159" s="135" t="s">
        <v>37</v>
      </c>
      <c r="D159" s="169"/>
      <c r="E159" s="26" t="s">
        <v>108</v>
      </c>
      <c r="F159" s="170"/>
      <c r="G159" s="239"/>
      <c r="H159" s="139" t="s">
        <v>623</v>
      </c>
      <c r="I159" s="161">
        <f t="shared" si="3"/>
        <v>3000</v>
      </c>
      <c r="J159" s="140">
        <v>3000</v>
      </c>
      <c r="K159" s="140"/>
      <c r="L159" s="140"/>
      <c r="M159" s="15"/>
    </row>
    <row r="160" spans="1:13" s="1" customFormat="1" ht="28.5">
      <c r="A160" s="145" t="s">
        <v>8</v>
      </c>
      <c r="B160" s="190" t="s">
        <v>329</v>
      </c>
      <c r="C160" s="144"/>
      <c r="D160" s="145"/>
      <c r="E160" s="155"/>
      <c r="F160" s="156" t="e">
        <f>F161+#REF!+#REF!</f>
        <v>#REF!</v>
      </c>
      <c r="G160" s="237"/>
      <c r="H160" s="139"/>
      <c r="I160" s="149">
        <f>I161+I182+I195</f>
        <v>38210</v>
      </c>
      <c r="J160" s="149">
        <f>J161+J182+J195</f>
        <v>29210</v>
      </c>
      <c r="K160" s="149">
        <f>K161+K182+K195</f>
        <v>9000</v>
      </c>
      <c r="L160" s="149"/>
    </row>
    <row r="161" spans="1:12" s="1" customFormat="1" ht="18" customHeight="1">
      <c r="A161" s="145" t="s">
        <v>31</v>
      </c>
      <c r="B161" s="144" t="s">
        <v>21</v>
      </c>
      <c r="C161" s="144"/>
      <c r="D161" s="145"/>
      <c r="E161" s="155"/>
      <c r="F161" s="156" t="e">
        <f>SUM(#REF!)</f>
        <v>#REF!</v>
      </c>
      <c r="G161" s="237"/>
      <c r="H161" s="139"/>
      <c r="I161" s="159">
        <f>SUM(I162:I181)</f>
        <v>0</v>
      </c>
      <c r="J161" s="159">
        <f>SUM(J162:J181)</f>
        <v>0</v>
      </c>
      <c r="K161" s="159">
        <f>SUM(K162:K181)</f>
        <v>0</v>
      </c>
      <c r="L161" s="159"/>
    </row>
    <row r="162" spans="1:12" s="1" customFormat="1" ht="36" customHeight="1">
      <c r="A162" s="135">
        <v>1</v>
      </c>
      <c r="B162" s="134" t="s">
        <v>130</v>
      </c>
      <c r="C162" s="135" t="s">
        <v>48</v>
      </c>
      <c r="D162" s="169" t="s">
        <v>131</v>
      </c>
      <c r="E162" s="26" t="s">
        <v>69</v>
      </c>
      <c r="F162" s="170">
        <v>59500</v>
      </c>
      <c r="G162" s="239"/>
      <c r="H162" s="139" t="s">
        <v>132</v>
      </c>
      <c r="I162" s="140"/>
      <c r="J162" s="140"/>
      <c r="K162" s="140"/>
      <c r="L162" s="140"/>
    </row>
    <row r="163" spans="1:12" s="1" customFormat="1" ht="67.5" customHeight="1">
      <c r="A163" s="135">
        <v>2</v>
      </c>
      <c r="B163" s="134" t="s">
        <v>134</v>
      </c>
      <c r="C163" s="135" t="s">
        <v>48</v>
      </c>
      <c r="D163" s="169" t="s">
        <v>135</v>
      </c>
      <c r="E163" s="26" t="s">
        <v>82</v>
      </c>
      <c r="F163" s="170">
        <v>15189</v>
      </c>
      <c r="G163" s="239"/>
      <c r="H163" s="139" t="s">
        <v>136</v>
      </c>
      <c r="I163" s="140"/>
      <c r="J163" s="140"/>
      <c r="K163" s="140"/>
      <c r="L163" s="140"/>
    </row>
    <row r="164" spans="1:12" s="1" customFormat="1" ht="45" customHeight="1">
      <c r="A164" s="135">
        <v>3</v>
      </c>
      <c r="B164" s="143" t="s">
        <v>624</v>
      </c>
      <c r="C164" s="135" t="s">
        <v>25</v>
      </c>
      <c r="D164" s="26" t="s">
        <v>104</v>
      </c>
      <c r="E164" s="171" t="s">
        <v>126</v>
      </c>
      <c r="F164" s="170"/>
      <c r="G164" s="239"/>
      <c r="H164" s="139" t="s">
        <v>625</v>
      </c>
      <c r="I164" s="140"/>
      <c r="J164" s="140"/>
      <c r="K164" s="140"/>
      <c r="L164" s="140"/>
    </row>
    <row r="165" spans="1:12" s="1" customFormat="1" ht="46.5" customHeight="1">
      <c r="A165" s="135">
        <v>4</v>
      </c>
      <c r="B165" s="143" t="s">
        <v>626</v>
      </c>
      <c r="C165" s="135" t="s">
        <v>25</v>
      </c>
      <c r="D165" s="169"/>
      <c r="E165" s="171" t="s">
        <v>126</v>
      </c>
      <c r="F165" s="170"/>
      <c r="G165" s="239"/>
      <c r="H165" s="139" t="s">
        <v>627</v>
      </c>
      <c r="I165" s="140"/>
      <c r="J165" s="140"/>
      <c r="K165" s="140"/>
      <c r="L165" s="140"/>
    </row>
    <row r="166" spans="1:12" s="1" customFormat="1" ht="34.5" customHeight="1">
      <c r="A166" s="135">
        <v>5</v>
      </c>
      <c r="B166" s="143" t="s">
        <v>628</v>
      </c>
      <c r="C166" s="135" t="s">
        <v>72</v>
      </c>
      <c r="D166" s="135" t="s">
        <v>629</v>
      </c>
      <c r="E166" s="26" t="s">
        <v>82</v>
      </c>
      <c r="F166" s="163">
        <v>8230</v>
      </c>
      <c r="G166" s="239"/>
      <c r="H166" s="139" t="s">
        <v>630</v>
      </c>
      <c r="I166" s="140"/>
      <c r="J166" s="140"/>
      <c r="K166" s="140"/>
      <c r="L166" s="140"/>
    </row>
    <row r="167" spans="1:12" s="1" customFormat="1" ht="35.25" customHeight="1">
      <c r="A167" s="135">
        <v>6</v>
      </c>
      <c r="B167" s="134" t="s">
        <v>127</v>
      </c>
      <c r="C167" s="172" t="s">
        <v>53</v>
      </c>
      <c r="D167" s="136" t="s">
        <v>128</v>
      </c>
      <c r="E167" s="26" t="s">
        <v>46</v>
      </c>
      <c r="F167" s="170" t="s">
        <v>221</v>
      </c>
      <c r="G167" s="239"/>
      <c r="H167" s="139" t="s">
        <v>631</v>
      </c>
      <c r="I167" s="140"/>
      <c r="J167" s="140"/>
      <c r="K167" s="140"/>
      <c r="L167" s="140"/>
    </row>
    <row r="168" spans="1:12" s="4" customFormat="1" ht="31.5">
      <c r="A168" s="135">
        <v>7</v>
      </c>
      <c r="B168" s="134" t="s">
        <v>632</v>
      </c>
      <c r="C168" s="172" t="s">
        <v>129</v>
      </c>
      <c r="D168" s="136"/>
      <c r="E168" s="26" t="s">
        <v>125</v>
      </c>
      <c r="F168" s="170"/>
      <c r="G168" s="239"/>
      <c r="H168" s="139" t="s">
        <v>633</v>
      </c>
      <c r="I168" s="140"/>
      <c r="J168" s="140"/>
      <c r="K168" s="140"/>
      <c r="L168" s="140"/>
    </row>
    <row r="169" spans="1:12" s="17" customFormat="1" ht="36" customHeight="1">
      <c r="A169" s="135">
        <v>8</v>
      </c>
      <c r="B169" s="134" t="s">
        <v>634</v>
      </c>
      <c r="C169" s="135" t="s">
        <v>48</v>
      </c>
      <c r="D169" s="135" t="s">
        <v>635</v>
      </c>
      <c r="E169" s="26" t="s">
        <v>61</v>
      </c>
      <c r="F169" s="160">
        <v>4540</v>
      </c>
      <c r="G169" s="239"/>
      <c r="H169" s="139" t="s">
        <v>636</v>
      </c>
      <c r="I169" s="140"/>
      <c r="J169" s="140"/>
      <c r="K169" s="140"/>
      <c r="L169" s="140"/>
    </row>
    <row r="170" spans="1:12" s="4" customFormat="1" ht="34.5" customHeight="1">
      <c r="A170" s="135">
        <v>9</v>
      </c>
      <c r="B170" s="143" t="s">
        <v>637</v>
      </c>
      <c r="C170" s="135" t="s">
        <v>129</v>
      </c>
      <c r="D170" s="135" t="s">
        <v>638</v>
      </c>
      <c r="E170" s="26" t="s">
        <v>82</v>
      </c>
      <c r="F170" s="163">
        <v>7897</v>
      </c>
      <c r="G170" s="239"/>
      <c r="H170" s="139" t="s">
        <v>639</v>
      </c>
      <c r="I170" s="140"/>
      <c r="J170" s="140"/>
      <c r="K170" s="140"/>
      <c r="L170" s="140"/>
    </row>
    <row r="171" spans="1:12" s="4" customFormat="1" ht="35.25" customHeight="1">
      <c r="A171" s="135">
        <v>10</v>
      </c>
      <c r="B171" s="134" t="s">
        <v>640</v>
      </c>
      <c r="C171" s="135" t="s">
        <v>41</v>
      </c>
      <c r="D171" s="135" t="s">
        <v>641</v>
      </c>
      <c r="E171" s="26" t="s">
        <v>82</v>
      </c>
      <c r="F171" s="160">
        <v>10966</v>
      </c>
      <c r="G171" s="239"/>
      <c r="H171" s="139" t="s">
        <v>642</v>
      </c>
      <c r="I171" s="140"/>
      <c r="J171" s="140"/>
      <c r="K171" s="140"/>
      <c r="L171" s="140"/>
    </row>
    <row r="172" spans="1:12" s="4" customFormat="1" ht="32.25" customHeight="1">
      <c r="A172" s="135">
        <v>11</v>
      </c>
      <c r="B172" s="143" t="s">
        <v>643</v>
      </c>
      <c r="C172" s="135" t="s">
        <v>53</v>
      </c>
      <c r="D172" s="135" t="s">
        <v>644</v>
      </c>
      <c r="E172" s="26" t="s">
        <v>82</v>
      </c>
      <c r="F172" s="160">
        <v>3291</v>
      </c>
      <c r="G172" s="239"/>
      <c r="H172" s="139" t="s">
        <v>645</v>
      </c>
      <c r="I172" s="140"/>
      <c r="J172" s="140"/>
      <c r="K172" s="140"/>
      <c r="L172" s="140"/>
    </row>
    <row r="173" spans="1:12" s="4" customFormat="1" ht="35.25" customHeight="1">
      <c r="A173" s="135">
        <v>12</v>
      </c>
      <c r="B173" s="143" t="s">
        <v>646</v>
      </c>
      <c r="C173" s="135" t="s">
        <v>75</v>
      </c>
      <c r="D173" s="135" t="s">
        <v>133</v>
      </c>
      <c r="E173" s="26" t="s">
        <v>82</v>
      </c>
      <c r="F173" s="163">
        <v>3090</v>
      </c>
      <c r="G173" s="239"/>
      <c r="H173" s="139" t="s">
        <v>647</v>
      </c>
      <c r="I173" s="140"/>
      <c r="J173" s="140"/>
      <c r="K173" s="140"/>
      <c r="L173" s="140"/>
    </row>
    <row r="174" spans="1:12" s="4" customFormat="1" ht="33" customHeight="1">
      <c r="A174" s="135">
        <v>13</v>
      </c>
      <c r="B174" s="143" t="s">
        <v>648</v>
      </c>
      <c r="C174" s="135" t="s">
        <v>48</v>
      </c>
      <c r="D174" s="135" t="s">
        <v>649</v>
      </c>
      <c r="E174" s="26" t="s">
        <v>54</v>
      </c>
      <c r="F174" s="163">
        <v>9250</v>
      </c>
      <c r="G174" s="239"/>
      <c r="H174" s="139" t="s">
        <v>650</v>
      </c>
      <c r="I174" s="140"/>
      <c r="J174" s="140"/>
      <c r="K174" s="140"/>
      <c r="L174" s="140"/>
    </row>
    <row r="175" spans="1:12" s="4" customFormat="1" ht="34.5" customHeight="1">
      <c r="A175" s="135">
        <v>14</v>
      </c>
      <c r="B175" s="143" t="s">
        <v>651</v>
      </c>
      <c r="C175" s="135" t="s">
        <v>41</v>
      </c>
      <c r="D175" s="135"/>
      <c r="E175" s="26" t="s">
        <v>105</v>
      </c>
      <c r="F175" s="163">
        <v>4500</v>
      </c>
      <c r="G175" s="239"/>
      <c r="H175" s="139" t="s">
        <v>652</v>
      </c>
      <c r="I175" s="140"/>
      <c r="J175" s="140"/>
      <c r="K175" s="140"/>
      <c r="L175" s="140"/>
    </row>
    <row r="176" spans="1:12" s="4" customFormat="1" ht="33.75" customHeight="1">
      <c r="A176" s="135">
        <v>15</v>
      </c>
      <c r="B176" s="143" t="s">
        <v>653</v>
      </c>
      <c r="C176" s="135" t="s">
        <v>75</v>
      </c>
      <c r="D176" s="135"/>
      <c r="E176" s="26" t="s">
        <v>105</v>
      </c>
      <c r="F176" s="140"/>
      <c r="G176" s="239"/>
      <c r="H176" s="139" t="s">
        <v>654</v>
      </c>
      <c r="I176" s="140"/>
      <c r="J176" s="140"/>
      <c r="K176" s="140"/>
      <c r="L176" s="140"/>
    </row>
    <row r="177" spans="1:12" s="4" customFormat="1" ht="47.25" customHeight="1">
      <c r="A177" s="135">
        <v>16</v>
      </c>
      <c r="B177" s="143" t="s">
        <v>655</v>
      </c>
      <c r="C177" s="135" t="s">
        <v>25</v>
      </c>
      <c r="D177" s="135"/>
      <c r="E177" s="26" t="s">
        <v>105</v>
      </c>
      <c r="F177" s="140"/>
      <c r="G177" s="239"/>
      <c r="H177" s="139" t="s">
        <v>656</v>
      </c>
      <c r="I177" s="140"/>
      <c r="J177" s="140"/>
      <c r="K177" s="140"/>
      <c r="L177" s="140"/>
    </row>
    <row r="178" spans="1:12" s="4" customFormat="1" ht="32.25" customHeight="1">
      <c r="A178" s="135">
        <v>17</v>
      </c>
      <c r="B178" s="143" t="s">
        <v>137</v>
      </c>
      <c r="C178" s="135" t="s">
        <v>75</v>
      </c>
      <c r="D178" s="135"/>
      <c r="E178" s="26" t="s">
        <v>105</v>
      </c>
      <c r="F178" s="140">
        <v>8300</v>
      </c>
      <c r="G178" s="239"/>
      <c r="H178" s="139" t="s">
        <v>138</v>
      </c>
      <c r="I178" s="140"/>
      <c r="J178" s="140"/>
      <c r="K178" s="140"/>
      <c r="L178" s="140"/>
    </row>
    <row r="179" spans="1:12" s="4" customFormat="1" ht="35.25" customHeight="1">
      <c r="A179" s="135">
        <v>18</v>
      </c>
      <c r="B179" s="143" t="s">
        <v>139</v>
      </c>
      <c r="C179" s="135" t="s">
        <v>25</v>
      </c>
      <c r="D179" s="135"/>
      <c r="E179" s="26" t="s">
        <v>105</v>
      </c>
      <c r="F179" s="169" t="s">
        <v>140</v>
      </c>
      <c r="G179" s="240"/>
      <c r="H179" s="139" t="s">
        <v>140</v>
      </c>
      <c r="I179" s="140"/>
      <c r="J179" s="140"/>
      <c r="K179" s="140"/>
      <c r="L179" s="140"/>
    </row>
    <row r="180" spans="1:12" s="4" customFormat="1" ht="48.75" customHeight="1">
      <c r="A180" s="135">
        <v>19</v>
      </c>
      <c r="B180" s="143" t="s">
        <v>141</v>
      </c>
      <c r="C180" s="135" t="s">
        <v>48</v>
      </c>
      <c r="D180" s="135"/>
      <c r="E180" s="26" t="s">
        <v>66</v>
      </c>
      <c r="F180" s="160"/>
      <c r="G180" s="239"/>
      <c r="H180" s="139" t="s">
        <v>142</v>
      </c>
      <c r="I180" s="140"/>
      <c r="J180" s="140"/>
      <c r="K180" s="140"/>
      <c r="L180" s="140"/>
    </row>
    <row r="181" spans="1:12" s="4" customFormat="1" ht="36" customHeight="1">
      <c r="A181" s="135">
        <v>20</v>
      </c>
      <c r="B181" s="143" t="s">
        <v>657</v>
      </c>
      <c r="C181" s="135" t="s">
        <v>129</v>
      </c>
      <c r="D181" s="135" t="s">
        <v>658</v>
      </c>
      <c r="E181" s="26" t="s">
        <v>82</v>
      </c>
      <c r="F181" s="163">
        <v>11215</v>
      </c>
      <c r="G181" s="239"/>
      <c r="H181" s="139" t="s">
        <v>659</v>
      </c>
      <c r="I181" s="140"/>
      <c r="J181" s="140"/>
      <c r="K181" s="140"/>
      <c r="L181" s="140"/>
    </row>
    <row r="182" spans="1:12" s="4" customFormat="1" ht="22.5" customHeight="1">
      <c r="A182" s="216" t="s">
        <v>31</v>
      </c>
      <c r="B182" s="144" t="s">
        <v>434</v>
      </c>
      <c r="C182" s="145"/>
      <c r="D182" s="145"/>
      <c r="E182" s="155"/>
      <c r="F182" s="167" t="e">
        <f>SUM(F199:F200)</f>
        <v>#REF!</v>
      </c>
      <c r="G182" s="239"/>
      <c r="H182" s="139"/>
      <c r="I182" s="167">
        <f>SUM(I183:I194)</f>
        <v>14810</v>
      </c>
      <c r="J182" s="167">
        <f>SUM(J183:J194)</f>
        <v>10810</v>
      </c>
      <c r="K182" s="167">
        <f>SUM(K183:K194)</f>
        <v>4000</v>
      </c>
      <c r="L182" s="167"/>
    </row>
    <row r="183" spans="1:12" s="4" customFormat="1" ht="31.5" customHeight="1">
      <c r="A183" s="135">
        <v>1</v>
      </c>
      <c r="B183" s="143" t="s">
        <v>143</v>
      </c>
      <c r="C183" s="135" t="s">
        <v>87</v>
      </c>
      <c r="D183" s="135" t="s">
        <v>144</v>
      </c>
      <c r="E183" s="26" t="s">
        <v>42</v>
      </c>
      <c r="F183" s="163">
        <v>12940</v>
      </c>
      <c r="G183" s="239"/>
      <c r="H183" s="139" t="s">
        <v>145</v>
      </c>
      <c r="I183" s="140"/>
      <c r="J183" s="140"/>
      <c r="K183" s="140"/>
      <c r="L183" s="140"/>
    </row>
    <row r="184" spans="1:12" s="4" customFormat="1" ht="31.5" customHeight="1">
      <c r="A184" s="135">
        <v>2</v>
      </c>
      <c r="B184" s="143" t="s">
        <v>146</v>
      </c>
      <c r="C184" s="172" t="s">
        <v>72</v>
      </c>
      <c r="D184" s="136" t="s">
        <v>147</v>
      </c>
      <c r="E184" s="26" t="s">
        <v>42</v>
      </c>
      <c r="F184" s="163"/>
      <c r="G184" s="239"/>
      <c r="H184" s="139" t="s">
        <v>148</v>
      </c>
      <c r="I184" s="140"/>
      <c r="J184" s="140"/>
      <c r="K184" s="140"/>
      <c r="L184" s="140"/>
    </row>
    <row r="185" spans="1:12" s="4" customFormat="1" ht="31.5" customHeight="1">
      <c r="A185" s="135">
        <v>3</v>
      </c>
      <c r="B185" s="143" t="s">
        <v>149</v>
      </c>
      <c r="C185" s="135" t="s">
        <v>193</v>
      </c>
      <c r="D185" s="135" t="s">
        <v>150</v>
      </c>
      <c r="E185" s="26" t="s">
        <v>42</v>
      </c>
      <c r="F185" s="163"/>
      <c r="G185" s="239"/>
      <c r="H185" s="139" t="s">
        <v>151</v>
      </c>
      <c r="I185" s="140"/>
      <c r="J185" s="140"/>
      <c r="K185" s="140"/>
      <c r="L185" s="140"/>
    </row>
    <row r="186" spans="1:12" s="4" customFormat="1" ht="31.5" customHeight="1">
      <c r="A186" s="135">
        <v>4</v>
      </c>
      <c r="B186" s="143" t="s">
        <v>660</v>
      </c>
      <c r="C186" s="172" t="s">
        <v>41</v>
      </c>
      <c r="D186" s="136" t="s">
        <v>152</v>
      </c>
      <c r="E186" s="26" t="s">
        <v>108</v>
      </c>
      <c r="F186" s="163"/>
      <c r="G186" s="239"/>
      <c r="H186" s="139" t="s">
        <v>153</v>
      </c>
      <c r="I186" s="140"/>
      <c r="J186" s="140"/>
      <c r="K186" s="140"/>
      <c r="L186" s="140"/>
    </row>
    <row r="187" spans="1:12" s="4" customFormat="1" ht="49.5" customHeight="1">
      <c r="A187" s="135">
        <v>5</v>
      </c>
      <c r="B187" s="143" t="s">
        <v>330</v>
      </c>
      <c r="C187" s="172" t="s">
        <v>37</v>
      </c>
      <c r="D187" s="136"/>
      <c r="E187" s="26" t="s">
        <v>42</v>
      </c>
      <c r="F187" s="163"/>
      <c r="G187" s="239"/>
      <c r="H187" s="139" t="s">
        <v>154</v>
      </c>
      <c r="I187" s="140"/>
      <c r="J187" s="140"/>
      <c r="K187" s="140"/>
      <c r="L187" s="140"/>
    </row>
    <row r="188" spans="1:12" s="4" customFormat="1" ht="31.5" customHeight="1">
      <c r="A188" s="135">
        <v>6</v>
      </c>
      <c r="B188" s="134" t="s">
        <v>155</v>
      </c>
      <c r="C188" s="172" t="s">
        <v>206</v>
      </c>
      <c r="D188" s="136" t="s">
        <v>331</v>
      </c>
      <c r="E188" s="26" t="s">
        <v>42</v>
      </c>
      <c r="F188" s="163"/>
      <c r="G188" s="239"/>
      <c r="H188" s="139" t="s">
        <v>156</v>
      </c>
      <c r="I188" s="140"/>
      <c r="J188" s="140"/>
      <c r="K188" s="140"/>
      <c r="L188" s="140"/>
    </row>
    <row r="189" spans="1:12" s="4" customFormat="1" ht="31.5" customHeight="1">
      <c r="A189" s="135">
        <v>1</v>
      </c>
      <c r="B189" s="134" t="s">
        <v>332</v>
      </c>
      <c r="C189" s="135" t="s">
        <v>25</v>
      </c>
      <c r="D189" s="136" t="s">
        <v>333</v>
      </c>
      <c r="E189" s="26" t="s">
        <v>108</v>
      </c>
      <c r="F189" s="138"/>
      <c r="G189" s="237">
        <v>7620544</v>
      </c>
      <c r="H189" s="139" t="s">
        <v>334</v>
      </c>
      <c r="I189" s="141">
        <f t="shared" ref="I189:I197" si="4">SUM(J189:L189)</f>
        <v>3000</v>
      </c>
      <c r="J189" s="141">
        <v>3000</v>
      </c>
      <c r="K189" s="141"/>
      <c r="L189" s="141"/>
    </row>
    <row r="190" spans="1:12" s="4" customFormat="1" ht="31.5" customHeight="1">
      <c r="A190" s="135">
        <v>2</v>
      </c>
      <c r="B190" s="134" t="s">
        <v>335</v>
      </c>
      <c r="C190" s="135" t="s">
        <v>129</v>
      </c>
      <c r="D190" s="136" t="s">
        <v>200</v>
      </c>
      <c r="E190" s="137" t="s">
        <v>108</v>
      </c>
      <c r="F190" s="138"/>
      <c r="G190" s="237">
        <v>7608644</v>
      </c>
      <c r="H190" s="139" t="s">
        <v>336</v>
      </c>
      <c r="I190" s="141">
        <f t="shared" si="4"/>
        <v>2000</v>
      </c>
      <c r="J190" s="141">
        <v>2000</v>
      </c>
      <c r="K190" s="141"/>
      <c r="L190" s="141"/>
    </row>
    <row r="191" spans="1:12" s="4" customFormat="1" ht="31.5" customHeight="1">
      <c r="A191" s="135">
        <v>3</v>
      </c>
      <c r="B191" s="134" t="s">
        <v>661</v>
      </c>
      <c r="C191" s="135" t="s">
        <v>81</v>
      </c>
      <c r="D191" s="136" t="s">
        <v>337</v>
      </c>
      <c r="E191" s="137" t="s">
        <v>108</v>
      </c>
      <c r="F191" s="138"/>
      <c r="G191" s="237">
        <v>7634544</v>
      </c>
      <c r="H191" s="139" t="s">
        <v>338</v>
      </c>
      <c r="I191" s="141">
        <f t="shared" si="4"/>
        <v>1000</v>
      </c>
      <c r="J191" s="141">
        <v>1000</v>
      </c>
      <c r="K191" s="141"/>
      <c r="L191" s="141"/>
    </row>
    <row r="192" spans="1:12" s="4" customFormat="1" ht="31.5" customHeight="1">
      <c r="A192" s="135">
        <v>4</v>
      </c>
      <c r="B192" s="143" t="s">
        <v>662</v>
      </c>
      <c r="C192" s="135" t="s">
        <v>81</v>
      </c>
      <c r="D192" s="135" t="s">
        <v>342</v>
      </c>
      <c r="E192" s="137" t="s">
        <v>108</v>
      </c>
      <c r="F192" s="163"/>
      <c r="G192" s="239">
        <v>7637168</v>
      </c>
      <c r="H192" s="139" t="s">
        <v>343</v>
      </c>
      <c r="I192" s="141">
        <f t="shared" si="4"/>
        <v>2000</v>
      </c>
      <c r="J192" s="140"/>
      <c r="K192" s="140">
        <v>2000</v>
      </c>
      <c r="L192" s="140"/>
    </row>
    <row r="193" spans="1:12" s="4" customFormat="1" ht="31.5" customHeight="1">
      <c r="A193" s="135">
        <v>5</v>
      </c>
      <c r="B193" s="143" t="s">
        <v>663</v>
      </c>
      <c r="C193" s="135" t="s">
        <v>44</v>
      </c>
      <c r="D193" s="135"/>
      <c r="E193" s="137" t="s">
        <v>108</v>
      </c>
      <c r="F193" s="163"/>
      <c r="G193" s="239"/>
      <c r="H193" s="139" t="s">
        <v>664</v>
      </c>
      <c r="I193" s="140">
        <f>SUM(J193:L193)</f>
        <v>2000</v>
      </c>
      <c r="J193" s="140"/>
      <c r="K193" s="140">
        <v>2000</v>
      </c>
      <c r="L193" s="140"/>
    </row>
    <row r="194" spans="1:12" s="4" customFormat="1" ht="31.5" customHeight="1">
      <c r="A194" s="135">
        <v>6</v>
      </c>
      <c r="B194" s="143" t="s">
        <v>339</v>
      </c>
      <c r="C194" s="135" t="s">
        <v>129</v>
      </c>
      <c r="D194" s="135" t="s">
        <v>340</v>
      </c>
      <c r="E194" s="137" t="s">
        <v>108</v>
      </c>
      <c r="F194" s="163"/>
      <c r="G194" s="239">
        <v>7626607</v>
      </c>
      <c r="H194" s="26" t="s">
        <v>341</v>
      </c>
      <c r="I194" s="141">
        <f t="shared" si="4"/>
        <v>4810</v>
      </c>
      <c r="J194" s="140">
        <v>4810</v>
      </c>
      <c r="K194" s="140"/>
      <c r="L194" s="140"/>
    </row>
    <row r="195" spans="1:12" s="4" customFormat="1" ht="20.25" customHeight="1">
      <c r="A195" s="145" t="s">
        <v>43</v>
      </c>
      <c r="B195" s="173" t="s">
        <v>456</v>
      </c>
      <c r="C195" s="145"/>
      <c r="D195" s="145"/>
      <c r="E195" s="147"/>
      <c r="F195" s="174"/>
      <c r="G195" s="239"/>
      <c r="H195" s="155"/>
      <c r="I195" s="174">
        <f>SUM(I196:I198)</f>
        <v>23400</v>
      </c>
      <c r="J195" s="174">
        <f>SUM(J196:J198)</f>
        <v>18400</v>
      </c>
      <c r="K195" s="174">
        <f>SUM(K196:K198)</f>
        <v>5000</v>
      </c>
      <c r="L195" s="174"/>
    </row>
    <row r="196" spans="1:12" s="4" customFormat="1" ht="31.5" customHeight="1">
      <c r="A196" s="135">
        <v>1</v>
      </c>
      <c r="B196" s="143" t="s">
        <v>665</v>
      </c>
      <c r="C196" s="26" t="s">
        <v>198</v>
      </c>
      <c r="D196" s="135"/>
      <c r="E196" s="137" t="s">
        <v>108</v>
      </c>
      <c r="F196" s="163"/>
      <c r="G196" s="239"/>
      <c r="H196" s="139" t="s">
        <v>666</v>
      </c>
      <c r="I196" s="141">
        <f>SUM(J196:L196)</f>
        <v>10000</v>
      </c>
      <c r="J196" s="140">
        <v>5000</v>
      </c>
      <c r="K196" s="140">
        <v>5000</v>
      </c>
      <c r="L196" s="140"/>
    </row>
    <row r="197" spans="1:12" s="4" customFormat="1" ht="31.5" customHeight="1">
      <c r="A197" s="135">
        <v>2</v>
      </c>
      <c r="B197" s="143" t="s">
        <v>667</v>
      </c>
      <c r="C197" s="135" t="s">
        <v>25</v>
      </c>
      <c r="D197" s="135"/>
      <c r="E197" s="137" t="s">
        <v>108</v>
      </c>
      <c r="F197" s="163"/>
      <c r="G197" s="239"/>
      <c r="H197" s="139" t="s">
        <v>668</v>
      </c>
      <c r="I197" s="140">
        <f t="shared" si="4"/>
        <v>13400</v>
      </c>
      <c r="J197" s="140">
        <v>13400</v>
      </c>
      <c r="K197" s="140"/>
      <c r="L197" s="140"/>
    </row>
    <row r="198" spans="1:12" s="4" customFormat="1" ht="31.5" customHeight="1">
      <c r="A198" s="135">
        <v>15</v>
      </c>
      <c r="B198" s="134" t="s">
        <v>669</v>
      </c>
      <c r="C198" s="135" t="s">
        <v>44</v>
      </c>
      <c r="D198" s="135"/>
      <c r="E198" s="137" t="s">
        <v>108</v>
      </c>
      <c r="F198" s="169"/>
      <c r="G198" s="240"/>
      <c r="H198" s="139" t="s">
        <v>670</v>
      </c>
      <c r="I198" s="140"/>
      <c r="J198" s="140"/>
      <c r="K198" s="140"/>
      <c r="L198" s="140"/>
    </row>
    <row r="199" spans="1:12" s="4" customFormat="1" ht="21.75" customHeight="1">
      <c r="A199" s="216" t="s">
        <v>9</v>
      </c>
      <c r="B199" s="173" t="s">
        <v>344</v>
      </c>
      <c r="C199" s="175"/>
      <c r="D199" s="176"/>
      <c r="E199" s="177"/>
      <c r="F199" s="178" t="e">
        <f>#REF!+#REF!+F200</f>
        <v>#REF!</v>
      </c>
      <c r="G199" s="238"/>
      <c r="H199" s="139"/>
      <c r="I199" s="168">
        <f>I200+I204</f>
        <v>13100</v>
      </c>
      <c r="J199" s="168">
        <f>J200+J204</f>
        <v>9500</v>
      </c>
      <c r="K199" s="168">
        <f>K200+K204</f>
        <v>3600</v>
      </c>
      <c r="L199" s="168"/>
    </row>
    <row r="200" spans="1:12" s="4" customFormat="1" ht="21.75" customHeight="1">
      <c r="A200" s="216" t="s">
        <v>31</v>
      </c>
      <c r="B200" s="144" t="s">
        <v>462</v>
      </c>
      <c r="C200" s="175"/>
      <c r="D200" s="176"/>
      <c r="E200" s="177"/>
      <c r="F200" s="178" t="e">
        <f>SUM(#REF!)</f>
        <v>#REF!</v>
      </c>
      <c r="G200" s="238"/>
      <c r="H200" s="139"/>
      <c r="I200" s="179">
        <f>SUM(I201:I203)</f>
        <v>1500</v>
      </c>
      <c r="J200" s="179">
        <f>SUM(J201:J203)</f>
        <v>1500</v>
      </c>
      <c r="K200" s="179"/>
      <c r="L200" s="179"/>
    </row>
    <row r="201" spans="1:12" s="4" customFormat="1" ht="31.5" customHeight="1">
      <c r="A201" s="135">
        <v>1</v>
      </c>
      <c r="B201" s="134" t="s">
        <v>345</v>
      </c>
      <c r="C201" s="135" t="s">
        <v>53</v>
      </c>
      <c r="D201" s="135"/>
      <c r="E201" s="137" t="s">
        <v>201</v>
      </c>
      <c r="F201" s="169" t="s">
        <v>346</v>
      </c>
      <c r="G201" s="240"/>
      <c r="H201" s="139" t="s">
        <v>346</v>
      </c>
      <c r="I201" s="140"/>
      <c r="J201" s="140"/>
      <c r="K201" s="140"/>
      <c r="L201" s="140"/>
    </row>
    <row r="202" spans="1:12" s="4" customFormat="1" ht="44.25" customHeight="1">
      <c r="A202" s="135">
        <v>2</v>
      </c>
      <c r="B202" s="134" t="s">
        <v>223</v>
      </c>
      <c r="C202" s="135" t="s">
        <v>37</v>
      </c>
      <c r="D202" s="135"/>
      <c r="E202" s="137" t="s">
        <v>201</v>
      </c>
      <c r="F202" s="169" t="s">
        <v>224</v>
      </c>
      <c r="G202" s="240"/>
      <c r="H202" s="139" t="s">
        <v>224</v>
      </c>
      <c r="I202" s="140"/>
      <c r="J202" s="140"/>
      <c r="K202" s="140"/>
      <c r="L202" s="140"/>
    </row>
    <row r="203" spans="1:12" s="4" customFormat="1" ht="31.5" customHeight="1">
      <c r="A203" s="135"/>
      <c r="B203" s="134" t="s">
        <v>349</v>
      </c>
      <c r="C203" s="135" t="s">
        <v>81</v>
      </c>
      <c r="D203" s="135" t="s">
        <v>162</v>
      </c>
      <c r="E203" s="26" t="s">
        <v>26</v>
      </c>
      <c r="F203" s="160">
        <v>37622</v>
      </c>
      <c r="G203" s="239">
        <v>7429430</v>
      </c>
      <c r="H203" s="139" t="s">
        <v>163</v>
      </c>
      <c r="I203" s="140">
        <f>SUM(J203:L203)</f>
        <v>1500</v>
      </c>
      <c r="J203" s="140">
        <v>1500</v>
      </c>
      <c r="K203" s="140"/>
      <c r="L203" s="140"/>
    </row>
    <row r="204" spans="1:12" s="4" customFormat="1" ht="31.5" customHeight="1">
      <c r="A204" s="145" t="s">
        <v>43</v>
      </c>
      <c r="B204" s="144" t="s">
        <v>434</v>
      </c>
      <c r="C204" s="145"/>
      <c r="D204" s="145"/>
      <c r="E204" s="147"/>
      <c r="F204" s="247"/>
      <c r="G204" s="240"/>
      <c r="H204" s="148"/>
      <c r="I204" s="168">
        <f>SUM(I205:I212)</f>
        <v>11600</v>
      </c>
      <c r="J204" s="168">
        <f>SUM(J205:J212)</f>
        <v>8000</v>
      </c>
      <c r="K204" s="168">
        <f>SUM(K205:K212)</f>
        <v>3600</v>
      </c>
      <c r="L204" s="168"/>
    </row>
    <row r="205" spans="1:12" s="4" customFormat="1" ht="46.5" customHeight="1">
      <c r="A205" s="135">
        <v>1</v>
      </c>
      <c r="B205" s="143" t="s">
        <v>348</v>
      </c>
      <c r="C205" s="135" t="s">
        <v>37</v>
      </c>
      <c r="D205" s="135"/>
      <c r="E205" s="26" t="s">
        <v>42</v>
      </c>
      <c r="F205" s="180"/>
      <c r="G205" s="241"/>
      <c r="H205" s="139" t="s">
        <v>224</v>
      </c>
      <c r="I205" s="140">
        <f>SUM(J205:L205)</f>
        <v>4000</v>
      </c>
      <c r="J205" s="140">
        <v>2000</v>
      </c>
      <c r="K205" s="140">
        <v>2000</v>
      </c>
      <c r="L205" s="140"/>
    </row>
    <row r="206" spans="1:12" s="4" customFormat="1" ht="31.5" customHeight="1">
      <c r="A206" s="135">
        <v>4</v>
      </c>
      <c r="B206" s="181" t="s">
        <v>671</v>
      </c>
      <c r="C206" s="172" t="s">
        <v>53</v>
      </c>
      <c r="D206" s="136"/>
      <c r="E206" s="21"/>
      <c r="F206" s="163"/>
      <c r="G206" s="239"/>
      <c r="H206" s="139" t="s">
        <v>672</v>
      </c>
      <c r="I206" s="140">
        <f t="shared" ref="I206:I212" si="5">SUM(J206:L206)</f>
        <v>0</v>
      </c>
      <c r="J206" s="140"/>
      <c r="K206" s="140"/>
      <c r="L206" s="140"/>
    </row>
    <row r="207" spans="1:12" s="4" customFormat="1" ht="31.5" customHeight="1">
      <c r="A207" s="135">
        <v>5</v>
      </c>
      <c r="B207" s="154" t="s">
        <v>673</v>
      </c>
      <c r="C207" s="182" t="s">
        <v>87</v>
      </c>
      <c r="D207" s="183" t="s">
        <v>674</v>
      </c>
      <c r="E207" s="28" t="s">
        <v>83</v>
      </c>
      <c r="F207" s="184">
        <v>3259</v>
      </c>
      <c r="G207" s="242"/>
      <c r="H207" s="139" t="s">
        <v>675</v>
      </c>
      <c r="I207" s="140">
        <f t="shared" si="5"/>
        <v>0</v>
      </c>
      <c r="J207" s="140"/>
      <c r="K207" s="140"/>
      <c r="L207" s="140"/>
    </row>
    <row r="208" spans="1:12" s="4" customFormat="1" ht="31.5" customHeight="1">
      <c r="A208" s="135">
        <v>6</v>
      </c>
      <c r="B208" s="143" t="s">
        <v>676</v>
      </c>
      <c r="C208" s="135" t="s">
        <v>48</v>
      </c>
      <c r="D208" s="135" t="s">
        <v>677</v>
      </c>
      <c r="E208" s="26" t="s">
        <v>92</v>
      </c>
      <c r="F208" s="26" t="s">
        <v>678</v>
      </c>
      <c r="G208" s="243"/>
      <c r="H208" s="139" t="s">
        <v>678</v>
      </c>
      <c r="I208" s="140">
        <f t="shared" si="5"/>
        <v>0</v>
      </c>
      <c r="J208" s="140"/>
      <c r="K208" s="140"/>
      <c r="L208" s="140"/>
    </row>
    <row r="209" spans="1:12" s="4" customFormat="1" ht="31.5" customHeight="1">
      <c r="A209" s="135">
        <v>2</v>
      </c>
      <c r="B209" s="143" t="s">
        <v>160</v>
      </c>
      <c r="C209" s="135" t="s">
        <v>37</v>
      </c>
      <c r="D209" s="135"/>
      <c r="E209" s="26" t="s">
        <v>90</v>
      </c>
      <c r="F209" s="163">
        <v>13541</v>
      </c>
      <c r="G209" s="239">
        <v>7546574</v>
      </c>
      <c r="H209" s="139" t="s">
        <v>161</v>
      </c>
      <c r="I209" s="140">
        <f t="shared" si="5"/>
        <v>1600</v>
      </c>
      <c r="J209" s="140"/>
      <c r="K209" s="140">
        <v>1600</v>
      </c>
      <c r="L209" s="140"/>
    </row>
    <row r="210" spans="1:12" s="4" customFormat="1" ht="31.5" customHeight="1">
      <c r="A210" s="135">
        <v>2</v>
      </c>
      <c r="B210" s="143" t="s">
        <v>347</v>
      </c>
      <c r="C210" s="135" t="s">
        <v>48</v>
      </c>
      <c r="D210" s="135"/>
      <c r="E210" s="26" t="s">
        <v>222</v>
      </c>
      <c r="F210" s="163"/>
      <c r="G210" s="239"/>
      <c r="H210" s="139" t="s">
        <v>232</v>
      </c>
      <c r="I210" s="140">
        <f t="shared" si="5"/>
        <v>0</v>
      </c>
      <c r="J210" s="140"/>
      <c r="K210" s="140"/>
      <c r="L210" s="140"/>
    </row>
    <row r="211" spans="1:12" s="4" customFormat="1" ht="31.5" customHeight="1">
      <c r="A211" s="135">
        <v>3</v>
      </c>
      <c r="B211" s="134" t="s">
        <v>350</v>
      </c>
      <c r="C211" s="135" t="s">
        <v>87</v>
      </c>
      <c r="D211" s="135" t="s">
        <v>679</v>
      </c>
      <c r="E211" s="26" t="s">
        <v>108</v>
      </c>
      <c r="F211" s="160"/>
      <c r="G211" s="239">
        <v>7608669</v>
      </c>
      <c r="H211" s="139" t="s">
        <v>351</v>
      </c>
      <c r="I211" s="140">
        <f t="shared" si="5"/>
        <v>6000</v>
      </c>
      <c r="J211" s="140">
        <v>6000</v>
      </c>
      <c r="K211" s="140"/>
      <c r="L211" s="140"/>
    </row>
    <row r="212" spans="1:12" s="4" customFormat="1" ht="47.25" customHeight="1">
      <c r="A212" s="135">
        <v>2</v>
      </c>
      <c r="B212" s="134" t="s">
        <v>680</v>
      </c>
      <c r="C212" s="135" t="s">
        <v>53</v>
      </c>
      <c r="D212" s="135"/>
      <c r="E212" s="26" t="s">
        <v>108</v>
      </c>
      <c r="F212" s="160"/>
      <c r="G212" s="239"/>
      <c r="H212" s="139" t="s">
        <v>681</v>
      </c>
      <c r="I212" s="140">
        <f t="shared" si="5"/>
        <v>0</v>
      </c>
      <c r="J212" s="140"/>
      <c r="K212" s="140"/>
      <c r="L212" s="140"/>
    </row>
    <row r="213" spans="1:12" s="4" customFormat="1" ht="18" customHeight="1">
      <c r="A213" s="145" t="s">
        <v>10</v>
      </c>
      <c r="B213" s="144" t="s">
        <v>164</v>
      </c>
      <c r="C213" s="144"/>
      <c r="D213" s="145"/>
      <c r="E213" s="155"/>
      <c r="F213" s="156" t="e">
        <f>#REF!+#REF!+F252</f>
        <v>#REF!</v>
      </c>
      <c r="G213" s="237"/>
      <c r="H213" s="139"/>
      <c r="I213" s="149">
        <f>I214+I240+I243</f>
        <v>12922</v>
      </c>
      <c r="J213" s="149">
        <f>J214+J240+J243</f>
        <v>12611</v>
      </c>
      <c r="K213" s="149">
        <f>K214+K240+K243</f>
        <v>311</v>
      </c>
      <c r="L213" s="149"/>
    </row>
    <row r="214" spans="1:12" s="4" customFormat="1" ht="18" customHeight="1">
      <c r="A214" s="145" t="s">
        <v>31</v>
      </c>
      <c r="B214" s="144" t="s">
        <v>462</v>
      </c>
      <c r="C214" s="144"/>
      <c r="D214" s="145"/>
      <c r="E214" s="155"/>
      <c r="F214" s="156">
        <f>SUM(F219:F220)</f>
        <v>34765</v>
      </c>
      <c r="G214" s="237"/>
      <c r="H214" s="139"/>
      <c r="I214" s="185">
        <f>SUM(I215:I239)</f>
        <v>2922</v>
      </c>
      <c r="J214" s="185">
        <f>SUM(J215:J239)</f>
        <v>2611</v>
      </c>
      <c r="K214" s="185">
        <f>SUM(K215:K239)</f>
        <v>311</v>
      </c>
      <c r="L214" s="185"/>
    </row>
    <row r="215" spans="1:12" s="4" customFormat="1" ht="38.25" customHeight="1">
      <c r="A215" s="135">
        <v>1</v>
      </c>
      <c r="B215" s="134" t="s">
        <v>166</v>
      </c>
      <c r="C215" s="135" t="s">
        <v>48</v>
      </c>
      <c r="D215" s="135"/>
      <c r="E215" s="26" t="s">
        <v>46</v>
      </c>
      <c r="F215" s="160" t="s">
        <v>167</v>
      </c>
      <c r="G215" s="239"/>
      <c r="H215" s="139" t="s">
        <v>167</v>
      </c>
      <c r="I215" s="140"/>
      <c r="J215" s="140"/>
      <c r="K215" s="140"/>
      <c r="L215" s="140"/>
    </row>
    <row r="216" spans="1:12" s="4" customFormat="1" ht="37.5" customHeight="1">
      <c r="A216" s="135">
        <v>2</v>
      </c>
      <c r="B216" s="134" t="s">
        <v>352</v>
      </c>
      <c r="C216" s="135" t="s">
        <v>48</v>
      </c>
      <c r="D216" s="135"/>
      <c r="E216" s="26" t="s">
        <v>54</v>
      </c>
      <c r="F216" s="160" t="s">
        <v>167</v>
      </c>
      <c r="G216" s="239"/>
      <c r="H216" s="139" t="s">
        <v>225</v>
      </c>
      <c r="I216" s="140"/>
      <c r="J216" s="140"/>
      <c r="K216" s="140"/>
      <c r="L216" s="140"/>
    </row>
    <row r="217" spans="1:12" s="4" customFormat="1" ht="32.25" customHeight="1">
      <c r="A217" s="135">
        <v>5</v>
      </c>
      <c r="B217" s="134" t="s">
        <v>228</v>
      </c>
      <c r="C217" s="135" t="s">
        <v>48</v>
      </c>
      <c r="D217" s="135" t="s">
        <v>229</v>
      </c>
      <c r="E217" s="26" t="s">
        <v>83</v>
      </c>
      <c r="F217" s="26" t="s">
        <v>682</v>
      </c>
      <c r="G217" s="243"/>
      <c r="H217" s="139" t="s">
        <v>230</v>
      </c>
      <c r="I217" s="175"/>
      <c r="J217" s="175"/>
      <c r="K217" s="175"/>
      <c r="L217" s="175"/>
    </row>
    <row r="218" spans="1:12" s="4" customFormat="1" ht="34.5" customHeight="1">
      <c r="A218" s="135">
        <v>6</v>
      </c>
      <c r="B218" s="134" t="s">
        <v>226</v>
      </c>
      <c r="C218" s="135" t="s">
        <v>37</v>
      </c>
      <c r="D218" s="135"/>
      <c r="E218" s="26" t="s">
        <v>203</v>
      </c>
      <c r="F218" s="160"/>
      <c r="G218" s="239"/>
      <c r="H218" s="139" t="s">
        <v>227</v>
      </c>
      <c r="I218" s="140"/>
      <c r="J218" s="140"/>
      <c r="K218" s="140"/>
      <c r="L218" s="140"/>
    </row>
    <row r="219" spans="1:12" s="4" customFormat="1" ht="33" customHeight="1">
      <c r="A219" s="135">
        <v>7</v>
      </c>
      <c r="B219" s="134" t="s">
        <v>683</v>
      </c>
      <c r="C219" s="135" t="s">
        <v>48</v>
      </c>
      <c r="D219" s="135" t="s">
        <v>684</v>
      </c>
      <c r="E219" s="26" t="s">
        <v>45</v>
      </c>
      <c r="F219" s="160">
        <v>17300</v>
      </c>
      <c r="G219" s="239"/>
      <c r="H219" s="139" t="s">
        <v>685</v>
      </c>
      <c r="I219" s="140"/>
      <c r="J219" s="140"/>
      <c r="K219" s="140"/>
      <c r="L219" s="140"/>
    </row>
    <row r="220" spans="1:12" s="4" customFormat="1" ht="32.25" customHeight="1">
      <c r="A220" s="135">
        <v>8</v>
      </c>
      <c r="B220" s="134" t="s">
        <v>686</v>
      </c>
      <c r="C220" s="135" t="s">
        <v>48</v>
      </c>
      <c r="D220" s="135" t="s">
        <v>687</v>
      </c>
      <c r="E220" s="26" t="s">
        <v>165</v>
      </c>
      <c r="F220" s="160">
        <v>17465</v>
      </c>
      <c r="G220" s="239"/>
      <c r="H220" s="139" t="s">
        <v>688</v>
      </c>
      <c r="I220" s="140"/>
      <c r="J220" s="140"/>
      <c r="K220" s="140"/>
      <c r="L220" s="140"/>
    </row>
    <row r="221" spans="1:12" s="4" customFormat="1" ht="63" customHeight="1">
      <c r="A221" s="135">
        <v>9</v>
      </c>
      <c r="B221" s="134" t="s">
        <v>689</v>
      </c>
      <c r="C221" s="135" t="s">
        <v>37</v>
      </c>
      <c r="D221" s="135" t="s">
        <v>690</v>
      </c>
      <c r="E221" s="26" t="s">
        <v>126</v>
      </c>
      <c r="F221" s="160"/>
      <c r="G221" s="239"/>
      <c r="H221" s="139" t="s">
        <v>691</v>
      </c>
      <c r="I221" s="140"/>
      <c r="J221" s="140"/>
      <c r="K221" s="140"/>
      <c r="L221" s="140"/>
    </row>
    <row r="222" spans="1:12" s="4" customFormat="1" ht="31.5" customHeight="1">
      <c r="A222" s="135">
        <v>10</v>
      </c>
      <c r="B222" s="134" t="s">
        <v>692</v>
      </c>
      <c r="C222" s="135" t="s">
        <v>37</v>
      </c>
      <c r="D222" s="135" t="s">
        <v>693</v>
      </c>
      <c r="E222" s="26" t="s">
        <v>126</v>
      </c>
      <c r="F222" s="160"/>
      <c r="G222" s="239"/>
      <c r="H222" s="139" t="s">
        <v>694</v>
      </c>
      <c r="I222" s="140"/>
      <c r="J222" s="140"/>
      <c r="K222" s="140"/>
      <c r="L222" s="140"/>
    </row>
    <row r="223" spans="1:12" s="4" customFormat="1" ht="35.25" customHeight="1">
      <c r="A223" s="135">
        <v>11</v>
      </c>
      <c r="B223" s="134" t="s">
        <v>695</v>
      </c>
      <c r="C223" s="135" t="s">
        <v>48</v>
      </c>
      <c r="D223" s="135" t="s">
        <v>104</v>
      </c>
      <c r="E223" s="26" t="s">
        <v>54</v>
      </c>
      <c r="F223" s="160">
        <v>3494</v>
      </c>
      <c r="G223" s="239"/>
      <c r="H223" s="139" t="s">
        <v>696</v>
      </c>
      <c r="I223" s="140"/>
      <c r="J223" s="140"/>
      <c r="K223" s="140"/>
      <c r="L223" s="140"/>
    </row>
    <row r="224" spans="1:12" s="4" customFormat="1" ht="32.25" customHeight="1">
      <c r="A224" s="135">
        <v>12</v>
      </c>
      <c r="B224" s="134" t="s">
        <v>697</v>
      </c>
      <c r="C224" s="135" t="s">
        <v>37</v>
      </c>
      <c r="D224" s="135"/>
      <c r="E224" s="26" t="s">
        <v>126</v>
      </c>
      <c r="F224" s="160"/>
      <c r="G224" s="239"/>
      <c r="H224" s="139" t="s">
        <v>698</v>
      </c>
      <c r="I224" s="140"/>
      <c r="J224" s="140"/>
      <c r="K224" s="140"/>
      <c r="L224" s="140"/>
    </row>
    <row r="225" spans="1:12" s="4" customFormat="1" ht="36" customHeight="1">
      <c r="A225" s="135">
        <v>13</v>
      </c>
      <c r="B225" s="134" t="s">
        <v>699</v>
      </c>
      <c r="C225" s="176" t="s">
        <v>41</v>
      </c>
      <c r="D225" s="135" t="s">
        <v>104</v>
      </c>
      <c r="E225" s="26" t="s">
        <v>105</v>
      </c>
      <c r="F225" s="186"/>
      <c r="G225" s="239"/>
      <c r="H225" s="139" t="s">
        <v>700</v>
      </c>
      <c r="I225" s="140"/>
      <c r="J225" s="140"/>
      <c r="K225" s="140"/>
      <c r="L225" s="140"/>
    </row>
    <row r="226" spans="1:12" s="4" customFormat="1" ht="36" customHeight="1">
      <c r="A226" s="135">
        <v>14</v>
      </c>
      <c r="B226" s="134" t="s">
        <v>701</v>
      </c>
      <c r="C226" s="135" t="s">
        <v>48</v>
      </c>
      <c r="D226" s="135" t="s">
        <v>104</v>
      </c>
      <c r="E226" s="26" t="s">
        <v>54</v>
      </c>
      <c r="F226" s="163">
        <v>5881</v>
      </c>
      <c r="G226" s="239"/>
      <c r="H226" s="139" t="s">
        <v>702</v>
      </c>
      <c r="I226" s="140"/>
      <c r="J226" s="140"/>
      <c r="K226" s="140"/>
      <c r="L226" s="140"/>
    </row>
    <row r="227" spans="1:12" s="4" customFormat="1" ht="39" customHeight="1">
      <c r="A227" s="135">
        <v>1</v>
      </c>
      <c r="B227" s="134" t="s">
        <v>356</v>
      </c>
      <c r="C227" s="135" t="s">
        <v>44</v>
      </c>
      <c r="D227" s="135" t="s">
        <v>173</v>
      </c>
      <c r="E227" s="26" t="s">
        <v>45</v>
      </c>
      <c r="F227" s="135">
        <v>6964</v>
      </c>
      <c r="G227" s="239">
        <v>7322704</v>
      </c>
      <c r="H227" s="139" t="s">
        <v>174</v>
      </c>
      <c r="I227" s="140">
        <f>J227+K227+L227</f>
        <v>92</v>
      </c>
      <c r="J227" s="140">
        <v>92</v>
      </c>
      <c r="K227" s="140"/>
      <c r="L227" s="140"/>
    </row>
    <row r="228" spans="1:12" s="4" customFormat="1" ht="33" customHeight="1">
      <c r="A228" s="135">
        <v>1</v>
      </c>
      <c r="B228" s="134" t="s">
        <v>175</v>
      </c>
      <c r="C228" s="135" t="s">
        <v>37</v>
      </c>
      <c r="D228" s="135" t="s">
        <v>176</v>
      </c>
      <c r="E228" s="26" t="s">
        <v>42</v>
      </c>
      <c r="F228" s="160"/>
      <c r="G228" s="239"/>
      <c r="H228" s="139" t="s">
        <v>177</v>
      </c>
      <c r="I228" s="140"/>
      <c r="J228" s="140"/>
      <c r="K228" s="140"/>
      <c r="L228" s="140"/>
    </row>
    <row r="229" spans="1:12" s="4" customFormat="1" ht="38.25" customHeight="1">
      <c r="A229" s="135">
        <v>2</v>
      </c>
      <c r="B229" s="143" t="s">
        <v>178</v>
      </c>
      <c r="C229" s="135" t="s">
        <v>53</v>
      </c>
      <c r="D229" s="135" t="s">
        <v>357</v>
      </c>
      <c r="E229" s="26" t="s">
        <v>42</v>
      </c>
      <c r="F229" s="153"/>
      <c r="G229" s="239"/>
      <c r="H229" s="139" t="s">
        <v>179</v>
      </c>
      <c r="I229" s="141"/>
      <c r="J229" s="141"/>
      <c r="K229" s="141"/>
      <c r="L229" s="141"/>
    </row>
    <row r="230" spans="1:12" s="4" customFormat="1" ht="36" customHeight="1">
      <c r="A230" s="135">
        <v>3</v>
      </c>
      <c r="B230" s="134" t="s">
        <v>180</v>
      </c>
      <c r="C230" s="135" t="s">
        <v>37</v>
      </c>
      <c r="D230" s="135" t="s">
        <v>181</v>
      </c>
      <c r="E230" s="26" t="s">
        <v>42</v>
      </c>
      <c r="F230" s="153"/>
      <c r="G230" s="239"/>
      <c r="H230" s="139" t="s">
        <v>182</v>
      </c>
      <c r="I230" s="141"/>
      <c r="J230" s="141"/>
      <c r="K230" s="141"/>
      <c r="L230" s="141"/>
    </row>
    <row r="231" spans="1:12" s="4" customFormat="1" ht="48" customHeight="1">
      <c r="A231" s="135">
        <v>4</v>
      </c>
      <c r="B231" s="134" t="s">
        <v>355</v>
      </c>
      <c r="C231" s="135" t="s">
        <v>37</v>
      </c>
      <c r="D231" s="135" t="s">
        <v>104</v>
      </c>
      <c r="E231" s="26" t="s">
        <v>42</v>
      </c>
      <c r="F231" s="153"/>
      <c r="G231" s="239"/>
      <c r="H231" s="139" t="s">
        <v>183</v>
      </c>
      <c r="I231" s="141"/>
      <c r="J231" s="141"/>
      <c r="K231" s="141"/>
      <c r="L231" s="141"/>
    </row>
    <row r="232" spans="1:12" s="4" customFormat="1" ht="33.75" customHeight="1">
      <c r="A232" s="135">
        <v>5</v>
      </c>
      <c r="B232" s="143" t="s">
        <v>358</v>
      </c>
      <c r="C232" s="135"/>
      <c r="D232" s="21"/>
      <c r="E232" s="137"/>
      <c r="F232" s="138"/>
      <c r="G232" s="237"/>
      <c r="H232" s="139" t="s">
        <v>360</v>
      </c>
      <c r="I232" s="141"/>
      <c r="J232" s="141"/>
      <c r="K232" s="141"/>
      <c r="L232" s="141"/>
    </row>
    <row r="233" spans="1:12" s="4" customFormat="1" ht="36.75" customHeight="1">
      <c r="A233" s="135">
        <v>6</v>
      </c>
      <c r="B233" s="143" t="s">
        <v>361</v>
      </c>
      <c r="C233" s="135" t="s">
        <v>37</v>
      </c>
      <c r="D233" s="21" t="s">
        <v>133</v>
      </c>
      <c r="E233" s="137" t="s">
        <v>359</v>
      </c>
      <c r="F233" s="138"/>
      <c r="G233" s="237"/>
      <c r="H233" s="139" t="s">
        <v>362</v>
      </c>
      <c r="I233" s="141"/>
      <c r="J233" s="141"/>
      <c r="K233" s="141"/>
      <c r="L233" s="141"/>
    </row>
    <row r="234" spans="1:12" s="4" customFormat="1" ht="36.75" customHeight="1">
      <c r="A234" s="135">
        <v>2</v>
      </c>
      <c r="B234" s="134" t="s">
        <v>170</v>
      </c>
      <c r="C234" s="135" t="s">
        <v>37</v>
      </c>
      <c r="D234" s="135"/>
      <c r="E234" s="26" t="s">
        <v>73</v>
      </c>
      <c r="F234" s="163"/>
      <c r="G234" s="239">
        <v>7426100</v>
      </c>
      <c r="H234" s="139" t="s">
        <v>354</v>
      </c>
      <c r="I234" s="140">
        <f t="shared" ref="I234:I239" si="6">SUM(J234:L234)</f>
        <v>19</v>
      </c>
      <c r="J234" s="140">
        <v>19</v>
      </c>
      <c r="K234" s="140"/>
      <c r="L234" s="140"/>
    </row>
    <row r="235" spans="1:12" s="4" customFormat="1" ht="31.5" customHeight="1">
      <c r="A235" s="135">
        <v>3</v>
      </c>
      <c r="B235" s="134" t="s">
        <v>168</v>
      </c>
      <c r="C235" s="135" t="s">
        <v>37</v>
      </c>
      <c r="D235" s="135" t="s">
        <v>169</v>
      </c>
      <c r="E235" s="26" t="s">
        <v>63</v>
      </c>
      <c r="F235" s="135"/>
      <c r="G235" s="239">
        <v>7414390</v>
      </c>
      <c r="H235" s="139" t="s">
        <v>353</v>
      </c>
      <c r="I235" s="140">
        <f t="shared" si="6"/>
        <v>311</v>
      </c>
      <c r="J235" s="140"/>
      <c r="K235" s="140">
        <v>311</v>
      </c>
      <c r="L235" s="140"/>
    </row>
    <row r="236" spans="1:12" s="4" customFormat="1" ht="33" customHeight="1">
      <c r="A236" s="135">
        <v>2</v>
      </c>
      <c r="B236" s="134" t="s">
        <v>703</v>
      </c>
      <c r="C236" s="135" t="s">
        <v>48</v>
      </c>
      <c r="D236" s="135" t="s">
        <v>704</v>
      </c>
      <c r="E236" s="26" t="s">
        <v>63</v>
      </c>
      <c r="F236" s="160">
        <v>79988</v>
      </c>
      <c r="G236" s="239"/>
      <c r="H236" s="139" t="s">
        <v>705</v>
      </c>
      <c r="I236" s="140">
        <f t="shared" si="6"/>
        <v>0</v>
      </c>
      <c r="J236" s="140"/>
      <c r="K236" s="140"/>
      <c r="L236" s="140"/>
    </row>
    <row r="237" spans="1:12" s="4" customFormat="1" ht="32.25" customHeight="1">
      <c r="A237" s="135">
        <v>3</v>
      </c>
      <c r="B237" s="134" t="s">
        <v>706</v>
      </c>
      <c r="C237" s="135" t="s">
        <v>48</v>
      </c>
      <c r="D237" s="135" t="s">
        <v>707</v>
      </c>
      <c r="E237" s="26" t="s">
        <v>63</v>
      </c>
      <c r="F237" s="153">
        <v>78340</v>
      </c>
      <c r="G237" s="239"/>
      <c r="H237" s="139" t="s">
        <v>708</v>
      </c>
      <c r="I237" s="140">
        <f t="shared" si="6"/>
        <v>0</v>
      </c>
      <c r="J237" s="140"/>
      <c r="K237" s="140"/>
      <c r="L237" s="140"/>
    </row>
    <row r="238" spans="1:12" s="4" customFormat="1" ht="33" customHeight="1">
      <c r="A238" s="135">
        <v>4</v>
      </c>
      <c r="B238" s="143" t="s">
        <v>363</v>
      </c>
      <c r="C238" s="135" t="s">
        <v>37</v>
      </c>
      <c r="D238" s="21" t="s">
        <v>133</v>
      </c>
      <c r="E238" s="137" t="s">
        <v>101</v>
      </c>
      <c r="F238" s="138"/>
      <c r="G238" s="237">
        <v>7608670</v>
      </c>
      <c r="H238" s="139" t="s">
        <v>364</v>
      </c>
      <c r="I238" s="141">
        <f t="shared" si="6"/>
        <v>500</v>
      </c>
      <c r="J238" s="141">
        <v>500</v>
      </c>
      <c r="K238" s="141"/>
      <c r="L238" s="141"/>
    </row>
    <row r="239" spans="1:12" s="4" customFormat="1" ht="33" customHeight="1">
      <c r="A239" s="135">
        <v>5</v>
      </c>
      <c r="B239" s="134" t="s">
        <v>365</v>
      </c>
      <c r="C239" s="135" t="s">
        <v>37</v>
      </c>
      <c r="D239" s="21" t="s">
        <v>133</v>
      </c>
      <c r="E239" s="137" t="s">
        <v>359</v>
      </c>
      <c r="F239" s="138"/>
      <c r="G239" s="237">
        <v>7608678</v>
      </c>
      <c r="H239" s="139" t="s">
        <v>366</v>
      </c>
      <c r="I239" s="141">
        <f t="shared" si="6"/>
        <v>2000</v>
      </c>
      <c r="J239" s="141">
        <v>2000</v>
      </c>
      <c r="K239" s="141"/>
      <c r="L239" s="141"/>
    </row>
    <row r="240" spans="1:12" s="4" customFormat="1">
      <c r="A240" s="145" t="s">
        <v>43</v>
      </c>
      <c r="B240" s="144" t="s">
        <v>434</v>
      </c>
      <c r="C240" s="135"/>
      <c r="D240" s="135"/>
      <c r="E240" s="26"/>
      <c r="F240" s="187" t="e">
        <f>SUM(#REF!)</f>
        <v>#REF!</v>
      </c>
      <c r="G240" s="238"/>
      <c r="H240" s="139"/>
      <c r="I240" s="167">
        <f>SUM(I241:I242)</f>
        <v>3000</v>
      </c>
      <c r="J240" s="167">
        <f>SUM(J241:J242)</f>
        <v>3000</v>
      </c>
      <c r="K240" s="167"/>
      <c r="L240" s="167"/>
    </row>
    <row r="241" spans="1:12" s="4" customFormat="1" ht="32.25" customHeight="1">
      <c r="A241" s="135">
        <v>1</v>
      </c>
      <c r="B241" s="143" t="s">
        <v>367</v>
      </c>
      <c r="C241" s="135" t="s">
        <v>37</v>
      </c>
      <c r="D241" s="21"/>
      <c r="E241" s="137" t="s">
        <v>108</v>
      </c>
      <c r="F241" s="138"/>
      <c r="G241" s="237"/>
      <c r="H241" s="139" t="s">
        <v>368</v>
      </c>
      <c r="I241" s="141">
        <f>SUM(J241:L241)</f>
        <v>0</v>
      </c>
      <c r="J241" s="141"/>
      <c r="K241" s="141"/>
      <c r="L241" s="141"/>
    </row>
    <row r="242" spans="1:12" s="4" customFormat="1" ht="33.75" customHeight="1">
      <c r="A242" s="135">
        <v>1</v>
      </c>
      <c r="B242" s="134" t="s">
        <v>369</v>
      </c>
      <c r="C242" s="135" t="s">
        <v>37</v>
      </c>
      <c r="D242" s="21" t="s">
        <v>370</v>
      </c>
      <c r="E242" s="137" t="s">
        <v>108</v>
      </c>
      <c r="F242" s="138"/>
      <c r="G242" s="237">
        <v>7620302</v>
      </c>
      <c r="H242" s="139" t="s">
        <v>371</v>
      </c>
      <c r="I242" s="141">
        <f>SUM(J242:L242)</f>
        <v>3000</v>
      </c>
      <c r="J242" s="141">
        <v>3000</v>
      </c>
      <c r="K242" s="141"/>
      <c r="L242" s="141"/>
    </row>
    <row r="243" spans="1:12" s="4" customFormat="1">
      <c r="A243" s="145" t="s">
        <v>94</v>
      </c>
      <c r="B243" s="144" t="s">
        <v>456</v>
      </c>
      <c r="C243" s="145"/>
      <c r="D243" s="146"/>
      <c r="E243" s="147"/>
      <c r="F243" s="138"/>
      <c r="G243" s="237"/>
      <c r="H243" s="148"/>
      <c r="I243" s="149">
        <f>SUM(I244:I247)</f>
        <v>7000</v>
      </c>
      <c r="J243" s="149">
        <f>SUM(J244:J247)</f>
        <v>7000</v>
      </c>
      <c r="K243" s="149"/>
      <c r="L243" s="217"/>
    </row>
    <row r="244" spans="1:12" s="4" customFormat="1" ht="46.5" customHeight="1">
      <c r="A244" s="135">
        <v>1</v>
      </c>
      <c r="B244" s="143" t="s">
        <v>709</v>
      </c>
      <c r="C244" s="135" t="s">
        <v>72</v>
      </c>
      <c r="D244" s="135"/>
      <c r="E244" s="26" t="s">
        <v>108</v>
      </c>
      <c r="F244" s="160"/>
      <c r="G244" s="239"/>
      <c r="H244" s="139" t="s">
        <v>710</v>
      </c>
      <c r="I244" s="140">
        <f>SUM(J244:L244)</f>
        <v>3500</v>
      </c>
      <c r="J244" s="140">
        <v>3500</v>
      </c>
      <c r="K244" s="140"/>
      <c r="L244" s="140"/>
    </row>
    <row r="245" spans="1:12" s="4" customFormat="1" ht="36" customHeight="1">
      <c r="A245" s="135">
        <v>2</v>
      </c>
      <c r="B245" s="134" t="s">
        <v>711</v>
      </c>
      <c r="C245" s="135" t="s">
        <v>37</v>
      </c>
      <c r="D245" s="136"/>
      <c r="E245" s="137" t="s">
        <v>108</v>
      </c>
      <c r="F245" s="138"/>
      <c r="G245" s="237"/>
      <c r="H245" s="28" t="s">
        <v>712</v>
      </c>
      <c r="I245" s="141">
        <f>SUM(J245:L245)</f>
        <v>3500</v>
      </c>
      <c r="J245" s="141">
        <v>3500</v>
      </c>
      <c r="K245" s="141"/>
      <c r="L245" s="141"/>
    </row>
    <row r="246" spans="1:12" s="4" customFormat="1" ht="32.25" customHeight="1">
      <c r="A246" s="135">
        <v>2</v>
      </c>
      <c r="B246" s="134" t="s">
        <v>713</v>
      </c>
      <c r="C246" s="135" t="s">
        <v>37</v>
      </c>
      <c r="D246" s="136"/>
      <c r="E246" s="137" t="s">
        <v>108</v>
      </c>
      <c r="F246" s="138"/>
      <c r="G246" s="237"/>
      <c r="H246" s="139" t="s">
        <v>714</v>
      </c>
      <c r="I246" s="141">
        <f>SUM(J246:L246)</f>
        <v>0</v>
      </c>
      <c r="J246" s="141"/>
      <c r="K246" s="141"/>
      <c r="L246" s="141"/>
    </row>
    <row r="247" spans="1:12" s="4" customFormat="1" ht="31.5" customHeight="1">
      <c r="A247" s="135">
        <v>3</v>
      </c>
      <c r="B247" s="134" t="s">
        <v>715</v>
      </c>
      <c r="C247" s="135" t="s">
        <v>44</v>
      </c>
      <c r="D247" s="136"/>
      <c r="E247" s="137" t="s">
        <v>108</v>
      </c>
      <c r="F247" s="138"/>
      <c r="G247" s="237"/>
      <c r="H247" s="139" t="s">
        <v>716</v>
      </c>
      <c r="I247" s="141"/>
      <c r="J247" s="141"/>
      <c r="K247" s="141"/>
      <c r="L247" s="141"/>
    </row>
    <row r="248" spans="1:12" s="4" customFormat="1" ht="28.5">
      <c r="A248" s="216" t="s">
        <v>184</v>
      </c>
      <c r="B248" s="188" t="s">
        <v>185</v>
      </c>
      <c r="C248" s="175"/>
      <c r="D248" s="176"/>
      <c r="E248" s="177"/>
      <c r="F248" s="178" t="e">
        <f ca="1">F253+#REF!+F249</f>
        <v>#REF!</v>
      </c>
      <c r="G248" s="238"/>
      <c r="H248" s="139"/>
      <c r="I248" s="167">
        <f>I249+I253+I256</f>
        <v>0</v>
      </c>
      <c r="J248" s="167">
        <f>J249+J253+J256</f>
        <v>0</v>
      </c>
      <c r="K248" s="167">
        <f>K249+K253+K256</f>
        <v>0</v>
      </c>
      <c r="L248" s="167"/>
    </row>
    <row r="249" spans="1:12" s="4" customFormat="1">
      <c r="A249" s="216" t="s">
        <v>31</v>
      </c>
      <c r="B249" s="144" t="s">
        <v>462</v>
      </c>
      <c r="C249" s="175"/>
      <c r="D249" s="176"/>
      <c r="E249" s="177"/>
      <c r="F249" s="178">
        <f>SUM(F252:F252)</f>
        <v>185945</v>
      </c>
      <c r="G249" s="238"/>
      <c r="H249" s="139"/>
      <c r="I249" s="167">
        <f>SUM(I250:I252)</f>
        <v>0</v>
      </c>
      <c r="J249" s="167">
        <f>SUM(J250:J252)</f>
        <v>0</v>
      </c>
      <c r="K249" s="167">
        <f>SUM(K250:K252)</f>
        <v>0</v>
      </c>
      <c r="L249" s="167"/>
    </row>
    <row r="250" spans="1:12" s="4" customFormat="1" ht="32.25" customHeight="1">
      <c r="A250" s="135">
        <v>1</v>
      </c>
      <c r="B250" s="134" t="s">
        <v>717</v>
      </c>
      <c r="C250" s="135" t="s">
        <v>48</v>
      </c>
      <c r="D250" s="135" t="s">
        <v>718</v>
      </c>
      <c r="E250" s="26" t="s">
        <v>125</v>
      </c>
      <c r="F250" s="160">
        <v>6784</v>
      </c>
      <c r="G250" s="239"/>
      <c r="H250" s="139" t="s">
        <v>719</v>
      </c>
      <c r="I250" s="140">
        <f>SUM(J250:L250)</f>
        <v>0</v>
      </c>
      <c r="J250" s="140"/>
      <c r="K250" s="140"/>
      <c r="L250" s="140"/>
    </row>
    <row r="251" spans="1:12" s="4" customFormat="1" ht="33" customHeight="1">
      <c r="A251" s="135">
        <v>1</v>
      </c>
      <c r="B251" s="134" t="s">
        <v>372</v>
      </c>
      <c r="C251" s="135" t="s">
        <v>53</v>
      </c>
      <c r="D251" s="136"/>
      <c r="E251" s="137" t="s">
        <v>92</v>
      </c>
      <c r="F251" s="138"/>
      <c r="G251" s="237"/>
      <c r="H251" s="139" t="s">
        <v>231</v>
      </c>
      <c r="I251" s="141"/>
      <c r="J251" s="141"/>
      <c r="K251" s="141"/>
      <c r="L251" s="141"/>
    </row>
    <row r="252" spans="1:12" s="4" customFormat="1" ht="31.5" customHeight="1">
      <c r="A252" s="135">
        <v>2</v>
      </c>
      <c r="B252" s="134" t="s">
        <v>720</v>
      </c>
      <c r="C252" s="135" t="s">
        <v>48</v>
      </c>
      <c r="D252" s="136" t="s">
        <v>721</v>
      </c>
      <c r="E252" s="137" t="s">
        <v>28</v>
      </c>
      <c r="F252" s="138">
        <v>185945</v>
      </c>
      <c r="G252" s="237"/>
      <c r="H252" s="139" t="s">
        <v>722</v>
      </c>
      <c r="I252" s="141"/>
      <c r="J252" s="141"/>
      <c r="K252" s="141"/>
      <c r="L252" s="141"/>
    </row>
    <row r="253" spans="1:12" s="4" customFormat="1">
      <c r="A253" s="216" t="s">
        <v>43</v>
      </c>
      <c r="B253" s="144" t="s">
        <v>410</v>
      </c>
      <c r="C253" s="175"/>
      <c r="D253" s="176"/>
      <c r="E253" s="177"/>
      <c r="F253" s="189">
        <f ca="1">SUM(F250:F254)</f>
        <v>6784</v>
      </c>
      <c r="G253" s="238"/>
      <c r="H253" s="139"/>
      <c r="I253" s="167">
        <f>SUM(I254:I255)</f>
        <v>0</v>
      </c>
      <c r="J253" s="167">
        <f>SUM(J254:J255)</f>
        <v>0</v>
      </c>
      <c r="K253" s="167">
        <f>SUM(K254:K255)</f>
        <v>0</v>
      </c>
      <c r="L253" s="167"/>
    </row>
    <row r="254" spans="1:12" s="4" customFormat="1" ht="31.5" customHeight="1">
      <c r="A254" s="135">
        <v>2</v>
      </c>
      <c r="B254" s="134" t="s">
        <v>373</v>
      </c>
      <c r="C254" s="135" t="s">
        <v>37</v>
      </c>
      <c r="D254" s="135" t="s">
        <v>723</v>
      </c>
      <c r="E254" s="26" t="s">
        <v>105</v>
      </c>
      <c r="F254" s="175" t="s">
        <v>186</v>
      </c>
      <c r="G254" s="238"/>
      <c r="H254" s="139" t="s">
        <v>186</v>
      </c>
      <c r="I254" s="140"/>
      <c r="J254" s="140"/>
      <c r="K254" s="140"/>
      <c r="L254" s="140"/>
    </row>
    <row r="255" spans="1:12" s="4" customFormat="1" ht="44.25" customHeight="1">
      <c r="A255" s="135">
        <v>3</v>
      </c>
      <c r="B255" s="134" t="s">
        <v>724</v>
      </c>
      <c r="C255" s="135" t="s">
        <v>37</v>
      </c>
      <c r="D255" s="135"/>
      <c r="E255" s="26" t="s">
        <v>238</v>
      </c>
      <c r="F255" s="175"/>
      <c r="G255" s="238"/>
      <c r="H255" s="26" t="s">
        <v>725</v>
      </c>
      <c r="I255" s="140"/>
      <c r="J255" s="140"/>
      <c r="K255" s="140"/>
      <c r="L255" s="140"/>
    </row>
    <row r="256" spans="1:12" s="4" customFormat="1">
      <c r="A256" s="145" t="s">
        <v>94</v>
      </c>
      <c r="B256" s="144" t="s">
        <v>726</v>
      </c>
      <c r="C256" s="135"/>
      <c r="D256" s="135"/>
      <c r="E256" s="26"/>
      <c r="F256" s="175"/>
      <c r="G256" s="238"/>
      <c r="H256" s="139"/>
      <c r="I256" s="179">
        <f>I257</f>
        <v>0</v>
      </c>
      <c r="J256" s="179">
        <f>J257</f>
        <v>0</v>
      </c>
      <c r="K256" s="179">
        <f>K257</f>
        <v>0</v>
      </c>
      <c r="L256" s="179"/>
    </row>
    <row r="257" spans="1:12" s="4" customFormat="1" ht="34.5" customHeight="1">
      <c r="A257" s="135">
        <v>1</v>
      </c>
      <c r="B257" s="134" t="s">
        <v>727</v>
      </c>
      <c r="C257" s="135" t="s">
        <v>81</v>
      </c>
      <c r="D257" s="135" t="s">
        <v>728</v>
      </c>
      <c r="E257" s="26" t="s">
        <v>238</v>
      </c>
      <c r="F257" s="175"/>
      <c r="G257" s="238"/>
      <c r="H257" s="139" t="s">
        <v>729</v>
      </c>
      <c r="I257" s="140"/>
      <c r="J257" s="140"/>
      <c r="K257" s="140"/>
      <c r="L257" s="140"/>
    </row>
    <row r="258" spans="1:12" s="4" customFormat="1" ht="28.5">
      <c r="A258" s="155" t="s">
        <v>187</v>
      </c>
      <c r="B258" s="190" t="s">
        <v>374</v>
      </c>
      <c r="C258" s="135"/>
      <c r="D258" s="135"/>
      <c r="E258" s="26"/>
      <c r="F258" s="175"/>
      <c r="G258" s="238"/>
      <c r="H258" s="139"/>
      <c r="I258" s="179">
        <f>I259+I261+I275</f>
        <v>122000</v>
      </c>
      <c r="J258" s="179">
        <f>J259+J261+J275</f>
        <v>90500</v>
      </c>
      <c r="K258" s="179">
        <f>K259+K261+K275</f>
        <v>31500</v>
      </c>
      <c r="L258" s="179"/>
    </row>
    <row r="259" spans="1:12" s="4" customFormat="1">
      <c r="A259" s="155" t="s">
        <v>31</v>
      </c>
      <c r="B259" s="144" t="s">
        <v>462</v>
      </c>
      <c r="C259" s="145"/>
      <c r="D259" s="145"/>
      <c r="E259" s="155"/>
      <c r="F259" s="191"/>
      <c r="G259" s="238"/>
      <c r="H259" s="139"/>
      <c r="I259" s="179">
        <f>I260</f>
        <v>10000</v>
      </c>
      <c r="J259" s="179"/>
      <c r="K259" s="179">
        <f>K260</f>
        <v>10000</v>
      </c>
      <c r="L259" s="179"/>
    </row>
    <row r="260" spans="1:12" s="4" customFormat="1" ht="30" customHeight="1">
      <c r="A260" s="135"/>
      <c r="B260" s="143" t="s">
        <v>157</v>
      </c>
      <c r="C260" s="135" t="s">
        <v>48</v>
      </c>
      <c r="D260" s="135" t="s">
        <v>158</v>
      </c>
      <c r="E260" s="26" t="s">
        <v>61</v>
      </c>
      <c r="F260" s="160">
        <v>119223</v>
      </c>
      <c r="G260" s="239">
        <v>7379755</v>
      </c>
      <c r="H260" s="139" t="s">
        <v>159</v>
      </c>
      <c r="I260" s="140">
        <f t="shared" ref="I260:I266" si="7">SUM(J260:L260)</f>
        <v>10000</v>
      </c>
      <c r="J260" s="140"/>
      <c r="K260" s="140">
        <v>10000</v>
      </c>
      <c r="L260" s="140"/>
    </row>
    <row r="261" spans="1:12" s="4" customFormat="1" ht="18.75" customHeight="1">
      <c r="A261" s="145" t="s">
        <v>43</v>
      </c>
      <c r="B261" s="173" t="s">
        <v>434</v>
      </c>
      <c r="C261" s="145"/>
      <c r="D261" s="145"/>
      <c r="E261" s="155"/>
      <c r="F261" s="179"/>
      <c r="G261" s="239"/>
      <c r="H261" s="148"/>
      <c r="I261" s="168">
        <f>SUM(I262:I274)</f>
        <v>77000</v>
      </c>
      <c r="J261" s="168">
        <f>SUM(J262:J274)</f>
        <v>67500</v>
      </c>
      <c r="K261" s="168">
        <f>SUM(K262:K274)</f>
        <v>9500</v>
      </c>
      <c r="L261" s="168"/>
    </row>
    <row r="262" spans="1:12" s="4" customFormat="1" ht="33.75" customHeight="1">
      <c r="A262" s="135">
        <v>1</v>
      </c>
      <c r="B262" s="134" t="s">
        <v>117</v>
      </c>
      <c r="C262" s="135" t="s">
        <v>44</v>
      </c>
      <c r="D262" s="135" t="s">
        <v>118</v>
      </c>
      <c r="E262" s="26" t="s">
        <v>32</v>
      </c>
      <c r="F262" s="160">
        <v>236371</v>
      </c>
      <c r="G262" s="239">
        <v>7121701</v>
      </c>
      <c r="H262" s="139" t="s">
        <v>119</v>
      </c>
      <c r="I262" s="140">
        <f t="shared" si="7"/>
        <v>22500</v>
      </c>
      <c r="J262" s="161">
        <v>21000</v>
      </c>
      <c r="K262" s="161">
        <v>1500</v>
      </c>
      <c r="L262" s="161"/>
    </row>
    <row r="263" spans="1:12" s="4" customFormat="1" ht="33.75" customHeight="1">
      <c r="A263" s="135">
        <v>2</v>
      </c>
      <c r="B263" s="134" t="s">
        <v>121</v>
      </c>
      <c r="C263" s="135" t="s">
        <v>37</v>
      </c>
      <c r="D263" s="135" t="s">
        <v>122</v>
      </c>
      <c r="E263" s="26" t="s">
        <v>82</v>
      </c>
      <c r="F263" s="160">
        <v>44197</v>
      </c>
      <c r="G263" s="239">
        <v>7462788</v>
      </c>
      <c r="H263" s="139" t="s">
        <v>123</v>
      </c>
      <c r="I263" s="140">
        <f t="shared" si="7"/>
        <v>2500</v>
      </c>
      <c r="J263" s="161">
        <v>2500</v>
      </c>
      <c r="K263" s="161"/>
      <c r="L263" s="161"/>
    </row>
    <row r="264" spans="1:12" s="4" customFormat="1" ht="32.25" customHeight="1">
      <c r="A264" s="135">
        <v>4</v>
      </c>
      <c r="B264" s="134" t="s">
        <v>52</v>
      </c>
      <c r="C264" s="135" t="s">
        <v>53</v>
      </c>
      <c r="D264" s="135"/>
      <c r="E264" s="26" t="s">
        <v>54</v>
      </c>
      <c r="F264" s="160">
        <v>10420</v>
      </c>
      <c r="G264" s="239"/>
      <c r="H264" s="139" t="s">
        <v>55</v>
      </c>
      <c r="I264" s="140">
        <f t="shared" si="7"/>
        <v>0</v>
      </c>
      <c r="J264" s="161"/>
      <c r="K264" s="161"/>
      <c r="L264" s="161"/>
    </row>
    <row r="265" spans="1:12" s="4" customFormat="1" ht="50.25" customHeight="1">
      <c r="A265" s="135">
        <v>3</v>
      </c>
      <c r="B265" s="134" t="s">
        <v>89</v>
      </c>
      <c r="C265" s="135" t="s">
        <v>72</v>
      </c>
      <c r="D265" s="135" t="s">
        <v>730</v>
      </c>
      <c r="E265" s="26" t="s">
        <v>90</v>
      </c>
      <c r="F265" s="192">
        <v>199118</v>
      </c>
      <c r="G265" s="238">
        <v>7491404</v>
      </c>
      <c r="H265" s="139" t="s">
        <v>91</v>
      </c>
      <c r="I265" s="140">
        <f t="shared" si="7"/>
        <v>4000</v>
      </c>
      <c r="J265" s="140">
        <v>4000</v>
      </c>
      <c r="K265" s="140"/>
      <c r="L265" s="140"/>
    </row>
    <row r="266" spans="1:12" s="4" customFormat="1" ht="34.5" customHeight="1">
      <c r="A266" s="135">
        <v>4</v>
      </c>
      <c r="B266" s="134" t="s">
        <v>171</v>
      </c>
      <c r="C266" s="135" t="s">
        <v>37</v>
      </c>
      <c r="D266" s="135" t="s">
        <v>172</v>
      </c>
      <c r="E266" s="26" t="s">
        <v>92</v>
      </c>
      <c r="F266" s="160">
        <v>34993</v>
      </c>
      <c r="G266" s="239">
        <v>7268945</v>
      </c>
      <c r="H266" s="139" t="s">
        <v>378</v>
      </c>
      <c r="I266" s="140">
        <f t="shared" si="7"/>
        <v>8000</v>
      </c>
      <c r="J266" s="140"/>
      <c r="K266" s="140">
        <v>8000</v>
      </c>
      <c r="L266" s="140"/>
    </row>
    <row r="267" spans="1:12" s="4" customFormat="1" ht="60.75" customHeight="1">
      <c r="A267" s="135">
        <v>5</v>
      </c>
      <c r="B267" s="134" t="s">
        <v>107</v>
      </c>
      <c r="C267" s="135" t="s">
        <v>37</v>
      </c>
      <c r="D267" s="135" t="s">
        <v>375</v>
      </c>
      <c r="E267" s="137" t="s">
        <v>108</v>
      </c>
      <c r="F267" s="138"/>
      <c r="G267" s="237">
        <v>7436774</v>
      </c>
      <c r="H267" s="139" t="s">
        <v>731</v>
      </c>
      <c r="I267" s="141">
        <f>SUM(J267:L267)</f>
        <v>10000</v>
      </c>
      <c r="J267" s="141">
        <v>10000</v>
      </c>
      <c r="K267" s="141"/>
      <c r="L267" s="141"/>
    </row>
    <row r="268" spans="1:12" s="4" customFormat="1" ht="65.25" customHeight="1">
      <c r="A268" s="135">
        <v>6</v>
      </c>
      <c r="B268" s="134" t="s">
        <v>379</v>
      </c>
      <c r="C268" s="135" t="s">
        <v>380</v>
      </c>
      <c r="D268" s="136" t="s">
        <v>381</v>
      </c>
      <c r="E268" s="137" t="s">
        <v>108</v>
      </c>
      <c r="F268" s="138"/>
      <c r="G268" s="237">
        <v>7605503</v>
      </c>
      <c r="H268" s="139" t="s">
        <v>732</v>
      </c>
      <c r="I268" s="141">
        <f t="shared" ref="I268:I277" si="8">SUM(J268:L268)</f>
        <v>23000</v>
      </c>
      <c r="J268" s="193">
        <v>23000</v>
      </c>
      <c r="K268" s="141"/>
      <c r="L268" s="141"/>
    </row>
    <row r="269" spans="1:12" s="4" customFormat="1" ht="36.75" customHeight="1">
      <c r="A269" s="135">
        <v>3</v>
      </c>
      <c r="B269" s="134" t="s">
        <v>383</v>
      </c>
      <c r="C269" s="194" t="s">
        <v>37</v>
      </c>
      <c r="D269" s="135" t="s">
        <v>384</v>
      </c>
      <c r="E269" s="137" t="s">
        <v>108</v>
      </c>
      <c r="F269" s="153"/>
      <c r="G269" s="239"/>
      <c r="H269" s="139" t="s">
        <v>385</v>
      </c>
      <c r="I269" s="141">
        <f t="shared" si="8"/>
        <v>0</v>
      </c>
      <c r="J269" s="161"/>
      <c r="K269" s="161"/>
      <c r="L269" s="161"/>
    </row>
    <row r="270" spans="1:12" s="4" customFormat="1" ht="34.5" customHeight="1">
      <c r="A270" s="135">
        <v>4</v>
      </c>
      <c r="B270" s="134" t="s">
        <v>733</v>
      </c>
      <c r="C270" s="194" t="s">
        <v>37</v>
      </c>
      <c r="D270" s="135" t="s">
        <v>386</v>
      </c>
      <c r="E270" s="137" t="s">
        <v>108</v>
      </c>
      <c r="F270" s="153"/>
      <c r="G270" s="239"/>
      <c r="H270" s="139" t="s">
        <v>387</v>
      </c>
      <c r="I270" s="141">
        <f t="shared" si="8"/>
        <v>0</v>
      </c>
      <c r="J270" s="161"/>
      <c r="K270" s="161"/>
      <c r="L270" s="161"/>
    </row>
    <row r="271" spans="1:12" s="4" customFormat="1" ht="34.5" customHeight="1">
      <c r="A271" s="135">
        <v>5</v>
      </c>
      <c r="B271" s="134" t="s">
        <v>376</v>
      </c>
      <c r="C271" s="194" t="s">
        <v>392</v>
      </c>
      <c r="D271" s="136"/>
      <c r="E271" s="137" t="s">
        <v>108</v>
      </c>
      <c r="F271" s="138"/>
      <c r="G271" s="237"/>
      <c r="H271" s="139" t="s">
        <v>377</v>
      </c>
      <c r="I271" s="141">
        <f t="shared" si="8"/>
        <v>0</v>
      </c>
      <c r="J271" s="141"/>
      <c r="K271" s="141"/>
      <c r="L271" s="141"/>
    </row>
    <row r="272" spans="1:12" s="4" customFormat="1" ht="34.5" customHeight="1">
      <c r="A272" s="135">
        <v>6</v>
      </c>
      <c r="B272" s="134" t="s">
        <v>388</v>
      </c>
      <c r="C272" s="135" t="s">
        <v>129</v>
      </c>
      <c r="D272" s="21" t="s">
        <v>389</v>
      </c>
      <c r="E272" s="137" t="s">
        <v>108</v>
      </c>
      <c r="F272" s="138"/>
      <c r="G272" s="237"/>
      <c r="H272" s="139" t="s">
        <v>390</v>
      </c>
      <c r="I272" s="141">
        <f t="shared" si="8"/>
        <v>0</v>
      </c>
      <c r="J272" s="141"/>
      <c r="K272" s="141"/>
      <c r="L272" s="141"/>
    </row>
    <row r="273" spans="1:12" s="4" customFormat="1" ht="60">
      <c r="A273" s="135">
        <v>7</v>
      </c>
      <c r="B273" s="134" t="s">
        <v>734</v>
      </c>
      <c r="C273" s="135" t="s">
        <v>37</v>
      </c>
      <c r="D273" s="21"/>
      <c r="E273" s="137" t="s">
        <v>108</v>
      </c>
      <c r="F273" s="138"/>
      <c r="G273" s="237">
        <v>7588679</v>
      </c>
      <c r="H273" s="195" t="s">
        <v>735</v>
      </c>
      <c r="I273" s="141">
        <f t="shared" si="8"/>
        <v>7000</v>
      </c>
      <c r="J273" s="141">
        <v>7000</v>
      </c>
      <c r="K273" s="141"/>
      <c r="L273" s="141"/>
    </row>
    <row r="274" spans="1:12" s="4" customFormat="1" ht="31.5">
      <c r="A274" s="135">
        <v>8</v>
      </c>
      <c r="B274" s="134" t="s">
        <v>391</v>
      </c>
      <c r="C274" s="135" t="s">
        <v>392</v>
      </c>
      <c r="D274" s="21"/>
      <c r="E274" s="137" t="s">
        <v>108</v>
      </c>
      <c r="F274" s="138"/>
      <c r="G274" s="237"/>
      <c r="H274" s="139" t="s">
        <v>393</v>
      </c>
      <c r="I274" s="141">
        <f t="shared" si="8"/>
        <v>0</v>
      </c>
      <c r="J274" s="141"/>
      <c r="K274" s="141"/>
      <c r="L274" s="141"/>
    </row>
    <row r="275" spans="1:12" s="4" customFormat="1">
      <c r="A275" s="145" t="s">
        <v>94</v>
      </c>
      <c r="B275" s="144" t="s">
        <v>456</v>
      </c>
      <c r="C275" s="145"/>
      <c r="D275" s="196"/>
      <c r="E275" s="147"/>
      <c r="F275" s="138"/>
      <c r="G275" s="237"/>
      <c r="H275" s="148"/>
      <c r="I275" s="149">
        <f>I276+I277</f>
        <v>35000</v>
      </c>
      <c r="J275" s="149">
        <f>J276+J277</f>
        <v>23000</v>
      </c>
      <c r="K275" s="149">
        <f>K276+K277</f>
        <v>12000</v>
      </c>
      <c r="L275" s="149"/>
    </row>
    <row r="276" spans="1:12" s="4" customFormat="1" ht="78" customHeight="1">
      <c r="A276" s="135">
        <v>1</v>
      </c>
      <c r="B276" s="134" t="s">
        <v>736</v>
      </c>
      <c r="C276" s="135" t="s">
        <v>25</v>
      </c>
      <c r="D276" s="136" t="s">
        <v>737</v>
      </c>
      <c r="E276" s="137" t="s">
        <v>108</v>
      </c>
      <c r="F276" s="138"/>
      <c r="G276" s="237"/>
      <c r="H276" s="197" t="s">
        <v>738</v>
      </c>
      <c r="I276" s="141">
        <f t="shared" si="8"/>
        <v>5000</v>
      </c>
      <c r="J276" s="141">
        <v>3000</v>
      </c>
      <c r="K276" s="141">
        <v>2000</v>
      </c>
      <c r="L276" s="141"/>
    </row>
    <row r="277" spans="1:12" s="4" customFormat="1" ht="63">
      <c r="A277" s="135">
        <v>2</v>
      </c>
      <c r="B277" s="134" t="s">
        <v>739</v>
      </c>
      <c r="C277" s="135" t="s">
        <v>237</v>
      </c>
      <c r="D277" s="237" t="s">
        <v>740</v>
      </c>
      <c r="E277" s="137" t="s">
        <v>108</v>
      </c>
      <c r="F277" s="138"/>
      <c r="G277" s="237"/>
      <c r="H277" s="21" t="s">
        <v>423</v>
      </c>
      <c r="I277" s="141">
        <f t="shared" si="8"/>
        <v>30000</v>
      </c>
      <c r="J277" s="141">
        <v>20000</v>
      </c>
      <c r="K277" s="141">
        <v>10000</v>
      </c>
      <c r="L277" s="141"/>
    </row>
    <row r="278" spans="1:12" s="4" customFormat="1">
      <c r="A278" s="155" t="s">
        <v>191</v>
      </c>
      <c r="B278" s="190" t="s">
        <v>188</v>
      </c>
      <c r="C278" s="134"/>
      <c r="D278" s="135"/>
      <c r="E278" s="26"/>
      <c r="F278" s="198"/>
      <c r="G278" s="238"/>
      <c r="H278" s="139"/>
      <c r="I278" s="168">
        <f>I279+I295+I305+I375+I376</f>
        <v>44500</v>
      </c>
      <c r="J278" s="168">
        <f>J279+J295+J305+J375+J376</f>
        <v>3000</v>
      </c>
      <c r="K278" s="168">
        <f>K279+K295+K305+K375+K376</f>
        <v>26500</v>
      </c>
      <c r="L278" s="168">
        <f>L279+L295+L305+L375+L376</f>
        <v>15000</v>
      </c>
    </row>
    <row r="279" spans="1:12" s="4" customFormat="1">
      <c r="A279" s="201" t="s">
        <v>31</v>
      </c>
      <c r="B279" s="199" t="s">
        <v>189</v>
      </c>
      <c r="C279" s="199"/>
      <c r="D279" s="200"/>
      <c r="E279" s="201"/>
      <c r="F279" s="202"/>
      <c r="G279" s="244"/>
      <c r="H279" s="139"/>
      <c r="I279" s="203">
        <f>I280+I281</f>
        <v>3000</v>
      </c>
      <c r="J279" s="203">
        <f>J280+J281</f>
        <v>3000</v>
      </c>
      <c r="K279" s="203"/>
      <c r="L279" s="203"/>
    </row>
    <row r="280" spans="1:12" s="4" customFormat="1" ht="63">
      <c r="A280" s="201">
        <v>1</v>
      </c>
      <c r="B280" s="143" t="s">
        <v>741</v>
      </c>
      <c r="C280" s="204" t="s">
        <v>394</v>
      </c>
      <c r="D280" s="135" t="s">
        <v>395</v>
      </c>
      <c r="E280" s="137" t="s">
        <v>396</v>
      </c>
      <c r="F280" s="202"/>
      <c r="G280" s="244"/>
      <c r="H280" s="139" t="s">
        <v>397</v>
      </c>
      <c r="I280" s="203"/>
      <c r="J280" s="203"/>
      <c r="K280" s="203"/>
      <c r="L280" s="203"/>
    </row>
    <row r="281" spans="1:12" s="4" customFormat="1">
      <c r="A281" s="201"/>
      <c r="B281" s="199" t="s">
        <v>434</v>
      </c>
      <c r="C281" s="144"/>
      <c r="D281" s="145"/>
      <c r="E281" s="147"/>
      <c r="F281" s="202"/>
      <c r="G281" s="244"/>
      <c r="H281" s="26"/>
      <c r="I281" s="203">
        <f>J281+K281+L281</f>
        <v>3000</v>
      </c>
      <c r="J281" s="203">
        <v>3000</v>
      </c>
      <c r="K281" s="203"/>
      <c r="L281" s="203"/>
    </row>
    <row r="282" spans="1:12" s="4" customFormat="1" ht="78.75">
      <c r="A282" s="201"/>
      <c r="B282" s="205" t="s">
        <v>742</v>
      </c>
      <c r="C282" s="206" t="s">
        <v>743</v>
      </c>
      <c r="D282" s="135"/>
      <c r="E282" s="137" t="s">
        <v>359</v>
      </c>
      <c r="F282" s="202"/>
      <c r="G282" s="244"/>
      <c r="H282" s="26" t="s">
        <v>744</v>
      </c>
      <c r="I282" s="140">
        <f>J282+K282+L282</f>
        <v>3000</v>
      </c>
      <c r="J282" s="140">
        <v>3000</v>
      </c>
      <c r="K282" s="140"/>
      <c r="L282" s="140"/>
    </row>
    <row r="283" spans="1:12" s="4" customFormat="1" ht="47.25">
      <c r="A283" s="201"/>
      <c r="B283" s="205" t="s">
        <v>398</v>
      </c>
      <c r="C283" s="206" t="s">
        <v>53</v>
      </c>
      <c r="D283" s="200"/>
      <c r="E283" s="137" t="s">
        <v>359</v>
      </c>
      <c r="F283" s="202"/>
      <c r="G283" s="244"/>
      <c r="H283" s="26"/>
      <c r="I283" s="203"/>
      <c r="J283" s="203"/>
      <c r="K283" s="203"/>
      <c r="L283" s="203"/>
    </row>
    <row r="284" spans="1:12" s="4" customFormat="1" ht="47.25">
      <c r="A284" s="201"/>
      <c r="B284" s="205" t="s">
        <v>399</v>
      </c>
      <c r="C284" s="206" t="s">
        <v>81</v>
      </c>
      <c r="D284" s="200"/>
      <c r="E284" s="137" t="s">
        <v>359</v>
      </c>
      <c r="F284" s="202"/>
      <c r="G284" s="244"/>
      <c r="H284" s="26"/>
      <c r="I284" s="203"/>
      <c r="J284" s="203"/>
      <c r="K284" s="203"/>
      <c r="L284" s="203"/>
    </row>
    <row r="285" spans="1:12" s="4" customFormat="1" ht="47.25">
      <c r="A285" s="201"/>
      <c r="B285" s="205" t="s">
        <v>400</v>
      </c>
      <c r="C285" s="206" t="s">
        <v>37</v>
      </c>
      <c r="D285" s="200"/>
      <c r="E285" s="137" t="s">
        <v>359</v>
      </c>
      <c r="F285" s="202"/>
      <c r="G285" s="244"/>
      <c r="H285" s="26"/>
      <c r="I285" s="203"/>
      <c r="J285" s="203"/>
      <c r="K285" s="203"/>
      <c r="L285" s="203"/>
    </row>
    <row r="286" spans="1:12" s="4" customFormat="1" ht="47.25">
      <c r="A286" s="201"/>
      <c r="B286" s="205" t="s">
        <v>401</v>
      </c>
      <c r="C286" s="206" t="s">
        <v>87</v>
      </c>
      <c r="D286" s="200"/>
      <c r="E286" s="137" t="s">
        <v>359</v>
      </c>
      <c r="F286" s="202"/>
      <c r="G286" s="244"/>
      <c r="H286" s="26"/>
      <c r="I286" s="203"/>
      <c r="J286" s="203"/>
      <c r="K286" s="203"/>
      <c r="L286" s="203"/>
    </row>
    <row r="287" spans="1:12" s="4" customFormat="1" ht="47.25">
      <c r="A287" s="201"/>
      <c r="B287" s="205" t="s">
        <v>402</v>
      </c>
      <c r="C287" s="206" t="s">
        <v>72</v>
      </c>
      <c r="D287" s="200"/>
      <c r="E287" s="137" t="s">
        <v>359</v>
      </c>
      <c r="F287" s="202"/>
      <c r="G287" s="244"/>
      <c r="H287" s="26"/>
      <c r="I287" s="203"/>
      <c r="J287" s="203"/>
      <c r="K287" s="203"/>
      <c r="L287" s="203"/>
    </row>
    <row r="288" spans="1:12" s="4" customFormat="1">
      <c r="A288" s="201">
        <v>3</v>
      </c>
      <c r="B288" s="207" t="s">
        <v>745</v>
      </c>
      <c r="C288" s="199"/>
      <c r="D288" s="200"/>
      <c r="E288" s="208"/>
      <c r="F288" s="202"/>
      <c r="G288" s="244"/>
      <c r="H288" s="26"/>
      <c r="I288" s="203"/>
      <c r="J288" s="203"/>
      <c r="K288" s="203"/>
      <c r="L288" s="203"/>
    </row>
    <row r="289" spans="1:12" s="4" customFormat="1" ht="63">
      <c r="A289" s="201"/>
      <c r="B289" s="205" t="s">
        <v>746</v>
      </c>
      <c r="C289" s="206"/>
      <c r="D289" s="200"/>
      <c r="E289" s="137"/>
      <c r="F289" s="202"/>
      <c r="G289" s="244"/>
      <c r="H289" s="26"/>
      <c r="I289" s="203"/>
      <c r="J289" s="203"/>
      <c r="K289" s="203"/>
      <c r="L289" s="203"/>
    </row>
    <row r="290" spans="1:12" s="4" customFormat="1" ht="45">
      <c r="A290" s="201"/>
      <c r="B290" s="209" t="s">
        <v>747</v>
      </c>
      <c r="C290" s="206"/>
      <c r="D290" s="206"/>
      <c r="E290" s="210"/>
      <c r="F290" s="202"/>
      <c r="G290" s="244"/>
      <c r="H290" s="26"/>
      <c r="I290" s="203"/>
      <c r="J290" s="203"/>
      <c r="K290" s="203"/>
      <c r="L290" s="203"/>
    </row>
    <row r="291" spans="1:12" s="4" customFormat="1" ht="47.25">
      <c r="A291" s="201"/>
      <c r="B291" s="205" t="s">
        <v>748</v>
      </c>
      <c r="C291" s="206"/>
      <c r="D291" s="206"/>
      <c r="E291" s="210"/>
      <c r="F291" s="202"/>
      <c r="G291" s="244"/>
      <c r="H291" s="26"/>
      <c r="I291" s="203"/>
      <c r="J291" s="203"/>
      <c r="K291" s="203"/>
      <c r="L291" s="203"/>
    </row>
    <row r="292" spans="1:12" s="18" customFormat="1" ht="49.5" customHeight="1">
      <c r="A292" s="201"/>
      <c r="B292" s="205" t="s">
        <v>749</v>
      </c>
      <c r="C292" s="206"/>
      <c r="D292" s="206"/>
      <c r="E292" s="210"/>
      <c r="F292" s="202"/>
      <c r="G292" s="244"/>
      <c r="H292" s="26"/>
      <c r="I292" s="203"/>
      <c r="J292" s="203"/>
      <c r="K292" s="203"/>
      <c r="L292" s="203"/>
    </row>
    <row r="293" spans="1:12" s="4" customFormat="1" ht="47.25">
      <c r="A293" s="201"/>
      <c r="B293" s="205" t="s">
        <v>750</v>
      </c>
      <c r="C293" s="206"/>
      <c r="D293" s="206"/>
      <c r="E293" s="210"/>
      <c r="F293" s="202"/>
      <c r="G293" s="244"/>
      <c r="H293" s="26"/>
      <c r="I293" s="203"/>
      <c r="J293" s="203"/>
      <c r="K293" s="203"/>
      <c r="L293" s="203"/>
    </row>
    <row r="294" spans="1:12" s="4" customFormat="1" ht="47.25">
      <c r="A294" s="201"/>
      <c r="B294" s="205" t="s">
        <v>751</v>
      </c>
      <c r="C294" s="206"/>
      <c r="D294" s="206"/>
      <c r="E294" s="210"/>
      <c r="F294" s="202"/>
      <c r="G294" s="244"/>
      <c r="H294" s="26"/>
      <c r="I294" s="203"/>
      <c r="J294" s="203"/>
      <c r="K294" s="203"/>
      <c r="L294" s="203"/>
    </row>
    <row r="295" spans="1:12" s="4" customFormat="1" ht="16.5" customHeight="1">
      <c r="A295" s="201" t="s">
        <v>43</v>
      </c>
      <c r="B295" s="199" t="s">
        <v>752</v>
      </c>
      <c r="C295" s="199"/>
      <c r="D295" s="200"/>
      <c r="E295" s="201"/>
      <c r="F295" s="202"/>
      <c r="G295" s="244"/>
      <c r="H295" s="201"/>
      <c r="I295" s="203">
        <f>SUM(J295:L295)</f>
        <v>15000</v>
      </c>
      <c r="J295" s="203"/>
      <c r="K295" s="203"/>
      <c r="L295" s="203">
        <f>L296+L299</f>
        <v>15000</v>
      </c>
    </row>
    <row r="296" spans="1:12" s="4" customFormat="1" ht="32.25" customHeight="1">
      <c r="A296" s="201"/>
      <c r="B296" s="199" t="s">
        <v>753</v>
      </c>
      <c r="C296" s="199"/>
      <c r="D296" s="200"/>
      <c r="E296" s="201"/>
      <c r="F296" s="202"/>
      <c r="G296" s="244"/>
      <c r="H296" s="201"/>
      <c r="I296" s="203">
        <f>SUM(J296:L296)</f>
        <v>5000</v>
      </c>
      <c r="J296" s="203"/>
      <c r="K296" s="203"/>
      <c r="L296" s="203">
        <f>L297+L298</f>
        <v>5000</v>
      </c>
    </row>
    <row r="297" spans="1:12" s="4" customFormat="1" ht="32.25" customHeight="1">
      <c r="A297" s="135">
        <v>1</v>
      </c>
      <c r="B297" s="134" t="s">
        <v>754</v>
      </c>
      <c r="C297" s="135" t="s">
        <v>129</v>
      </c>
      <c r="D297" s="135" t="s">
        <v>755</v>
      </c>
      <c r="E297" s="137" t="s">
        <v>756</v>
      </c>
      <c r="F297" s="202"/>
      <c r="G297" s="244"/>
      <c r="H297" s="21" t="s">
        <v>757</v>
      </c>
      <c r="I297" s="140">
        <f>SUM(J297:L297)</f>
        <v>2000</v>
      </c>
      <c r="J297" s="203"/>
      <c r="K297" s="203"/>
      <c r="L297" s="140">
        <v>2000</v>
      </c>
    </row>
    <row r="298" spans="1:12" s="4" customFormat="1" ht="30">
      <c r="A298" s="135">
        <v>2</v>
      </c>
      <c r="B298" s="134" t="s">
        <v>758</v>
      </c>
      <c r="C298" s="135" t="s">
        <v>72</v>
      </c>
      <c r="D298" s="135" t="s">
        <v>759</v>
      </c>
      <c r="E298" s="137" t="s">
        <v>756</v>
      </c>
      <c r="F298" s="202"/>
      <c r="G298" s="244"/>
      <c r="H298" s="21" t="s">
        <v>760</v>
      </c>
      <c r="I298" s="140">
        <f>SUM(J298:L298)</f>
        <v>3000</v>
      </c>
      <c r="J298" s="203"/>
      <c r="K298" s="203"/>
      <c r="L298" s="140">
        <v>3000</v>
      </c>
    </row>
    <row r="299" spans="1:12" s="4" customFormat="1" ht="19.5" customHeight="1">
      <c r="A299" s="135"/>
      <c r="B299" s="199" t="s">
        <v>761</v>
      </c>
      <c r="C299" s="135"/>
      <c r="D299" s="135"/>
      <c r="E299" s="137"/>
      <c r="F299" s="202"/>
      <c r="G299" s="244"/>
      <c r="H299" s="201"/>
      <c r="I299" s="203">
        <f t="shared" ref="I299:I304" si="9">J299+K299+L299</f>
        <v>10000</v>
      </c>
      <c r="J299" s="203"/>
      <c r="K299" s="203"/>
      <c r="L299" s="203">
        <f>SUM(L300:L304)</f>
        <v>10000</v>
      </c>
    </row>
    <row r="300" spans="1:12" s="4" customFormat="1" ht="45" customHeight="1">
      <c r="A300" s="135">
        <v>1</v>
      </c>
      <c r="B300" s="134" t="s">
        <v>762</v>
      </c>
      <c r="C300" s="135" t="s">
        <v>129</v>
      </c>
      <c r="D300" s="135" t="s">
        <v>763</v>
      </c>
      <c r="E300" s="137" t="s">
        <v>764</v>
      </c>
      <c r="F300" s="21"/>
      <c r="G300" s="243"/>
      <c r="H300" s="21" t="s">
        <v>765</v>
      </c>
      <c r="I300" s="140">
        <f t="shared" si="9"/>
        <v>4000</v>
      </c>
      <c r="J300" s="203"/>
      <c r="K300" s="203"/>
      <c r="L300" s="140">
        <v>4000</v>
      </c>
    </row>
    <row r="301" spans="1:12" s="4" customFormat="1" ht="45.75" customHeight="1">
      <c r="A301" s="26">
        <v>2</v>
      </c>
      <c r="B301" s="134" t="s">
        <v>766</v>
      </c>
      <c r="C301" s="135" t="s">
        <v>25</v>
      </c>
      <c r="D301" s="135" t="s">
        <v>767</v>
      </c>
      <c r="E301" s="137" t="s">
        <v>764</v>
      </c>
      <c r="F301" s="21"/>
      <c r="G301" s="243"/>
      <c r="H301" s="21" t="s">
        <v>768</v>
      </c>
      <c r="I301" s="140">
        <f t="shared" si="9"/>
        <v>1500</v>
      </c>
      <c r="J301" s="203"/>
      <c r="K301" s="203"/>
      <c r="L301" s="140">
        <v>1500</v>
      </c>
    </row>
    <row r="302" spans="1:12" s="4" customFormat="1" ht="44.25" customHeight="1">
      <c r="A302" s="26">
        <v>3</v>
      </c>
      <c r="B302" s="134" t="s">
        <v>769</v>
      </c>
      <c r="C302" s="135" t="s">
        <v>25</v>
      </c>
      <c r="D302" s="135" t="s">
        <v>770</v>
      </c>
      <c r="E302" s="137" t="s">
        <v>764</v>
      </c>
      <c r="F302" s="21"/>
      <c r="G302" s="243"/>
      <c r="H302" s="21" t="s">
        <v>771</v>
      </c>
      <c r="I302" s="140">
        <f t="shared" si="9"/>
        <v>1500</v>
      </c>
      <c r="J302" s="203"/>
      <c r="K302" s="203"/>
      <c r="L302" s="140">
        <v>1500</v>
      </c>
    </row>
    <row r="303" spans="1:12" s="4" customFormat="1" ht="44.25" customHeight="1">
      <c r="A303" s="26">
        <v>4</v>
      </c>
      <c r="B303" s="134" t="s">
        <v>772</v>
      </c>
      <c r="C303" s="135" t="s">
        <v>75</v>
      </c>
      <c r="D303" s="135" t="s">
        <v>773</v>
      </c>
      <c r="E303" s="137" t="s">
        <v>764</v>
      </c>
      <c r="F303" s="21"/>
      <c r="G303" s="243"/>
      <c r="H303" s="21" t="s">
        <v>774</v>
      </c>
      <c r="I303" s="140">
        <f t="shared" si="9"/>
        <v>1500</v>
      </c>
      <c r="J303" s="203"/>
      <c r="K303" s="203"/>
      <c r="L303" s="140">
        <v>1500</v>
      </c>
    </row>
    <row r="304" spans="1:12" s="4" customFormat="1" ht="45.75" customHeight="1">
      <c r="A304" s="26">
        <v>5</v>
      </c>
      <c r="B304" s="134" t="s">
        <v>775</v>
      </c>
      <c r="C304" s="135" t="s">
        <v>75</v>
      </c>
      <c r="D304" s="135" t="s">
        <v>776</v>
      </c>
      <c r="E304" s="137" t="s">
        <v>764</v>
      </c>
      <c r="F304" s="21"/>
      <c r="G304" s="243"/>
      <c r="H304" s="21" t="s">
        <v>777</v>
      </c>
      <c r="I304" s="140">
        <f t="shared" si="9"/>
        <v>1500</v>
      </c>
      <c r="J304" s="203"/>
      <c r="K304" s="203"/>
      <c r="L304" s="140">
        <v>1500</v>
      </c>
    </row>
    <row r="305" spans="1:12" s="4" customFormat="1" ht="31.5">
      <c r="A305" s="200" t="s">
        <v>94</v>
      </c>
      <c r="B305" s="211" t="s">
        <v>778</v>
      </c>
      <c r="C305" s="201"/>
      <c r="D305" s="200"/>
      <c r="E305" s="201"/>
      <c r="F305" s="212"/>
      <c r="G305" s="245"/>
      <c r="H305" s="201"/>
      <c r="I305" s="203">
        <f>SUM(J306:L330)</f>
        <v>26500</v>
      </c>
      <c r="J305" s="203"/>
      <c r="K305" s="203">
        <f>SUM(K306:K330)</f>
        <v>26500</v>
      </c>
      <c r="L305" s="203"/>
    </row>
    <row r="306" spans="1:12" s="4" customFormat="1" ht="45.75" customHeight="1">
      <c r="A306" s="135">
        <v>1</v>
      </c>
      <c r="B306" s="213" t="s">
        <v>779</v>
      </c>
      <c r="C306" s="135" t="s">
        <v>72</v>
      </c>
      <c r="D306" s="26" t="s">
        <v>780</v>
      </c>
      <c r="E306" s="137" t="s">
        <v>781</v>
      </c>
      <c r="F306" s="212"/>
      <c r="G306" s="245"/>
      <c r="H306" s="21" t="s">
        <v>782</v>
      </c>
      <c r="I306" s="140">
        <f>J306+K306+L306</f>
        <v>2500</v>
      </c>
      <c r="J306" s="140"/>
      <c r="K306" s="140">
        <v>2500</v>
      </c>
      <c r="L306" s="140"/>
    </row>
    <row r="307" spans="1:12" s="4" customFormat="1" ht="45" customHeight="1">
      <c r="A307" s="135">
        <v>2</v>
      </c>
      <c r="B307" s="213" t="s">
        <v>783</v>
      </c>
      <c r="C307" s="135" t="s">
        <v>72</v>
      </c>
      <c r="D307" s="26" t="s">
        <v>784</v>
      </c>
      <c r="E307" s="137" t="s">
        <v>781</v>
      </c>
      <c r="F307" s="212"/>
      <c r="G307" s="245"/>
      <c r="H307" s="21" t="s">
        <v>785</v>
      </c>
      <c r="I307" s="140">
        <f t="shared" ref="I307:I330" si="10">J307+K307+L307</f>
        <v>1000</v>
      </c>
      <c r="J307" s="140"/>
      <c r="K307" s="140">
        <v>1000</v>
      </c>
      <c r="L307" s="140"/>
    </row>
    <row r="308" spans="1:12" s="4" customFormat="1" ht="45" customHeight="1">
      <c r="A308" s="135">
        <v>3</v>
      </c>
      <c r="B308" s="213" t="s">
        <v>786</v>
      </c>
      <c r="C308" s="135" t="s">
        <v>87</v>
      </c>
      <c r="D308" s="135" t="s">
        <v>787</v>
      </c>
      <c r="E308" s="137" t="s">
        <v>781</v>
      </c>
      <c r="F308" s="212"/>
      <c r="G308" s="245"/>
      <c r="H308" s="21" t="s">
        <v>788</v>
      </c>
      <c r="I308" s="140">
        <f t="shared" si="10"/>
        <v>1000</v>
      </c>
      <c r="J308" s="140"/>
      <c r="K308" s="140">
        <v>1000</v>
      </c>
      <c r="L308" s="140"/>
    </row>
    <row r="309" spans="1:12" s="4" customFormat="1" ht="50.25" customHeight="1">
      <c r="A309" s="135">
        <v>4</v>
      </c>
      <c r="B309" s="213" t="s">
        <v>789</v>
      </c>
      <c r="C309" s="135" t="s">
        <v>87</v>
      </c>
      <c r="D309" s="135" t="s">
        <v>790</v>
      </c>
      <c r="E309" s="137" t="s">
        <v>781</v>
      </c>
      <c r="F309" s="212"/>
      <c r="G309" s="245"/>
      <c r="H309" s="21" t="s">
        <v>791</v>
      </c>
      <c r="I309" s="140">
        <f t="shared" si="10"/>
        <v>1000</v>
      </c>
      <c r="J309" s="140"/>
      <c r="K309" s="140">
        <v>1000</v>
      </c>
      <c r="L309" s="140"/>
    </row>
    <row r="310" spans="1:12" s="2" customFormat="1" ht="45.75" customHeight="1">
      <c r="A310" s="135">
        <v>5</v>
      </c>
      <c r="B310" s="213" t="s">
        <v>792</v>
      </c>
      <c r="C310" s="135" t="s">
        <v>87</v>
      </c>
      <c r="D310" s="135" t="s">
        <v>793</v>
      </c>
      <c r="E310" s="137" t="s">
        <v>781</v>
      </c>
      <c r="F310" s="212"/>
      <c r="G310" s="245"/>
      <c r="H310" s="21" t="s">
        <v>794</v>
      </c>
      <c r="I310" s="140">
        <f t="shared" si="10"/>
        <v>1000</v>
      </c>
      <c r="J310" s="140"/>
      <c r="K310" s="140">
        <v>1000</v>
      </c>
      <c r="L310" s="140"/>
    </row>
    <row r="311" spans="1:12" s="2" customFormat="1" ht="48" customHeight="1">
      <c r="A311" s="135">
        <v>6</v>
      </c>
      <c r="B311" s="213" t="s">
        <v>795</v>
      </c>
      <c r="C311" s="135" t="s">
        <v>37</v>
      </c>
      <c r="D311" s="135" t="s">
        <v>796</v>
      </c>
      <c r="E311" s="137" t="s">
        <v>781</v>
      </c>
      <c r="F311" s="212"/>
      <c r="G311" s="245"/>
      <c r="H311" s="21" t="s">
        <v>797</v>
      </c>
      <c r="I311" s="140">
        <f t="shared" si="10"/>
        <v>1000</v>
      </c>
      <c r="J311" s="140"/>
      <c r="K311" s="140">
        <v>1000</v>
      </c>
      <c r="L311" s="140"/>
    </row>
    <row r="312" spans="1:12" s="4" customFormat="1" ht="48" customHeight="1">
      <c r="A312" s="135">
        <v>7</v>
      </c>
      <c r="B312" s="213" t="s">
        <v>798</v>
      </c>
      <c r="C312" s="135" t="s">
        <v>37</v>
      </c>
      <c r="D312" s="135" t="s">
        <v>796</v>
      </c>
      <c r="E312" s="137" t="s">
        <v>781</v>
      </c>
      <c r="F312" s="212"/>
      <c r="G312" s="245"/>
      <c r="H312" s="21" t="s">
        <v>799</v>
      </c>
      <c r="I312" s="140">
        <f t="shared" si="10"/>
        <v>1000</v>
      </c>
      <c r="J312" s="140"/>
      <c r="K312" s="140">
        <v>1000</v>
      </c>
      <c r="L312" s="140"/>
    </row>
    <row r="313" spans="1:12" s="4" customFormat="1" ht="46.5" customHeight="1">
      <c r="A313" s="135">
        <v>8</v>
      </c>
      <c r="B313" s="213" t="s">
        <v>800</v>
      </c>
      <c r="C313" s="135" t="s">
        <v>37</v>
      </c>
      <c r="D313" s="135" t="s">
        <v>801</v>
      </c>
      <c r="E313" s="137" t="s">
        <v>781</v>
      </c>
      <c r="F313" s="212"/>
      <c r="G313" s="245"/>
      <c r="H313" s="21" t="s">
        <v>802</v>
      </c>
      <c r="I313" s="140">
        <f t="shared" si="10"/>
        <v>1000</v>
      </c>
      <c r="J313" s="140"/>
      <c r="K313" s="140">
        <v>1000</v>
      </c>
      <c r="L313" s="140"/>
    </row>
    <row r="314" spans="1:12" s="4" customFormat="1" ht="47.25" customHeight="1">
      <c r="A314" s="135">
        <v>9</v>
      </c>
      <c r="B314" s="134" t="s">
        <v>803</v>
      </c>
      <c r="C314" s="135" t="s">
        <v>129</v>
      </c>
      <c r="D314" s="135" t="s">
        <v>804</v>
      </c>
      <c r="E314" s="137" t="s">
        <v>781</v>
      </c>
      <c r="F314" s="160"/>
      <c r="G314" s="239"/>
      <c r="H314" s="21" t="s">
        <v>805</v>
      </c>
      <c r="I314" s="140">
        <f t="shared" si="10"/>
        <v>1000</v>
      </c>
      <c r="J314" s="140"/>
      <c r="K314" s="140">
        <v>1000</v>
      </c>
      <c r="L314" s="140"/>
    </row>
    <row r="315" spans="1:12" s="4" customFormat="1" ht="47.25" customHeight="1">
      <c r="A315" s="135">
        <v>10</v>
      </c>
      <c r="B315" s="213" t="s">
        <v>806</v>
      </c>
      <c r="C315" s="135" t="s">
        <v>129</v>
      </c>
      <c r="D315" s="135" t="s">
        <v>807</v>
      </c>
      <c r="E315" s="137" t="s">
        <v>781</v>
      </c>
      <c r="F315" s="212"/>
      <c r="G315" s="245"/>
      <c r="H315" s="21" t="s">
        <v>808</v>
      </c>
      <c r="I315" s="140">
        <f t="shared" si="10"/>
        <v>1000</v>
      </c>
      <c r="J315" s="140"/>
      <c r="K315" s="140">
        <v>1000</v>
      </c>
      <c r="L315" s="140"/>
    </row>
    <row r="316" spans="1:12" s="4" customFormat="1" ht="45.75" customHeight="1">
      <c r="A316" s="135">
        <v>11</v>
      </c>
      <c r="B316" s="213" t="s">
        <v>809</v>
      </c>
      <c r="C316" s="135" t="s">
        <v>129</v>
      </c>
      <c r="D316" s="135" t="s">
        <v>810</v>
      </c>
      <c r="E316" s="137" t="s">
        <v>781</v>
      </c>
      <c r="F316" s="212"/>
      <c r="G316" s="245"/>
      <c r="H316" s="21" t="s">
        <v>811</v>
      </c>
      <c r="I316" s="140">
        <f t="shared" si="10"/>
        <v>1000</v>
      </c>
      <c r="J316" s="140"/>
      <c r="K316" s="140">
        <v>1000</v>
      </c>
      <c r="L316" s="140"/>
    </row>
    <row r="317" spans="1:12" s="4" customFormat="1" ht="49.5" customHeight="1">
      <c r="A317" s="135">
        <v>12</v>
      </c>
      <c r="B317" s="213" t="s">
        <v>812</v>
      </c>
      <c r="C317" s="135" t="s">
        <v>129</v>
      </c>
      <c r="D317" s="135" t="s">
        <v>813</v>
      </c>
      <c r="E317" s="137" t="s">
        <v>781</v>
      </c>
      <c r="F317" s="212"/>
      <c r="G317" s="245"/>
      <c r="H317" s="21" t="s">
        <v>814</v>
      </c>
      <c r="I317" s="140">
        <f t="shared" si="10"/>
        <v>1000</v>
      </c>
      <c r="J317" s="140"/>
      <c r="K317" s="140">
        <v>1000</v>
      </c>
      <c r="L317" s="140"/>
    </row>
    <row r="318" spans="1:12" s="4" customFormat="1" ht="48" customHeight="1">
      <c r="A318" s="135">
        <v>13</v>
      </c>
      <c r="B318" s="213" t="s">
        <v>815</v>
      </c>
      <c r="C318" s="135" t="s">
        <v>25</v>
      </c>
      <c r="D318" s="135" t="s">
        <v>816</v>
      </c>
      <c r="E318" s="137" t="s">
        <v>781</v>
      </c>
      <c r="F318" s="212"/>
      <c r="G318" s="245"/>
      <c r="H318" s="21" t="s">
        <v>817</v>
      </c>
      <c r="I318" s="140">
        <f t="shared" si="10"/>
        <v>1000</v>
      </c>
      <c r="J318" s="140"/>
      <c r="K318" s="140">
        <v>1000</v>
      </c>
      <c r="L318" s="140"/>
    </row>
    <row r="319" spans="1:12" s="4" customFormat="1" ht="45.75" customHeight="1">
      <c r="A319" s="135">
        <v>14</v>
      </c>
      <c r="B319" s="213" t="s">
        <v>818</v>
      </c>
      <c r="C319" s="135" t="s">
        <v>25</v>
      </c>
      <c r="D319" s="135" t="s">
        <v>816</v>
      </c>
      <c r="E319" s="137" t="s">
        <v>781</v>
      </c>
      <c r="F319" s="212"/>
      <c r="G319" s="245"/>
      <c r="H319" s="21" t="s">
        <v>819</v>
      </c>
      <c r="I319" s="140">
        <f t="shared" si="10"/>
        <v>1000</v>
      </c>
      <c r="J319" s="140"/>
      <c r="K319" s="140">
        <v>1000</v>
      </c>
      <c r="L319" s="140"/>
    </row>
    <row r="320" spans="1:12" s="4" customFormat="1" ht="46.5" customHeight="1">
      <c r="A320" s="135">
        <v>15</v>
      </c>
      <c r="B320" s="213" t="s">
        <v>820</v>
      </c>
      <c r="C320" s="135" t="s">
        <v>25</v>
      </c>
      <c r="D320" s="135" t="s">
        <v>816</v>
      </c>
      <c r="E320" s="137" t="s">
        <v>781</v>
      </c>
      <c r="F320" s="212"/>
      <c r="G320" s="245"/>
      <c r="H320" s="21" t="s">
        <v>821</v>
      </c>
      <c r="I320" s="140">
        <f t="shared" si="10"/>
        <v>1000</v>
      </c>
      <c r="J320" s="140"/>
      <c r="K320" s="140">
        <v>1000</v>
      </c>
      <c r="L320" s="140"/>
    </row>
    <row r="321" spans="1:12" s="4" customFormat="1" ht="48.75" customHeight="1">
      <c r="A321" s="135">
        <v>16</v>
      </c>
      <c r="B321" s="213" t="s">
        <v>822</v>
      </c>
      <c r="C321" s="135" t="s">
        <v>25</v>
      </c>
      <c r="D321" s="135" t="s">
        <v>823</v>
      </c>
      <c r="E321" s="137" t="s">
        <v>781</v>
      </c>
      <c r="F321" s="212"/>
      <c r="G321" s="245"/>
      <c r="H321" s="21" t="s">
        <v>824</v>
      </c>
      <c r="I321" s="140">
        <f t="shared" si="10"/>
        <v>1000</v>
      </c>
      <c r="J321" s="140"/>
      <c r="K321" s="140">
        <v>1000</v>
      </c>
      <c r="L321" s="140"/>
    </row>
    <row r="322" spans="1:12" s="4" customFormat="1" ht="35.25" customHeight="1">
      <c r="A322" s="135">
        <v>17</v>
      </c>
      <c r="B322" s="213" t="s">
        <v>825</v>
      </c>
      <c r="C322" s="135" t="s">
        <v>25</v>
      </c>
      <c r="D322" s="135" t="s">
        <v>826</v>
      </c>
      <c r="E322" s="137" t="s">
        <v>781</v>
      </c>
      <c r="F322" s="212"/>
      <c r="G322" s="245"/>
      <c r="H322" s="21" t="s">
        <v>827</v>
      </c>
      <c r="I322" s="140">
        <f t="shared" si="10"/>
        <v>1000</v>
      </c>
      <c r="J322" s="140"/>
      <c r="K322" s="140">
        <v>1000</v>
      </c>
      <c r="L322" s="140"/>
    </row>
    <row r="323" spans="1:12" ht="49.5" customHeight="1">
      <c r="A323" s="135">
        <v>18</v>
      </c>
      <c r="B323" s="213" t="s">
        <v>828</v>
      </c>
      <c r="C323" s="135" t="s">
        <v>53</v>
      </c>
      <c r="D323" s="135" t="s">
        <v>829</v>
      </c>
      <c r="E323" s="137" t="s">
        <v>781</v>
      </c>
      <c r="F323" s="212"/>
      <c r="G323" s="245"/>
      <c r="H323" s="21" t="s">
        <v>830</v>
      </c>
      <c r="I323" s="140">
        <f t="shared" si="10"/>
        <v>1000</v>
      </c>
      <c r="J323" s="140"/>
      <c r="K323" s="140">
        <v>1000</v>
      </c>
      <c r="L323" s="140"/>
    </row>
    <row r="324" spans="1:12" ht="46.5" customHeight="1">
      <c r="A324" s="135">
        <v>19</v>
      </c>
      <c r="B324" s="213" t="s">
        <v>831</v>
      </c>
      <c r="C324" s="135" t="s">
        <v>53</v>
      </c>
      <c r="D324" s="135" t="s">
        <v>832</v>
      </c>
      <c r="E324" s="137" t="s">
        <v>781</v>
      </c>
      <c r="F324" s="212"/>
      <c r="G324" s="245"/>
      <c r="H324" s="21" t="s">
        <v>833</v>
      </c>
      <c r="I324" s="140">
        <f t="shared" si="10"/>
        <v>1000</v>
      </c>
      <c r="J324" s="140"/>
      <c r="K324" s="140">
        <v>1000</v>
      </c>
      <c r="L324" s="140"/>
    </row>
    <row r="325" spans="1:12" s="4" customFormat="1" ht="46.5" customHeight="1">
      <c r="A325" s="135">
        <v>20</v>
      </c>
      <c r="B325" s="213" t="s">
        <v>834</v>
      </c>
      <c r="C325" s="135" t="s">
        <v>53</v>
      </c>
      <c r="D325" s="135" t="s">
        <v>832</v>
      </c>
      <c r="E325" s="137" t="s">
        <v>781</v>
      </c>
      <c r="F325" s="212"/>
      <c r="G325" s="245"/>
      <c r="H325" s="21" t="s">
        <v>835</v>
      </c>
      <c r="I325" s="140">
        <f t="shared" si="10"/>
        <v>1000</v>
      </c>
      <c r="J325" s="140"/>
      <c r="K325" s="140">
        <v>1000</v>
      </c>
      <c r="L325" s="140"/>
    </row>
    <row r="326" spans="1:12" s="4" customFormat="1" ht="32.25" customHeight="1">
      <c r="A326" s="135">
        <v>21</v>
      </c>
      <c r="B326" s="213" t="s">
        <v>836</v>
      </c>
      <c r="C326" s="135" t="s">
        <v>81</v>
      </c>
      <c r="D326" s="135" t="s">
        <v>837</v>
      </c>
      <c r="E326" s="137" t="s">
        <v>781</v>
      </c>
      <c r="F326" s="212"/>
      <c r="G326" s="245"/>
      <c r="H326" s="21" t="s">
        <v>838</v>
      </c>
      <c r="I326" s="140">
        <f t="shared" si="10"/>
        <v>1000</v>
      </c>
      <c r="J326" s="140"/>
      <c r="K326" s="140">
        <v>1000</v>
      </c>
      <c r="L326" s="140"/>
    </row>
    <row r="327" spans="1:12" s="18" customFormat="1" ht="31.5" customHeight="1">
      <c r="A327" s="135">
        <v>22</v>
      </c>
      <c r="B327" s="213" t="s">
        <v>839</v>
      </c>
      <c r="C327" s="135" t="s">
        <v>81</v>
      </c>
      <c r="D327" s="135" t="s">
        <v>840</v>
      </c>
      <c r="E327" s="137" t="s">
        <v>781</v>
      </c>
      <c r="F327" s="212"/>
      <c r="G327" s="245"/>
      <c r="H327" s="21" t="s">
        <v>841</v>
      </c>
      <c r="I327" s="140">
        <f t="shared" si="10"/>
        <v>1000</v>
      </c>
      <c r="J327" s="140"/>
      <c r="K327" s="140">
        <v>1000</v>
      </c>
      <c r="L327" s="140"/>
    </row>
    <row r="328" spans="1:12" s="4" customFormat="1" ht="32.25" customHeight="1">
      <c r="A328" s="135">
        <v>23</v>
      </c>
      <c r="B328" s="213" t="s">
        <v>842</v>
      </c>
      <c r="C328" s="135" t="s">
        <v>41</v>
      </c>
      <c r="D328" s="135" t="s">
        <v>843</v>
      </c>
      <c r="E328" s="137" t="s">
        <v>781</v>
      </c>
      <c r="F328" s="212"/>
      <c r="G328" s="245"/>
      <c r="H328" s="21" t="s">
        <v>844</v>
      </c>
      <c r="I328" s="140">
        <f t="shared" si="10"/>
        <v>1000</v>
      </c>
      <c r="J328" s="140"/>
      <c r="K328" s="140">
        <v>1000</v>
      </c>
      <c r="L328" s="140"/>
    </row>
    <row r="329" spans="1:12" s="4" customFormat="1" ht="45" customHeight="1">
      <c r="A329" s="135">
        <v>24</v>
      </c>
      <c r="B329" s="213" t="s">
        <v>845</v>
      </c>
      <c r="C329" s="135" t="s">
        <v>75</v>
      </c>
      <c r="D329" s="135" t="s">
        <v>846</v>
      </c>
      <c r="E329" s="137" t="s">
        <v>781</v>
      </c>
      <c r="F329" s="212"/>
      <c r="G329" s="245"/>
      <c r="H329" s="21" t="s">
        <v>847</v>
      </c>
      <c r="I329" s="140">
        <f t="shared" si="10"/>
        <v>1000</v>
      </c>
      <c r="J329" s="140"/>
      <c r="K329" s="140">
        <v>1000</v>
      </c>
      <c r="L329" s="140"/>
    </row>
    <row r="330" spans="1:12" ht="49.5" customHeight="1">
      <c r="A330" s="218">
        <v>25</v>
      </c>
      <c r="B330" s="219" t="s">
        <v>848</v>
      </c>
      <c r="C330" s="218" t="s">
        <v>75</v>
      </c>
      <c r="D330" s="218" t="s">
        <v>849</v>
      </c>
      <c r="E330" s="220" t="s">
        <v>781</v>
      </c>
      <c r="F330" s="248"/>
      <c r="G330" s="249"/>
      <c r="H330" s="221" t="s">
        <v>850</v>
      </c>
      <c r="I330" s="222">
        <f t="shared" si="10"/>
        <v>1000</v>
      </c>
      <c r="J330" s="222"/>
      <c r="K330" s="222">
        <v>1000</v>
      </c>
      <c r="L330" s="222"/>
    </row>
  </sheetData>
  <mergeCells count="15">
    <mergeCell ref="J1:L1"/>
    <mergeCell ref="J4:L4"/>
    <mergeCell ref="A2:L2"/>
    <mergeCell ref="A3:L3"/>
    <mergeCell ref="A5:A7"/>
    <mergeCell ref="B5:B7"/>
    <mergeCell ref="C5:C7"/>
    <mergeCell ref="D5:D7"/>
    <mergeCell ref="E5:E7"/>
    <mergeCell ref="G5:G7"/>
    <mergeCell ref="H5:H7"/>
    <mergeCell ref="I5:L5"/>
    <mergeCell ref="F6:F7"/>
    <mergeCell ref="I6:I7"/>
    <mergeCell ref="J6:L6"/>
  </mergeCells>
  <printOptions horizontalCentered="1"/>
  <pageMargins left="0.2" right="0.118110236220472" top="0.46" bottom="0.28999999999999998" header="0.5" footer="0.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DF18452-6A16-4321-98B5-B846C7C83B8C}"/>
</file>

<file path=customXml/itemProps2.xml><?xml version="1.0" encoding="utf-8"?>
<ds:datastoreItem xmlns:ds="http://schemas.openxmlformats.org/officeDocument/2006/customXml" ds:itemID="{ECFF5BDC-3F7E-4ECE-8A09-EA917B67CD00}"/>
</file>

<file path=customXml/itemProps3.xml><?xml version="1.0" encoding="utf-8"?>
<ds:datastoreItem xmlns:ds="http://schemas.openxmlformats.org/officeDocument/2006/customXml" ds:itemID="{E9A72154-A8D3-4393-9E12-E74A9CCD275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DT-2018-N-B58-TT343-33</vt:lpstr>
      <vt:lpstr>'DT-2018-N-B58-TT343-33'!Print_Titles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2020-06-10T09:37:15Z</dcterms:modified>
</cp:coreProperties>
</file>