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4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19\du toan\cong khai 2019\DT dc HDND QD 2019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P40" i="1"/>
  <c r="C40" i="1" s="1"/>
  <c r="Q39" i="1"/>
  <c r="C39" i="1" s="1"/>
  <c r="G38" i="1"/>
  <c r="C38" i="1" s="1"/>
  <c r="N37" i="1"/>
  <c r="C37" i="1" s="1"/>
  <c r="N36" i="1"/>
  <c r="C36" i="1" s="1"/>
  <c r="N35" i="1"/>
  <c r="C35" i="1" s="1"/>
  <c r="N34" i="1"/>
  <c r="C34" i="1" s="1"/>
  <c r="H33" i="1"/>
  <c r="C33" i="1" s="1"/>
  <c r="D32" i="1"/>
  <c r="C32" i="1" s="1"/>
  <c r="G31" i="1"/>
  <c r="C31" i="1" s="1"/>
  <c r="D30" i="1"/>
  <c r="C30" i="1" s="1"/>
  <c r="O29" i="1"/>
  <c r="N29" i="1"/>
  <c r="K29" i="1"/>
  <c r="D29" i="1"/>
  <c r="C29" i="1"/>
  <c r="K28" i="1"/>
  <c r="C28" i="1"/>
  <c r="K27" i="1"/>
  <c r="C27" i="1"/>
  <c r="N26" i="1"/>
  <c r="I26" i="1"/>
  <c r="G26" i="1"/>
  <c r="C26" i="1"/>
  <c r="K25" i="1"/>
  <c r="C25" i="1"/>
  <c r="L24" i="1"/>
  <c r="C24" i="1"/>
  <c r="N23" i="1"/>
  <c r="M23" i="1"/>
  <c r="K23" i="1"/>
  <c r="J23" i="1"/>
  <c r="C23" i="1" s="1"/>
  <c r="L22" i="1"/>
  <c r="K22" i="1"/>
  <c r="I22" i="1"/>
  <c r="I10" i="1" s="1"/>
  <c r="G22" i="1"/>
  <c r="K21" i="1"/>
  <c r="F21" i="1"/>
  <c r="F10" i="1" s="1"/>
  <c r="D21" i="1"/>
  <c r="N20" i="1"/>
  <c r="K20" i="1"/>
  <c r="C20" i="1" s="1"/>
  <c r="N19" i="1"/>
  <c r="C19" i="1" s="1"/>
  <c r="M18" i="1"/>
  <c r="M10" i="1" s="1"/>
  <c r="L18" i="1"/>
  <c r="D18" i="1"/>
  <c r="C18" i="1" s="1"/>
  <c r="N17" i="1"/>
  <c r="N10" i="1" s="1"/>
  <c r="L17" i="1"/>
  <c r="J17" i="1"/>
  <c r="I17" i="1"/>
  <c r="D17" i="1"/>
  <c r="C17" i="1" s="1"/>
  <c r="L16" i="1"/>
  <c r="J16" i="1"/>
  <c r="D16" i="1"/>
  <c r="C16" i="1" s="1"/>
  <c r="N15" i="1"/>
  <c r="L15" i="1"/>
  <c r="G15" i="1"/>
  <c r="C15" i="1" s="1"/>
  <c r="N14" i="1"/>
  <c r="M14" i="1"/>
  <c r="L14" i="1"/>
  <c r="C14" i="1" s="1"/>
  <c r="G14" i="1"/>
  <c r="L13" i="1"/>
  <c r="K13" i="1"/>
  <c r="C13" i="1" s="1"/>
  <c r="D13" i="1"/>
  <c r="L12" i="1"/>
  <c r="G12" i="1"/>
  <c r="C12" i="1" s="1"/>
  <c r="L11" i="1"/>
  <c r="L10" i="1" s="1"/>
  <c r="K11" i="1"/>
  <c r="D11" i="1"/>
  <c r="C11" i="1" s="1"/>
  <c r="P10" i="1"/>
  <c r="O10" i="1"/>
  <c r="K10" i="1"/>
  <c r="G10" i="1"/>
  <c r="E10" i="1"/>
  <c r="D10" i="1" l="1"/>
  <c r="H10" i="1"/>
  <c r="Q10" i="1"/>
  <c r="C21" i="1"/>
  <c r="C10" i="1" s="1"/>
  <c r="C22" i="1"/>
  <c r="J10" i="1"/>
</calcChain>
</file>

<file path=xl/sharedStrings.xml><?xml version="1.0" encoding="utf-8"?>
<sst xmlns="http://schemas.openxmlformats.org/spreadsheetml/2006/main" count="57" uniqueCount="55">
  <si>
    <t>UBND tỉnh Bắc Ninh</t>
  </si>
  <si>
    <t>Biểu số 52/CK-NSNN</t>
  </si>
  <si>
    <t>DỰ TOÁN CHI ĐẦU TƯ PHÁT TRIỂN CỦA NGÂN SÁCH CẤP TỈNH CHO TỪNG CƠ QUAN, TỔ CHỨC THEO LĨNH VỰC NĂM 2019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</si>
  <si>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</si>
  <si>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</si>
  <si>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</si>
  <si>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</si>
  <si>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</si>
  <si>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TRONG ĐÓ</t>
  </si>
  <si>
    <t xml:space="preserve">CHI GIÁO DỤC - ĐÀO TẠO VÀ DẠY NGHỀ </t>
  </si>
  <si>
    <t>CHI KHOA HỌC VÀ CÔNG NGHỆ</t>
  </si>
  <si>
    <t xml:space="preserve">CHI Y TẾ, DÂN SỐ VÀ GIA ĐÌNH </t>
  </si>
  <si>
    <t xml:space="preserve">CHI VĂN HÓA THÔNG TIN </t>
  </si>
  <si>
    <t xml:space="preserve">CHI PHÁT THANH, TRUYỀN HÌNH, THÔNG TẤN </t>
  </si>
  <si>
    <t xml:space="preserve">CHI THỂ DỤC THỂ THAO </t>
  </si>
  <si>
    <t xml:space="preserve">CHI BẢO VỆ MÔI TRƯỜNG </t>
  </si>
  <si>
    <t xml:space="preserve">CHI CÁC HOẠT ĐỘNG KINH TẾ </t>
  </si>
  <si>
    <t xml:space="preserve">CHI HOẠT ĐỘNG CỦA CƠ QUAN QUẢN LÝ ĐỊA PHƯƠNG, ĐẢNG, ĐOÀN THỂ </t>
  </si>
  <si>
    <t xml:space="preserve">CHI BẢO ĐẢM XÃ HỘI </t>
  </si>
  <si>
    <t>CHI AN NINH VÀ TRẬT TỰ XÃ HỘI (040)</t>
  </si>
  <si>
    <t>CHI QUỐC PHÒNG (010)</t>
  </si>
  <si>
    <t xml:space="preserve">CHI GIAO THÔNG </t>
  </si>
  <si>
    <t xml:space="preserve">CHI NÔNG NGHIỆP, LÂM NGHIỆP, THỦY LỢI, THỦY SẢN </t>
  </si>
  <si>
    <t>A</t>
  </si>
  <si>
    <t>B</t>
  </si>
  <si>
    <t>UBND thành phố Bắc Ninh</t>
  </si>
  <si>
    <t>UBND thị xã Từ Sơn</t>
  </si>
  <si>
    <t>UBND huyện Tiên Du</t>
  </si>
  <si>
    <t>UBND huyện Thuận Thành</t>
  </si>
  <si>
    <t>UBND huyện Yên Phong</t>
  </si>
  <si>
    <t>UBND huyện Quế Võ</t>
  </si>
  <si>
    <t>UBND huyện Gia Bình</t>
  </si>
  <si>
    <t>UBND huyện Lương Tài</t>
  </si>
  <si>
    <t>VP Ủy ban nhân dân tỉnh</t>
  </si>
  <si>
    <t>VP Tỉnh ủy</t>
  </si>
  <si>
    <t>Sở Xây dựng (Ban QLDA CT dân dụng  + Viện QH+TT kiểm định)</t>
  </si>
  <si>
    <t>Ban quản lý khu vực phát triển đô thị</t>
  </si>
  <si>
    <t>Sở Nông nghiệp và phát triển nông thôn</t>
  </si>
  <si>
    <t>Sở Giao thông vận tải</t>
  </si>
  <si>
    <t>Sở Tài nguyên và môi trường</t>
  </si>
  <si>
    <t>Sở Văn hóa thể thao và du lịch</t>
  </si>
  <si>
    <t>Sở Kế hoạch và Đầu tư</t>
  </si>
  <si>
    <t>Sở Công thương</t>
  </si>
  <si>
    <t>Sở Lao động thương bình và xã hội</t>
  </si>
  <si>
    <t>Sở Giáo dục và đào tạo</t>
  </si>
  <si>
    <t>Báo Bắc Ninh</t>
  </si>
  <si>
    <t>Trường Chính trị Nguyễn Văn Cừ</t>
  </si>
  <si>
    <t>Đài phát thanh và Truyền hình</t>
  </si>
  <si>
    <t>Hội người cao tuổi tỉnh Bắc Ninh</t>
  </si>
  <si>
    <t>Ủy ban mặt trận tổ quốc</t>
  </si>
  <si>
    <t>Ban quản lý an toàn thực phẩm tỉnh BN</t>
  </si>
  <si>
    <t xml:space="preserve">Ban quản lý các KCN </t>
  </si>
  <si>
    <t>Đoàn TNCS Hồ Chí Minh</t>
  </si>
  <si>
    <t>Bộ chỉ huy quân sự</t>
  </si>
  <si>
    <t>Công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</si>
</sst>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5" formatCode="_-* #,##0_-;\-* #,##0_-;_-* &quot;-&quot;??_-;_-@_-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165" fontId="3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 wrapText="1"/>
    </xf>
    <xf numFmtId="165" fontId="7" fillId="0" borderId="2" xfId="1" applyNumberFormat="1" applyFont="1" applyBorder="1" applyAlignment="1">
      <alignment horizontal="center" vertical="center" wrapText="1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4" xfId="1" applyNumberFormat="1" applyFont="1" applyBorder="1" applyAlignment="1">
      <alignment horizontal="center" vertical="center" wrapText="1"/>
    </xf>
    <xf numFmtId="165" fontId="7" fillId="0" borderId="5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7" fillId="0" borderId="6" xfId="1" applyNumberFormat="1" applyFont="1" applyBorder="1" applyAlignment="1">
      <alignment horizontal="center" vertical="center" wrapText="1"/>
    </xf>
    <xf numFmtId="165" fontId="7" fillId="0" borderId="7" xfId="1" applyNumberFormat="1" applyFont="1" applyBorder="1" applyAlignment="1">
      <alignment horizontal="center" vertical="center" wrapText="1"/>
    </xf>
    <xf numFmtId="165" fontId="7" fillId="0" borderId="8" xfId="1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 wrapText="1"/>
    </xf>
    <xf numFmtId="165" fontId="7" fillId="0" borderId="10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1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5" fontId="7" fillId="0" borderId="7" xfId="1" applyNumberFormat="1" applyFont="1" applyBorder="1" applyAlignment="1">
      <alignment horizontal="center" vertical="center" wrapText="1"/>
    </xf>
    <xf numFmtId="0" fontId="4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/>
    <xf numFmtId="0" fontId="8" fillId="0" borderId="0" xfId="0" applyFont="1"/>
    <xf numFmtId="0" fontId="3" fillId="0" borderId="9" xfId="0" applyFont="1" applyBorder="1" applyAlignment="1">
      <alignment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0" fontId="3" fillId="0" borderId="9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ang/Hoang-Tabmis/C&#225;c%20Q&#272;%20phi&#234;n%20DT%202019/Phi&#234;n%20DT%20Q&#272;%20734%20%20KH%20&#273;&#7847;u%20n&#259;m%20ng&#224;y%2010.12.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ng/Hoang-Tabmis/C&#225;c%20Q&#272;%20phi&#234;n%20DT%202019/Phi&#234;n%20DT%20Q&#272;%20734%20ngu&#7891;n%20l&#432;&#417;ng%20ng&#224;y%2010.12.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ang/Hoang-Tabmis/C&#225;c%20Q&#272;%20phi&#234;n%20DT%202019/Phi&#234;n%20DT%20Q&#272;%20734%20ngu&#7891;n%20t&#259;ng%20thu%20ti&#7871;t%20ki&#7879;m%20chi%20&#273;&#7847;u%20n&#259;m%20ng&#224;y%2010.12.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ang/Hoang-Tabmis/C&#225;c%20Q&#272;%20phi&#234;n%20DT%202019/Phi&#234;n%20DT%20Q&#272;%20734%20ngu&#7891;n%20x&#7893;%20s&#7889;%20ng&#224;y%2010.12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QĐ 734"/>
      <sheetName val="Rút Bộ chỉ huy"/>
      <sheetName val="Phân loại, khoản mục"/>
    </sheetNames>
    <sheetDataSet>
      <sheetData sheetId="0" refreshError="1"/>
      <sheetData sheetId="1" refreshError="1">
        <row r="9">
          <cell r="D9">
            <v>5000000000</v>
          </cell>
        </row>
        <row r="10">
          <cell r="D10">
            <v>2000000000</v>
          </cell>
        </row>
        <row r="12">
          <cell r="D12">
            <v>10000000000</v>
          </cell>
        </row>
        <row r="15">
          <cell r="D15">
            <v>12000000000</v>
          </cell>
        </row>
        <row r="18">
          <cell r="D18">
            <v>10000000000</v>
          </cell>
        </row>
        <row r="21">
          <cell r="D21">
            <v>3000000000</v>
          </cell>
        </row>
        <row r="23">
          <cell r="D23">
            <v>79000000000</v>
          </cell>
        </row>
        <row r="31">
          <cell r="D31">
            <v>5000000000</v>
          </cell>
        </row>
        <row r="32">
          <cell r="D32">
            <v>5000000000</v>
          </cell>
        </row>
        <row r="33">
          <cell r="D33">
            <v>22000000000</v>
          </cell>
        </row>
        <row r="34">
          <cell r="D34">
            <v>20000000000</v>
          </cell>
        </row>
        <row r="35">
          <cell r="D35">
            <v>15000000000</v>
          </cell>
        </row>
        <row r="39">
          <cell r="D39">
            <v>324500000000</v>
          </cell>
        </row>
        <row r="53">
          <cell r="D53">
            <v>5000000000</v>
          </cell>
        </row>
        <row r="56">
          <cell r="D56">
            <v>4000000000</v>
          </cell>
        </row>
        <row r="57">
          <cell r="D57">
            <v>10000000000</v>
          </cell>
        </row>
        <row r="58">
          <cell r="D58">
            <v>2000000000</v>
          </cell>
        </row>
        <row r="59">
          <cell r="D59">
            <v>9000000000</v>
          </cell>
        </row>
        <row r="60">
          <cell r="D60">
            <v>10000000000</v>
          </cell>
        </row>
        <row r="61">
          <cell r="D61">
            <v>11500000000</v>
          </cell>
        </row>
        <row r="62">
          <cell r="D62">
            <v>2500000000</v>
          </cell>
        </row>
        <row r="63">
          <cell r="D63">
            <v>67000000000</v>
          </cell>
        </row>
        <row r="69">
          <cell r="D69">
            <v>10000000000</v>
          </cell>
        </row>
        <row r="71">
          <cell r="D71">
            <v>77500000000</v>
          </cell>
        </row>
        <row r="78">
          <cell r="D78">
            <v>5000000000</v>
          </cell>
        </row>
        <row r="79">
          <cell r="D79">
            <v>20000000000</v>
          </cell>
        </row>
        <row r="80">
          <cell r="D80">
            <v>10000000000</v>
          </cell>
        </row>
        <row r="81">
          <cell r="D81">
            <v>10000000000</v>
          </cell>
        </row>
        <row r="82">
          <cell r="D82">
            <v>15000000000</v>
          </cell>
        </row>
        <row r="83">
          <cell r="D83">
            <v>20000000000</v>
          </cell>
        </row>
        <row r="84">
          <cell r="D84">
            <v>7000000000</v>
          </cell>
        </row>
        <row r="85">
          <cell r="D85">
            <v>16000000000</v>
          </cell>
        </row>
        <row r="86">
          <cell r="D86">
            <v>20000000000</v>
          </cell>
        </row>
        <row r="90">
          <cell r="D90">
            <v>15000000000</v>
          </cell>
        </row>
        <row r="91">
          <cell r="D91">
            <v>10000000000</v>
          </cell>
        </row>
        <row r="92">
          <cell r="D92">
            <v>13000000000</v>
          </cell>
        </row>
        <row r="93">
          <cell r="D93">
            <v>2000000000</v>
          </cell>
        </row>
        <row r="94">
          <cell r="D94">
            <v>2000000000</v>
          </cell>
        </row>
        <row r="95">
          <cell r="D95">
            <v>2000000000</v>
          </cell>
        </row>
        <row r="96">
          <cell r="D96">
            <v>10000000000</v>
          </cell>
        </row>
        <row r="97">
          <cell r="D97">
            <v>1000000000</v>
          </cell>
        </row>
        <row r="98">
          <cell r="D98">
            <v>1000000000</v>
          </cell>
        </row>
        <row r="99">
          <cell r="D99">
            <v>3000000000</v>
          </cell>
        </row>
        <row r="100">
          <cell r="D100">
            <v>22000000000</v>
          </cell>
        </row>
        <row r="104">
          <cell r="D104">
            <v>79500000000</v>
          </cell>
        </row>
        <row r="111">
          <cell r="D111">
            <v>10000000000</v>
          </cell>
        </row>
        <row r="113">
          <cell r="D113">
            <v>8000000000</v>
          </cell>
        </row>
        <row r="116">
          <cell r="D116">
            <v>5000000000</v>
          </cell>
        </row>
        <row r="119">
          <cell r="D119">
            <v>5000000000</v>
          </cell>
        </row>
        <row r="121">
          <cell r="D121">
            <v>46000000000</v>
          </cell>
        </row>
        <row r="131">
          <cell r="D131">
            <v>50000000000</v>
          </cell>
        </row>
        <row r="134">
          <cell r="D134">
            <v>10000000000</v>
          </cell>
        </row>
        <row r="136">
          <cell r="D136">
            <v>35000000000</v>
          </cell>
        </row>
        <row r="139">
          <cell r="D139">
            <v>49000000000</v>
          </cell>
        </row>
        <row r="147">
          <cell r="D147">
            <v>5000000000</v>
          </cell>
        </row>
        <row r="149">
          <cell r="D149">
            <v>25000000000</v>
          </cell>
        </row>
        <row r="152">
          <cell r="D152">
            <v>12000000000</v>
          </cell>
        </row>
        <row r="154">
          <cell r="D154">
            <v>8000000000</v>
          </cell>
        </row>
        <row r="156">
          <cell r="D156">
            <v>30000000000</v>
          </cell>
        </row>
        <row r="158">
          <cell r="D158">
            <v>20000000000</v>
          </cell>
        </row>
        <row r="161">
          <cell r="D161">
            <v>13500000000</v>
          </cell>
        </row>
        <row r="170">
          <cell r="D170">
            <v>33000000000</v>
          </cell>
        </row>
        <row r="175">
          <cell r="D175">
            <v>22000000000</v>
          </cell>
        </row>
        <row r="179">
          <cell r="D179">
            <v>5000000000</v>
          </cell>
        </row>
        <row r="182">
          <cell r="D182">
            <v>5000000000</v>
          </cell>
        </row>
        <row r="184">
          <cell r="D184">
            <v>3000000000</v>
          </cell>
        </row>
        <row r="186">
          <cell r="D186">
            <v>2000000000</v>
          </cell>
        </row>
        <row r="189">
          <cell r="D189">
            <v>10000000000</v>
          </cell>
        </row>
        <row r="190">
          <cell r="D190">
            <v>5000000000</v>
          </cell>
        </row>
        <row r="191">
          <cell r="D191">
            <v>12000000000</v>
          </cell>
        </row>
        <row r="193">
          <cell r="D193">
            <v>5000000000</v>
          </cell>
        </row>
        <row r="195">
          <cell r="D195">
            <v>3500000000</v>
          </cell>
        </row>
        <row r="197">
          <cell r="D197">
            <v>5000000000</v>
          </cell>
        </row>
        <row r="199">
          <cell r="D199">
            <v>40000000000</v>
          </cell>
        </row>
        <row r="202">
          <cell r="D202">
            <v>5000000000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Nguồn lương"/>
      <sheetName val="điều chuyển trưởng y"/>
    </sheetNames>
    <sheetDataSet>
      <sheetData sheetId="0" refreshError="1"/>
      <sheetData sheetId="1" refreshError="1">
        <row r="8">
          <cell r="D8">
            <v>30000000000</v>
          </cell>
        </row>
        <row r="9">
          <cell r="D9">
            <v>5000000000</v>
          </cell>
        </row>
        <row r="11">
          <cell r="D11">
            <v>5000000000</v>
          </cell>
        </row>
        <row r="13">
          <cell r="D13">
            <v>50000000000</v>
          </cell>
        </row>
        <row r="18">
          <cell r="D18">
            <v>45000000000</v>
          </cell>
        </row>
        <row r="24">
          <cell r="D24">
            <v>5000000000</v>
          </cell>
        </row>
        <row r="25">
          <cell r="D25">
            <v>15000000000</v>
          </cell>
        </row>
        <row r="26">
          <cell r="D26">
            <v>5000000000</v>
          </cell>
        </row>
        <row r="27">
          <cell r="D27">
            <v>10000000000</v>
          </cell>
        </row>
        <row r="28">
          <cell r="D28">
            <v>3000000000</v>
          </cell>
        </row>
        <row r="30">
          <cell r="D30">
            <v>5000000000</v>
          </cell>
        </row>
        <row r="31">
          <cell r="D31">
            <v>28000000000</v>
          </cell>
        </row>
        <row r="35">
          <cell r="D35">
            <v>105000000000</v>
          </cell>
        </row>
        <row r="43">
          <cell r="D43">
            <v>20000000000</v>
          </cell>
        </row>
        <row r="44">
          <cell r="D44">
            <v>20000000000</v>
          </cell>
        </row>
        <row r="46">
          <cell r="D46">
            <v>5000000000</v>
          </cell>
        </row>
        <row r="47">
          <cell r="D47">
            <v>5000000000</v>
          </cell>
        </row>
        <row r="48">
          <cell r="D48">
            <v>5000000000</v>
          </cell>
        </row>
        <row r="50">
          <cell r="D50">
            <v>5000000000</v>
          </cell>
        </row>
        <row r="52">
          <cell r="D52">
            <v>5000000000</v>
          </cell>
        </row>
        <row r="53">
          <cell r="D53">
            <v>5000000000</v>
          </cell>
        </row>
        <row r="54">
          <cell r="D54">
            <v>5000000000</v>
          </cell>
        </row>
        <row r="55">
          <cell r="D55">
            <v>10000000000</v>
          </cell>
        </row>
        <row r="56">
          <cell r="D56">
            <v>20000000000</v>
          </cell>
        </row>
        <row r="60">
          <cell r="D60">
            <v>8000000000</v>
          </cell>
        </row>
        <row r="63">
          <cell r="D63">
            <v>5000000000</v>
          </cell>
        </row>
        <row r="64">
          <cell r="D64">
            <v>15000000000</v>
          </cell>
        </row>
        <row r="65">
          <cell r="D65">
            <v>10000000000</v>
          </cell>
        </row>
        <row r="67">
          <cell r="D67">
            <v>5000000000</v>
          </cell>
        </row>
        <row r="68">
          <cell r="D68">
            <v>3000000000</v>
          </cell>
        </row>
        <row r="69">
          <cell r="D69">
            <v>15000000000</v>
          </cell>
        </row>
        <row r="70">
          <cell r="D70">
            <v>15000000000</v>
          </cell>
        </row>
        <row r="71">
          <cell r="D71">
            <v>5000000000</v>
          </cell>
        </row>
        <row r="72">
          <cell r="D72">
            <v>2000000000</v>
          </cell>
        </row>
        <row r="73">
          <cell r="D73">
            <v>20000000000</v>
          </cell>
        </row>
        <row r="76">
          <cell r="D76">
            <v>5000000000</v>
          </cell>
        </row>
        <row r="78">
          <cell r="D78">
            <v>10000000000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QĐ 734 (các DA đã nhập)"/>
      <sheetName val="Phân loại, khoản mục"/>
      <sheetName val="QĐ 734"/>
    </sheetNames>
    <sheetDataSet>
      <sheetData sheetId="0" refreshError="1"/>
      <sheetData sheetId="1" refreshError="1">
        <row r="8">
          <cell r="D8">
            <v>18000000000</v>
          </cell>
        </row>
        <row r="11">
          <cell r="D11">
            <v>24500000000</v>
          </cell>
        </row>
        <row r="19">
          <cell r="D19">
            <v>10000000000</v>
          </cell>
        </row>
        <row r="23">
          <cell r="D23">
            <v>25000000000</v>
          </cell>
        </row>
        <row r="25">
          <cell r="D25">
            <v>190000000000</v>
          </cell>
        </row>
        <row r="31">
          <cell r="D31">
            <v>7500000000</v>
          </cell>
        </row>
        <row r="33">
          <cell r="D33">
            <v>24000000000</v>
          </cell>
        </row>
        <row r="37">
          <cell r="D37">
            <v>12000000000</v>
          </cell>
        </row>
        <row r="39">
          <cell r="D39">
            <v>38000000000</v>
          </cell>
        </row>
        <row r="42">
          <cell r="D42">
            <v>30000000000</v>
          </cell>
        </row>
        <row r="44">
          <cell r="D44">
            <v>2500000000</v>
          </cell>
        </row>
        <row r="46">
          <cell r="D46">
            <v>18000000000</v>
          </cell>
        </row>
        <row r="48">
          <cell r="D48">
            <v>20000000000</v>
          </cell>
        </row>
        <row r="51">
          <cell r="D51">
            <v>3000000000</v>
          </cell>
        </row>
        <row r="53">
          <cell r="D53">
            <v>15000000000</v>
          </cell>
        </row>
        <row r="56">
          <cell r="D56">
            <v>5000000000</v>
          </cell>
        </row>
        <row r="59">
          <cell r="D59">
            <v>16000000000</v>
          </cell>
        </row>
        <row r="62">
          <cell r="D62">
            <v>2500000000</v>
          </cell>
        </row>
        <row r="64">
          <cell r="D64">
            <v>30000000000</v>
          </cell>
        </row>
        <row r="69">
          <cell r="D69">
            <v>10000000000</v>
          </cell>
        </row>
        <row r="71">
          <cell r="D71">
            <v>5000000000</v>
          </cell>
        </row>
        <row r="73">
          <cell r="D73">
            <v>12000000000</v>
          </cell>
        </row>
        <row r="75">
          <cell r="D75">
            <v>12000000000</v>
          </cell>
        </row>
        <row r="77">
          <cell r="D77">
            <v>5000000000</v>
          </cell>
        </row>
        <row r="80">
          <cell r="D80">
            <v>8000000000</v>
          </cell>
        </row>
        <row r="83">
          <cell r="D83">
            <v>2000000000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85"/>
      <sheetName val="Sheet1"/>
    </sheetNames>
    <sheetDataSet>
      <sheetData sheetId="0" refreshError="1">
        <row r="9">
          <cell r="D9">
            <v>14000000000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sqref="A1:XFD1048576"/>
    </sheetView>
  </sheetViews>
  <sheetFormatPr defaultRowHeight="15" x14ac:dyDescent="0.25"/>
  <cols>
    <col min="1" max="1" width="4.28515625" style="4" customWidth="1"/>
    <col min="2" max="2" width="19.28515625" style="4" customWidth="1"/>
    <col min="3" max="3" width="10" style="2" customWidth="1"/>
    <col min="4" max="4" width="10.140625" style="2" customWidth="1"/>
    <col min="5" max="6" width="7.7109375" style="2" customWidth="1"/>
    <col min="7" max="7" width="8.42578125" style="2" customWidth="1"/>
    <col min="8" max="8" width="10.5703125" style="2" customWidth="1"/>
    <col min="9" max="9" width="7.42578125" style="2" customWidth="1"/>
    <col min="10" max="10" width="8.7109375" style="2" customWidth="1"/>
    <col min="11" max="11" width="8" style="2" customWidth="1"/>
    <col min="12" max="12" width="9.7109375" style="2" customWidth="1"/>
    <col min="13" max="13" width="12.85546875" style="2" customWidth="1"/>
    <col min="14" max="14" width="11" style="2" customWidth="1"/>
    <col min="15" max="15" width="9.28515625" style="2" customWidth="1"/>
    <col min="16" max="16" width="10.85546875" style="4" hidden="1" customWidth="1"/>
    <col min="17" max="17" width="7.7109375" style="4" hidden="1" customWidth="1"/>
    <col min="18" max="16384" width="9.140625" style="4"/>
  </cols>
  <sheetData>
    <row r="1" spans="1:17" ht="24" customHeight="1" x14ac:dyDescent="0.25">
      <c r="A1" s="1" t="s">
        <v>0</v>
      </c>
      <c r="B1" s="1"/>
      <c r="C1" s="1"/>
      <c r="M1" s="3" t="s">
        <v>1</v>
      </c>
      <c r="N1" s="3"/>
      <c r="O1" s="3"/>
      <c r="P1" s="3"/>
      <c r="Q1" s="3"/>
    </row>
    <row r="2" spans="1:17" x14ac:dyDescent="0.25">
      <c r="A2" s="5"/>
    </row>
    <row r="3" spans="1:17" ht="24.75" customHeight="1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24.75" customHeight="1" x14ac:dyDescent="0.25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6.25" customHeight="1" x14ac:dyDescent="0.25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" customHeight="1" x14ac:dyDescent="0.25">
      <c r="A6" s="9" t="s">
        <v>5</v>
      </c>
      <c r="B6" s="9" t="s">
        <v>6</v>
      </c>
      <c r="C6" s="10" t="s">
        <v>7</v>
      </c>
      <c r="D6" s="11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</row>
    <row r="7" spans="1:17" ht="24.75" customHeight="1" x14ac:dyDescent="0.25">
      <c r="A7" s="14"/>
      <c r="B7" s="14"/>
      <c r="C7" s="15"/>
      <c r="D7" s="16" t="s">
        <v>9</v>
      </c>
      <c r="E7" s="16" t="s">
        <v>10</v>
      </c>
      <c r="F7" s="16" t="s">
        <v>11</v>
      </c>
      <c r="G7" s="16" t="s">
        <v>12</v>
      </c>
      <c r="H7" s="16" t="s">
        <v>13</v>
      </c>
      <c r="I7" s="16" t="s">
        <v>14</v>
      </c>
      <c r="J7" s="16" t="s">
        <v>15</v>
      </c>
      <c r="K7" s="16" t="s">
        <v>16</v>
      </c>
      <c r="L7" s="17" t="s">
        <v>8</v>
      </c>
      <c r="M7" s="17"/>
      <c r="N7" s="16" t="s">
        <v>17</v>
      </c>
      <c r="O7" s="16" t="s">
        <v>18</v>
      </c>
      <c r="P7" s="16" t="s">
        <v>19</v>
      </c>
      <c r="Q7" s="16" t="s">
        <v>20</v>
      </c>
    </row>
    <row r="8" spans="1:17" ht="143.25" customHeight="1" x14ac:dyDescent="0.25">
      <c r="A8" s="18"/>
      <c r="B8" s="18"/>
      <c r="C8" s="19"/>
      <c r="D8" s="19"/>
      <c r="E8" s="19"/>
      <c r="F8" s="19"/>
      <c r="G8" s="19"/>
      <c r="H8" s="19"/>
      <c r="I8" s="19"/>
      <c r="J8" s="19"/>
      <c r="K8" s="19"/>
      <c r="L8" s="20" t="s">
        <v>21</v>
      </c>
      <c r="M8" s="20" t="s">
        <v>22</v>
      </c>
      <c r="N8" s="19"/>
      <c r="O8" s="19"/>
      <c r="P8" s="19"/>
      <c r="Q8" s="19"/>
    </row>
    <row r="9" spans="1:17" x14ac:dyDescent="0.25">
      <c r="A9" s="21" t="s">
        <v>23</v>
      </c>
      <c r="B9" s="21" t="s">
        <v>24</v>
      </c>
      <c r="C9" s="22">
        <v>1</v>
      </c>
      <c r="D9" s="22">
        <v>2</v>
      </c>
      <c r="E9" s="22">
        <v>3</v>
      </c>
      <c r="F9" s="22">
        <v>4</v>
      </c>
      <c r="G9" s="22">
        <v>5</v>
      </c>
      <c r="H9" s="22">
        <v>6</v>
      </c>
      <c r="I9" s="22">
        <v>7</v>
      </c>
      <c r="J9" s="22">
        <v>8</v>
      </c>
      <c r="K9" s="22">
        <v>9</v>
      </c>
      <c r="L9" s="22">
        <v>10</v>
      </c>
      <c r="M9" s="22">
        <v>11</v>
      </c>
      <c r="N9" s="22">
        <v>12</v>
      </c>
      <c r="O9" s="22">
        <v>13</v>
      </c>
      <c r="P9" s="22">
        <v>14</v>
      </c>
      <c r="Q9" s="22">
        <v>15</v>
      </c>
    </row>
    <row r="10" spans="1:17" s="25" customFormat="1" ht="19.5" customHeight="1" x14ac:dyDescent="0.2">
      <c r="A10" s="23"/>
      <c r="B10" s="23" t="s">
        <v>7</v>
      </c>
      <c r="C10" s="24">
        <f>SUM(C11:C40)</f>
        <v>2584500</v>
      </c>
      <c r="D10" s="24">
        <f t="shared" ref="D10:Q10" si="0">SUM(D11:D41)</f>
        <v>275000</v>
      </c>
      <c r="E10" s="24">
        <f t="shared" si="0"/>
        <v>0</v>
      </c>
      <c r="F10" s="24">
        <f t="shared" si="0"/>
        <v>48000</v>
      </c>
      <c r="G10" s="24">
        <f t="shared" si="0"/>
        <v>209500</v>
      </c>
      <c r="H10" s="24">
        <f t="shared" si="0"/>
        <v>10000</v>
      </c>
      <c r="I10" s="24">
        <f t="shared" si="0"/>
        <v>43000</v>
      </c>
      <c r="J10" s="24">
        <f t="shared" si="0"/>
        <v>23000</v>
      </c>
      <c r="K10" s="24">
        <f t="shared" si="0"/>
        <v>142500</v>
      </c>
      <c r="L10" s="24">
        <f t="shared" si="0"/>
        <v>1366000</v>
      </c>
      <c r="M10" s="24">
        <f t="shared" si="0"/>
        <v>281500</v>
      </c>
      <c r="N10" s="24">
        <f t="shared" si="0"/>
        <v>125500</v>
      </c>
      <c r="O10" s="24">
        <f t="shared" si="0"/>
        <v>5000</v>
      </c>
      <c r="P10" s="24">
        <f t="shared" si="0"/>
        <v>13500</v>
      </c>
      <c r="Q10" s="24">
        <f t="shared" si="0"/>
        <v>42000</v>
      </c>
    </row>
    <row r="11" spans="1:17" s="30" customFormat="1" ht="33" customHeight="1" x14ac:dyDescent="0.25">
      <c r="A11" s="26">
        <v>1</v>
      </c>
      <c r="B11" s="27" t="s">
        <v>25</v>
      </c>
      <c r="C11" s="28">
        <f>SUM(D11:Q11)</f>
        <v>107000</v>
      </c>
      <c r="D11" s="28">
        <f>SUM('[1]QĐ 734'!$D$158)/1000000</f>
        <v>20000</v>
      </c>
      <c r="E11" s="28"/>
      <c r="F11" s="28"/>
      <c r="G11" s="28"/>
      <c r="H11" s="28"/>
      <c r="I11" s="28"/>
      <c r="J11" s="28"/>
      <c r="K11" s="28">
        <f>SUM('[1]QĐ 734'!$D$33)/1000000</f>
        <v>22000</v>
      </c>
      <c r="L11" s="28">
        <f>SUM('[1]QĐ 734'!$D$31,'[1]QĐ 734'!$D$32,'[1]QĐ 734'!$D$34+'[2]Nguồn lương'!$D$78+'[3]QĐ 734 (các DA đã nhập)'!$D$23)/1000000</f>
        <v>65000</v>
      </c>
      <c r="M11" s="28"/>
      <c r="N11" s="28"/>
      <c r="O11" s="28"/>
      <c r="P11" s="29"/>
      <c r="Q11" s="29"/>
    </row>
    <row r="12" spans="1:17" s="30" customFormat="1" ht="27.75" customHeight="1" x14ac:dyDescent="0.25">
      <c r="A12" s="26">
        <v>2</v>
      </c>
      <c r="B12" s="27" t="s">
        <v>26</v>
      </c>
      <c r="C12" s="28">
        <f t="shared" ref="C12:C41" si="1">SUM(D12:Q12)</f>
        <v>73000</v>
      </c>
      <c r="D12" s="28"/>
      <c r="E12" s="28"/>
      <c r="F12" s="28"/>
      <c r="G12" s="28">
        <f>SUM('[1]QĐ 734'!$D$136)/1000000</f>
        <v>35000</v>
      </c>
      <c r="H12" s="28"/>
      <c r="I12" s="28"/>
      <c r="J12" s="28"/>
      <c r="K12" s="28"/>
      <c r="L12" s="28">
        <f>SUM('[1]QĐ 734'!$D$86+'[3]QĐ 734 (các DA đã nhập)'!$D$46)/1000000</f>
        <v>38000</v>
      </c>
      <c r="M12" s="28"/>
      <c r="N12" s="28"/>
      <c r="O12" s="28"/>
      <c r="P12" s="29"/>
      <c r="Q12" s="29"/>
    </row>
    <row r="13" spans="1:17" s="30" customFormat="1" ht="27.75" customHeight="1" x14ac:dyDescent="0.25">
      <c r="A13" s="26">
        <v>3</v>
      </c>
      <c r="B13" s="27" t="s">
        <v>27</v>
      </c>
      <c r="C13" s="28">
        <f t="shared" si="1"/>
        <v>179000</v>
      </c>
      <c r="D13" s="28">
        <f>SUM('[1]QĐ 734'!$D$156)/1000000</f>
        <v>30000</v>
      </c>
      <c r="E13" s="28"/>
      <c r="F13" s="28"/>
      <c r="G13" s="28"/>
      <c r="H13" s="28"/>
      <c r="I13" s="28"/>
      <c r="J13" s="28"/>
      <c r="K13" s="28">
        <f>SUM('[1]QĐ 734'!$D$85)/1000000</f>
        <v>16000</v>
      </c>
      <c r="L13" s="28">
        <f>SUM('[1]QĐ 734'!$D$78,'[1]QĐ 734'!$D$79,'[1]QĐ 734'!$D$80,'[1]QĐ 734'!$D$81,'[1]QĐ 734'!$D$82,'[1]QĐ 734'!$D$83,'[1]QĐ 734'!$D$84+'[2]Nguồn lương'!$D$60+'[3]QĐ 734 (các DA đã nhập)'!$D$39)/1000000</f>
        <v>133000</v>
      </c>
      <c r="M13" s="28"/>
      <c r="N13" s="28"/>
      <c r="O13" s="28"/>
      <c r="P13" s="29"/>
      <c r="Q13" s="29"/>
    </row>
    <row r="14" spans="1:17" ht="34.5" customHeight="1" x14ac:dyDescent="0.25">
      <c r="A14" s="26">
        <v>4</v>
      </c>
      <c r="B14" s="27" t="s">
        <v>28</v>
      </c>
      <c r="C14" s="28">
        <f t="shared" si="1"/>
        <v>109500</v>
      </c>
      <c r="D14" s="28"/>
      <c r="E14" s="28"/>
      <c r="F14" s="28"/>
      <c r="G14" s="28">
        <f>SUM('[2]Nguồn lương'!$D$55)/1000000</f>
        <v>10000</v>
      </c>
      <c r="H14" s="28"/>
      <c r="I14" s="28"/>
      <c r="J14" s="28"/>
      <c r="K14" s="28"/>
      <c r="L14" s="28">
        <f>SUM('[1]QĐ 734'!$D$104+'[2]Nguồn lương'!$D$52+'[2]Nguồn lương'!$D$53)/1000000</f>
        <v>89500</v>
      </c>
      <c r="M14" s="28">
        <f>SUM('[2]Nguồn lương'!$D$54)/1000000</f>
        <v>5000</v>
      </c>
      <c r="N14" s="28">
        <f>SUM('[1]QĐ 734'!$D$182)/1000000</f>
        <v>5000</v>
      </c>
      <c r="O14" s="28"/>
      <c r="P14" s="29"/>
      <c r="Q14" s="29"/>
    </row>
    <row r="15" spans="1:17" ht="34.5" customHeight="1" x14ac:dyDescent="0.25">
      <c r="A15" s="26">
        <v>5</v>
      </c>
      <c r="B15" s="27" t="s">
        <v>29</v>
      </c>
      <c r="C15" s="28">
        <f t="shared" si="1"/>
        <v>95000</v>
      </c>
      <c r="D15" s="28"/>
      <c r="E15" s="28"/>
      <c r="F15" s="28"/>
      <c r="G15" s="28">
        <f>SUM('[1]QĐ 734'!$D$134)/1000000</f>
        <v>10000</v>
      </c>
      <c r="H15" s="28"/>
      <c r="I15" s="28"/>
      <c r="J15" s="28"/>
      <c r="K15" s="28"/>
      <c r="L15" s="28">
        <f>SUM('[1]QĐ 734'!$D$35+'[2]Nguồn lương'!$D$63+'[2]Nguồn lương'!$D$65)/1000000</f>
        <v>30000</v>
      </c>
      <c r="M15" s="28"/>
      <c r="N15" s="28">
        <f>SUM('[1]QĐ 734'!$D$199+'[2]Nguồn lương'!$D$64)/1000000</f>
        <v>55000</v>
      </c>
      <c r="O15" s="28"/>
      <c r="P15" s="29"/>
      <c r="Q15" s="29"/>
    </row>
    <row r="16" spans="1:17" ht="33" customHeight="1" x14ac:dyDescent="0.25">
      <c r="A16" s="26">
        <v>6</v>
      </c>
      <c r="B16" s="27" t="s">
        <v>30</v>
      </c>
      <c r="C16" s="28">
        <f t="shared" si="1"/>
        <v>138000</v>
      </c>
      <c r="D16" s="28">
        <f>SUM('[1]QĐ 734'!$D$152)/1000000</f>
        <v>12000</v>
      </c>
      <c r="E16" s="28"/>
      <c r="F16" s="28"/>
      <c r="G16" s="28"/>
      <c r="H16" s="28"/>
      <c r="I16" s="28"/>
      <c r="J16" s="28">
        <f>SUM('[3]QĐ 734 (các DA đã nhập)'!$D$53)/1000000</f>
        <v>15000</v>
      </c>
      <c r="K16" s="28"/>
      <c r="L16" s="28">
        <f>SUM('[1]QĐ 734'!$D$63+'[2]Nguồn lương'!$D$56+'[3]QĐ 734 (các DA đã nhập)'!$D$33)/1000000</f>
        <v>111000</v>
      </c>
      <c r="M16" s="28"/>
      <c r="N16" s="28"/>
      <c r="O16" s="28"/>
      <c r="P16" s="29"/>
      <c r="Q16" s="29"/>
    </row>
    <row r="17" spans="1:17" ht="33" customHeight="1" x14ac:dyDescent="0.25">
      <c r="A17" s="26">
        <v>7</v>
      </c>
      <c r="B17" s="27" t="s">
        <v>31</v>
      </c>
      <c r="C17" s="28">
        <f t="shared" si="1"/>
        <v>149500</v>
      </c>
      <c r="D17" s="28">
        <f>SUM('[1]QĐ 734'!$D$154+'[3]QĐ 734 (các DA đã nhập)'!$D$75)/1000000</f>
        <v>20000</v>
      </c>
      <c r="E17" s="28"/>
      <c r="F17" s="28"/>
      <c r="G17" s="28"/>
      <c r="H17" s="28"/>
      <c r="I17" s="28">
        <f>SUM('[1]QĐ 734'!$D$113)/1000000</f>
        <v>8000</v>
      </c>
      <c r="J17" s="28">
        <f>SUM('[2]Nguồn lương'!$D$47)/1000000</f>
        <v>5000</v>
      </c>
      <c r="L17" s="28">
        <f>SUM('[1]QĐ 734'!$D$71+'[2]Nguồn lương'!$D$46+'[2]Nguồn lương'!$D$48+'[3]QĐ 734 (các DA đã nhập)'!$D$37)/1000000</f>
        <v>99500</v>
      </c>
      <c r="M17" s="28"/>
      <c r="N17" s="28">
        <f>SUM('[1]QĐ 734'!$D$191+'[2]Nguồn lương'!$D$50)/1000000</f>
        <v>17000</v>
      </c>
      <c r="O17" s="28"/>
      <c r="P17" s="29"/>
      <c r="Q17" s="29"/>
    </row>
    <row r="18" spans="1:17" ht="37.5" customHeight="1" x14ac:dyDescent="0.25">
      <c r="A18" s="26">
        <v>8</v>
      </c>
      <c r="B18" s="27" t="s">
        <v>32</v>
      </c>
      <c r="C18" s="28">
        <f t="shared" si="1"/>
        <v>151000</v>
      </c>
      <c r="D18" s="28">
        <f>SUM('[3]QĐ 734 (các DA đã nhập)'!$D$73)/1000000</f>
        <v>12000</v>
      </c>
      <c r="E18" s="28"/>
      <c r="F18" s="28"/>
      <c r="G18" s="28"/>
      <c r="H18" s="28"/>
      <c r="I18" s="28"/>
      <c r="J18" s="28"/>
      <c r="K18" s="28"/>
      <c r="L18" s="28">
        <f>SUM('[1]QĐ 734'!$D$90,'[1]QĐ 734'!$D$91,'[1]QĐ 734'!$D$93,'[1]QĐ 734'!$D$94,'[1]QĐ 734'!$D$95,'[1]QĐ 734'!$D$96,'[1]QĐ 734'!$D$99+'[2]Nguồn lương'!$D$13+'[3]QĐ 734 (các DA đã nhập)'!$D$42)/1000000</f>
        <v>124000</v>
      </c>
      <c r="M18" s="28">
        <f>SUM('[1]QĐ 734'!$D$97,'[1]QĐ 734'!$D$92,'[1]QĐ 734'!$D$98)/1000000</f>
        <v>15000</v>
      </c>
      <c r="N18" s="28"/>
      <c r="O18" s="28"/>
      <c r="P18" s="29"/>
      <c r="Q18" s="29"/>
    </row>
    <row r="19" spans="1:17" ht="33.75" customHeight="1" x14ac:dyDescent="0.25">
      <c r="A19" s="26">
        <v>9</v>
      </c>
      <c r="B19" s="27" t="s">
        <v>33</v>
      </c>
      <c r="C19" s="28">
        <f t="shared" si="1"/>
        <v>5000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>
        <f>SUM('[1]QĐ 734'!$D$193)/1000000</f>
        <v>5000</v>
      </c>
      <c r="O19" s="28"/>
      <c r="P19" s="29"/>
      <c r="Q19" s="29"/>
    </row>
    <row r="20" spans="1:17" ht="22.5" customHeight="1" x14ac:dyDescent="0.25">
      <c r="A20" s="26">
        <v>10</v>
      </c>
      <c r="B20" s="27" t="s">
        <v>34</v>
      </c>
      <c r="C20" s="28">
        <f t="shared" si="1"/>
        <v>15000</v>
      </c>
      <c r="D20" s="28"/>
      <c r="E20" s="28"/>
      <c r="F20" s="28"/>
      <c r="G20" s="28"/>
      <c r="H20" s="28"/>
      <c r="I20" s="28"/>
      <c r="J20" s="28"/>
      <c r="K20" s="28">
        <f>SUM('[1]QĐ 734'!$D$189)/1000000</f>
        <v>10000</v>
      </c>
      <c r="L20" s="28"/>
      <c r="M20" s="28"/>
      <c r="N20" s="28">
        <f>'[1]QĐ 734'!$D$190/1000000</f>
        <v>5000</v>
      </c>
      <c r="O20" s="28"/>
      <c r="P20" s="29"/>
      <c r="Q20" s="29"/>
    </row>
    <row r="21" spans="1:17" ht="61.5" customHeight="1" x14ac:dyDescent="0.25">
      <c r="A21" s="26">
        <v>11</v>
      </c>
      <c r="B21" s="27" t="s">
        <v>35</v>
      </c>
      <c r="C21" s="28">
        <f t="shared" si="1"/>
        <v>182000</v>
      </c>
      <c r="D21" s="28">
        <f>SUM('[1]QĐ 734'!$D$139+'[2]Nguồn lương'!$D$67+'[2]Nguồn lương'!$D$68+'[2]Nguồn lương'!$D$69+'[2]Nguồn lương'!$D$70+'[3]QĐ 734 (các DA đã nhập)'!$D$69+'[4]785'!$D$9)/1000000</f>
        <v>111000</v>
      </c>
      <c r="E21" s="28"/>
      <c r="F21" s="28">
        <f>SUM('[1]QĐ 734'!$D$170+'[2]Nguồn lương'!$D$71+'[2]Nguồn lương'!$D$72+'[3]QĐ 734 (các DA đã nhập)'!$D$80)/1000000</f>
        <v>48000</v>
      </c>
      <c r="G21" s="28"/>
      <c r="H21" s="28"/>
      <c r="I21" s="28"/>
      <c r="J21" s="28"/>
      <c r="K21" s="28">
        <f>SUM('[1]QĐ 734'!$D$21+'[3]QĐ 734 (các DA đã nhập)'!$D$48)/1000000</f>
        <v>23000</v>
      </c>
      <c r="L21" s="28"/>
      <c r="M21" s="28"/>
      <c r="N21" s="28"/>
      <c r="O21" s="28"/>
      <c r="P21" s="29"/>
      <c r="Q21" s="29"/>
    </row>
    <row r="22" spans="1:17" ht="31.5" customHeight="1" x14ac:dyDescent="0.25">
      <c r="A22" s="26">
        <v>12</v>
      </c>
      <c r="B22" s="27" t="s">
        <v>36</v>
      </c>
      <c r="C22" s="28">
        <f t="shared" si="1"/>
        <v>186500</v>
      </c>
      <c r="D22" s="28"/>
      <c r="E22" s="28"/>
      <c r="F22" s="28"/>
      <c r="G22" s="28">
        <f>SUM('[1]QĐ 734'!$D$131+'[3]QĐ 734 (các DA đã nhập)'!$D$64)/1000000</f>
        <v>80000</v>
      </c>
      <c r="H22" s="28"/>
      <c r="I22" s="28">
        <f>SUM('[1]QĐ 734'!$D$111+'[2]Nguồn lương'!$D$44)/1000000</f>
        <v>30000</v>
      </c>
      <c r="J22" s="28"/>
      <c r="K22" s="28">
        <f>SUM('[1]QĐ 734'!$D$60,'[1]QĐ 734'!$D$62+'[3]QĐ 734 (các DA đã nhập)'!$D$31)/1000000</f>
        <v>20000</v>
      </c>
      <c r="L22" s="28">
        <f>SUM('[1]QĐ 734'!$D$56,'[1]QĐ 734'!$D$57,'[1]QĐ 734'!$D$58,'[1]QĐ 734'!$D$59,'[1]QĐ 734'!$D$61+'[2]Nguồn lương'!$D$43)/1000000</f>
        <v>56500</v>
      </c>
      <c r="M22" s="28"/>
      <c r="N22" s="28"/>
      <c r="O22" s="28"/>
      <c r="P22" s="29"/>
      <c r="Q22" s="29"/>
    </row>
    <row r="23" spans="1:17" ht="33" customHeight="1" x14ac:dyDescent="0.25">
      <c r="A23" s="26">
        <v>13</v>
      </c>
      <c r="B23" s="27" t="s">
        <v>37</v>
      </c>
      <c r="C23" s="28">
        <f t="shared" si="1"/>
        <v>291500</v>
      </c>
      <c r="D23" s="28"/>
      <c r="E23" s="28"/>
      <c r="F23" s="28"/>
      <c r="G23" s="28"/>
      <c r="H23" s="28"/>
      <c r="I23" s="28"/>
      <c r="J23" s="28">
        <f>SUM('[3]QĐ 734 (các DA đã nhập)'!$D$51)/1000000</f>
        <v>3000</v>
      </c>
      <c r="K23" s="28">
        <f>SUM('[1]QĐ 734'!$D$12,'[1]QĐ 734'!$D$10)/1000000</f>
        <v>12000</v>
      </c>
      <c r="L23" s="28"/>
      <c r="M23" s="28">
        <f>SUM('[1]QĐ 734'!$D$23,'[1]QĐ 734'!$D$18,'[1]QĐ 734'!$D$15+'[1]QĐ 734'!$D$9+'[2]Nguồn lương'!$D$18+'[2]Nguồn lương'!$D$24+'[2]Nguồn lương'!$D$25+'[2]Nguồn lương'!$D$26+'[2]Nguồn lương'!$D$31+'[2]Nguồn lương'!$D$30+'[3]QĐ 734 (các DA đã nhập)'!$D$8+'[3]QĐ 734 (các DA đã nhập)'!$D$11+'[3]QĐ 734 (các DA đã nhập)'!$D$19)/1000000</f>
        <v>261500</v>
      </c>
      <c r="N23" s="28">
        <f>SUM('[2]Nguồn lương'!$D$27+'[2]Nguồn lương'!$D$28+'[3]QĐ 734 (các DA đã nhập)'!$D$83)/1000000</f>
        <v>15000</v>
      </c>
      <c r="O23" s="28"/>
      <c r="P23" s="29"/>
      <c r="Q23" s="29"/>
    </row>
    <row r="24" spans="1:17" ht="22.5" customHeight="1" x14ac:dyDescent="0.25">
      <c r="A24" s="26">
        <v>14</v>
      </c>
      <c r="B24" s="27" t="s">
        <v>38</v>
      </c>
      <c r="C24" s="28">
        <f t="shared" si="1"/>
        <v>619500</v>
      </c>
      <c r="D24" s="28"/>
      <c r="E24" s="28"/>
      <c r="F24" s="28"/>
      <c r="G24" s="28"/>
      <c r="H24" s="28"/>
      <c r="I24" s="28"/>
      <c r="J24" s="28"/>
      <c r="K24" s="28">
        <v>0</v>
      </c>
      <c r="L24" s="28">
        <f>SUM('[1]QĐ 734'!$D$39+'[2]Nguồn lương'!$D$35+'[3]QĐ 734 (các DA đã nhập)'!$D$25)/1000000</f>
        <v>619500</v>
      </c>
      <c r="M24" s="28"/>
      <c r="N24" s="28"/>
      <c r="O24" s="28"/>
      <c r="P24" s="29"/>
      <c r="Q24" s="29"/>
    </row>
    <row r="25" spans="1:17" ht="30" x14ac:dyDescent="0.25">
      <c r="A25" s="26">
        <v>15</v>
      </c>
      <c r="B25" s="27" t="s">
        <v>39</v>
      </c>
      <c r="C25" s="28">
        <f t="shared" si="1"/>
        <v>22000</v>
      </c>
      <c r="D25" s="28"/>
      <c r="E25" s="28"/>
      <c r="F25" s="28"/>
      <c r="G25" s="28"/>
      <c r="H25" s="28"/>
      <c r="I25" s="28"/>
      <c r="J25" s="28"/>
      <c r="K25" s="28">
        <f>SUM('[1]QĐ 734'!$D$100)/1000000</f>
        <v>22000</v>
      </c>
      <c r="L25" s="28"/>
      <c r="M25" s="28"/>
      <c r="N25" s="28"/>
      <c r="O25" s="28"/>
      <c r="P25" s="29"/>
      <c r="Q25" s="29"/>
    </row>
    <row r="26" spans="1:17" ht="30.75" customHeight="1" x14ac:dyDescent="0.25">
      <c r="A26" s="26">
        <v>16</v>
      </c>
      <c r="B26" s="27" t="s">
        <v>40</v>
      </c>
      <c r="C26" s="28">
        <f t="shared" si="1"/>
        <v>72000</v>
      </c>
      <c r="D26" s="28"/>
      <c r="E26" s="28"/>
      <c r="F26" s="28"/>
      <c r="G26" s="28">
        <f>SUM('[1]QĐ 734'!$D$121+'[3]QĐ 734 (các DA đã nhập)'!$D$59)/1000000</f>
        <v>62000</v>
      </c>
      <c r="H26" s="28"/>
      <c r="I26" s="28">
        <f>SUM('[3]QĐ 734 (các DA đã nhập)'!$D$56)/1000000</f>
        <v>5000</v>
      </c>
      <c r="J26" s="28"/>
      <c r="K26" s="28">
        <v>0</v>
      </c>
      <c r="L26" s="28"/>
      <c r="M26" s="28"/>
      <c r="N26" s="28">
        <f>SUM('[1]QĐ 734'!$D$197)/1000000</f>
        <v>5000</v>
      </c>
      <c r="O26" s="28"/>
      <c r="P26" s="29"/>
      <c r="Q26" s="29"/>
    </row>
    <row r="27" spans="1:17" ht="33.75" customHeight="1" x14ac:dyDescent="0.25">
      <c r="A27" s="26">
        <v>17</v>
      </c>
      <c r="B27" s="27" t="s">
        <v>41</v>
      </c>
      <c r="C27" s="28">
        <f t="shared" si="1"/>
        <v>5000</v>
      </c>
      <c r="D27" s="28"/>
      <c r="E27" s="28"/>
      <c r="F27" s="28"/>
      <c r="G27" s="28"/>
      <c r="H27" s="28"/>
      <c r="I27" s="28"/>
      <c r="J27" s="28"/>
      <c r="K27" s="28">
        <f>SUM('[1]QĐ 734'!$D$53)/1000000</f>
        <v>5000</v>
      </c>
      <c r="L27" s="28"/>
      <c r="M27" s="28"/>
      <c r="N27" s="28"/>
      <c r="O27" s="28"/>
      <c r="P27" s="29"/>
      <c r="Q27" s="29"/>
    </row>
    <row r="28" spans="1:17" ht="21" customHeight="1" x14ac:dyDescent="0.25">
      <c r="A28" s="26">
        <v>18</v>
      </c>
      <c r="B28" s="27" t="s">
        <v>42</v>
      </c>
      <c r="C28" s="28">
        <f t="shared" si="1"/>
        <v>10000</v>
      </c>
      <c r="D28" s="28"/>
      <c r="E28" s="28"/>
      <c r="F28" s="28"/>
      <c r="G28" s="28"/>
      <c r="H28" s="28"/>
      <c r="I28" s="28"/>
      <c r="J28" s="28"/>
      <c r="K28" s="28">
        <f>SUM('[1]QĐ 734'!$D$69)/1000000</f>
        <v>10000</v>
      </c>
      <c r="L28" s="28"/>
      <c r="M28" s="28"/>
      <c r="N28" s="28"/>
      <c r="O28" s="28"/>
      <c r="P28" s="29"/>
      <c r="Q28" s="29"/>
    </row>
    <row r="29" spans="1:17" ht="34.5" customHeight="1" x14ac:dyDescent="0.25">
      <c r="A29" s="26">
        <v>19</v>
      </c>
      <c r="B29" s="27" t="s">
        <v>43</v>
      </c>
      <c r="C29" s="28">
        <f t="shared" si="1"/>
        <v>17500</v>
      </c>
      <c r="D29" s="28">
        <f>SUM('[3]QĐ 734 (các DA đã nhập)'!$D$77)/1000000</f>
        <v>5000</v>
      </c>
      <c r="E29" s="28"/>
      <c r="F29" s="28"/>
      <c r="G29" s="28"/>
      <c r="H29" s="28"/>
      <c r="I29" s="28"/>
      <c r="J29" s="28"/>
      <c r="K29" s="28">
        <f>SUM('[3]QĐ 734 (các DA đã nhập)'!$D$44)/1000000</f>
        <v>2500</v>
      </c>
      <c r="L29" s="28"/>
      <c r="M29" s="28"/>
      <c r="N29" s="28">
        <f>SUM('[2]Nguồn lương'!$D$76)/1000000</f>
        <v>5000</v>
      </c>
      <c r="O29" s="28">
        <f>SUM('[1]QĐ 734'!$D$116)/1000000</f>
        <v>5000</v>
      </c>
      <c r="P29" s="29"/>
      <c r="Q29" s="29"/>
    </row>
    <row r="30" spans="1:17" ht="31.5" customHeight="1" x14ac:dyDescent="0.25">
      <c r="A30" s="26">
        <v>20</v>
      </c>
      <c r="B30" s="27" t="s">
        <v>44</v>
      </c>
      <c r="C30" s="28">
        <f t="shared" si="1"/>
        <v>10000</v>
      </c>
      <c r="D30" s="28">
        <f>SUM('[1]QĐ 734'!$D$147+'[3]QĐ 734 (các DA đã nhập)'!$D$71)/1000000</f>
        <v>10000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29"/>
    </row>
    <row r="31" spans="1:17" ht="20.25" customHeight="1" x14ac:dyDescent="0.25">
      <c r="A31" s="26">
        <v>22</v>
      </c>
      <c r="B31" s="27" t="s">
        <v>45</v>
      </c>
      <c r="C31" s="28">
        <f t="shared" si="1"/>
        <v>10000</v>
      </c>
      <c r="D31" s="28"/>
      <c r="E31" s="28"/>
      <c r="F31" s="28"/>
      <c r="G31" s="28">
        <f>SUM('[1]QĐ 734'!$D$119+'[2]Nguồn lương'!$D$9)/1000000</f>
        <v>10000</v>
      </c>
      <c r="H31" s="28"/>
      <c r="I31" s="28"/>
      <c r="J31" s="28"/>
      <c r="K31" s="28"/>
      <c r="L31" s="28"/>
      <c r="M31" s="28"/>
      <c r="N31" s="28"/>
      <c r="O31" s="28"/>
      <c r="P31" s="29"/>
      <c r="Q31" s="29"/>
    </row>
    <row r="32" spans="1:17" ht="33" customHeight="1" x14ac:dyDescent="0.25">
      <c r="A32" s="26">
        <v>23</v>
      </c>
      <c r="B32" s="27" t="s">
        <v>46</v>
      </c>
      <c r="C32" s="28">
        <f t="shared" si="1"/>
        <v>55000</v>
      </c>
      <c r="D32" s="28">
        <f>SUM('[1]QĐ 734'!$D$149+'[2]Nguồn lương'!$D$8)/1000000</f>
        <v>55000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9"/>
    </row>
    <row r="33" spans="1:17" ht="31.5" customHeight="1" x14ac:dyDescent="0.25">
      <c r="A33" s="26">
        <v>24</v>
      </c>
      <c r="B33" s="27" t="s">
        <v>47</v>
      </c>
      <c r="C33" s="28">
        <f t="shared" si="1"/>
        <v>10000</v>
      </c>
      <c r="D33" s="28"/>
      <c r="E33" s="28"/>
      <c r="F33" s="28"/>
      <c r="G33" s="28"/>
      <c r="H33" s="28">
        <f>SUM('[1]QĐ 734'!$D$179+'[2]Nguồn lương'!$D$11)/1000000</f>
        <v>10000</v>
      </c>
      <c r="I33" s="28"/>
      <c r="J33" s="28"/>
      <c r="K33" s="28"/>
      <c r="L33" s="28"/>
      <c r="M33" s="28"/>
      <c r="N33" s="28"/>
      <c r="O33" s="28"/>
      <c r="P33" s="29"/>
      <c r="Q33" s="29"/>
    </row>
    <row r="34" spans="1:17" ht="35.25" customHeight="1" x14ac:dyDescent="0.25">
      <c r="A34" s="26">
        <v>25</v>
      </c>
      <c r="B34" s="27" t="s">
        <v>48</v>
      </c>
      <c r="C34" s="28">
        <f t="shared" si="1"/>
        <v>3000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>
        <f>SUM('[1]QĐ 734'!$D$184)/1000000</f>
        <v>3000</v>
      </c>
      <c r="O34" s="28"/>
      <c r="P34" s="29"/>
      <c r="Q34" s="29"/>
    </row>
    <row r="35" spans="1:17" ht="33.75" customHeight="1" x14ac:dyDescent="0.25">
      <c r="A35" s="26">
        <v>26</v>
      </c>
      <c r="B35" s="27" t="s">
        <v>49</v>
      </c>
      <c r="C35" s="28">
        <f t="shared" si="1"/>
        <v>2000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>
        <f>SUM('[1]QĐ 734'!$D$186)/1000000</f>
        <v>2000</v>
      </c>
      <c r="O35" s="28"/>
      <c r="P35" s="29"/>
      <c r="Q35" s="29"/>
    </row>
    <row r="36" spans="1:17" ht="33.75" customHeight="1" x14ac:dyDescent="0.25">
      <c r="A36" s="26">
        <v>27</v>
      </c>
      <c r="B36" s="27" t="s">
        <v>50</v>
      </c>
      <c r="C36" s="28">
        <f t="shared" si="1"/>
        <v>3500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>
        <f>SUM('[1]QĐ 734'!$D$195)/1000000</f>
        <v>3500</v>
      </c>
      <c r="O36" s="28"/>
      <c r="P36" s="29"/>
      <c r="Q36" s="29"/>
    </row>
    <row r="37" spans="1:17" ht="32.25" customHeight="1" x14ac:dyDescent="0.25">
      <c r="A37" s="26">
        <v>28</v>
      </c>
      <c r="B37" s="27" t="s">
        <v>51</v>
      </c>
      <c r="C37" s="28">
        <f t="shared" si="1"/>
        <v>5000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>
        <f>SUM('[1]QĐ 734'!$D$202)/1000000</f>
        <v>5000</v>
      </c>
      <c r="O37" s="28"/>
      <c r="P37" s="29"/>
      <c r="Q37" s="29"/>
    </row>
    <row r="38" spans="1:17" ht="30.75" customHeight="1" x14ac:dyDescent="0.25">
      <c r="A38" s="26">
        <v>29</v>
      </c>
      <c r="B38" s="27" t="s">
        <v>52</v>
      </c>
      <c r="C38" s="28">
        <f t="shared" si="1"/>
        <v>2500</v>
      </c>
      <c r="D38" s="28"/>
      <c r="E38" s="28"/>
      <c r="F38" s="28"/>
      <c r="G38" s="28">
        <f>SUM('[3]QĐ 734 (các DA đã nhập)'!$D$62)/1000000</f>
        <v>2500</v>
      </c>
      <c r="H38" s="28"/>
      <c r="I38" s="28"/>
      <c r="J38" s="28"/>
      <c r="K38" s="28"/>
      <c r="L38" s="28"/>
      <c r="M38" s="28"/>
      <c r="N38" s="28"/>
      <c r="O38" s="28"/>
      <c r="P38" s="29"/>
      <c r="Q38" s="29"/>
    </row>
    <row r="39" spans="1:17" ht="19.5" customHeight="1" x14ac:dyDescent="0.25">
      <c r="A39" s="26">
        <v>30</v>
      </c>
      <c r="B39" s="27" t="s">
        <v>53</v>
      </c>
      <c r="C39" s="28">
        <f t="shared" si="1"/>
        <v>42000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28">
        <f>SUM('[1]QĐ 734'!$D$175+'[2]Nguồn lương'!$D$73)/1000000</f>
        <v>42000</v>
      </c>
    </row>
    <row r="40" spans="1:17" ht="19.5" customHeight="1" x14ac:dyDescent="0.25">
      <c r="A40" s="26">
        <v>31</v>
      </c>
      <c r="B40" s="27" t="s">
        <v>54</v>
      </c>
      <c r="C40" s="28">
        <f t="shared" si="1"/>
        <v>13500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>
        <f>SUM('[1]QĐ 734'!$D$161)/1000000</f>
        <v>13500</v>
      </c>
      <c r="Q40" s="29"/>
    </row>
    <row r="41" spans="1:17" x14ac:dyDescent="0.25">
      <c r="A41" s="26"/>
      <c r="B41" s="31"/>
      <c r="C41" s="32">
        <f t="shared" si="1"/>
        <v>0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3"/>
      <c r="Q41" s="33"/>
    </row>
  </sheetData>
  <mergeCells count="22">
    <mergeCell ref="K7:K8"/>
    <mergeCell ref="L7:M7"/>
    <mergeCell ref="N7:N8"/>
    <mergeCell ref="O7:O8"/>
    <mergeCell ref="P7:P8"/>
    <mergeCell ref="Q7:Q8"/>
    <mergeCell ref="E7:E8"/>
    <mergeCell ref="F7:F8"/>
    <mergeCell ref="G7:G8"/>
    <mergeCell ref="H7:H8"/>
    <mergeCell ref="I7:I8"/>
    <mergeCell ref="J7:J8"/>
    <mergeCell ref="A1:C1"/>
    <mergeCell ref="M1:Q1"/>
    <mergeCell ref="A3:Q3"/>
    <mergeCell ref="A4:Q4"/>
    <mergeCell ref="A5:Q5"/>
    <mergeCell ref="A6:A8"/>
    <mergeCell ref="B6:B8"/>
    <mergeCell ref="C6:C8"/>
    <mergeCell ref="D6:Q6"/>
    <mergeCell ref="D7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B62CA6-6B40-4840-A279-2CD621F7FACE}"/>
</file>

<file path=customXml/itemProps2.xml><?xml version="1.0" encoding="utf-8"?>
<ds:datastoreItem xmlns:ds="http://schemas.openxmlformats.org/officeDocument/2006/customXml" ds:itemID="{F5BD146E-2F81-4DDA-A678-2ABE557DDF4A}"/>
</file>

<file path=customXml/itemProps3.xml><?xml version="1.0" encoding="utf-8"?>
<ds:datastoreItem xmlns:ds="http://schemas.openxmlformats.org/officeDocument/2006/customXml" ds:itemID="{8F388CE1-520D-432D-B72F-40BE93DF29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2020-01-08T11:08:31Z</dcterms:created>
  <dcterms:modified xsi:type="dcterms:W3CDTF">2020-01-08T11:08:46Z</dcterms:modified>
</cp:coreProperties>
</file>