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externalLinks/externalLink1.xml" ContentType="application/vnd.openxmlformats-officedocument.spreadsheetml.externalLink+xml"/>
  <Override PartName="/docProps/app.xml" ContentType="application/vnd.openxmlformats-officedocument.extended-properties+xml"/>
  <Override PartName="/xl/calcChain.xml" ContentType="application/vnd.openxmlformats-officedocument.spreadsheetml.calcCh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H.TRANG\Nhiệm vụ cá nhân năm 2019\Công khai dự toán\CÔNG KHAI NGÂN SÁCH\CÔNG KHAI LÊN CTT\2020\Công bố công khai dự toán NSĐP được HĐND thông qua năm 2020\"/>
    </mc:Choice>
  </mc:AlternateContent>
  <bookViews>
    <workbookView xWindow="0" yWindow="0" windowWidth="20460" windowHeight="7635"/>
  </bookViews>
  <sheets>
    <sheet name="49" sheetId="1" r:id="rId1"/>
  </sheets>
  <externalReferences>
    <externalReference r:id="rId2"/>
  </externalReferences>
  <definedNames>
    <definedName name="_a1" localSheetId="0" hidden="1">{"'Sheet1'!$L$16"}</definedName>
    <definedName name="_a1" hidden="1">{"'Sheet1'!$L$16"}</definedName>
    <definedName name="_Fill" localSheetId="0" hidden="1">#REF!</definedName>
    <definedName name="_Fill" hidden="1">#REF!</definedName>
    <definedName name="_xlnm._FilterDatabase" hidden="1">'[1]TL than'!#REF!</definedName>
    <definedName name="_h1" localSheetId="0" hidden="1">{"'Sheet1'!$L$16"}</definedName>
    <definedName name="_h1" hidden="1">{"'Sheet1'!$L$16"}</definedName>
    <definedName name="_h10" localSheetId="0" hidden="1">{#N/A,#N/A,FALSE,"Chi tiÆt"}</definedName>
    <definedName name="_h10" hidden="1">{#N/A,#N/A,FALSE,"Chi tiÆt"}</definedName>
    <definedName name="_h2" localSheetId="0" hidden="1">{"'Sheet1'!$L$16"}</definedName>
    <definedName name="_h2" hidden="1">{"'Sheet1'!$L$16"}</definedName>
    <definedName name="_h3" localSheetId="0" hidden="1">{"'Sheet1'!$L$16"}</definedName>
    <definedName name="_h3" hidden="1">{"'Sheet1'!$L$16"}</definedName>
    <definedName name="_h5" localSheetId="0" hidden="1">{"'Sheet1'!$L$16"}</definedName>
    <definedName name="_h5" hidden="1">{"'Sheet1'!$L$16"}</definedName>
    <definedName name="_h6" localSheetId="0" hidden="1">{"'Sheet1'!$L$16"}</definedName>
    <definedName name="_h6" hidden="1">{"'Sheet1'!$L$16"}</definedName>
    <definedName name="_h7" localSheetId="0" hidden="1">{"'Sheet1'!$L$16"}</definedName>
    <definedName name="_h7" hidden="1">{"'Sheet1'!$L$16"}</definedName>
    <definedName name="_h8" localSheetId="0" hidden="1">{"'Sheet1'!$L$16"}</definedName>
    <definedName name="_h8" hidden="1">{"'Sheet1'!$L$16"}</definedName>
    <definedName name="_h9" localSheetId="0" hidden="1">{"'Sheet1'!$L$16"}</definedName>
    <definedName name="_h9" hidden="1">{"'Sheet1'!$L$16"}</definedName>
    <definedName name="_Key1" hidden="1">#REF!</definedName>
    <definedName name="_Key2" hidden="1">#REF!</definedName>
    <definedName name="_Order1" hidden="1">255</definedName>
    <definedName name="_Order2" hidden="1">255</definedName>
    <definedName name="_PA3" localSheetId="0" hidden="1">{"'Sheet1'!$L$16"}</definedName>
    <definedName name="_PA3" hidden="1">{"'Sheet1'!$L$16"}</definedName>
    <definedName name="_Sort" hidden="1">#REF!</definedName>
    <definedName name="anscount" hidden="1">3</definedName>
    <definedName name="BCBo" localSheetId="0" hidden="1">{"'Sheet1'!$L$16"}</definedName>
    <definedName name="BCBo" hidden="1">{"'Sheet1'!$L$16"}</definedName>
    <definedName name="Bgiang" localSheetId="0" hidden="1">{"'Sheet1'!$L$16"}</definedName>
    <definedName name="Bgiang" hidden="1">{"'Sheet1'!$L$16"}</definedName>
    <definedName name="DUCANH" localSheetId="0" hidden="1">{"'Sheet1'!$L$16"}</definedName>
    <definedName name="DUCANH" hidden="1">{"'Sheet1'!$L$16"}</definedName>
    <definedName name="fff" localSheetId="0" hidden="1">{"'Sheet1'!$L$16"}</definedName>
    <definedName name="fff" hidden="1">{"'Sheet1'!$L$16"}</definedName>
    <definedName name="h" localSheetId="0" hidden="1">{"'Sheet1'!$L$16"}</definedName>
    <definedName name="h" hidden="1">{"'Sheet1'!$L$16"}</definedName>
    <definedName name="HANG" localSheetId="0" hidden="1">{#N/A,#N/A,FALSE,"Chi tiÆt"}</definedName>
    <definedName name="HANG" hidden="1">{#N/A,#N/A,FALSE,"Chi tiÆt"}</definedName>
    <definedName name="HIHIHIHOI" localSheetId="0" hidden="1">{"'Sheet1'!$L$16"}</definedName>
    <definedName name="HIHIHIHOI" hidden="1">{"'Sheet1'!$L$16"}</definedName>
    <definedName name="HJKL" localSheetId="0" hidden="1">{"'Sheet1'!$L$16"}</definedName>
    <definedName name="HJKL" hidden="1">{"'Sheet1'!$L$16"}</definedName>
    <definedName name="HTML_CodePage" hidden="1">950</definedName>
    <definedName name="HTML_Control" localSheetId="0" hidden="1">{"'Sheet1'!$L$16"}</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y" localSheetId="0" hidden="1">{"'Sheet1'!$L$16"}</definedName>
    <definedName name="huy" hidden="1">{"'Sheet1'!$L$16"}</definedName>
    <definedName name="o" localSheetId="0" hidden="1">{"'Sheet1'!$L$16"}</definedName>
    <definedName name="o" hidden="1">{"'Sheet1'!$L$16"}</definedName>
    <definedName name="_xlnm.Print_Area" localSheetId="0">'49'!$A$1:$E$87</definedName>
    <definedName name="_xlnm.Print_Titles" localSheetId="0">'49'!$7:$8</definedName>
    <definedName name="RGHGSD" localSheetId="0" hidden="1">{"'Sheet1'!$L$16"}</definedName>
    <definedName name="RGHGSD" hidden="1">{"'Sheet1'!$L$16"}</definedName>
    <definedName name="sencount" hidden="1">2</definedName>
    <definedName name="wrn.chi._.tiÆt." localSheetId="0" hidden="1">{#N/A,#N/A,FALSE,"Chi tiÆt"}</definedName>
    <definedName name="wrn.chi._.tiÆt." hidden="1">{#N/A,#N/A,FALSE,"Chi tiÆt"}</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87" i="1" l="1"/>
  <c r="D79" i="1"/>
  <c r="D78" i="1"/>
  <c r="D77" i="1"/>
  <c r="D76" i="1"/>
  <c r="D75" i="1"/>
  <c r="D74" i="1"/>
  <c r="D73" i="1"/>
  <c r="D72" i="1"/>
  <c r="D71" i="1"/>
  <c r="D61" i="1"/>
  <c r="D60" i="1"/>
  <c r="D59" i="1"/>
  <c r="D58" i="1"/>
  <c r="D57" i="1"/>
  <c r="D56" i="1"/>
  <c r="D55" i="1"/>
  <c r="D54" i="1"/>
  <c r="D53" i="1"/>
  <c r="D50" i="1"/>
  <c r="C50" i="1"/>
  <c r="D48" i="1"/>
  <c r="C48" i="1"/>
  <c r="D46" i="1"/>
  <c r="E45" i="1"/>
  <c r="C45" i="1"/>
  <c r="E41" i="1"/>
  <c r="D41" i="1"/>
  <c r="C41" i="1"/>
  <c r="E36" i="1"/>
  <c r="D36" i="1"/>
  <c r="C36" i="1"/>
  <c r="D35" i="1"/>
  <c r="D34" i="1"/>
  <c r="E33" i="1"/>
  <c r="C33" i="1"/>
  <c r="D32" i="1"/>
  <c r="E31" i="1"/>
  <c r="D31" i="1" s="1"/>
  <c r="C30" i="1"/>
  <c r="C26" i="1"/>
  <c r="D26" i="1" s="1"/>
  <c r="D25" i="1"/>
  <c r="D24" i="1"/>
  <c r="C23" i="1"/>
  <c r="D23" i="1" s="1"/>
  <c r="A23" i="1"/>
  <c r="E20" i="1"/>
  <c r="D20" i="1" s="1"/>
  <c r="D19" i="1"/>
  <c r="C18" i="1"/>
  <c r="D17" i="1"/>
  <c r="C16" i="1"/>
  <c r="D15" i="1"/>
  <c r="D87" i="1" s="1"/>
  <c r="C14" i="1"/>
  <c r="D14" i="1" s="1"/>
  <c r="E13" i="1"/>
  <c r="E12" i="1" s="1"/>
  <c r="E11" i="1" s="1"/>
  <c r="E9" i="1"/>
  <c r="D30" i="1" l="1"/>
  <c r="D33" i="1"/>
  <c r="E30" i="1"/>
  <c r="E29" i="1" s="1"/>
  <c r="E40" i="1"/>
  <c r="D18" i="1"/>
  <c r="E39" i="1"/>
  <c r="C13" i="1"/>
  <c r="D16" i="1"/>
  <c r="C40" i="1"/>
  <c r="D45" i="1"/>
  <c r="D40" i="1" s="1"/>
  <c r="E28" i="1" l="1"/>
  <c r="E10" i="1" s="1"/>
  <c r="D29" i="1"/>
  <c r="C39" i="1"/>
  <c r="C28" i="1" s="1"/>
  <c r="D39" i="1"/>
  <c r="D28" i="1" s="1"/>
  <c r="D13" i="1"/>
  <c r="C12" i="1"/>
  <c r="C11" i="1" l="1"/>
  <c r="D12" i="1"/>
  <c r="C10" i="1" l="1"/>
  <c r="D11" i="1"/>
  <c r="D10" i="1" l="1"/>
</calcChain>
</file>

<file path=xl/sharedStrings.xml><?xml version="1.0" encoding="utf-8"?>
<sst xmlns="http://schemas.openxmlformats.org/spreadsheetml/2006/main" count="110" uniqueCount="101">
  <si>
    <t>DỰ TOÁN CHI NGÂN SÁCH ĐỊA PHƯƠNG, CHI NGÂN SÁCH CẤP TỈNH 
VÀ CHI NGÂN SÁCH HUYỆN THEO CƠ CẤU CHI NĂM 2020</t>
  </si>
  <si>
    <t>Đơn vị: Triệu đồng</t>
  </si>
  <si>
    <t>STT</t>
  </si>
  <si>
    <t>A</t>
  </si>
  <si>
    <t>B</t>
  </si>
  <si>
    <t>1=2+3</t>
  </si>
  <si>
    <t>TỔNG CHI NGÂN SÁCH ĐỊA PHƯƠNG</t>
  </si>
  <si>
    <t>CHI CÂN ĐỐI NGÂN SÁCH ĐỊA PHƯƠNG</t>
  </si>
  <si>
    <t>I</t>
  </si>
  <si>
    <t>Chi đầu tư phát triển</t>
  </si>
  <si>
    <t>Chi đầu tư cho các dự án</t>
  </si>
  <si>
    <t>1.1</t>
  </si>
  <si>
    <t>Chi đầu tư xây dựng cơ bản vốn trong nước</t>
  </si>
  <si>
    <t xml:space="preserve"> Trong đó: Chi từ nguồn Chính phủ vay về cho vay lại</t>
  </si>
  <si>
    <t>1.2</t>
  </si>
  <si>
    <t>Chi đầu tư từ nguồn thu tiền sử dụng đất</t>
  </si>
  <si>
    <t>1.3</t>
  </si>
  <si>
    <t>Chi đầu tư từ nguồn thu xổ số kiến thiết</t>
  </si>
  <si>
    <t>Chi đầu tư và hỗ trợ vốn cho các doanh nghiệp cung cấp sản phẩm, dịch vụ công ích do Nhà nước đặt hàng, các tổ chức kinh tế, các tổ chức tài chính của địa phương theo quy định của pháp luật</t>
  </si>
  <si>
    <t xml:space="preserve"> - Bổ sung vốn cho Quỹ phát triển đất từ nguồn thu tiền sử dụng đất</t>
  </si>
  <si>
    <t>II</t>
  </si>
  <si>
    <t>Chi thường xuyên</t>
  </si>
  <si>
    <t>Trong đó:</t>
  </si>
  <si>
    <t xml:space="preserve"> Chi giáo dục - đào tạo và dạy nghề</t>
  </si>
  <si>
    <t xml:space="preserve">Chi khoa học và công nghệ </t>
  </si>
  <si>
    <t>III</t>
  </si>
  <si>
    <t>Chi trả nợ lãi các khoản do chính quyền địa phương vay</t>
  </si>
  <si>
    <t>IV</t>
  </si>
  <si>
    <t>Chi bổ sung quỹ dự trữ tài chính</t>
  </si>
  <si>
    <t>V</t>
  </si>
  <si>
    <t>Dự phòng ngân sách</t>
  </si>
  <si>
    <t>VI</t>
  </si>
  <si>
    <t>Chi tạo nguồn, điều chỉnh tiền lương</t>
  </si>
  <si>
    <t>CHI CÁC CHƯƠNG TRÌNH MỤC TIÊU</t>
  </si>
  <si>
    <t>Chi các chương trình mục tiêu quốc gia</t>
  </si>
  <si>
    <t>Chương trình MTQG Giảm nghèo bền vững</t>
  </si>
  <si>
    <t xml:space="preserve"> - Vốn đầu tư</t>
  </si>
  <si>
    <t xml:space="preserve"> - Vốn sự nghiệp</t>
  </si>
  <si>
    <t>Chương trình MTQG xây dựng Nông thôn mới</t>
  </si>
  <si>
    <t>Chi đầu tư để thực hiện các chương trình mục tiêu, nhiệm vụ</t>
  </si>
  <si>
    <t>Đầu tư các dự án từ nguồn vốn nước ngoài</t>
  </si>
  <si>
    <t>Đầu tư các dự án từ nguồn vốn trong nước</t>
  </si>
  <si>
    <t>Chi từ nguồn hỗ trợ thực hiện các chế độ, chính sách theo qui định (vốn sự nghiệp)</t>
  </si>
  <si>
    <t xml:space="preserve">Chi sự nghiệp từ nguồn vốn nước ngoài </t>
  </si>
  <si>
    <t>Các dự án viện trợ trung ương bổ sung có mục tiêu (vốn vay)</t>
  </si>
  <si>
    <t xml:space="preserve"> + Dự án Giáo dục và Đào tạo nguồn nhân lực y tế phục vụ cải cách hệ thống y tế </t>
  </si>
  <si>
    <t xml:space="preserve"> + Dự án An ninh y tế khu vực tiểu vùng Mê Công mở rộng </t>
  </si>
  <si>
    <t xml:space="preserve"> + Chương trình mở rông qui mô vệ sinh nước sạch nông thôn theo phương thức dựa trên kết quả</t>
  </si>
  <si>
    <t>Viện trợ không hoàn lại của các tổ chức nước ngoài địa phương nhận trực tiếp</t>
  </si>
  <si>
    <t xml:space="preserve"> + Chương trình phát triển vùng (CTPTV) do Tổ chức Tầm nhìn Thế giới tại Việt Nam  viện trợ </t>
  </si>
  <si>
    <t>Đề án PT KTXH vùng dân tộc rất ít người (DT Cống)</t>
  </si>
  <si>
    <t>Kinh phí thực hiện Quyết định 2086/QĐ-TTg ngày 31/10/2016 của TTCP phê duyệt Đề án hỗ trợ phát triển KT-XH các dân tộc thiểu số rất ít người giai đoạn 2016-2025</t>
  </si>
  <si>
    <t>Kinh phí thực hiện chính sách trợ giúp pháp lý theo Quyết định 32/2016/QĐ-TTg</t>
  </si>
  <si>
    <t>Hỗ trợ Hội văn học nghệ thuật và Hội nhà báo</t>
  </si>
  <si>
    <t xml:space="preserve"> - Hỗ trợ Hội văn học nghệ thuật </t>
  </si>
  <si>
    <t xml:space="preserve"> - Hỗ trợ Hội nhà báo</t>
  </si>
  <si>
    <t>Chương trình mục tiêu giáo dục nghề nghiệp - việc làm và an toàn lao động</t>
  </si>
  <si>
    <t xml:space="preserve"> - DA đổi mới và nâng cao chất lượng giáo dục nghề nghiệp</t>
  </si>
  <si>
    <t xml:space="preserve"> - DA phát triển thị trường lao động và việc làm</t>
  </si>
  <si>
    <t xml:space="preserve"> - DA tăng cường an toàn vệ sinh lao động</t>
  </si>
  <si>
    <t>Chương trình phát triển hệ thống trợ giúp xã hội</t>
  </si>
  <si>
    <t xml:space="preserve"> - DA phát triển hệ thống trợ giúp xã hội đối với các đối tượng yếu thế</t>
  </si>
  <si>
    <t xml:space="preserve"> - DA phát triển hệ thống bảo vệ trẻ em</t>
  </si>
  <si>
    <t xml:space="preserve"> - DA hỗ trợ thực hiện các mục tiêu quốc gia về bình đẳng giới</t>
  </si>
  <si>
    <t xml:space="preserve"> - DA phát triển hệ thống dịch vụ hỗ trợ người cai nghiện ma túy, người bán dâm và nạn nhân bị mua bán</t>
  </si>
  <si>
    <t>Chương trình mục tiêu Y tế - Dân số</t>
  </si>
  <si>
    <t xml:space="preserve"> - DA phòng chống một số bệnh truyền nhiễm nguy hiểm và các bệnh không lây nhiễm phổ biến</t>
  </si>
  <si>
    <t xml:space="preserve"> - DA tiêm chủng mở rộng</t>
  </si>
  <si>
    <t xml:space="preserve"> - DA dân số và phát triển</t>
  </si>
  <si>
    <t xml:space="preserve"> - DA an toàn thực phẩm</t>
  </si>
  <si>
    <t xml:space="preserve"> - DA phòng chống HIV/AIDS</t>
  </si>
  <si>
    <t xml:space="preserve"> - DA đảm bảo máu an toàn và phòng chống bệnh lý huyết học</t>
  </si>
  <si>
    <t xml:space="preserve"> - DA quân dân y kết hợp</t>
  </si>
  <si>
    <t xml:space="preserve"> - Theo dõi, kiểm tra, giám sát, đánh giá thực hiện chương trình và truyền thông y tế</t>
  </si>
  <si>
    <t>Chương trình mục tiêu phát triển văn hóa</t>
  </si>
  <si>
    <t xml:space="preserve"> - DA bảo tồn và phát huy giá trị di sản văn hóa</t>
  </si>
  <si>
    <t xml:space="preserve"> - DA tăng cường đầu tư xây dựng, phát triển hệ thống thiết chế văn hóa</t>
  </si>
  <si>
    <t>Chương trình mục tiêu đảm bảo trật tự ATGT, phòng cháy chữa cháy, phòng chống tội phạm và ma túy</t>
  </si>
  <si>
    <t xml:space="preserve"> - Phòng chống tội phạm </t>
  </si>
  <si>
    <t xml:space="preserve"> - Phòng chống ma túy</t>
  </si>
  <si>
    <t>Chương trình mục tiêu phát triển lâm nghiệp bền vững</t>
  </si>
  <si>
    <t>Chương trình mục tiêu tái cơ cấu kinh tế nông nghiệp và phòng chống giảm nhẹ thiên tai, ổn định đời sống dân cư</t>
  </si>
  <si>
    <t>Hỗ trợ kinh phí thực hiện nhiệm vụ đảm bảo trật tự ATGT</t>
  </si>
  <si>
    <t>Dự án hoàn thiện hiện đại hoá hồ sơ, bản đồ địa giới hành chính và xây dựng cơ sở địa giới hành chính</t>
  </si>
  <si>
    <t>Chương trình mục tiêu Công nghệ thông tin</t>
  </si>
  <si>
    <t>Chương trình mục tiêu ứng phó với biến đổi khí hậu và tăng trưởng xanh</t>
  </si>
  <si>
    <t>Chương trình mục tiêu Giáo dục vùng núi, vùng dân tộc thiểu số, vùng khó khăn</t>
  </si>
  <si>
    <t>Đề án giảm thiểu tình trạng tảo hôn và hôn nhân cận huyết thống trong đồng bào dân tộc thiểu số</t>
  </si>
  <si>
    <t>Bồi dưỡng cán bộ, công chức hội Liên hiệp phụ nữ các cấp và chi hội trưởng hội phụ nữ</t>
  </si>
  <si>
    <t>C</t>
  </si>
  <si>
    <t>BỘI THU NGÂN SÁCH ĐỊA PHƯƠNG</t>
  </si>
  <si>
    <t>D</t>
  </si>
  <si>
    <t>VAY ĐỂ TRẢ NỢ GỐC</t>
  </si>
  <si>
    <t>UBND tỉnh Điện Biên</t>
  </si>
  <si>
    <t>NỘI DUNG</t>
  </si>
  <si>
    <t>NSĐP</t>
  </si>
  <si>
    <t>CHIA RA</t>
  </si>
  <si>
    <t>NGÂN SÁCH CẤP TỈNH</t>
  </si>
  <si>
    <t>NGÂN SÁCH HUYỆN</t>
  </si>
  <si>
    <t>Biểu số 49/CK-NSNN</t>
  </si>
  <si>
    <t>(Kèm theo Quyết định số 1346/QĐ-UBND ngày 30/12/2019 của UBND tỉnh Điện Biên)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</si>
</sst>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Red]#,##0"/>
    <numFmt numFmtId="165" formatCode="#,##0;[Red]\-#,##0;&quot;&quot;;_-@"/>
  </numFmts>
  <fonts count="15">
    <font>
      <sz val="12"/>
      <name val=".VnTime"/>
      <family val="2"/>
    </font>
    <font>
      <sz val="12"/>
      <name val=".VnTime"/>
      <family val="2"/>
    </font>
    <font>
      <b/>
      <sz val="12"/>
      <name val="Times New Roman"/>
      <family val="1"/>
    </font>
    <font>
      <sz val="12"/>
      <name val="Times New Roman"/>
      <family val="1"/>
    </font>
    <font>
      <i/>
      <sz val="12"/>
      <name val="Times New Roman"/>
      <family val="1"/>
    </font>
    <font>
      <sz val="11"/>
      <color theme="1"/>
      <name val="Calibri"/>
      <family val="2"/>
      <scheme val="minor"/>
    </font>
    <font>
      <sz val="11"/>
      <name val=".VnArial Narrow"/>
      <family val="2"/>
    </font>
    <font>
      <b/>
      <sz val="14"/>
      <name val="Times New Roman"/>
      <family val="1"/>
    </font>
    <font>
      <b/>
      <sz val="16"/>
      <name val="Times New Roman"/>
      <family val="1"/>
    </font>
    <font>
      <sz val="14"/>
      <name val="Times New Roman"/>
      <family val="1"/>
    </font>
    <font>
      <i/>
      <sz val="14"/>
      <name val="Times New Roman"/>
      <family val="1"/>
      <charset val="163"/>
    </font>
    <font>
      <i/>
      <sz val="14"/>
      <name val="Times New Roman"/>
      <family val="1"/>
    </font>
    <font>
      <b/>
      <sz val="14"/>
      <name val="Times New Roman h"/>
    </font>
    <font>
      <sz val="14"/>
      <color rgb="FFFF0000"/>
      <name val="Times New Roman"/>
      <family val="1"/>
    </font>
    <font>
      <b/>
      <sz val="14"/>
      <name val="Times New Roman"/>
      <family val="1"/>
      <charset val="163"/>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s>
  <cellStyleXfs count="7">
    <xf numFmtId="0" fontId="0" fillId="0" borderId="0"/>
    <xf numFmtId="0" fontId="1" fillId="0" borderId="0"/>
    <xf numFmtId="0" fontId="1" fillId="0" borderId="0"/>
    <xf numFmtId="0" fontId="5" fillId="0" borderId="0"/>
    <xf numFmtId="0" fontId="1" fillId="0" borderId="0"/>
    <xf numFmtId="0" fontId="1" fillId="0" borderId="0"/>
    <xf numFmtId="0" fontId="6" fillId="0" borderId="0"/>
  </cellStyleXfs>
  <cellXfs count="59">
    <xf numFmtId="0" fontId="0" fillId="0" borderId="0" xfId="0"/>
    <xf numFmtId="0" fontId="3" fillId="0" borderId="0" xfId="0" applyFont="1"/>
    <xf numFmtId="0" fontId="2" fillId="0" borderId="0" xfId="0" applyFont="1" applyAlignment="1">
      <alignment horizontal="centerContinuous"/>
    </xf>
    <xf numFmtId="0" fontId="2" fillId="0" borderId="0" xfId="0" applyFont="1" applyFill="1" applyAlignment="1">
      <alignment horizontal="right"/>
    </xf>
    <xf numFmtId="0" fontId="2" fillId="0" borderId="0" xfId="0" applyFont="1" applyAlignment="1">
      <alignment horizontal="right"/>
    </xf>
    <xf numFmtId="0" fontId="4" fillId="0" borderId="0" xfId="0" applyFont="1" applyAlignment="1">
      <alignment horizontal="left"/>
    </xf>
    <xf numFmtId="0" fontId="3" fillId="0" borderId="0" xfId="0" applyFont="1" applyFill="1"/>
    <xf numFmtId="0" fontId="2" fillId="0" borderId="0" xfId="0" applyFont="1" applyAlignment="1">
      <alignment vertical="center"/>
    </xf>
    <xf numFmtId="3" fontId="3" fillId="0" borderId="0" xfId="0" applyNumberFormat="1" applyFont="1"/>
    <xf numFmtId="0" fontId="4" fillId="0" borderId="0" xfId="0" applyFont="1"/>
    <xf numFmtId="164" fontId="3" fillId="0" borderId="0" xfId="0" applyNumberFormat="1" applyFont="1"/>
    <xf numFmtId="0" fontId="3" fillId="0" borderId="5" xfId="0" applyFont="1" applyBorder="1"/>
    <xf numFmtId="0" fontId="3" fillId="0" borderId="5" xfId="0" applyFont="1" applyFill="1" applyBorder="1"/>
    <xf numFmtId="0" fontId="7" fillId="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9" fillId="0" borderId="1" xfId="0" applyFont="1" applyBorder="1" applyAlignment="1">
      <alignment horizontal="center" vertical="center"/>
    </xf>
    <xf numFmtId="0" fontId="9" fillId="0" borderId="1" xfId="0" applyFont="1" applyFill="1" applyBorder="1" applyAlignment="1">
      <alignment horizontal="center" vertical="center"/>
    </xf>
    <xf numFmtId="0" fontId="7" fillId="0" borderId="2" xfId="1" applyFont="1" applyFill="1" applyBorder="1" applyAlignment="1">
      <alignment horizontal="center" vertical="center" wrapText="1"/>
    </xf>
    <xf numFmtId="3" fontId="7" fillId="0" borderId="2" xfId="1" applyNumberFormat="1" applyFont="1" applyFill="1" applyBorder="1" applyAlignment="1">
      <alignment vertical="center" wrapText="1"/>
    </xf>
    <xf numFmtId="0" fontId="7" fillId="0" borderId="3" xfId="1" applyFont="1" applyFill="1" applyBorder="1" applyAlignment="1">
      <alignment horizontal="center" vertical="center" wrapText="1"/>
    </xf>
    <xf numFmtId="0" fontId="7" fillId="0" borderId="3" xfId="1" applyFont="1" applyFill="1" applyBorder="1" applyAlignment="1">
      <alignment horizontal="justify" vertical="center" wrapText="1"/>
    </xf>
    <xf numFmtId="3" fontId="7" fillId="0" borderId="3" xfId="1" applyNumberFormat="1" applyFont="1" applyFill="1" applyBorder="1" applyAlignment="1">
      <alignment vertical="center" wrapText="1"/>
    </xf>
    <xf numFmtId="0" fontId="9" fillId="0" borderId="3" xfId="1" applyFont="1" applyFill="1" applyBorder="1" applyAlignment="1">
      <alignment horizontal="center" vertical="center" wrapText="1"/>
    </xf>
    <xf numFmtId="0" fontId="9" fillId="0" borderId="3" xfId="1" applyFont="1" applyFill="1" applyBorder="1" applyAlignment="1">
      <alignment horizontal="justify" vertical="center" wrapText="1"/>
    </xf>
    <xf numFmtId="3" fontId="9" fillId="0" borderId="3" xfId="1" applyNumberFormat="1" applyFont="1" applyFill="1" applyBorder="1" applyAlignment="1">
      <alignment vertical="center" wrapText="1"/>
    </xf>
    <xf numFmtId="0" fontId="10" fillId="0" borderId="3" xfId="1" applyFont="1" applyFill="1" applyBorder="1" applyAlignment="1">
      <alignment horizontal="justify" vertical="center" wrapText="1"/>
    </xf>
    <xf numFmtId="3" fontId="11" fillId="0" borderId="3" xfId="1" applyNumberFormat="1" applyFont="1" applyFill="1" applyBorder="1" applyAlignment="1">
      <alignment vertical="center" wrapText="1"/>
    </xf>
    <xf numFmtId="0" fontId="11" fillId="0" borderId="3" xfId="1" applyFont="1" applyFill="1" applyBorder="1" applyAlignment="1">
      <alignment horizontal="justify" vertical="center" wrapText="1"/>
    </xf>
    <xf numFmtId="0" fontId="12" fillId="0" borderId="3" xfId="1" applyFont="1" applyFill="1" applyBorder="1" applyAlignment="1">
      <alignment horizontal="justify" vertical="center" wrapText="1"/>
    </xf>
    <xf numFmtId="164" fontId="9" fillId="0" borderId="3" xfId="1" applyNumberFormat="1" applyFont="1" applyFill="1" applyBorder="1" applyAlignment="1">
      <alignment vertical="center" wrapText="1"/>
    </xf>
    <xf numFmtId="164" fontId="7" fillId="0" borderId="3" xfId="1" applyNumberFormat="1" applyFont="1" applyFill="1" applyBorder="1" applyAlignment="1">
      <alignment vertical="center" wrapText="1"/>
    </xf>
    <xf numFmtId="164" fontId="13" fillId="0" borderId="3" xfId="1" applyNumberFormat="1" applyFont="1" applyFill="1" applyBorder="1" applyAlignment="1">
      <alignment vertical="center" wrapText="1"/>
    </xf>
    <xf numFmtId="0" fontId="11" fillId="0" borderId="4" xfId="5" applyFont="1" applyFill="1" applyBorder="1" applyAlignment="1">
      <alignment horizontal="justify" vertical="center" wrapText="1"/>
    </xf>
    <xf numFmtId="164" fontId="11" fillId="0" borderId="4" xfId="5" applyNumberFormat="1" applyFont="1" applyFill="1" applyBorder="1" applyAlignment="1">
      <alignment vertical="center" wrapText="1"/>
    </xf>
    <xf numFmtId="0" fontId="11" fillId="0" borderId="3" xfId="1" applyFont="1" applyFill="1" applyBorder="1" applyAlignment="1">
      <alignment horizontal="center" vertical="center" wrapText="1"/>
    </xf>
    <xf numFmtId="3" fontId="11" fillId="0" borderId="3" xfId="1" applyNumberFormat="1" applyFont="1" applyFill="1" applyBorder="1" applyAlignment="1">
      <alignment horizontal="justify" vertical="center" wrapText="1"/>
    </xf>
    <xf numFmtId="164" fontId="11" fillId="0" borderId="3" xfId="1" applyNumberFormat="1" applyFont="1" applyFill="1" applyBorder="1" applyAlignment="1">
      <alignment horizontal="right" vertical="center" wrapText="1"/>
    </xf>
    <xf numFmtId="164" fontId="11" fillId="0" borderId="3" xfId="1" applyNumberFormat="1" applyFont="1" applyFill="1" applyBorder="1" applyAlignment="1">
      <alignment vertical="center" wrapText="1"/>
    </xf>
    <xf numFmtId="165" fontId="13" fillId="0" borderId="3" xfId="6" applyNumberFormat="1" applyFont="1" applyFill="1" applyBorder="1" applyAlignment="1">
      <alignment horizontal="right"/>
    </xf>
    <xf numFmtId="0" fontId="9" fillId="0" borderId="4" xfId="1" applyFont="1" applyFill="1" applyBorder="1" applyAlignment="1">
      <alignment horizontal="center" vertical="center" wrapText="1"/>
    </xf>
    <xf numFmtId="0" fontId="9" fillId="0" borderId="4" xfId="1" applyFont="1" applyFill="1" applyBorder="1" applyAlignment="1">
      <alignment horizontal="justify" vertical="center" wrapText="1"/>
    </xf>
    <xf numFmtId="164" fontId="13" fillId="0" borderId="4" xfId="1" applyNumberFormat="1" applyFont="1" applyFill="1" applyBorder="1" applyAlignment="1">
      <alignment vertical="center" wrapText="1"/>
    </xf>
    <xf numFmtId="164" fontId="9" fillId="0" borderId="4" xfId="1" applyNumberFormat="1" applyFont="1" applyFill="1" applyBorder="1" applyAlignment="1">
      <alignment vertical="center" wrapText="1"/>
    </xf>
    <xf numFmtId="0" fontId="13" fillId="0" borderId="3" xfId="1" applyFont="1" applyFill="1" applyBorder="1" applyAlignment="1">
      <alignment horizontal="center" vertical="center" wrapText="1"/>
    </xf>
    <xf numFmtId="0" fontId="13" fillId="0" borderId="3" xfId="4" applyFont="1" applyFill="1" applyBorder="1" applyAlignment="1">
      <alignment horizontal="justify" vertical="center" wrapText="1"/>
    </xf>
    <xf numFmtId="3" fontId="13" fillId="0" borderId="3" xfId="1" applyNumberFormat="1" applyFont="1" applyFill="1" applyBorder="1" applyAlignment="1">
      <alignment vertical="center" wrapText="1"/>
    </xf>
    <xf numFmtId="0" fontId="9" fillId="0" borderId="4" xfId="4" applyFont="1" applyFill="1" applyBorder="1" applyAlignment="1">
      <alignment horizontal="justify" vertical="center" wrapText="1"/>
    </xf>
    <xf numFmtId="3" fontId="13" fillId="0" borderId="4" xfId="1" applyNumberFormat="1" applyFont="1" applyFill="1" applyBorder="1" applyAlignment="1">
      <alignment vertical="center" wrapText="1"/>
    </xf>
    <xf numFmtId="3" fontId="9" fillId="0" borderId="4" xfId="1" applyNumberFormat="1" applyFont="1" applyFill="1" applyBorder="1" applyAlignment="1">
      <alignment vertical="center" wrapText="1"/>
    </xf>
    <xf numFmtId="3" fontId="7" fillId="0" borderId="3" xfId="1" applyNumberFormat="1" applyFont="1" applyFill="1" applyBorder="1" applyAlignment="1">
      <alignment horizontal="center" vertical="center" wrapText="1"/>
    </xf>
    <xf numFmtId="0" fontId="14" fillId="0" borderId="3" xfId="1" applyFont="1" applyFill="1" applyBorder="1" applyAlignment="1">
      <alignment horizontal="justify" vertical="center" wrapText="1"/>
    </xf>
    <xf numFmtId="0" fontId="2" fillId="0" borderId="0" xfId="0" applyFont="1" applyAlignment="1">
      <alignment horizontal="right"/>
    </xf>
    <xf numFmtId="0" fontId="8" fillId="0" borderId="0" xfId="0" applyFont="1" applyAlignment="1">
      <alignment horizontal="center" vertical="center" wrapText="1"/>
    </xf>
    <xf numFmtId="0" fontId="4" fillId="0" borderId="0" xfId="0" applyFont="1" applyAlignment="1">
      <alignment horizontal="center"/>
    </xf>
    <xf numFmtId="0" fontId="4" fillId="0" borderId="0" xfId="0" applyFont="1" applyBorder="1" applyAlignment="1">
      <alignment horizontal="right"/>
    </xf>
    <xf numFmtId="0" fontId="7" fillId="0" borderId="1" xfId="0" applyFont="1" applyBorder="1" applyAlignment="1">
      <alignment horizontal="center" vertical="center"/>
    </xf>
    <xf numFmtId="0" fontId="7" fillId="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2" fillId="0" borderId="0" xfId="0" applyFont="1" applyAlignment="1">
      <alignment horizontal="left"/>
    </xf>
  </cellXfs>
  <cellStyles count="7">
    <cellStyle name="Normal" xfId="0" builtinId="0"/>
    <cellStyle name="Normal 2" xfId="2"/>
    <cellStyle name="Normal 2 2" xfId="5"/>
    <cellStyle name="Normal 3 2" xfId="4"/>
    <cellStyle name="Normal 5 3" xfId="1"/>
    <cellStyle name="Normal 7 3" xfId="3"/>
    <cellStyle name="Normal_Sheet1"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ongbac-prmumyd\gh\KL%20Than%20HL%2015-05-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LMT"/>
      <sheetName val="PL1"/>
      <sheetName val="PL2"/>
      <sheetName val="KLTT"/>
      <sheetName val="TKT"/>
      <sheetName val="DG"/>
      <sheetName val="xedap"/>
      <sheetName val="san hang rao"/>
      <sheetName val="Ttin"/>
      <sheetName val="Dienngoai"/>
      <sheetName val="be canh"/>
      <sheetName val="ga ra"/>
      <sheetName val="Nuoct"/>
      <sheetName val="DN"/>
      <sheetName val="TLNtruc"/>
      <sheetName val="TLbe"/>
      <sheetName val="CTNUOC"/>
      <sheetName val="TL coc"/>
      <sheetName val="TL than"/>
      <sheetName val="KLchitiet"/>
      <sheetName val="GVLDHT"/>
      <sheetName val="DGCT"/>
      <sheetName val="CPLT"/>
      <sheetName val="10000000"/>
      <sheetName val="00000000"/>
      <sheetName val="00000001"/>
      <sheetName val="20000000"/>
      <sheetName val="30000000"/>
      <sheetName val="40000000"/>
      <sheetName val="XL4Test5"/>
      <sheetName val="chitimc"/>
      <sheetName val="dongia (2)"/>
      <sheetName val="LKVL-CK-HT-GD1"/>
      <sheetName val="giathanh1"/>
      <sheetName val="THPDMoi  (2)"/>
      <sheetName val="gtrinh"/>
      <sheetName val="phuluc1"/>
      <sheetName val="TONG HOP VL-NC"/>
      <sheetName val="lam-moi"/>
      <sheetName val="chitiet"/>
      <sheetName val="TONGKE3p "/>
      <sheetName val="Du_lieu"/>
      <sheetName val="TH VL, NC, DDHT Thanhphuoc"/>
      <sheetName val="#REF"/>
      <sheetName val="DONGIA"/>
      <sheetName val="gvl"/>
      <sheetName val="thao-go"/>
      <sheetName val="DON GIA"/>
      <sheetName val="TONGKE-HT"/>
      <sheetName val="dtxl"/>
      <sheetName val="t-h HA THE"/>
      <sheetName val="CHITIET VL-NC-TT -1p"/>
      <sheetName val="TONG HOP VL-NC TT"/>
      <sheetName val="TNHCHINH"/>
      <sheetName val="TH XL"/>
      <sheetName val="CHITIET VL-NC"/>
      <sheetName val="VC"/>
      <sheetName val="KH-Q1,Q2,01"/>
      <sheetName val="Tiepdia"/>
      <sheetName val="CHITIET VL-NC-TT-3p"/>
      <sheetName val="TDTKP"/>
      <sheetName val="TDTKP1"/>
      <sheetName val="KPVC-BD "/>
      <sheetName val="VCV-BE-TO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J88"/>
  <sheetViews>
    <sheetView tabSelected="1" view="pageBreakPreview" zoomScale="85" zoomScaleNormal="100" zoomScaleSheetLayoutView="85" workbookViewId="0">
      <selection activeCell="A5" sqref="A5:E5"/>
    </sheetView>
  </sheetViews>
  <sheetFormatPr defaultRowHeight="15.75"/>
  <cols>
    <col min="1" max="1" width="5.125" style="1" customWidth="1"/>
    <col min="2" max="2" width="55.75" style="1" customWidth="1"/>
    <col min="3" max="3" width="14.875" style="6" customWidth="1"/>
    <col min="4" max="4" width="13.25" style="6" customWidth="1"/>
    <col min="5" max="5" width="13.125" style="1" customWidth="1"/>
    <col min="6" max="6" width="11.875" style="1" customWidth="1"/>
    <col min="7" max="7" width="9.125" style="1" customWidth="1"/>
    <col min="8" max="8" width="11.875" style="1" customWidth="1"/>
    <col min="9" max="10" width="9.125" style="1" customWidth="1"/>
    <col min="11" max="12" width="9" style="1" customWidth="1"/>
    <col min="13" max="16384" width="9" style="1"/>
  </cols>
  <sheetData>
    <row r="1" spans="1:10" ht="21" customHeight="1">
      <c r="A1" s="58" t="s">
        <v>93</v>
      </c>
      <c r="B1" s="58"/>
      <c r="C1" s="51" t="s">
        <v>99</v>
      </c>
      <c r="D1" s="51"/>
      <c r="E1" s="51"/>
    </row>
    <row r="2" spans="1:10" ht="16.5" customHeight="1">
      <c r="A2" s="2"/>
      <c r="B2" s="2"/>
      <c r="C2" s="3"/>
      <c r="D2" s="3"/>
      <c r="E2" s="4"/>
    </row>
    <row r="3" spans="1:10" ht="21" customHeight="1">
      <c r="A3" s="52" t="s">
        <v>0</v>
      </c>
      <c r="B3" s="52"/>
      <c r="C3" s="52"/>
      <c r="D3" s="52"/>
      <c r="E3" s="52"/>
    </row>
    <row r="4" spans="1:10" ht="20.25" customHeight="1">
      <c r="A4" s="52"/>
      <c r="B4" s="52"/>
      <c r="C4" s="52"/>
      <c r="D4" s="52"/>
      <c r="E4" s="52"/>
    </row>
    <row r="5" spans="1:10" ht="15.75" customHeight="1">
      <c r="A5" s="53" t="s">
        <v>100</v>
      </c>
      <c r="B5" s="53"/>
      <c r="C5" s="53"/>
      <c r="D5" s="53"/>
      <c r="E5" s="53"/>
    </row>
    <row r="6" spans="1:10" ht="29.45" customHeight="1">
      <c r="A6" s="5"/>
      <c r="B6" s="5"/>
      <c r="D6" s="54" t="s">
        <v>1</v>
      </c>
      <c r="E6" s="54"/>
    </row>
    <row r="7" spans="1:10" ht="18" customHeight="1">
      <c r="A7" s="55" t="s">
        <v>2</v>
      </c>
      <c r="B7" s="55" t="s">
        <v>94</v>
      </c>
      <c r="C7" s="56" t="s">
        <v>95</v>
      </c>
      <c r="D7" s="57" t="s">
        <v>96</v>
      </c>
      <c r="E7" s="57"/>
    </row>
    <row r="8" spans="1:10" ht="58.5" customHeight="1">
      <c r="A8" s="55"/>
      <c r="B8" s="55"/>
      <c r="C8" s="56"/>
      <c r="D8" s="13" t="s">
        <v>97</v>
      </c>
      <c r="E8" s="14" t="s">
        <v>98</v>
      </c>
    </row>
    <row r="9" spans="1:10" s="7" customFormat="1" ht="25.5" customHeight="1">
      <c r="A9" s="15" t="s">
        <v>3</v>
      </c>
      <c r="B9" s="15" t="s">
        <v>4</v>
      </c>
      <c r="C9" s="16" t="s">
        <v>5</v>
      </c>
      <c r="D9" s="16">
        <v>2</v>
      </c>
      <c r="E9" s="15">
        <f>D9+1</f>
        <v>3</v>
      </c>
    </row>
    <row r="10" spans="1:10" ht="21.75" customHeight="1">
      <c r="A10" s="17"/>
      <c r="B10" s="17" t="s">
        <v>6</v>
      </c>
      <c r="C10" s="18">
        <f>C11+C28</f>
        <v>10056273.002</v>
      </c>
      <c r="D10" s="18">
        <f>D11+D28</f>
        <v>3840900.0019999999</v>
      </c>
      <c r="E10" s="18">
        <f>E11+E28</f>
        <v>6215373</v>
      </c>
      <c r="F10" s="8"/>
      <c r="G10" s="8"/>
      <c r="H10" s="8"/>
    </row>
    <row r="11" spans="1:10" ht="18.75">
      <c r="A11" s="19" t="s">
        <v>3</v>
      </c>
      <c r="B11" s="20" t="s">
        <v>7</v>
      </c>
      <c r="C11" s="21">
        <f>+C12+C20+C24+C25+C26+C27</f>
        <v>8139776</v>
      </c>
      <c r="D11" s="21">
        <f>+D12+D20+D24+D25+D26+D27</f>
        <v>3062635</v>
      </c>
      <c r="E11" s="21">
        <f>+E12+E20+E24+E25+E26+E27</f>
        <v>5077141</v>
      </c>
      <c r="F11" s="8"/>
      <c r="G11" s="8"/>
      <c r="H11" s="8"/>
      <c r="J11" s="8"/>
    </row>
    <row r="12" spans="1:10" ht="18.75">
      <c r="A12" s="19" t="s">
        <v>8</v>
      </c>
      <c r="B12" s="20" t="s">
        <v>9</v>
      </c>
      <c r="C12" s="21">
        <f>SUM(C13,C18)</f>
        <v>837500</v>
      </c>
      <c r="D12" s="21">
        <f>SUM(D13,D18)</f>
        <v>737648</v>
      </c>
      <c r="E12" s="21">
        <f>SUM(E13,E18)</f>
        <v>99852</v>
      </c>
      <c r="F12" s="8"/>
      <c r="G12" s="8"/>
      <c r="H12" s="8"/>
    </row>
    <row r="13" spans="1:10" s="9" customFormat="1" ht="18.75">
      <c r="A13" s="22">
        <v>1</v>
      </c>
      <c r="B13" s="23" t="s">
        <v>10</v>
      </c>
      <c r="C13" s="24">
        <f>C14+C16+C17</f>
        <v>815630</v>
      </c>
      <c r="D13" s="24">
        <f>D14+D16+D17</f>
        <v>715778</v>
      </c>
      <c r="E13" s="24">
        <f>E14+E16+E17</f>
        <v>99852</v>
      </c>
      <c r="F13" s="8"/>
      <c r="G13" s="8"/>
      <c r="H13" s="8"/>
    </row>
    <row r="14" spans="1:10" s="9" customFormat="1" ht="18.75">
      <c r="A14" s="22" t="s">
        <v>11</v>
      </c>
      <c r="B14" s="23" t="s">
        <v>12</v>
      </c>
      <c r="C14" s="24">
        <f>653500+23000</f>
        <v>676500</v>
      </c>
      <c r="D14" s="24">
        <f t="shared" ref="D14:D20" si="0">C14-E14</f>
        <v>667908</v>
      </c>
      <c r="E14" s="24">
        <v>8592</v>
      </c>
      <c r="F14" s="8"/>
      <c r="G14" s="8"/>
      <c r="H14" s="8"/>
    </row>
    <row r="15" spans="1:10" s="9" customFormat="1" ht="18.75">
      <c r="A15" s="22"/>
      <c r="B15" s="25" t="s">
        <v>13</v>
      </c>
      <c r="C15" s="26">
        <v>32268</v>
      </c>
      <c r="D15" s="26">
        <f t="shared" si="0"/>
        <v>32268</v>
      </c>
      <c r="E15" s="26"/>
      <c r="F15" s="8"/>
      <c r="G15" s="8"/>
      <c r="H15" s="8"/>
    </row>
    <row r="16" spans="1:10" ht="18.75">
      <c r="A16" s="22" t="s">
        <v>14</v>
      </c>
      <c r="B16" s="23" t="s">
        <v>15</v>
      </c>
      <c r="C16" s="24">
        <f>135000-21870</f>
        <v>113130</v>
      </c>
      <c r="D16" s="24">
        <f t="shared" si="0"/>
        <v>21870</v>
      </c>
      <c r="E16" s="24">
        <v>91260</v>
      </c>
      <c r="F16" s="8"/>
      <c r="G16" s="8"/>
      <c r="H16" s="8"/>
    </row>
    <row r="17" spans="1:8" ht="18.75">
      <c r="A17" s="22" t="s">
        <v>16</v>
      </c>
      <c r="B17" s="23" t="s">
        <v>17</v>
      </c>
      <c r="C17" s="24">
        <v>26000</v>
      </c>
      <c r="D17" s="24">
        <f t="shared" si="0"/>
        <v>26000</v>
      </c>
      <c r="E17" s="24"/>
      <c r="F17" s="8"/>
      <c r="G17" s="8"/>
      <c r="H17" s="8"/>
    </row>
    <row r="18" spans="1:8" ht="71.25" customHeight="1">
      <c r="A18" s="22">
        <v>2</v>
      </c>
      <c r="B18" s="23" t="s">
        <v>18</v>
      </c>
      <c r="C18" s="24">
        <f>C19</f>
        <v>21870</v>
      </c>
      <c r="D18" s="24">
        <f t="shared" si="0"/>
        <v>21870</v>
      </c>
      <c r="E18" s="24"/>
      <c r="F18" s="8"/>
      <c r="G18" s="8"/>
      <c r="H18" s="8"/>
    </row>
    <row r="19" spans="1:8" ht="37.5">
      <c r="A19" s="22"/>
      <c r="B19" s="27" t="s">
        <v>19</v>
      </c>
      <c r="C19" s="26">
        <v>21870</v>
      </c>
      <c r="D19" s="26">
        <f t="shared" si="0"/>
        <v>21870</v>
      </c>
      <c r="E19" s="26"/>
      <c r="F19" s="8"/>
      <c r="G19" s="8"/>
      <c r="H19" s="8"/>
    </row>
    <row r="20" spans="1:8" ht="18.75">
      <c r="A20" s="19" t="s">
        <v>20</v>
      </c>
      <c r="B20" s="20" t="s">
        <v>21</v>
      </c>
      <c r="C20" s="21">
        <v>7072362</v>
      </c>
      <c r="D20" s="21">
        <f t="shared" si="0"/>
        <v>2185036</v>
      </c>
      <c r="E20" s="21">
        <f>4877110+10216</f>
        <v>4887326</v>
      </c>
      <c r="F20" s="8"/>
      <c r="G20" s="8"/>
      <c r="H20" s="8"/>
    </row>
    <row r="21" spans="1:8" ht="18.75">
      <c r="A21" s="19"/>
      <c r="B21" s="27" t="s">
        <v>22</v>
      </c>
      <c r="C21" s="26"/>
      <c r="D21" s="26"/>
      <c r="E21" s="26"/>
      <c r="F21" s="8"/>
      <c r="G21" s="8"/>
      <c r="H21" s="8"/>
    </row>
    <row r="22" spans="1:8" ht="18.75">
      <c r="A22" s="22">
        <v>1</v>
      </c>
      <c r="B22" s="23" t="s">
        <v>23</v>
      </c>
      <c r="C22" s="24">
        <v>3446652</v>
      </c>
      <c r="D22" s="24">
        <v>588423</v>
      </c>
      <c r="E22" s="24">
        <v>4887326</v>
      </c>
      <c r="F22" s="8"/>
      <c r="G22" s="8"/>
      <c r="H22" s="8"/>
    </row>
    <row r="23" spans="1:8" ht="18.75">
      <c r="A23" s="22">
        <f>A22+1</f>
        <v>2</v>
      </c>
      <c r="B23" s="23" t="s">
        <v>24</v>
      </c>
      <c r="C23" s="24">
        <f>13638+1270</f>
        <v>14908</v>
      </c>
      <c r="D23" s="24">
        <f t="shared" ref="D23" si="1">C23-E23</f>
        <v>11330</v>
      </c>
      <c r="E23" s="24">
        <v>3578</v>
      </c>
      <c r="H23" s="8"/>
    </row>
    <row r="24" spans="1:8" ht="37.5">
      <c r="A24" s="19" t="s">
        <v>25</v>
      </c>
      <c r="B24" s="20" t="s">
        <v>26</v>
      </c>
      <c r="C24" s="21">
        <v>1600</v>
      </c>
      <c r="D24" s="21">
        <f>C24-E24</f>
        <v>1600</v>
      </c>
      <c r="E24" s="21"/>
      <c r="H24" s="8"/>
    </row>
    <row r="25" spans="1:8" ht="18.75">
      <c r="A25" s="19" t="s">
        <v>27</v>
      </c>
      <c r="B25" s="20" t="s">
        <v>28</v>
      </c>
      <c r="C25" s="21">
        <v>1000</v>
      </c>
      <c r="D25" s="21">
        <f>C25-E25</f>
        <v>1000</v>
      </c>
      <c r="E25" s="21"/>
      <c r="H25" s="8"/>
    </row>
    <row r="26" spans="1:8" ht="18.75">
      <c r="A26" s="19" t="s">
        <v>29</v>
      </c>
      <c r="B26" s="20" t="s">
        <v>30</v>
      </c>
      <c r="C26" s="21">
        <f>151394+50000</f>
        <v>201394</v>
      </c>
      <c r="D26" s="21">
        <f>C26-E26</f>
        <v>111431</v>
      </c>
      <c r="E26" s="21">
        <v>89963</v>
      </c>
      <c r="H26" s="8"/>
    </row>
    <row r="27" spans="1:8" ht="18.75">
      <c r="A27" s="19" t="s">
        <v>31</v>
      </c>
      <c r="B27" s="20" t="s">
        <v>32</v>
      </c>
      <c r="C27" s="21">
        <v>25920</v>
      </c>
      <c r="D27" s="21">
        <v>25920</v>
      </c>
      <c r="E27" s="21"/>
      <c r="H27" s="8"/>
    </row>
    <row r="28" spans="1:8" ht="18.75">
      <c r="A28" s="19" t="s">
        <v>4</v>
      </c>
      <c r="B28" s="28" t="s">
        <v>33</v>
      </c>
      <c r="C28" s="21">
        <f>C29+C36+C39</f>
        <v>1916497.0019999999</v>
      </c>
      <c r="D28" s="21">
        <f>D29+D36+D39</f>
        <v>778265.00199999998</v>
      </c>
      <c r="E28" s="21">
        <f>E29+E36+E39</f>
        <v>1138232</v>
      </c>
      <c r="H28" s="8"/>
    </row>
    <row r="29" spans="1:8" ht="18.75">
      <c r="A29" s="19" t="s">
        <v>8</v>
      </c>
      <c r="B29" s="20" t="s">
        <v>34</v>
      </c>
      <c r="C29" s="21">
        <v>1108370</v>
      </c>
      <c r="D29" s="21">
        <f>D30+D33</f>
        <v>39814</v>
      </c>
      <c r="E29" s="21">
        <f>E30+E33</f>
        <v>1068556</v>
      </c>
      <c r="H29" s="8"/>
    </row>
    <row r="30" spans="1:8" ht="18.75">
      <c r="A30" s="19">
        <v>1</v>
      </c>
      <c r="B30" s="20" t="s">
        <v>35</v>
      </c>
      <c r="C30" s="21">
        <f>SUM(C31:C32)</f>
        <v>562170</v>
      </c>
      <c r="D30" s="21">
        <f>SUM(D31:D32)</f>
        <v>15214</v>
      </c>
      <c r="E30" s="21">
        <f>SUM(E31:E32)</f>
        <v>546956</v>
      </c>
      <c r="H30" s="8"/>
    </row>
    <row r="31" spans="1:8" ht="18.75">
      <c r="A31" s="22"/>
      <c r="B31" s="23" t="s">
        <v>36</v>
      </c>
      <c r="C31" s="24">
        <v>437007</v>
      </c>
      <c r="D31" s="24">
        <f>C31-E31</f>
        <v>6130</v>
      </c>
      <c r="E31" s="24">
        <f>437007-6130</f>
        <v>430877</v>
      </c>
      <c r="H31" s="8"/>
    </row>
    <row r="32" spans="1:8" ht="18.75">
      <c r="A32" s="22"/>
      <c r="B32" s="23" t="s">
        <v>37</v>
      </c>
      <c r="C32" s="29">
        <v>125163</v>
      </c>
      <c r="D32" s="29">
        <f>C32-E32</f>
        <v>9084</v>
      </c>
      <c r="E32" s="29">
        <v>116079</v>
      </c>
      <c r="H32" s="8"/>
    </row>
    <row r="33" spans="1:8" ht="18.75">
      <c r="A33" s="19">
        <v>2</v>
      </c>
      <c r="B33" s="20" t="s">
        <v>38</v>
      </c>
      <c r="C33" s="30">
        <f>SUM(C34:C35)</f>
        <v>546200</v>
      </c>
      <c r="D33" s="30">
        <f>SUM(D34:D35)</f>
        <v>24600</v>
      </c>
      <c r="E33" s="30">
        <f>SUM(E34:E35)</f>
        <v>521600</v>
      </c>
      <c r="H33" s="8"/>
    </row>
    <row r="34" spans="1:8" ht="18.75">
      <c r="A34" s="22"/>
      <c r="B34" s="23" t="s">
        <v>36</v>
      </c>
      <c r="C34" s="29">
        <v>460300</v>
      </c>
      <c r="D34" s="29">
        <f>C34-E34</f>
        <v>0</v>
      </c>
      <c r="E34" s="29">
        <v>460300</v>
      </c>
      <c r="H34" s="8"/>
    </row>
    <row r="35" spans="1:8" ht="18.75">
      <c r="A35" s="22"/>
      <c r="B35" s="23" t="s">
        <v>37</v>
      </c>
      <c r="C35" s="29">
        <v>85900</v>
      </c>
      <c r="D35" s="29">
        <f>C35-E35</f>
        <v>24600</v>
      </c>
      <c r="E35" s="29">
        <v>61300</v>
      </c>
      <c r="H35" s="8"/>
    </row>
    <row r="36" spans="1:8" ht="37.5">
      <c r="A36" s="19" t="s">
        <v>20</v>
      </c>
      <c r="B36" s="20" t="s">
        <v>39</v>
      </c>
      <c r="C36" s="21">
        <f>SUM(C37,C38)</f>
        <v>674500.00199999998</v>
      </c>
      <c r="D36" s="21">
        <f>SUM(D37,D38)</f>
        <v>659250.00199999998</v>
      </c>
      <c r="E36" s="21">
        <f>SUM(E37,E38)</f>
        <v>15250</v>
      </c>
      <c r="H36" s="8"/>
    </row>
    <row r="37" spans="1:8" ht="18.75">
      <c r="A37" s="19">
        <v>1</v>
      </c>
      <c r="B37" s="20" t="s">
        <v>40</v>
      </c>
      <c r="C37" s="30">
        <v>159326</v>
      </c>
      <c r="D37" s="30">
        <v>159326</v>
      </c>
      <c r="E37" s="30"/>
      <c r="H37" s="8"/>
    </row>
    <row r="38" spans="1:8" ht="18.75">
      <c r="A38" s="19">
        <v>2</v>
      </c>
      <c r="B38" s="20" t="s">
        <v>41</v>
      </c>
      <c r="C38" s="30">
        <v>515174.00199999998</v>
      </c>
      <c r="D38" s="30">
        <v>499924.00199999998</v>
      </c>
      <c r="E38" s="30">
        <v>15250</v>
      </c>
      <c r="H38" s="8"/>
    </row>
    <row r="39" spans="1:8" ht="36.75" customHeight="1">
      <c r="A39" s="19" t="s">
        <v>25</v>
      </c>
      <c r="B39" s="20" t="s">
        <v>42</v>
      </c>
      <c r="C39" s="30">
        <f>SUM(C40,C47,C48,C49,C50,C53,C57,C62,C71,C74,C77,C78,C79,C80,C81,C82,C83,C84,C85)</f>
        <v>133627</v>
      </c>
      <c r="D39" s="30">
        <f>SUM(D40,D47,D48,D49,D50,D53,D57,D62,D71,D74,D77,D78,D79,D80,D81,D82,D83,D84,D85)</f>
        <v>79201</v>
      </c>
      <c r="E39" s="30">
        <f>SUM(E40,E47,E48,E49,E50,E53,E57,E62,E71,E74,E77,E78,E79,E80,E81,E82,E83,E84,E85)</f>
        <v>54426</v>
      </c>
      <c r="F39" s="10"/>
      <c r="G39" s="10"/>
      <c r="H39" s="10"/>
    </row>
    <row r="40" spans="1:8" ht="24" customHeight="1">
      <c r="A40" s="22">
        <v>1</v>
      </c>
      <c r="B40" s="23" t="s">
        <v>43</v>
      </c>
      <c r="C40" s="31">
        <f>+C41+C45</f>
        <v>44280</v>
      </c>
      <c r="D40" s="31">
        <f>+D41+D45</f>
        <v>13580</v>
      </c>
      <c r="E40" s="31">
        <f>+E41+E45</f>
        <v>30700</v>
      </c>
      <c r="H40" s="8"/>
    </row>
    <row r="41" spans="1:8" ht="24" customHeight="1">
      <c r="A41" s="22" t="s">
        <v>11</v>
      </c>
      <c r="B41" s="23" t="s">
        <v>44</v>
      </c>
      <c r="C41" s="29">
        <f>SUM(C42:C44)</f>
        <v>13580</v>
      </c>
      <c r="D41" s="29">
        <f>SUM(D42:D44)</f>
        <v>13580</v>
      </c>
      <c r="E41" s="29">
        <f>SUM(E42:E44)</f>
        <v>0</v>
      </c>
      <c r="H41" s="8"/>
    </row>
    <row r="42" spans="1:8" ht="36" customHeight="1">
      <c r="A42" s="22"/>
      <c r="B42" s="32" t="s">
        <v>45</v>
      </c>
      <c r="C42" s="33">
        <v>5500</v>
      </c>
      <c r="D42" s="33">
        <v>5500</v>
      </c>
      <c r="E42" s="33"/>
      <c r="H42" s="8"/>
    </row>
    <row r="43" spans="1:8" ht="37.5">
      <c r="A43" s="22"/>
      <c r="B43" s="32" t="s">
        <v>46</v>
      </c>
      <c r="C43" s="33">
        <v>3880</v>
      </c>
      <c r="D43" s="33">
        <v>3880</v>
      </c>
      <c r="E43" s="33"/>
      <c r="H43" s="8"/>
    </row>
    <row r="44" spans="1:8" ht="35.25" customHeight="1">
      <c r="A44" s="22"/>
      <c r="B44" s="32" t="s">
        <v>47</v>
      </c>
      <c r="C44" s="33">
        <v>4200</v>
      </c>
      <c r="D44" s="33">
        <v>4200</v>
      </c>
      <c r="E44" s="33"/>
      <c r="H44" s="8"/>
    </row>
    <row r="45" spans="1:8" ht="36" customHeight="1">
      <c r="A45" s="22" t="s">
        <v>14</v>
      </c>
      <c r="B45" s="23" t="s">
        <v>48</v>
      </c>
      <c r="C45" s="29">
        <f>C46</f>
        <v>30700</v>
      </c>
      <c r="D45" s="29">
        <f>D46</f>
        <v>0</v>
      </c>
      <c r="E45" s="29">
        <f>E46</f>
        <v>30700</v>
      </c>
      <c r="H45" s="8"/>
    </row>
    <row r="46" spans="1:8" ht="33" customHeight="1">
      <c r="A46" s="34"/>
      <c r="B46" s="35" t="s">
        <v>49</v>
      </c>
      <c r="C46" s="36">
        <v>30700</v>
      </c>
      <c r="D46" s="36">
        <f>C46-E46</f>
        <v>0</v>
      </c>
      <c r="E46" s="36">
        <v>30700</v>
      </c>
      <c r="H46" s="8"/>
    </row>
    <row r="47" spans="1:8" ht="22.5" customHeight="1">
      <c r="A47" s="22">
        <v>2</v>
      </c>
      <c r="B47" s="23" t="s">
        <v>50</v>
      </c>
      <c r="C47" s="31">
        <v>1610</v>
      </c>
      <c r="D47" s="31">
        <v>1610</v>
      </c>
      <c r="E47" s="31"/>
      <c r="H47" s="8"/>
    </row>
    <row r="48" spans="1:8" ht="51.75" customHeight="1">
      <c r="A48" s="22">
        <v>3</v>
      </c>
      <c r="B48" s="23" t="s">
        <v>51</v>
      </c>
      <c r="C48" s="31">
        <f>2164-1610</f>
        <v>554</v>
      </c>
      <c r="D48" s="31">
        <f>2164-1610</f>
        <v>554</v>
      </c>
      <c r="E48" s="31"/>
      <c r="H48" s="8"/>
    </row>
    <row r="49" spans="1:8" ht="37.5" customHeight="1">
      <c r="A49" s="22">
        <v>4</v>
      </c>
      <c r="B49" s="23" t="s">
        <v>52</v>
      </c>
      <c r="C49" s="31">
        <v>2635</v>
      </c>
      <c r="D49" s="31">
        <v>2635</v>
      </c>
      <c r="E49" s="31"/>
      <c r="H49" s="8"/>
    </row>
    <row r="50" spans="1:8" ht="17.25" customHeight="1">
      <c r="A50" s="22">
        <v>5</v>
      </c>
      <c r="B50" s="23" t="s">
        <v>53</v>
      </c>
      <c r="C50" s="31">
        <f>C51+C52</f>
        <v>580</v>
      </c>
      <c r="D50" s="31">
        <f>D51+D52</f>
        <v>580</v>
      </c>
      <c r="E50" s="31"/>
      <c r="H50" s="8"/>
    </row>
    <row r="51" spans="1:8" ht="18.75">
      <c r="A51" s="34"/>
      <c r="B51" s="27" t="s">
        <v>54</v>
      </c>
      <c r="C51" s="37">
        <v>485</v>
      </c>
      <c r="D51" s="37">
        <v>485</v>
      </c>
      <c r="E51" s="37"/>
      <c r="H51" s="8"/>
    </row>
    <row r="52" spans="1:8" ht="18.75">
      <c r="A52" s="34"/>
      <c r="B52" s="27" t="s">
        <v>55</v>
      </c>
      <c r="C52" s="37">
        <v>95</v>
      </c>
      <c r="D52" s="37">
        <v>95</v>
      </c>
      <c r="E52" s="37"/>
      <c r="H52" s="8"/>
    </row>
    <row r="53" spans="1:8" ht="36" customHeight="1">
      <c r="A53" s="22">
        <v>6</v>
      </c>
      <c r="B53" s="23" t="s">
        <v>56</v>
      </c>
      <c r="C53" s="31">
        <v>14400</v>
      </c>
      <c r="D53" s="31">
        <f t="shared" ref="D53:D61" si="2">C53-E53</f>
        <v>14150</v>
      </c>
      <c r="E53" s="31">
        <v>250</v>
      </c>
      <c r="H53" s="8"/>
    </row>
    <row r="54" spans="1:8" ht="37.5">
      <c r="A54" s="34"/>
      <c r="B54" s="32" t="s">
        <v>57</v>
      </c>
      <c r="C54" s="33">
        <v>13000</v>
      </c>
      <c r="D54" s="33">
        <f t="shared" si="2"/>
        <v>13000</v>
      </c>
      <c r="E54" s="33"/>
      <c r="H54" s="8"/>
    </row>
    <row r="55" spans="1:8" ht="18.75">
      <c r="A55" s="34"/>
      <c r="B55" s="32" t="s">
        <v>58</v>
      </c>
      <c r="C55" s="33">
        <v>770</v>
      </c>
      <c r="D55" s="33">
        <f t="shared" si="2"/>
        <v>520</v>
      </c>
      <c r="E55" s="33">
        <v>250</v>
      </c>
      <c r="H55" s="8"/>
    </row>
    <row r="56" spans="1:8" ht="18.75">
      <c r="A56" s="34"/>
      <c r="B56" s="32" t="s">
        <v>59</v>
      </c>
      <c r="C56" s="33">
        <v>630</v>
      </c>
      <c r="D56" s="33">
        <f t="shared" si="2"/>
        <v>630</v>
      </c>
      <c r="E56" s="33"/>
      <c r="H56" s="8"/>
    </row>
    <row r="57" spans="1:8" ht="18.75" customHeight="1">
      <c r="A57" s="22">
        <v>7</v>
      </c>
      <c r="B57" s="23" t="s">
        <v>60</v>
      </c>
      <c r="C57" s="31">
        <v>2916</v>
      </c>
      <c r="D57" s="31">
        <f t="shared" si="2"/>
        <v>2071</v>
      </c>
      <c r="E57" s="31">
        <v>845</v>
      </c>
      <c r="H57" s="8"/>
    </row>
    <row r="58" spans="1:8" ht="37.5">
      <c r="A58" s="34"/>
      <c r="B58" s="27" t="s">
        <v>61</v>
      </c>
      <c r="C58" s="37">
        <v>200</v>
      </c>
      <c r="D58" s="37">
        <f t="shared" si="2"/>
        <v>200</v>
      </c>
      <c r="E58" s="37"/>
      <c r="H58" s="8"/>
    </row>
    <row r="59" spans="1:8" ht="18.75">
      <c r="A59" s="34"/>
      <c r="B59" s="27" t="s">
        <v>62</v>
      </c>
      <c r="C59" s="37">
        <v>1050</v>
      </c>
      <c r="D59" s="37">
        <f t="shared" si="2"/>
        <v>450</v>
      </c>
      <c r="E59" s="37">
        <v>600</v>
      </c>
      <c r="H59" s="8"/>
    </row>
    <row r="60" spans="1:8" ht="37.5">
      <c r="A60" s="34"/>
      <c r="B60" s="27" t="s">
        <v>63</v>
      </c>
      <c r="C60" s="37">
        <v>666</v>
      </c>
      <c r="D60" s="37">
        <f t="shared" si="2"/>
        <v>421</v>
      </c>
      <c r="E60" s="37">
        <v>245</v>
      </c>
      <c r="H60" s="8"/>
    </row>
    <row r="61" spans="1:8" ht="56.25">
      <c r="A61" s="34"/>
      <c r="B61" s="27" t="s">
        <v>64</v>
      </c>
      <c r="C61" s="37">
        <v>1000</v>
      </c>
      <c r="D61" s="37">
        <f t="shared" si="2"/>
        <v>1000</v>
      </c>
      <c r="E61" s="37"/>
      <c r="H61" s="8"/>
    </row>
    <row r="62" spans="1:8" ht="18.75">
      <c r="A62" s="22">
        <v>8</v>
      </c>
      <c r="B62" s="23" t="s">
        <v>65</v>
      </c>
      <c r="C62" s="31">
        <v>7315</v>
      </c>
      <c r="D62" s="31">
        <v>7315</v>
      </c>
      <c r="E62" s="31"/>
      <c r="H62" s="8"/>
    </row>
    <row r="63" spans="1:8" ht="37.5">
      <c r="A63" s="34"/>
      <c r="B63" s="27" t="s">
        <v>66</v>
      </c>
      <c r="C63" s="37">
        <v>890</v>
      </c>
      <c r="D63" s="37">
        <v>890</v>
      </c>
      <c r="E63" s="37"/>
      <c r="H63" s="8"/>
    </row>
    <row r="64" spans="1:8" ht="18.75">
      <c r="A64" s="34"/>
      <c r="B64" s="27" t="s">
        <v>67</v>
      </c>
      <c r="C64" s="37">
        <v>330</v>
      </c>
      <c r="D64" s="37">
        <v>330</v>
      </c>
      <c r="E64" s="37"/>
      <c r="H64" s="8"/>
    </row>
    <row r="65" spans="1:8" ht="18.75">
      <c r="A65" s="34"/>
      <c r="B65" s="27" t="s">
        <v>68</v>
      </c>
      <c r="C65" s="37">
        <v>3090</v>
      </c>
      <c r="D65" s="37">
        <v>3090</v>
      </c>
      <c r="E65" s="37"/>
      <c r="H65" s="8"/>
    </row>
    <row r="66" spans="1:8" ht="18.75">
      <c r="A66" s="34"/>
      <c r="B66" s="27" t="s">
        <v>69</v>
      </c>
      <c r="C66" s="37">
        <v>1660</v>
      </c>
      <c r="D66" s="37">
        <v>1660</v>
      </c>
      <c r="E66" s="37"/>
      <c r="H66" s="8"/>
    </row>
    <row r="67" spans="1:8" ht="18.75">
      <c r="A67" s="34"/>
      <c r="B67" s="27" t="s">
        <v>70</v>
      </c>
      <c r="C67" s="37">
        <v>600</v>
      </c>
      <c r="D67" s="37">
        <v>600</v>
      </c>
      <c r="E67" s="37"/>
      <c r="H67" s="8"/>
    </row>
    <row r="68" spans="1:8" ht="37.5">
      <c r="A68" s="34"/>
      <c r="B68" s="27" t="s">
        <v>71</v>
      </c>
      <c r="C68" s="37">
        <v>50</v>
      </c>
      <c r="D68" s="37">
        <v>50</v>
      </c>
      <c r="E68" s="37"/>
      <c r="H68" s="8"/>
    </row>
    <row r="69" spans="1:8" ht="18.75">
      <c r="A69" s="34"/>
      <c r="B69" s="27" t="s">
        <v>72</v>
      </c>
      <c r="C69" s="37">
        <v>20</v>
      </c>
      <c r="D69" s="37">
        <v>20</v>
      </c>
      <c r="E69" s="37"/>
      <c r="H69" s="8"/>
    </row>
    <row r="70" spans="1:8" ht="37.5">
      <c r="A70" s="34"/>
      <c r="B70" s="27" t="s">
        <v>73</v>
      </c>
      <c r="C70" s="37">
        <v>675</v>
      </c>
      <c r="D70" s="37">
        <v>675</v>
      </c>
      <c r="E70" s="37"/>
      <c r="H70" s="8"/>
    </row>
    <row r="71" spans="1:8" ht="18.75">
      <c r="A71" s="22">
        <v>9</v>
      </c>
      <c r="B71" s="23" t="s">
        <v>74</v>
      </c>
      <c r="C71" s="38">
        <v>1663</v>
      </c>
      <c r="D71" s="38">
        <f t="shared" ref="D71:D79" si="3">C71-E71</f>
        <v>1163</v>
      </c>
      <c r="E71" s="38">
        <v>500</v>
      </c>
      <c r="H71" s="8"/>
    </row>
    <row r="72" spans="1:8" ht="18.75">
      <c r="A72" s="34"/>
      <c r="B72" s="27" t="s">
        <v>75</v>
      </c>
      <c r="C72" s="37">
        <v>800</v>
      </c>
      <c r="D72" s="37">
        <f t="shared" si="3"/>
        <v>800</v>
      </c>
      <c r="E72" s="37"/>
      <c r="H72" s="8"/>
    </row>
    <row r="73" spans="1:8" ht="39.75" customHeight="1">
      <c r="A73" s="34"/>
      <c r="B73" s="27" t="s">
        <v>76</v>
      </c>
      <c r="C73" s="37">
        <v>863</v>
      </c>
      <c r="D73" s="37">
        <f t="shared" si="3"/>
        <v>363</v>
      </c>
      <c r="E73" s="37">
        <v>500</v>
      </c>
      <c r="H73" s="8"/>
    </row>
    <row r="74" spans="1:8" ht="37.5">
      <c r="A74" s="22">
        <v>10</v>
      </c>
      <c r="B74" s="23" t="s">
        <v>77</v>
      </c>
      <c r="C74" s="31">
        <v>3540</v>
      </c>
      <c r="D74" s="31">
        <f t="shared" si="3"/>
        <v>2242</v>
      </c>
      <c r="E74" s="31">
        <v>1298</v>
      </c>
      <c r="H74" s="8"/>
    </row>
    <row r="75" spans="1:8" ht="18.75">
      <c r="A75" s="34"/>
      <c r="B75" s="27" t="s">
        <v>78</v>
      </c>
      <c r="C75" s="37">
        <v>640</v>
      </c>
      <c r="D75" s="37">
        <f t="shared" si="3"/>
        <v>460</v>
      </c>
      <c r="E75" s="37">
        <v>180</v>
      </c>
      <c r="H75" s="8"/>
    </row>
    <row r="76" spans="1:8" ht="18.75">
      <c r="A76" s="34"/>
      <c r="B76" s="27" t="s">
        <v>79</v>
      </c>
      <c r="C76" s="37">
        <v>2900</v>
      </c>
      <c r="D76" s="37">
        <f t="shared" si="3"/>
        <v>1782</v>
      </c>
      <c r="E76" s="37">
        <v>1118</v>
      </c>
      <c r="H76" s="8"/>
    </row>
    <row r="77" spans="1:8" ht="18.75" customHeight="1">
      <c r="A77" s="22">
        <v>11</v>
      </c>
      <c r="B77" s="23" t="s">
        <v>80</v>
      </c>
      <c r="C77" s="31">
        <v>30300</v>
      </c>
      <c r="D77" s="31">
        <f t="shared" si="3"/>
        <v>11173</v>
      </c>
      <c r="E77" s="31">
        <v>19127</v>
      </c>
      <c r="H77" s="8"/>
    </row>
    <row r="78" spans="1:8" ht="36" customHeight="1">
      <c r="A78" s="22">
        <v>12</v>
      </c>
      <c r="B78" s="23" t="s">
        <v>81</v>
      </c>
      <c r="C78" s="31">
        <v>1500</v>
      </c>
      <c r="D78" s="31">
        <f t="shared" si="3"/>
        <v>20</v>
      </c>
      <c r="E78" s="31">
        <v>1480</v>
      </c>
      <c r="H78" s="8"/>
    </row>
    <row r="79" spans="1:8" ht="19.5" customHeight="1">
      <c r="A79" s="22">
        <v>13</v>
      </c>
      <c r="B79" s="23" t="s">
        <v>82</v>
      </c>
      <c r="C79" s="31">
        <v>2271</v>
      </c>
      <c r="D79" s="31">
        <f t="shared" si="3"/>
        <v>2045</v>
      </c>
      <c r="E79" s="31">
        <v>226</v>
      </c>
      <c r="H79" s="8"/>
    </row>
    <row r="80" spans="1:8" ht="34.5" customHeight="1">
      <c r="A80" s="22">
        <v>14</v>
      </c>
      <c r="B80" s="23" t="s">
        <v>83</v>
      </c>
      <c r="C80" s="31">
        <v>1700</v>
      </c>
      <c r="D80" s="31">
        <v>1700</v>
      </c>
      <c r="E80" s="29"/>
      <c r="H80" s="8"/>
    </row>
    <row r="81" spans="1:8" ht="19.5" customHeight="1">
      <c r="A81" s="39">
        <v>15</v>
      </c>
      <c r="B81" s="40" t="s">
        <v>84</v>
      </c>
      <c r="C81" s="41">
        <v>2500</v>
      </c>
      <c r="D81" s="41">
        <v>2500</v>
      </c>
      <c r="E81" s="42"/>
      <c r="H81" s="8"/>
    </row>
    <row r="82" spans="1:8" ht="35.25" customHeight="1">
      <c r="A82" s="39">
        <v>16</v>
      </c>
      <c r="B82" s="40" t="s">
        <v>85</v>
      </c>
      <c r="C82" s="41">
        <v>300</v>
      </c>
      <c r="D82" s="41">
        <v>300</v>
      </c>
      <c r="E82" s="42"/>
      <c r="H82" s="8"/>
    </row>
    <row r="83" spans="1:8" ht="39.75" customHeight="1">
      <c r="A83" s="39">
        <v>17</v>
      </c>
      <c r="B83" s="23" t="s">
        <v>86</v>
      </c>
      <c r="C83" s="31">
        <v>15000</v>
      </c>
      <c r="D83" s="31">
        <v>15000</v>
      </c>
      <c r="E83" s="31"/>
      <c r="H83" s="8"/>
    </row>
    <row r="84" spans="1:8" ht="33" customHeight="1">
      <c r="A84" s="43">
        <v>18</v>
      </c>
      <c r="B84" s="44" t="s">
        <v>87</v>
      </c>
      <c r="C84" s="45">
        <v>315</v>
      </c>
      <c r="D84" s="45">
        <v>315</v>
      </c>
      <c r="E84" s="45"/>
      <c r="H84" s="8"/>
    </row>
    <row r="85" spans="1:8" ht="34.5" customHeight="1">
      <c r="A85" s="39">
        <v>19</v>
      </c>
      <c r="B85" s="46" t="s">
        <v>88</v>
      </c>
      <c r="C85" s="47">
        <v>248</v>
      </c>
      <c r="D85" s="47">
        <v>248</v>
      </c>
      <c r="E85" s="48"/>
      <c r="H85" s="8"/>
    </row>
    <row r="86" spans="1:8" ht="21.75" customHeight="1">
      <c r="A86" s="49" t="s">
        <v>89</v>
      </c>
      <c r="B86" s="50" t="s">
        <v>90</v>
      </c>
      <c r="C86" s="21">
        <v>7430</v>
      </c>
      <c r="D86" s="21">
        <v>7430</v>
      </c>
      <c r="E86" s="21"/>
      <c r="H86" s="8"/>
    </row>
    <row r="87" spans="1:8" ht="22.5" customHeight="1">
      <c r="A87" s="49" t="s">
        <v>91</v>
      </c>
      <c r="B87" s="50" t="s">
        <v>92</v>
      </c>
      <c r="C87" s="21">
        <f>C15</f>
        <v>32268</v>
      </c>
      <c r="D87" s="21">
        <f>D15</f>
        <v>32268</v>
      </c>
      <c r="E87" s="21"/>
      <c r="H87" s="8"/>
    </row>
    <row r="88" spans="1:8">
      <c r="A88" s="11"/>
      <c r="B88" s="11"/>
      <c r="C88" s="12"/>
      <c r="D88" s="12"/>
      <c r="E88" s="11"/>
    </row>
  </sheetData>
  <mergeCells count="9">
    <mergeCell ref="C1:E1"/>
    <mergeCell ref="A3:E4"/>
    <mergeCell ref="A5:E5"/>
    <mergeCell ref="D6:E6"/>
    <mergeCell ref="A7:A8"/>
    <mergeCell ref="B7:B8"/>
    <mergeCell ref="C7:C8"/>
    <mergeCell ref="D7:E7"/>
    <mergeCell ref="A1:B1"/>
  </mergeCells>
  <printOptions horizontalCentered="1"/>
  <pageMargins left="0.39370078740157483" right="0" top="0.31496062992125984" bottom="0.51181102362204722" header="0.15748031496062992" footer="0.23622047244094491"/>
  <pageSetup paperSize="9" scale="88" fitToHeight="5" orientation="portrait" r:id="rId1"/>
  <headerFooter alignWithMargins="0">
    <oddFooter xml:space="preserve">&amp;C&amp;".VnTime,Italic"&amp;8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A83794-3077-4932-B645-E59A8B84BB82}"/>
</file>

<file path=customXml/itemProps2.xml><?xml version="1.0" encoding="utf-8"?>
<ds:datastoreItem xmlns:ds="http://schemas.openxmlformats.org/officeDocument/2006/customXml" ds:itemID="{00D99183-827E-4DFC-9EE7-4A6FEB5A111A}"/>
</file>

<file path=customXml/itemProps3.xml><?xml version="1.0" encoding="utf-8"?>
<ds:datastoreItem xmlns:ds="http://schemas.openxmlformats.org/officeDocument/2006/customXml" ds:itemID="{5C48FD2D-CA7F-4EBD-9EE4-60DFD98CF11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49</vt:lpstr>
      <vt:lpstr>'49'!Print_Area</vt:lpstr>
      <vt:lpstr>'49'!Print_Titles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AutoBVT</cp:lastModifiedBy>
  <cp:lastPrinted>2019-12-16T08:45:33Z</cp:lastPrinted>
  <dcterms:created xsi:type="dcterms:W3CDTF">2019-12-13T02:52:02Z</dcterms:created>
  <dcterms:modified xsi:type="dcterms:W3CDTF">2019-12-31T09:21:13Z</dcterms:modified>
</cp:coreProperties>
</file>