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Dropbox (MIT)\Documents\Works\Vietnam Elections\Data\Investment Projects\"/>
    </mc:Choice>
  </mc:AlternateContent>
  <bookViews>
    <workbookView xWindow="0" yWindow="0" windowWidth="17055" windowHeight="5535" activeTab="4"/>
  </bookViews>
  <sheets>
    <sheet name="Can Tho" sheetId="1" r:id="rId1"/>
    <sheet name="Dong Thap" sheetId="5" r:id="rId2"/>
    <sheet name="Phu Yen" sheetId="4" r:id="rId3"/>
    <sheet name="Soc Trang" sheetId="2" r:id="rId4"/>
    <sheet name="Tra Vinh" sheetId="3" r:id="rId5"/>
  </sheets>
  <definedNames>
    <definedName name="_xlnm._FilterDatabase" localSheetId="0" hidden="1">'Can Tho'!$A$1:$O$53</definedName>
    <definedName name="_xlnm._FilterDatabase" localSheetId="2" hidden="1">'Phu Yen'!$A$1:$J$17</definedName>
    <definedName name="_xlnm._FilterDatabase" localSheetId="3" hidden="1">'Soc Trang'!$A$1:$M$14</definedName>
    <definedName name="_xlnm._FilterDatabase" localSheetId="4" hidden="1">'Tra Vinh'!$A$1:$N$28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2" i="5" l="1"/>
  <c r="E52" i="5"/>
  <c r="G42" i="5"/>
  <c r="E42" i="5"/>
  <c r="G39" i="5"/>
  <c r="E39" i="5"/>
  <c r="G35" i="5"/>
  <c r="E35" i="5"/>
  <c r="G20" i="5"/>
  <c r="E20" i="5"/>
  <c r="B7" i="5"/>
  <c r="B8" i="5"/>
  <c r="B9" i="5"/>
  <c r="B10" i="5"/>
  <c r="B11" i="5"/>
  <c r="B12" i="5"/>
  <c r="B13" i="5"/>
  <c r="G6" i="5"/>
  <c r="E6" i="5"/>
  <c r="B50" i="5"/>
  <c r="B51" i="5"/>
  <c r="B49" i="5"/>
  <c r="B48" i="5"/>
  <c r="B21" i="5"/>
  <c r="B36" i="5"/>
  <c r="B37" i="5"/>
  <c r="B38" i="5"/>
  <c r="B32" i="5"/>
  <c r="B28" i="5"/>
  <c r="B33" i="5"/>
  <c r="B26" i="5"/>
  <c r="B34" i="5"/>
  <c r="B23" i="5"/>
  <c r="B24" i="5"/>
  <c r="B25" i="5"/>
  <c r="B29" i="5"/>
  <c r="B27" i="5"/>
  <c r="B53" i="5"/>
  <c r="B54" i="5"/>
  <c r="B58" i="5"/>
  <c r="B56" i="5"/>
  <c r="B47" i="5"/>
  <c r="B31" i="5"/>
  <c r="B30" i="5"/>
  <c r="B55" i="5"/>
  <c r="B43" i="5"/>
  <c r="B44" i="5"/>
  <c r="B40" i="5"/>
  <c r="B46" i="5"/>
  <c r="B41" i="5"/>
  <c r="B22" i="5"/>
  <c r="B57" i="5"/>
  <c r="B45" i="5"/>
  <c r="B60" i="5"/>
  <c r="B59" i="5"/>
  <c r="B4" i="5"/>
  <c r="B15" i="5"/>
  <c r="B5" i="5"/>
  <c r="E62" i="5"/>
  <c r="B62" i="5"/>
  <c r="B17" i="5"/>
  <c r="B16" i="5"/>
  <c r="B19" i="5"/>
  <c r="B18" i="5"/>
  <c r="B14" i="5"/>
  <c r="B64" i="5"/>
  <c r="B63" i="5"/>
  <c r="B61" i="5"/>
  <c r="J8" i="4" l="1"/>
  <c r="J9" i="4"/>
  <c r="J10" i="4"/>
  <c r="J11" i="4"/>
  <c r="J12" i="4"/>
  <c r="J13" i="4"/>
  <c r="J14" i="4"/>
  <c r="J15" i="4"/>
  <c r="J16" i="4"/>
  <c r="J7" i="4"/>
  <c r="F17" i="4"/>
  <c r="J17" i="4" s="1"/>
  <c r="G15" i="4"/>
  <c r="G14" i="4"/>
  <c r="G13" i="4"/>
  <c r="G12" i="4"/>
  <c r="M6" i="3" l="1"/>
  <c r="M7" i="3"/>
  <c r="M8" i="3"/>
  <c r="M9" i="3"/>
  <c r="M10" i="3"/>
  <c r="M11" i="3"/>
  <c r="M12" i="3"/>
  <c r="M13" i="3"/>
  <c r="M14" i="3"/>
  <c r="M15" i="3"/>
  <c r="M16" i="3"/>
  <c r="M17" i="3"/>
  <c r="M18" i="3"/>
  <c r="M19" i="3"/>
  <c r="M20" i="3"/>
  <c r="M21" i="3"/>
  <c r="M22" i="3"/>
  <c r="M23" i="3"/>
  <c r="M24" i="3"/>
  <c r="M25" i="3"/>
  <c r="M26" i="3"/>
  <c r="M27" i="3"/>
  <c r="M28" i="3"/>
  <c r="M5" i="3"/>
  <c r="N7" i="3"/>
  <c r="N8" i="3"/>
  <c r="N9" i="3"/>
  <c r="N10" i="3"/>
  <c r="N11" i="3"/>
  <c r="N12" i="3"/>
  <c r="N13" i="3"/>
  <c r="N14" i="3"/>
  <c r="N15" i="3"/>
  <c r="N16" i="3"/>
  <c r="N17" i="3"/>
  <c r="N18" i="3"/>
  <c r="N19" i="3"/>
  <c r="N20" i="3"/>
  <c r="N21" i="3"/>
  <c r="N22" i="3"/>
  <c r="N23" i="3"/>
  <c r="N24" i="3"/>
  <c r="N25" i="3"/>
  <c r="N26" i="3"/>
  <c r="N27" i="3"/>
  <c r="N28" i="3"/>
  <c r="N5" i="3"/>
  <c r="F6" i="3"/>
  <c r="N6" i="3" s="1"/>
  <c r="F5" i="3"/>
  <c r="M6" i="2"/>
  <c r="M7" i="2"/>
  <c r="M8" i="2"/>
  <c r="M9" i="2"/>
  <c r="M10" i="2"/>
  <c r="M11" i="2"/>
  <c r="M12" i="2"/>
  <c r="M13" i="2"/>
  <c r="M14" i="2"/>
  <c r="M5" i="2"/>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8" i="1"/>
  <c r="O49" i="1"/>
  <c r="O50" i="1"/>
  <c r="O51" i="1"/>
  <c r="O52" i="1"/>
  <c r="O53" i="1"/>
  <c r="O5" i="1"/>
  <c r="I47" i="1"/>
  <c r="O47" i="1" s="1"/>
  <c r="I43" i="1"/>
  <c r="I42" i="1"/>
  <c r="N6" i="1" l="1"/>
  <c r="N7" i="1"/>
  <c r="N8" i="1"/>
  <c r="N9" i="1"/>
  <c r="N10" i="1"/>
  <c r="N11" i="1"/>
  <c r="N12" i="1"/>
  <c r="N13" i="1"/>
  <c r="N14"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 i="1"/>
</calcChain>
</file>

<file path=xl/sharedStrings.xml><?xml version="1.0" encoding="utf-8"?>
<sst xmlns="http://schemas.openxmlformats.org/spreadsheetml/2006/main" count="582" uniqueCount="338">
  <si>
    <t xml:space="preserve">Trường THPT chuyên Phú Thứ </t>
  </si>
  <si>
    <t>Cài Răng</t>
  </si>
  <si>
    <t>Công trình cấp III</t>
  </si>
  <si>
    <t>2017-2019</t>
  </si>
  <si>
    <t>Trường THPT Bình Thủy (giai đoạn 3)</t>
  </si>
  <si>
    <t>Bình Thủy</t>
  </si>
  <si>
    <t>Bệnh viện Ung bướu thành phố Cần Thơ</t>
  </si>
  <si>
    <t>Ninh Kiều</t>
  </si>
  <si>
    <t>500 giường</t>
  </si>
  <si>
    <t>Trường Mầm non Phước Thới 3</t>
  </si>
  <si>
    <t>Ô Môn</t>
  </si>
  <si>
    <t>3356/QĐ-UBND 31/10/2016</t>
  </si>
  <si>
    <t>3358/QĐ-UBND 31/10/2016</t>
  </si>
  <si>
    <t>223/QĐ-UBND 25/01/2017</t>
  </si>
  <si>
    <t>3232/QĐ-UBND ngày 30/10/2015</t>
  </si>
  <si>
    <t>Bồi thường hỗ trợ tái định cư đường song hành đường dẫn cầu Cần Thơ</t>
  </si>
  <si>
    <t>Cái Răng</t>
  </si>
  <si>
    <t>3252/QĐ-UBND 24/10/2016</t>
  </si>
  <si>
    <t>Bồi hoàn, GPMB</t>
  </si>
  <si>
    <t>Cầu, tuyến đường dẫn vào cầu từ Khu tái định cư Trường Đại học Y dược Cần Thơ đến Khu đô thị tái định cư Cửu Long</t>
  </si>
  <si>
    <t>Ninh Kiều, Bình Thủy</t>
  </si>
  <si>
    <t>Đường cấp III</t>
  </si>
  <si>
    <t>896/QĐ-UBND 7/4/2017</t>
  </si>
  <si>
    <t>Mua sắm trang thiết bị tại Trung tâm kỹ thuật tiêu chuẩn đo lường chất lượng Cần Thơ</t>
  </si>
  <si>
    <t>Mua sắm, trang thiết bị</t>
  </si>
  <si>
    <t>1766/QĐ-UBND 24/5/2016</t>
  </si>
  <si>
    <t>Trung tâm sức khỏe sinh sản Cần Thơ</t>
  </si>
  <si>
    <t>3352/QĐ-UBND 31/10/2016</t>
  </si>
  <si>
    <t xml:space="preserve">Đường vào dự án Trung tâm sức khỏe sinh sản (đường số 5) thuộc Khu đô thị hai bên đường Nguyễn Văn Cừ (đoạn từ đường Cái Sơn - Hàng Bàng đến đường tỉnh 923) </t>
  </si>
  <si>
    <t>2017-2020</t>
  </si>
  <si>
    <t>2864/QĐ-UBND 30/10/2017</t>
  </si>
  <si>
    <t>Hệ thống tổng hợp, thu thập trực tuyến ý kiến đánh giá của công dân, tổ chức và doanh nghiệp trong việc thực hiện thủ tục hành chính tại CQNN</t>
  </si>
  <si>
    <t>158/QĐ-SKHĐT ngày 19/9/2016</t>
  </si>
  <si>
    <t>Tăng cường cơ sở vật chất cho hệ thống truyền thành cơ sở và nâng cấp hạ tầng kỹ thuật các đài truyền thanh cấp huyện</t>
  </si>
  <si>
    <t>TP.Cần Thơ</t>
  </si>
  <si>
    <t>95/QĐ-UBND ngày 13/01/2017</t>
  </si>
  <si>
    <t>Trường THCS và THPT Thạnh Thắng</t>
  </si>
  <si>
    <t>Trường THPT Trung An</t>
  </si>
  <si>
    <t>Vĩnh Thạnh</t>
  </si>
  <si>
    <t>Cờ Đỏ</t>
  </si>
  <si>
    <t>3359/QĐ-UBND 31/10/2016</t>
  </si>
  <si>
    <t>Dự án đầu tư nghề trọng điểm Trường Cao đẳng nghề Cần Thơ, hạng mục: Cải tạo, nâng cấp sân, đường nội bộ và các hạng mục phụ trợ khác.</t>
  </si>
  <si>
    <t>Nâng cấp, sửa chữa</t>
  </si>
  <si>
    <t>1605/QĐ-UBND 25/6/2018</t>
  </si>
  <si>
    <t xml:space="preserve">Trang thiết bị cứu hộ, cứu nạn thuộc Bộ Chỉ huy Quân sự thành phố Cần Thơ </t>
  </si>
  <si>
    <t>Mua sắm TB</t>
  </si>
  <si>
    <t>3416/QĐ-UBND ngày 20/12/2017</t>
  </si>
  <si>
    <t>Tuyến lộ Lê Bình  - Phú Thứ - Tân Phú</t>
  </si>
  <si>
    <t>10.320m</t>
  </si>
  <si>
    <t>708A/QĐ-UBND ngày 29/3/2016, 85/QĐ-UBND ngày 09/01/2017 (đ/c)</t>
  </si>
  <si>
    <t>Tuyến đường Trường Thành, Trường Thắng</t>
  </si>
  <si>
    <t>Thới lai</t>
  </si>
  <si>
    <t>5.100m</t>
  </si>
  <si>
    <t>3159/QĐ-UBND ngày 31/12/2015, 345/QĐ-UBND ngày 06/01/2017 (đ/c)</t>
  </si>
  <si>
    <t>06 trụ sở làm việc Công an các xã, thị trấn trên địa bàn huyện Vĩnh Thạnh</t>
  </si>
  <si>
    <t>03 Trụ sở Ban chỉ huy quân sự xã trên địa bàn huyện Vĩnh Thạnh, thành phố Cần Thơ</t>
  </si>
  <si>
    <t>455m2</t>
  </si>
  <si>
    <t>2853/QĐ-UBND ngày 30/10/2017</t>
  </si>
  <si>
    <t>7106m2</t>
  </si>
  <si>
    <t>2870/QĐ-UBND ngày 31/10/2017</t>
  </si>
  <si>
    <t>Trường THCS và THPT Trường Xuân</t>
  </si>
  <si>
    <t>Thới Lai</t>
  </si>
  <si>
    <t>3169/QĐ-UBND 14/10/2016</t>
  </si>
  <si>
    <t>Trụ sở Chi cục phòng chống tệ nạn xã hội thành phố Cần Thơ</t>
  </si>
  <si>
    <t>3350/QĐ-UBND ngày 31/10/2016</t>
  </si>
  <si>
    <t>Sửa chữa, nâng cấp trụ sở làm việc Viện Kinh tế - Xã hội thành phố Cần Thơ</t>
  </si>
  <si>
    <t>3352/QĐ-UBND ngày 31/10/2016</t>
  </si>
  <si>
    <t>157/QĐ-SXD 22/7/2016
53/QĐ-SXD 26/4/2018</t>
  </si>
  <si>
    <t>Bệnh viện Y học cổ truyền thành phố Cần Thơ (quy mô 200 giường)</t>
  </si>
  <si>
    <t>3046/QĐ-UBND 05/10/2016</t>
  </si>
  <si>
    <t>Đường Vành đai sân bay Cần Thơ kết nối đường Lê Hồng Phong đến Quốc lộ 91B</t>
  </si>
  <si>
    <t>2863/QĐ-UBND 30/10/2017
3183/QĐ-UBND 06/12/2017</t>
  </si>
  <si>
    <t>Xây dựng cầu Rạch Nhum và cầu Rạch Tra thuộc Đường tỉnh 922, TP. Cần Thơ</t>
  </si>
  <si>
    <t>Ô Môn - Thới Lai</t>
  </si>
  <si>
    <t>2786/QĐ-UBND 06/9/2016</t>
  </si>
  <si>
    <t>Kè chống sạt lở chợ rạch Cam</t>
  </si>
  <si>
    <t>2847/QĐ-UBND 30/10/2017</t>
  </si>
  <si>
    <t>Kè chống sạt lở, chống xâm nhập mặn, ứng phó biến đổi khí hậu khu vực rạch Cái Sơn</t>
  </si>
  <si>
    <t>1315/QĐ-UBND  24/5/2018; 1620/QĐ-UBND 27/6/2018</t>
  </si>
  <si>
    <t>Trường THCS và THPT Trần Ngọc Hoằng</t>
  </si>
  <si>
    <t>3309/QĐ-UBND 28/10/2016</t>
  </si>
  <si>
    <t>Cải tạo, sửa chữa trụ sở Sở Giao thông vận tải thành phố Cần Thơ</t>
  </si>
  <si>
    <t>187/QĐ-SXD 07/12/2017</t>
  </si>
  <si>
    <t>Trường Trung cấp nghề Thới Lai (giai đoạn 2), hạng mục xưởng thực hành ô tô, xưởng thực hành nuôi trồng thủy sản, sân nội bộ - mương thoát , hệ thống phòng cháy chữa cháy</t>
  </si>
  <si>
    <t>3361/QĐ-UBND 31/10/2016</t>
  </si>
  <si>
    <t>Cải tạo, sửa chữa Trung tâm Chữa bệnh - Giáo dục - Lao động xã hội và Quản lý sau cai nghiện thành phố Cần Thơ</t>
  </si>
  <si>
    <t>Tx Ngạ Bảy, tỉnh Hậu Giang</t>
  </si>
  <si>
    <t>Dự án Nâng cấp, mở rộng Trung tâm bảo trợ xã hội thành phố Cần Thơ</t>
  </si>
  <si>
    <t>2852/QĐ-UBND 30/10/2017
3193/QĐ-UBND 07/12/2017
3465/QĐ-UBND 22/12/2017</t>
  </si>
  <si>
    <t>2842//QĐ-UBND 30/10/2017
3192/QĐ-UBND 07/12/2017</t>
  </si>
  <si>
    <t>Xây dựng các hệ thống cấp nước sạch nông thôn trên địa bàn để phòng chống, khắc phục hạn hán, xâm nhập mặn và ứng phó biến đổi khí hậu</t>
  </si>
  <si>
    <t>Phong Điền - Thới Lai - Cờ Đỏ - Vĩnh Thạnh</t>
  </si>
  <si>
    <t>2549/QĐ-UBND 26/9/2017</t>
  </si>
  <si>
    <t>Bồi thường, hỗ trợ và tái định cư giai đoạn I (5,7 ha) thuộc Trường Đại học Kỹ thuật -Công nghệ Cần Thơ.</t>
  </si>
  <si>
    <t>Nâng cấp, mở rộng đường Huỳnh Phan Hộ</t>
  </si>
  <si>
    <t>2643/QĐ-UBND 12/10/2017
3185/QĐ-UBND 06/12/2017</t>
  </si>
  <si>
    <t>Nâng cấp mở rộng đường Mai Văn Bộ, quận Thốt Nốt</t>
  </si>
  <si>
    <t>Thốt Nốt</t>
  </si>
  <si>
    <t>Bờ Kè sông Bò Ót (đoạn từ cầu Bò Ót đến vàm sông Bò Ót)</t>
  </si>
  <si>
    <t>3292/QĐ-UBND 27/10/2016</t>
  </si>
  <si>
    <t>3318/QĐ-UBND 28/10/2016</t>
  </si>
  <si>
    <t>Trường Tiểu học thị trấn Cờ Đỏ 1</t>
  </si>
  <si>
    <t>Trường Tiểu học Trung Hưng 1</t>
  </si>
  <si>
    <t>Trường THCS Trung An</t>
  </si>
  <si>
    <t>885/QĐ-UBND 31/3/2016</t>
  </si>
  <si>
    <t>3360/QĐ-UBND 31/10/2016</t>
  </si>
  <si>
    <t>3195/QĐ-UBND 17/10/2016</t>
  </si>
  <si>
    <t>ÔM-TL</t>
  </si>
  <si>
    <t>2016-2020</t>
  </si>
  <si>
    <t>In 2017</t>
  </si>
  <si>
    <t>In 2018</t>
  </si>
  <si>
    <t>In 2019</t>
  </si>
  <si>
    <t>In 2020</t>
  </si>
  <si>
    <t># of budget documents mentioning</t>
  </si>
  <si>
    <t>Mở rộng Đường Lê Hồng Phong (đoạn từ Chợ Mùa Xuân đến Ngã ba Trạm máy kéo)</t>
  </si>
  <si>
    <t>TPST, Mỹ Xuyên</t>
  </si>
  <si>
    <t>3.175,3m; 01 cống hộp</t>
  </si>
  <si>
    <t>48/HĐND-VP, 08/3/2017; 746/QĐ-UBND, 07/4/2017</t>
  </si>
  <si>
    <t>Dự án Đầu tư xây dựng tuyến đường trục phát triển kinh tế từ thành phố Sóc Trăng qua cầu Dù Tho đến vùng kinh tế trọng điểm tôm - lúa tỉnh Sóc Trăng</t>
  </si>
  <si>
    <t>TP Sóc Trăng, H.Mỹ Xuyên</t>
  </si>
  <si>
    <t>25,585 km</t>
  </si>
  <si>
    <t>1767/QĐ-UBND, 24/7/2017</t>
  </si>
  <si>
    <t>Nâng cấp sửa chữa, xây dựng mới Cầu Kế Sách và Mở rộng đường trục chính hướng Đông huyện Kế Sách</t>
  </si>
  <si>
    <t>Kế Sách</t>
  </si>
  <si>
    <t>6,9km</t>
  </si>
  <si>
    <t>2599/QĐ-UBND, 31/10/2016</t>
  </si>
  <si>
    <t>Đường đến xã Long Đức, huyện Long Phú</t>
  </si>
  <si>
    <t>Long Phú</t>
  </si>
  <si>
    <t>14,4km</t>
  </si>
  <si>
    <t>2597/QĐ-UBND, 31/10/2016</t>
  </si>
  <si>
    <t>Châu Thành</t>
  </si>
  <si>
    <t>Bệnh viện đa khoa huyện Châu Thành</t>
  </si>
  <si>
    <t>100 giường</t>
  </si>
  <si>
    <t>962/QĐHC-CTUBND, 09/9/2010;
1022/QĐ-UBND, 05/5/2017</t>
  </si>
  <si>
    <t>Bệnh viện đa khoa huyện Cù Lao Dung</t>
  </si>
  <si>
    <t>Cù Lao Dung</t>
  </si>
  <si>
    <t>1238/QĐHC-CTUBND, 28/9/2009;
1306/QĐ-UBND, 12/6/2017</t>
  </si>
  <si>
    <t>Trường THCS thị trấn Lịch Hội Thượng</t>
  </si>
  <si>
    <t>Trần Đề</t>
  </si>
  <si>
    <t>10 phòng học và các hạng mục phụ</t>
  </si>
  <si>
    <t>2925/QĐHC-CTUBND, 30/10/2017</t>
  </si>
  <si>
    <t>Danh mục dự án</t>
  </si>
  <si>
    <t>Địa điểm xây dựng</t>
  </si>
  <si>
    <t>Năng lực thiết kế</t>
  </si>
  <si>
    <t>Thời gian khởi công - hoàn thành</t>
  </si>
  <si>
    <t>Quyết định đầu tư</t>
  </si>
  <si>
    <t>Số Quyết định, ngày tháng, năm ban hành</t>
  </si>
  <si>
    <t>Tổng mức đầu tư được duyệt</t>
  </si>
  <si>
    <t>Tổng số (tất cả các nguồn vốn)</t>
  </si>
  <si>
    <t>Chia theo nguồn vốn</t>
  </si>
  <si>
    <t>Ngoài nước</t>
  </si>
  <si>
    <t>Ngân sách trung ương</t>
  </si>
  <si>
    <t>Ngân sách địa phương</t>
  </si>
  <si>
    <t>Nâng cấp thiết bị phòng hợp trực tuyến, xây dựng Trung tâm tích hợp dữ liệu, nâng cấp thiết bị hệ thống mạng, phần mềm đặc thù cho các cơ quan Đảng thành phố Cần Thơ</t>
  </si>
  <si>
    <t>3364/QĐ-UBND ngày 31/10/2016</t>
  </si>
  <si>
    <t>NA</t>
  </si>
  <si>
    <t>Đường Huyện 51, huyện Mỹ Xuyên</t>
  </si>
  <si>
    <t>Mỹ Xuyên</t>
  </si>
  <si>
    <t>6,5km</t>
  </si>
  <si>
    <t>2598/QĐ-UBND, 31/10/2016</t>
  </si>
  <si>
    <t>Dự án Mở rộng nâng cấp đô thị Việt Nam - Tiểu dự án Thành phố Sóc Trăng, tỉnh Sóc Trăng</t>
  </si>
  <si>
    <t>TPST</t>
  </si>
  <si>
    <t xml:space="preserve">4 hợp phần </t>
  </si>
  <si>
    <t>2017-2022</t>
  </si>
  <si>
    <t>2756/QĐ-UBND, 27/10/2017</t>
  </si>
  <si>
    <t>100% NSDP</t>
  </si>
  <si>
    <t>Tên đơn vị</t>
  </si>
  <si>
    <t>Thời gian khởi công-hoàn thành</t>
  </si>
  <si>
    <t>Số quyết định, ngày, tháng, năm ban hành</t>
  </si>
  <si>
    <t>Tổng số</t>
  </si>
  <si>
    <t>Nước ngoài</t>
  </si>
  <si>
    <t>Ngân sách Trung ương</t>
  </si>
  <si>
    <t>Ngân sách tỉnh</t>
  </si>
  <si>
    <t>Xây dựng các phòng học thuộc Đề án mầm non 05 tuổi trên địa bàn huyện Duyên Hải (khối 14 phòng học, 19 phòng chức năng) giai đoạn 2</t>
  </si>
  <si>
    <t>Duyên Hải</t>
  </si>
  <si>
    <t>cấp III</t>
  </si>
  <si>
    <t>Xây dựng các phòng hoạc thuộc đề án mầm non 5 tuổi trên địa bàn huyện Tiểu Cần (khối 26 phòng học) giai đoạn 2</t>
  </si>
  <si>
    <t>Tiểu Cần</t>
  </si>
  <si>
    <t>Đường liên xã thị trấn Cầu Kè-Tam Ngãi, huyện Cầu Kè, tỉnh Trà Vinh.</t>
  </si>
  <si>
    <t>Cầu Kè</t>
  </si>
  <si>
    <t>GTNT</t>
  </si>
  <si>
    <t>2349/QĐ-UBND 28/10/2016</t>
  </si>
  <si>
    <t>Tăng cường quản lý đất đai và cơ sở dữ liệu đất đai</t>
  </si>
  <si>
    <t>Toàn tỉnh</t>
  </si>
  <si>
    <t>Xây dựng hệ thống thông tin đất đai</t>
  </si>
  <si>
    <t>1236/QĐ-BTNMT, 30/5/2016; 930/QĐ-TTg, 30/5/2016; 1186/QĐ-UBND, 29/6/2017</t>
  </si>
  <si>
    <t>Trường THPT Hòa Lợi, huyện Châu Thành</t>
  </si>
  <si>
    <t>Cấp III</t>
  </si>
  <si>
    <t>2384/QĐ-UBND  31/10/2016</t>
  </si>
  <si>
    <t>Dự án kiên cố hóa trường lớp học mầm non, tiểu học trên địa bàn tỉnh Trà Vinh</t>
  </si>
  <si>
    <t>trên địa bàn tỉnh</t>
  </si>
  <si>
    <t>254 phòng học (97 phòng MN, 157 phòng TH)</t>
  </si>
  <si>
    <t>2017-2018</t>
  </si>
  <si>
    <t>1284/QĐ-UBND  19/7/2017</t>
  </si>
  <si>
    <t>Nâng cấp, cải tạo THPT Phong Phú, huyện Cầu Kè</t>
  </si>
  <si>
    <t>cấp IIII</t>
  </si>
  <si>
    <t>291/QĐ-SKHĐT 27/10/2017</t>
  </si>
  <si>
    <t>Nâng cấp, cải tạo THPT Long Hữu, huyện Duyên Hải</t>
  </si>
  <si>
    <t>290/QĐ-SKHĐT 27/10/2017</t>
  </si>
  <si>
    <t>Nâng cấp, cải tạo THPT Nguyễn Đáng, huyện Càng Long</t>
  </si>
  <si>
    <t>Càng Long</t>
  </si>
  <si>
    <t>2074/QĐ-UBND 31/10/2017</t>
  </si>
  <si>
    <t>Nâng cấp, cải tạo THPT Duyên Hải, thị xã Duyên Hải.</t>
  </si>
  <si>
    <t>thị xã Duyên Hải.</t>
  </si>
  <si>
    <t>2081/QĐ-UBND 31/10/2017</t>
  </si>
  <si>
    <t>Xây dựng các phòng học thuộc Đề án mầm non 5 tuổi trên địa bàn huyện Châu Thành (khối 14 phòng học + 25 phòng chức năng) – giai đoạn 2</t>
  </si>
  <si>
    <t>2368/QĐ-UBND 28/10/2016</t>
  </si>
  <si>
    <t>Cải tạo, nâng cấp và mở rộng các Trường Mầm non, Tiểu học, Trung học cơ sở trên địa bàn huyện Cầu Ngang (khối 28 phòng học và 17 phòng chức năng) – giai đoạn 2</t>
  </si>
  <si>
    <t>Cầu Ngang</t>
  </si>
  <si>
    <t>2363/QĐ-UBND 28/10/2016</t>
  </si>
  <si>
    <t>Cải tạo, nâng cấp và mở rộng các Trường Mầm non, Tiểu học, Trung học cơ sở trên địa bàn huyện Càng Long (Khối 66 phòng học) - giai đoạn 2</t>
  </si>
  <si>
    <t>2357/QĐ-UBND 28/10/2016</t>
  </si>
  <si>
    <t>Bệnh viện đa khoa huyện Duyên Hải</t>
  </si>
  <si>
    <t>Nâng cấp, mở rộng</t>
  </si>
  <si>
    <t>681/QĐ-UBND 29/3/2016</t>
  </si>
  <si>
    <t>Hạ tầng thiết yếu phục vụ vùng sản xuất cây ăn trái tập trung 02 huyện Càng Long, Châu Thành và thành phố Trà Vinh, tỉnh Trà Vinh (giai đoạn 1)</t>
  </si>
  <si>
    <t>Càng Long, Châu Thành, TPTV</t>
  </si>
  <si>
    <t>Công trình giao thông</t>
  </si>
  <si>
    <t>2064/QĐ-UBND, 30/10/2017</t>
  </si>
  <si>
    <t>Nâng cấp hệ thống kênh trục và nâng cấp mở rộng các trạm cấp nước sạch khắc phục hạn hán, xâm nhập mặn phục vụ sản xuất và sinh hoạt cho các vùng trọng điểm sản xuất nông nghiệp, tỉnh Trà Vinh</t>
  </si>
  <si>
    <t>811/QĐ-UBND 17/5/17; 2080/QĐ-UBND, 31/10/17</t>
  </si>
  <si>
    <t>Nạo vét hệ thống kênh trục và xây dựng công trình điều tiết trên kênh, tỉnh Trà Vinh</t>
  </si>
  <si>
    <t>65/HĐND-VP 26/10/17; 67/HĐND-VP, 20/3/18</t>
  </si>
  <si>
    <t>Bệnh viện đa khoa tỉnh Trà Vinh</t>
  </si>
  <si>
    <t>TPTV</t>
  </si>
  <si>
    <t>700 giường</t>
  </si>
  <si>
    <t>1781/QĐ-UBND ngày 26/9/2017</t>
  </si>
  <si>
    <t>1236/QĐ-BTNMT 30/5/2016; 930/QĐ-TTg 30/5/2016; 1186/QĐ-UBND 29/6/2017</t>
  </si>
  <si>
    <t>Các tuyến đường nội ô thị trấn Cầu Kè, huyện Cầu Kè, tỉnh Trà Vinh</t>
  </si>
  <si>
    <t>Đường nội ô</t>
  </si>
  <si>
    <t>2312/QĐ-UBND 31/10/2019</t>
  </si>
  <si>
    <t xml:space="preserve">Nâng cấp hệ thống kênh trục và nâng cấp mở rộng các trạm cấp nước sạch khắc phục hạn hán, xâm nhập mặn phục vụ sản xuất và nước sinh hoạt cho các vùng trọng điểm sản xuất nông nghiệp.   </t>
  </si>
  <si>
    <t xml:space="preserve"> Trà Cú, Tiểu Cần, Càng Long, Cầu Kè, Cầu Ngang, và Duyên Hải</t>
  </si>
  <si>
    <t>Công trình thủy lợi và HTKT, Cấp III</t>
  </si>
  <si>
    <t>2080/QĐ-UBND, 31/10/2017</t>
  </si>
  <si>
    <t>Công trình giao thông, cấp III</t>
  </si>
  <si>
    <t>700 giường bệnh</t>
  </si>
  <si>
    <t>1781/QĐ-UBND 26/9/2017</t>
  </si>
  <si>
    <t>Cải tạo, sửa chữa doanh trại Hải đội biên phòng 2 và xây dựng Đồn biên phòng Tuy Hòa (352) thuộc BCH bộ đội biên phòng tỉnh</t>
  </si>
  <si>
    <t>TP Tuy Hòa</t>
  </si>
  <si>
    <t>117/QĐ-SKHĐT, 15/9/17</t>
  </si>
  <si>
    <t>Thời gian KC-HT</t>
  </si>
  <si>
    <t>QĐ đầu tư được cấp có thẩm quyền giao KH các năm</t>
  </si>
  <si>
    <t>Số quyết định; ngày, tháng, năm ban hành</t>
  </si>
  <si>
    <t>Tổng số (tất cả nguồn vốn)</t>
  </si>
  <si>
    <t>NSTW</t>
  </si>
  <si>
    <t>Trong đó: NSĐP</t>
  </si>
  <si>
    <t>Trường THPT Nguyễn Công Trứ</t>
  </si>
  <si>
    <t>Huyện Đông Hòa</t>
  </si>
  <si>
    <t>2590/QĐ-UBND ngày 28/10/2016</t>
  </si>
  <si>
    <t>Sửa chữa các hạng mục Trường THPT Tôn Đức Thắng</t>
  </si>
  <si>
    <t>Huyện Sông Hinh</t>
  </si>
  <si>
    <t>85/QĐ-SKHĐT ngày 25/7/2017</t>
  </si>
  <si>
    <t>Sửa chữa các hạng mục Trường THPT Lê Trung Kiên</t>
  </si>
  <si>
    <t>92/QĐ-SKHĐT ngày 8/8/2017</t>
  </si>
  <si>
    <t>Sửa chữa các hạng mục Trung tâm hỗ trợ phát triển Giáo dục hòa nhập Phú Yên</t>
  </si>
  <si>
    <t>83/QĐ-SKHĐT ngày 21/7/2017</t>
  </si>
  <si>
    <t>Cụm công viên, Đài tưởng niệm tổng tiến công và nổi dậy Mậu Thân 1968</t>
  </si>
  <si>
    <t>66/QĐ-SKHĐT, 27/6/17; 2064/QĐ-UBND, 23/10/17</t>
  </si>
  <si>
    <t>Dự án Công viên ven biển thành phố Tuy Hoà (đoạn từ cảng cá phường 6 đến đường Nguyễn Huệ và đoạn từ Khu resort Thuận Thảo đến Hội Nông Dân Tỉnh)</t>
  </si>
  <si>
    <t>2110/QĐ-UBND, 30/10/17</t>
  </si>
  <si>
    <t>San nền Khu tri thức và đầu tư đoạn đường số 06, đoạn đường Phan Chu Trinh thuộc Khu đô thị mới Nam thành phố Tuy Hòa</t>
  </si>
  <si>
    <t>1876/QĐ-UBND ngày 26/9/2017</t>
  </si>
  <si>
    <t>Dự án tăng cường quản lý đất đai và cơ sở dữ liệu đất đai (VILG)</t>
  </si>
  <si>
    <t>2096/QĐ-UBND, 01/9/16</t>
  </si>
  <si>
    <t>Cải tạo, mở rộng trụ sở làm việc Thanh tra tỉnh Phú Yên</t>
  </si>
  <si>
    <t>2244/QĐ-UBND, 16/11/17</t>
  </si>
  <si>
    <t>Trụ sở làm việc Đảng ủy, UBND và UBMTTQVN xã Hòa Hiệp Nam</t>
  </si>
  <si>
    <t>2621/QĐ-UBND, 31/10/2016</t>
  </si>
  <si>
    <t>Trong đó</t>
  </si>
  <si>
    <t>Vốn NSTW (kể cả vốn ODA)</t>
  </si>
  <si>
    <t>Vốn NSĐP</t>
  </si>
  <si>
    <t>Chủ đầu tư</t>
  </si>
  <si>
    <t>Tổng số dự án</t>
  </si>
  <si>
    <t xml:space="preserve">Tổng mức đầu tư </t>
  </si>
  <si>
    <t>Số DA chuyển tiếp</t>
  </si>
  <si>
    <t>Số DA KCM</t>
  </si>
  <si>
    <t>Trường MG Phú Thành B</t>
  </si>
  <si>
    <t>Trường TH An Long A</t>
  </si>
  <si>
    <t>Trường TH An Hòa A</t>
  </si>
  <si>
    <t>Trường THCS Tân Công Sính</t>
  </si>
  <si>
    <t>Xây dựng hệ thống thông tin dữ liệu GIS phục vụ quản lý cơ sở hạ tầng giai đoạn 1, TP Sa Đéc.</t>
  </si>
  <si>
    <t>Nâng cấp và mở rộng trạm cấp nước Đông Mỹ, xã Mỹ Hội, huyện Cao Lãnh</t>
  </si>
  <si>
    <t>Tuyến ống cấp nước xã Tân Quới -Tân Hòa, huyện Thanh Bình</t>
  </si>
  <si>
    <t>Trụ sở UBND xã Tân Hộ Cơ (hạng mục xây dựng trụ sở)</t>
  </si>
  <si>
    <t>Trụ sở UBND xã Tân Công Chí (hạng mục xây dựng trụ sở)</t>
  </si>
  <si>
    <t>Trụ sở UBND xã An Bình A (hạng mục xây dựng trụ sở)</t>
  </si>
  <si>
    <t>Trụ sở UBND xã Thường Lạc (hạng mục xây dựng trụ sở)</t>
  </si>
  <si>
    <t>Trụ sở UBND xã Thường Thới Hậu B (hạng mục xây dựng trụ sở)</t>
  </si>
  <si>
    <t>Trụ sở UBND xã An Hòa (hạng mục xây dựng trụ sở)</t>
  </si>
  <si>
    <t>Trụ sở UBND xã Phú Thành B (hạng mục xây dựng trụ sở)</t>
  </si>
  <si>
    <t>Trụ sở UBND xã Thạnh Lợi (hạng mục xây dựng trụ sở)</t>
  </si>
  <si>
    <t>Trụ sở làm việc huyện ủy Cao Lãnh</t>
  </si>
  <si>
    <t>Trụ sở UBND xã Phong Mỹ (hạng mục xây dựng trụ sở)</t>
  </si>
  <si>
    <t>Bia phòng tuyến Cái Tàu Hạ, huyện Châu Thành (NS Tỉnh hỗ trợ có mục tiêu 2,5 tỷ đồng)</t>
  </si>
  <si>
    <t>Trụ sở UBND xã Tân Phú (hạng mục xây dựng trụ sở)</t>
  </si>
  <si>
    <t>Đường Phù Đổng nối dài</t>
  </si>
  <si>
    <t>Cầu Ba Bọng trên tuyến đường ĐT 848</t>
  </si>
  <si>
    <t>Trường TH Dinh Bà</t>
  </si>
  <si>
    <t>Trường TH-THCS Cả Găng</t>
  </si>
  <si>
    <t>Trung tâm Văn hóa Học tập cộng đồng xã An Phước</t>
  </si>
  <si>
    <t>Trường MG Thường Phước 2</t>
  </si>
  <si>
    <t>Trường TH Long Thuận 4</t>
  </si>
  <si>
    <t>Trung tâm Văn hóa Học tập cộng đồng xã Phú Đức</t>
  </si>
  <si>
    <t>Trung tâm Văn hóa Học tập cộng đồng xã Tân Công Sính</t>
  </si>
  <si>
    <t>Trường TH Phú Lợi 1</t>
  </si>
  <si>
    <t>Trường THCS Tân Qưới</t>
  </si>
  <si>
    <t>Mở rộng đường qua Công ty Tỷ Thạc (NS Tỉnh hỗ trợ có mục tiêu 20 tỷ đồng)</t>
  </si>
  <si>
    <t>Trường THCS Phú Điền</t>
  </si>
  <si>
    <t>Trường THCS Mỹ An</t>
  </si>
  <si>
    <t>Trung tâm Văn hóa Học tập cộng đồng xã Mỹ Quý</t>
  </si>
  <si>
    <t>Trung tâm Văn hóa Học tập cộng đồng xã Phú Điền</t>
  </si>
  <si>
    <t>Trung tâm Văn hóa Học tập cộng đồng xã Mỹ An</t>
  </si>
  <si>
    <t>Trung tâm Văn hóa Học tập cộng đồng xã Láng Biển</t>
  </si>
  <si>
    <t>Trung tâm Văn hóa Học tập cộng đồng xã Hưng Thạnh</t>
  </si>
  <si>
    <t>Trung tâm Văn hóa Học tập cộng đồng xã Thạnh Lợi</t>
  </si>
  <si>
    <t>Trung tâm Văn hóa Học tập cộng đồng xã Mỹ Hòa</t>
  </si>
  <si>
    <t>Trung tâm Văn hóa Học tập cộng đồng xã Tân Kiều</t>
  </si>
  <si>
    <t>Trung tâm Văn hóa Học tập cộng đồng xã Phong Mỹ</t>
  </si>
  <si>
    <t>Trung tâm Văn hóa Học tập cộng đồng xã Tân Hội Trung</t>
  </si>
  <si>
    <t>Trường MN Tân Phước 1</t>
  </si>
  <si>
    <t>Trường MN Tân Hòa 1</t>
  </si>
  <si>
    <t>Trường MN Phong Hòa 1</t>
  </si>
  <si>
    <t>Trung tâm Văn hóa Học tập cộng đồng xã An Hiệp</t>
  </si>
  <si>
    <t>Trường Tiểu học An Hiệp 1 (điểm An Thạnh 2)</t>
  </si>
  <si>
    <t>Trường Tiểu học An Phú Thuận 1</t>
  </si>
  <si>
    <t>Trường Tiểu học Bình Tiên 2</t>
  </si>
  <si>
    <t>Trường Tiểu học Bình Tiên 1</t>
  </si>
  <si>
    <t>Dự án Cụm công nghiệp Tân Lập, huyện Châu Thành</t>
  </si>
  <si>
    <t xml:space="preserve">Dự án Hạ tầng khu công nghiệp Tân Kiều, huyện Tháp Mười </t>
  </si>
  <si>
    <t>Trụ sở UBND xã Tân Thạnh (hạng mục xây dựng trụ sở)</t>
  </si>
  <si>
    <t>Trụ sở UBND Huyện, xã</t>
  </si>
  <si>
    <t>Trung tâm Văn hoá Học tập cộng đồng xã</t>
  </si>
  <si>
    <t>02 Trường Mẫu Giáo</t>
  </si>
  <si>
    <t>03 Trường Mầm Non</t>
  </si>
  <si>
    <t>09 Trường Tiểu học</t>
  </si>
  <si>
    <t>05 Trường THCS/TH-THCS</t>
  </si>
  <si>
    <t>Nguồn: Phụ lục Nghị quyết 110/2017/NQ-HĐND Đồng Tháp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</si>
</sst>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 #,##0_);_(* \(#,##0\);_(* &quot;-&quot;??_);_(@_)"/>
    <numFmt numFmtId="165" formatCode="_-* #,##0_-;\-* #,##0_-;_-* &quot;-&quot;_-;_-@_-"/>
  </numFmts>
  <fonts count="1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name val="Times New Roman"/>
      <family val="1"/>
    </font>
    <font>
      <sz val="11"/>
      <name val="Calibri"/>
      <family val="2"/>
      <scheme val="minor"/>
    </font>
    <font>
      <sz val="10"/>
      <name val="Arial"/>
      <family val="2"/>
    </font>
    <font>
      <sz val="11"/>
      <color theme="1"/>
      <name val="Calibri"/>
      <family val="2"/>
      <charset val="163"/>
      <scheme val="minor"/>
    </font>
    <font>
      <b/>
      <sz val="11"/>
      <name val="Calibri"/>
      <family val="2"/>
      <scheme val="minor"/>
    </font>
    <font>
      <sz val="11"/>
      <color indexed="8"/>
      <name val="Calibri"/>
      <family val="2"/>
      <scheme val="minor"/>
    </font>
    <font>
      <sz val="11"/>
      <color indexed="8"/>
      <name val="Calibri"/>
      <family val="2"/>
    </font>
    <font>
      <sz val="10"/>
      <color theme="1"/>
      <name val="Arial"/>
      <family val="2"/>
    </font>
    <font>
      <sz val="14"/>
      <name val="Times New Roman"/>
      <family val="1"/>
    </font>
    <font>
      <sz val="12"/>
      <color theme="1"/>
      <name val="Calibri"/>
      <family val="2"/>
      <scheme val="minor"/>
    </font>
    <font>
      <b/>
      <sz val="12"/>
      <color theme="1"/>
      <name val="Calibri"/>
      <family val="2"/>
      <scheme val="minor"/>
    </font>
  </fonts>
  <fills count="2">
    <fill>
      <patternFill patternType="none"/>
    </fill>
    <fill>
      <patternFill patternType="gray125"/>
    </fill>
  </fills>
  <borders count="27">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8">
    <xf numFmtId="0" fontId="0" fillId="0" borderId="0"/>
    <xf numFmtId="43" fontId="1" fillId="0" borderId="0" applyFont="0" applyFill="0" applyBorder="0" applyAlignment="0" applyProtection="0"/>
    <xf numFmtId="0" fontId="6" fillId="0" borderId="0"/>
    <xf numFmtId="0" fontId="7" fillId="0" borderId="0"/>
    <xf numFmtId="0" fontId="4" fillId="0" borderId="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 fillId="0" borderId="0"/>
    <xf numFmtId="0" fontId="11" fillId="0" borderId="0"/>
    <xf numFmtId="0" fontId="11" fillId="0" borderId="0"/>
    <xf numFmtId="0" fontId="6" fillId="0" borderId="0"/>
    <xf numFmtId="0" fontId="10" fillId="0" borderId="0"/>
    <xf numFmtId="0" fontId="12" fillId="0" borderId="0"/>
    <xf numFmtId="0" fontId="12" fillId="0" borderId="0"/>
    <xf numFmtId="0" fontId="10" fillId="0" borderId="0"/>
    <xf numFmtId="0" fontId="10" fillId="0" borderId="0"/>
    <xf numFmtId="43" fontId="10" fillId="0" borderId="0" applyFont="0" applyFill="0" applyBorder="0" applyAlignment="0" applyProtection="0"/>
  </cellStyleXfs>
  <cellXfs count="240">
    <xf numFmtId="0" fontId="0" fillId="0" borderId="0" xfId="0"/>
    <xf numFmtId="0" fontId="0" fillId="0" borderId="0" xfId="0" applyFont="1" applyAlignment="1">
      <alignment wrapText="1"/>
    </xf>
    <xf numFmtId="0" fontId="0" fillId="0" borderId="0" xfId="0" applyFont="1" applyAlignment="1"/>
    <xf numFmtId="0" fontId="0"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5" fillId="0" borderId="2" xfId="0" applyFont="1" applyFill="1" applyBorder="1" applyAlignment="1">
      <alignment horizontal="center" vertical="center"/>
    </xf>
    <xf numFmtId="0" fontId="5"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2" fillId="0" borderId="2" xfId="0" applyFont="1" applyFill="1" applyBorder="1" applyAlignment="1">
      <alignment horizontal="center" vertical="center"/>
    </xf>
    <xf numFmtId="1" fontId="5" fillId="0" borderId="1" xfId="2" applyNumberFormat="1" applyFont="1" applyFill="1" applyBorder="1" applyAlignment="1">
      <alignment horizontal="center" vertical="center"/>
    </xf>
    <xf numFmtId="0" fontId="0" fillId="0" borderId="0" xfId="0" applyFont="1" applyBorder="1" applyAlignment="1"/>
    <xf numFmtId="0" fontId="0" fillId="0" borderId="0" xfId="0" applyFont="1" applyAlignment="1">
      <alignment horizontal="left" wrapText="1"/>
    </xf>
    <xf numFmtId="0" fontId="5"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Border="1" applyAlignment="1"/>
    <xf numFmtId="0" fontId="5" fillId="0" borderId="3" xfId="0" applyFont="1" applyFill="1" applyBorder="1" applyAlignment="1">
      <alignment vertical="center" wrapText="1"/>
    </xf>
    <xf numFmtId="0" fontId="2" fillId="0" borderId="3"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Border="1" applyAlignment="1"/>
    <xf numFmtId="0" fontId="0" fillId="0" borderId="6" xfId="0" applyFont="1" applyFill="1" applyBorder="1" applyAlignment="1">
      <alignment horizontal="center" vertical="center"/>
    </xf>
    <xf numFmtId="0" fontId="0" fillId="0" borderId="8" xfId="0" applyFont="1" applyBorder="1" applyAlignment="1"/>
    <xf numFmtId="0" fontId="0" fillId="0"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0" xfId="0" applyFont="1" applyFill="1" applyBorder="1" applyAlignment="1">
      <alignment horizontal="center" vertical="center"/>
    </xf>
    <xf numFmtId="0" fontId="5" fillId="0" borderId="9" xfId="0" applyFont="1" applyFill="1" applyBorder="1" applyAlignment="1">
      <alignment vertical="center" wrapText="1"/>
    </xf>
    <xf numFmtId="0" fontId="5" fillId="0" borderId="10" xfId="0" applyFont="1" applyFill="1" applyBorder="1" applyAlignment="1">
      <alignment horizontal="left" vertical="center" wrapText="1"/>
    </xf>
    <xf numFmtId="0" fontId="5" fillId="0" borderId="10" xfId="0" applyFont="1" applyFill="1" applyBorder="1" applyAlignment="1">
      <alignment horizontal="center" vertical="center"/>
    </xf>
    <xf numFmtId="0" fontId="5" fillId="0" borderId="5" xfId="0" applyFont="1" applyFill="1" applyBorder="1" applyAlignment="1">
      <alignment vertical="center" wrapText="1"/>
    </xf>
    <xf numFmtId="0" fontId="5" fillId="0" borderId="6" xfId="0" applyFont="1" applyFill="1" applyBorder="1" applyAlignment="1">
      <alignment horizontal="left" vertical="center" wrapText="1"/>
    </xf>
    <xf numFmtId="0" fontId="5" fillId="0" borderId="6" xfId="0" applyFont="1" applyFill="1" applyBorder="1" applyAlignment="1">
      <alignment horizontal="center" vertical="center"/>
    </xf>
    <xf numFmtId="0" fontId="5" fillId="0" borderId="2" xfId="0" applyFont="1" applyFill="1" applyBorder="1" applyAlignment="1">
      <alignment vertical="center" wrapText="1"/>
    </xf>
    <xf numFmtId="0" fontId="5" fillId="0" borderId="2" xfId="0" applyFont="1" applyFill="1" applyBorder="1" applyAlignment="1">
      <alignment horizontal="center" vertical="center" wrapText="1"/>
    </xf>
    <xf numFmtId="164" fontId="5" fillId="0" borderId="0" xfId="5" applyNumberFormat="1" applyFont="1" applyFill="1" applyBorder="1" applyAlignment="1">
      <alignment horizontal="right" vertical="center" wrapText="1"/>
    </xf>
    <xf numFmtId="0" fontId="0" fillId="0" borderId="12" xfId="0" applyFont="1" applyBorder="1" applyAlignment="1">
      <alignment wrapText="1"/>
    </xf>
    <xf numFmtId="0" fontId="0" fillId="0" borderId="13" xfId="0" applyFont="1" applyBorder="1" applyAlignment="1">
      <alignment wrapText="1"/>
    </xf>
    <xf numFmtId="164" fontId="3" fillId="0" borderId="0" xfId="5" applyNumberFormat="1" applyFont="1" applyFill="1" applyBorder="1" applyAlignment="1">
      <alignment horizontal="right" vertical="center"/>
    </xf>
    <xf numFmtId="164" fontId="0" fillId="0" borderId="0" xfId="5" applyNumberFormat="1" applyFont="1" applyFill="1" applyBorder="1" applyAlignment="1">
      <alignment horizontal="right" vertical="center"/>
    </xf>
    <xf numFmtId="164" fontId="0" fillId="0" borderId="0" xfId="5" quotePrefix="1" applyNumberFormat="1" applyFont="1" applyFill="1" applyBorder="1" applyAlignment="1">
      <alignment vertical="center" wrapText="1"/>
    </xf>
    <xf numFmtId="164" fontId="0" fillId="0" borderId="0" xfId="2" applyNumberFormat="1" applyFont="1" applyFill="1" applyBorder="1" applyAlignment="1">
      <alignment vertical="center" wrapText="1"/>
    </xf>
    <xf numFmtId="164" fontId="8" fillId="0" borderId="0" xfId="5" applyNumberFormat="1" applyFont="1" applyFill="1" applyBorder="1" applyAlignment="1">
      <alignment horizontal="right" vertical="center" wrapText="1"/>
    </xf>
    <xf numFmtId="164" fontId="5" fillId="0" borderId="0" xfId="1" applyNumberFormat="1" applyFont="1" applyFill="1" applyBorder="1" applyAlignment="1">
      <alignment vertical="center"/>
    </xf>
    <xf numFmtId="164" fontId="0" fillId="0" borderId="0" xfId="1" applyNumberFormat="1" applyFont="1" applyFill="1" applyBorder="1" applyAlignment="1">
      <alignment vertical="center" wrapText="1"/>
    </xf>
    <xf numFmtId="164" fontId="2" fillId="0" borderId="0" xfId="1" applyNumberFormat="1" applyFont="1" applyFill="1" applyBorder="1" applyAlignment="1">
      <alignment vertical="center"/>
    </xf>
    <xf numFmtId="164" fontId="9" fillId="0" borderId="0" xfId="1" applyNumberFormat="1" applyFont="1" applyFill="1" applyBorder="1" applyAlignment="1">
      <alignment vertical="center" wrapText="1"/>
    </xf>
    <xf numFmtId="164" fontId="5" fillId="0" borderId="0" xfId="1" applyNumberFormat="1" applyFont="1" applyFill="1" applyBorder="1" applyAlignment="1">
      <alignment horizontal="right" vertical="center"/>
    </xf>
    <xf numFmtId="164" fontId="9" fillId="0" borderId="0" xfId="1" applyNumberFormat="1" applyFont="1" applyFill="1" applyBorder="1" applyAlignment="1">
      <alignment horizontal="righ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5" xfId="0" applyFont="1" applyFill="1" applyBorder="1" applyAlignment="1">
      <alignment horizontal="center" vertical="center"/>
    </xf>
    <xf numFmtId="0" fontId="0" fillId="0" borderId="16" xfId="0" applyFont="1" applyBorder="1" applyAlignment="1">
      <alignment wrapText="1"/>
    </xf>
    <xf numFmtId="164" fontId="3" fillId="0" borderId="17" xfId="5" applyNumberFormat="1" applyFont="1" applyFill="1" applyBorder="1" applyAlignment="1">
      <alignment horizontal="right" vertical="center"/>
    </xf>
    <xf numFmtId="164" fontId="0" fillId="0" borderId="17" xfId="5" applyNumberFormat="1" applyFont="1" applyFill="1" applyBorder="1" applyAlignment="1">
      <alignment horizontal="right" vertical="center"/>
    </xf>
    <xf numFmtId="0" fontId="0" fillId="0" borderId="17" xfId="0" applyFont="1" applyBorder="1" applyAlignment="1"/>
    <xf numFmtId="0" fontId="0" fillId="0" borderId="18" xfId="0" applyFont="1" applyBorder="1" applyAlignment="1"/>
    <xf numFmtId="164" fontId="3" fillId="0" borderId="7" xfId="5" applyNumberFormat="1" applyFont="1" applyFill="1" applyBorder="1" applyAlignment="1">
      <alignment horizontal="right" vertical="center"/>
    </xf>
    <xf numFmtId="164" fontId="0" fillId="0" borderId="7" xfId="5" applyNumberFormat="1" applyFont="1" applyFill="1" applyBorder="1" applyAlignment="1">
      <alignment horizontal="right" vertical="center"/>
    </xf>
    <xf numFmtId="164" fontId="8" fillId="0" borderId="7" xfId="5" applyNumberFormat="1" applyFont="1" applyFill="1" applyBorder="1" applyAlignment="1">
      <alignment horizontal="right" vertical="center" wrapText="1"/>
    </xf>
    <xf numFmtId="164" fontId="5" fillId="0" borderId="7" xfId="5" applyNumberFormat="1" applyFont="1" applyFill="1" applyBorder="1" applyAlignment="1">
      <alignment horizontal="right" vertical="center" wrapText="1"/>
    </xf>
    <xf numFmtId="164" fontId="9" fillId="0" borderId="7" xfId="1" applyNumberFormat="1" applyFont="1" applyFill="1" applyBorder="1" applyAlignment="1">
      <alignment horizontal="right" vertical="center" wrapText="1"/>
    </xf>
    <xf numFmtId="0" fontId="5" fillId="0" borderId="0" xfId="0" applyFont="1" applyFill="1" applyBorder="1" applyAlignment="1">
      <alignment horizontal="center" vertical="center" wrapText="1"/>
    </xf>
    <xf numFmtId="164" fontId="0" fillId="0" borderId="17" xfId="5" applyNumberFormat="1" applyFont="1" applyFill="1" applyBorder="1" applyAlignment="1">
      <alignment vertical="center" wrapText="1"/>
    </xf>
    <xf numFmtId="164" fontId="0" fillId="0" borderId="0" xfId="5" applyNumberFormat="1" applyFont="1" applyFill="1" applyBorder="1" applyAlignment="1">
      <alignment vertical="center" wrapText="1"/>
    </xf>
    <xf numFmtId="164" fontId="0" fillId="0" borderId="7" xfId="5" applyNumberFormat="1" applyFont="1" applyFill="1" applyBorder="1" applyAlignment="1">
      <alignment vertical="center" wrapText="1"/>
    </xf>
    <xf numFmtId="0" fontId="5" fillId="0" borderId="0" xfId="0" applyFont="1" applyAlignment="1"/>
    <xf numFmtId="0" fontId="5" fillId="0" borderId="0" xfId="0" applyFont="1"/>
    <xf numFmtId="0" fontId="5" fillId="0" borderId="0" xfId="0" applyFont="1" applyAlignment="1">
      <alignment wrapText="1"/>
    </xf>
    <xf numFmtId="0" fontId="5" fillId="0" borderId="0" xfId="0" applyFont="1" applyAlignment="1">
      <alignment horizontal="left"/>
    </xf>
    <xf numFmtId="0" fontId="5" fillId="0" borderId="0" xfId="0" applyFont="1" applyBorder="1"/>
    <xf numFmtId="0" fontId="5" fillId="0" borderId="0" xfId="4" applyFont="1" applyFill="1" applyBorder="1" applyAlignment="1">
      <alignment horizontal="left" vertical="center"/>
    </xf>
    <xf numFmtId="0" fontId="5" fillId="0" borderId="0" xfId="0" applyNumberFormat="1" applyFont="1" applyFill="1" applyBorder="1" applyAlignment="1">
      <alignment horizontal="left" vertical="center"/>
    </xf>
    <xf numFmtId="3" fontId="5" fillId="0" borderId="0" xfId="0" applyNumberFormat="1" applyFont="1" applyFill="1" applyBorder="1" applyAlignment="1">
      <alignment horizontal="right" vertical="center" wrapText="1"/>
    </xf>
    <xf numFmtId="0" fontId="5" fillId="0" borderId="0" xfId="4" applyFont="1" applyFill="1" applyBorder="1" applyAlignment="1">
      <alignment horizontal="center" vertical="center" wrapText="1"/>
    </xf>
    <xf numFmtId="165" fontId="5" fillId="0" borderId="0" xfId="2" quotePrefix="1" applyNumberFormat="1" applyFont="1" applyFill="1" applyBorder="1" applyAlignment="1">
      <alignment horizontal="right" vertical="center" wrapText="1"/>
    </xf>
    <xf numFmtId="165" fontId="5" fillId="0" borderId="0" xfId="7" applyNumberFormat="1" applyFont="1" applyFill="1" applyBorder="1" applyAlignment="1">
      <alignment horizontal="right" vertical="center" wrapText="1"/>
    </xf>
    <xf numFmtId="1" fontId="5" fillId="0" borderId="0" xfId="2" applyNumberFormat="1" applyFont="1" applyFill="1" applyBorder="1" applyAlignment="1">
      <alignment horizontal="left" vertical="center"/>
    </xf>
    <xf numFmtId="165" fontId="5" fillId="0" borderId="0" xfId="2" applyNumberFormat="1" applyFont="1" applyFill="1" applyBorder="1" applyAlignment="1">
      <alignment horizontal="right" vertical="center" wrapText="1"/>
    </xf>
    <xf numFmtId="0" fontId="5" fillId="0" borderId="0" xfId="0" applyFont="1" applyFill="1" applyBorder="1" applyAlignment="1">
      <alignment horizontal="left" vertical="center"/>
    </xf>
    <xf numFmtId="165" fontId="5" fillId="0" borderId="0" xfId="0" applyNumberFormat="1" applyFont="1" applyFill="1" applyBorder="1" applyAlignment="1">
      <alignment horizontal="right" vertical="center" wrapText="1"/>
    </xf>
    <xf numFmtId="0" fontId="5" fillId="0" borderId="2"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5" fillId="0" borderId="2" xfId="4" applyFont="1" applyFill="1" applyBorder="1" applyAlignment="1">
      <alignment horizontal="center" vertical="center" wrapText="1"/>
    </xf>
    <xf numFmtId="0" fontId="5" fillId="0" borderId="2" xfId="4" applyFont="1" applyFill="1" applyBorder="1" applyAlignment="1">
      <alignment horizontal="center" vertical="center"/>
    </xf>
    <xf numFmtId="1" fontId="5" fillId="0" borderId="2" xfId="2" applyNumberFormat="1" applyFont="1" applyFill="1" applyBorder="1" applyAlignment="1">
      <alignment horizontal="center" vertical="center"/>
    </xf>
    <xf numFmtId="1" fontId="5" fillId="0" borderId="2" xfId="2" applyNumberFormat="1" applyFont="1" applyFill="1" applyBorder="1" applyAlignment="1">
      <alignment horizontal="center" vertical="center" wrapText="1"/>
    </xf>
    <xf numFmtId="3" fontId="5" fillId="0" borderId="10" xfId="2" applyNumberFormat="1" applyFont="1" applyFill="1" applyBorder="1" applyAlignment="1">
      <alignment horizontal="center" vertical="center" wrapText="1"/>
    </xf>
    <xf numFmtId="1" fontId="5" fillId="0" borderId="6" xfId="2" applyNumberFormat="1" applyFont="1" applyFill="1" applyBorder="1" applyAlignment="1">
      <alignment horizontal="center" vertical="center" wrapText="1"/>
    </xf>
    <xf numFmtId="1" fontId="5" fillId="0" borderId="6" xfId="2" applyNumberFormat="1" applyFont="1" applyFill="1" applyBorder="1" applyAlignment="1">
      <alignment horizontal="center" vertical="center"/>
    </xf>
    <xf numFmtId="1" fontId="5" fillId="0" borderId="7" xfId="2" applyNumberFormat="1" applyFont="1" applyFill="1" applyBorder="1" applyAlignment="1">
      <alignment horizontal="left" vertical="center"/>
    </xf>
    <xf numFmtId="165" fontId="5" fillId="0" borderId="7" xfId="8" applyNumberFormat="1" applyFont="1" applyFill="1" applyBorder="1" applyAlignment="1">
      <alignment vertical="center" wrapText="1"/>
    </xf>
    <xf numFmtId="0" fontId="5" fillId="0" borderId="7" xfId="0" applyFont="1" applyBorder="1"/>
    <xf numFmtId="3" fontId="5" fillId="0" borderId="15" xfId="2" applyNumberFormat="1" applyFont="1" applyFill="1" applyBorder="1" applyAlignment="1">
      <alignment horizontal="center" vertical="center" wrapText="1"/>
    </xf>
    <xf numFmtId="0" fontId="5" fillId="0" borderId="15" xfId="4" applyFont="1" applyFill="1" applyBorder="1" applyAlignment="1">
      <alignment horizontal="center" vertical="center" wrapText="1"/>
    </xf>
    <xf numFmtId="0" fontId="5" fillId="0" borderId="17" xfId="0" applyFont="1" applyFill="1" applyBorder="1" applyAlignment="1">
      <alignment horizontal="center" vertical="center" wrapText="1"/>
    </xf>
    <xf numFmtId="164" fontId="5" fillId="0" borderId="17" xfId="0" applyNumberFormat="1" applyFont="1" applyFill="1" applyBorder="1" applyAlignment="1">
      <alignment horizontal="right" vertical="center" wrapText="1"/>
    </xf>
    <xf numFmtId="165" fontId="5" fillId="0" borderId="17" xfId="2" applyNumberFormat="1" applyFont="1" applyFill="1" applyBorder="1" applyAlignment="1">
      <alignment horizontal="right" vertical="center" wrapText="1"/>
    </xf>
    <xf numFmtId="164" fontId="5" fillId="0" borderId="17" xfId="0" applyNumberFormat="1" applyFont="1" applyFill="1" applyBorder="1" applyAlignment="1">
      <alignment horizontal="center" vertical="center" wrapText="1"/>
    </xf>
    <xf numFmtId="0" fontId="5" fillId="0" borderId="17" xfId="0" applyFont="1" applyBorder="1"/>
    <xf numFmtId="0" fontId="5" fillId="0" borderId="6" xfId="0" applyNumberFormat="1" applyFont="1" applyFill="1" applyBorder="1" applyAlignment="1">
      <alignment horizontal="center" vertical="center" wrapText="1"/>
    </xf>
    <xf numFmtId="0" fontId="5" fillId="0" borderId="7" xfId="0" applyNumberFormat="1" applyFont="1" applyFill="1" applyBorder="1" applyAlignment="1">
      <alignment horizontal="center" vertical="center" wrapText="1"/>
    </xf>
    <xf numFmtId="3" fontId="5" fillId="0" borderId="7" xfId="0" applyNumberFormat="1" applyFont="1" applyFill="1" applyBorder="1" applyAlignment="1">
      <alignment horizontal="right" vertical="center" wrapText="1"/>
    </xf>
    <xf numFmtId="3" fontId="5" fillId="0" borderId="7" xfId="0" applyNumberFormat="1" applyFont="1" applyFill="1" applyBorder="1" applyAlignment="1">
      <alignment vertical="center" wrapText="1"/>
    </xf>
    <xf numFmtId="0" fontId="5" fillId="0" borderId="0" xfId="0" applyFont="1" applyBorder="1" applyAlignment="1"/>
    <xf numFmtId="0" fontId="8" fillId="0" borderId="6" xfId="0" applyFont="1" applyFill="1" applyBorder="1" applyAlignment="1">
      <alignment horizontal="center" vertical="center" wrapText="1"/>
    </xf>
    <xf numFmtId="0" fontId="5" fillId="0" borderId="7" xfId="0" applyFont="1" applyBorder="1" applyAlignment="1"/>
    <xf numFmtId="0" fontId="5" fillId="0" borderId="19" xfId="0" applyFont="1" applyFill="1" applyBorder="1" applyAlignment="1">
      <alignment vertical="center" wrapText="1"/>
    </xf>
    <xf numFmtId="0" fontId="5" fillId="0" borderId="11" xfId="0" applyFont="1" applyFill="1" applyBorder="1" applyAlignment="1">
      <alignment horizontal="center" vertical="center" wrapText="1"/>
    </xf>
    <xf numFmtId="0" fontId="0" fillId="0" borderId="11" xfId="0" applyFont="1" applyBorder="1" applyAlignment="1"/>
    <xf numFmtId="3" fontId="5" fillId="0" borderId="7" xfId="0" applyNumberFormat="1" applyFont="1" applyFill="1" applyBorder="1" applyAlignment="1">
      <alignment vertical="center"/>
    </xf>
    <xf numFmtId="0" fontId="0" fillId="0" borderId="7" xfId="0" applyFont="1" applyBorder="1" applyAlignment="1">
      <alignment horizontal="right" vertical="center" wrapText="1"/>
    </xf>
    <xf numFmtId="0" fontId="3" fillId="0" borderId="6" xfId="0" applyFont="1" applyFill="1" applyBorder="1" applyAlignment="1">
      <alignment horizontal="center" vertical="center" wrapText="1"/>
    </xf>
    <xf numFmtId="0" fontId="5" fillId="0" borderId="14" xfId="0" applyFont="1" applyFill="1" applyBorder="1" applyAlignment="1">
      <alignment vertical="center" wrapText="1"/>
    </xf>
    <xf numFmtId="3" fontId="5" fillId="0" borderId="15" xfId="0" applyNumberFormat="1" applyFont="1" applyFill="1" applyBorder="1" applyAlignment="1">
      <alignment horizontal="center" vertical="center" wrapText="1"/>
    </xf>
    <xf numFmtId="3" fontId="5" fillId="0" borderId="15" xfId="0" applyNumberFormat="1" applyFont="1" applyFill="1" applyBorder="1" applyAlignment="1">
      <alignment horizontal="center" vertical="center"/>
    </xf>
    <xf numFmtId="0" fontId="5" fillId="0" borderId="17" xfId="4" applyFont="1" applyFill="1" applyBorder="1" applyAlignment="1">
      <alignment horizontal="left" vertical="center"/>
    </xf>
    <xf numFmtId="164" fontId="5" fillId="0" borderId="17" xfId="6" applyNumberFormat="1" applyFont="1" applyFill="1" applyBorder="1" applyAlignment="1">
      <alignment vertical="center"/>
    </xf>
    <xf numFmtId="3" fontId="5" fillId="0" borderId="17" xfId="0" applyNumberFormat="1" applyFont="1" applyFill="1" applyBorder="1" applyAlignment="1">
      <alignment vertical="center" wrapText="1"/>
    </xf>
    <xf numFmtId="0" fontId="5" fillId="0" borderId="18" xfId="0" applyFont="1" applyBorder="1"/>
    <xf numFmtId="49" fontId="5" fillId="0" borderId="3" xfId="0" applyNumberFormat="1" applyFont="1" applyFill="1" applyBorder="1" applyAlignment="1">
      <alignment horizontal="left" vertical="center" wrapText="1"/>
    </xf>
    <xf numFmtId="0" fontId="5" fillId="0" borderId="4" xfId="0" applyFont="1" applyBorder="1"/>
    <xf numFmtId="3" fontId="5" fillId="0" borderId="3" xfId="2" applyNumberFormat="1" applyFont="1" applyFill="1" applyBorder="1" applyAlignment="1">
      <alignment horizontal="left" vertical="center" wrapText="1"/>
    </xf>
    <xf numFmtId="1" fontId="5" fillId="0" borderId="3" xfId="2" applyNumberFormat="1" applyFont="1" applyFill="1" applyBorder="1" applyAlignment="1">
      <alignment vertical="center" wrapText="1"/>
    </xf>
    <xf numFmtId="0" fontId="5" fillId="0" borderId="8" xfId="0" applyFont="1" applyBorder="1"/>
    <xf numFmtId="3" fontId="5" fillId="0" borderId="14" xfId="2" applyNumberFormat="1" applyFont="1" applyFill="1" applyBorder="1" applyAlignment="1">
      <alignment horizontal="left" vertical="center" wrapText="1"/>
    </xf>
    <xf numFmtId="49" fontId="5" fillId="0" borderId="5" xfId="0" applyNumberFormat="1" applyFont="1" applyFill="1" applyBorder="1" applyAlignment="1">
      <alignment horizontal="left" vertical="center" wrapText="1"/>
    </xf>
    <xf numFmtId="165" fontId="5" fillId="0" borderId="7" xfId="2" quotePrefix="1" applyNumberFormat="1" applyFont="1" applyFill="1" applyBorder="1" applyAlignment="1">
      <alignment horizontal="right" vertical="center" wrapText="1"/>
    </xf>
    <xf numFmtId="0" fontId="0" fillId="0" borderId="0" xfId="0" applyFont="1" applyAlignment="1">
      <alignment vertical="center" wrapText="1"/>
    </xf>
    <xf numFmtId="0" fontId="0" fillId="0" borderId="0" xfId="0" applyFont="1" applyBorder="1" applyAlignment="1">
      <alignment vertical="center"/>
    </xf>
    <xf numFmtId="164" fontId="5" fillId="0" borderId="0" xfId="5" quotePrefix="1" applyNumberFormat="1" applyFont="1" applyFill="1" applyBorder="1" applyAlignment="1">
      <alignment horizontal="center" vertical="center" wrapText="1"/>
    </xf>
    <xf numFmtId="0" fontId="0" fillId="0" borderId="0" xfId="0" applyFont="1" applyBorder="1" applyAlignment="1">
      <alignment vertical="center" wrapText="1"/>
    </xf>
    <xf numFmtId="3" fontId="5" fillId="0" borderId="0" xfId="9" applyNumberFormat="1" applyFont="1" applyFill="1" applyBorder="1" applyAlignment="1">
      <alignment horizontal="right" vertical="center" wrapText="1"/>
    </xf>
    <xf numFmtId="3" fontId="0" fillId="0" borderId="0" xfId="9" applyNumberFormat="1" applyFont="1" applyFill="1" applyBorder="1" applyAlignment="1">
      <alignment vertical="center" wrapText="1"/>
    </xf>
    <xf numFmtId="0" fontId="0" fillId="0" borderId="0" xfId="0" applyFont="1" applyBorder="1" applyAlignment="1">
      <alignment horizontal="left" vertical="center"/>
    </xf>
    <xf numFmtId="0" fontId="5" fillId="0" borderId="0" xfId="10" applyFont="1" applyFill="1" applyBorder="1" applyAlignment="1">
      <alignment horizontal="left" vertical="center" wrapText="1"/>
    </xf>
    <xf numFmtId="3" fontId="5" fillId="0" borderId="0" xfId="10" applyNumberFormat="1" applyFont="1" applyFill="1" applyBorder="1" applyAlignment="1">
      <alignment horizontal="right" vertical="center" wrapText="1"/>
    </xf>
    <xf numFmtId="3" fontId="5" fillId="0" borderId="0" xfId="10" applyNumberFormat="1" applyFont="1" applyFill="1" applyBorder="1" applyAlignment="1">
      <alignment vertical="center" wrapText="1"/>
    </xf>
    <xf numFmtId="0" fontId="0" fillId="0" borderId="4" xfId="0" applyFont="1" applyBorder="1" applyAlignment="1">
      <alignment vertical="center" wrapText="1"/>
    </xf>
    <xf numFmtId="0" fontId="5" fillId="0" borderId="7" xfId="10" applyFont="1" applyFill="1" applyBorder="1" applyAlignment="1">
      <alignment horizontal="left" vertical="center" wrapText="1"/>
    </xf>
    <xf numFmtId="3" fontId="5" fillId="0" borderId="7" xfId="10" applyNumberFormat="1" applyFont="1" applyFill="1" applyBorder="1" applyAlignment="1">
      <alignment horizontal="righ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5" fillId="0" borderId="2" xfId="9" applyFont="1" applyFill="1" applyBorder="1" applyAlignment="1">
      <alignment horizontal="justify" vertical="center" wrapText="1"/>
    </xf>
    <xf numFmtId="0" fontId="5" fillId="0" borderId="2" xfId="9" applyFont="1" applyFill="1" applyBorder="1" applyAlignment="1">
      <alignment horizontal="center" vertical="center" wrapText="1"/>
    </xf>
    <xf numFmtId="0" fontId="0" fillId="0" borderId="2" xfId="9" applyFont="1" applyFill="1" applyBorder="1" applyAlignment="1">
      <alignment horizontal="justify" vertical="center" wrapText="1"/>
    </xf>
    <xf numFmtId="0" fontId="0" fillId="0" borderId="2" xfId="9" applyFont="1" applyFill="1" applyBorder="1" applyAlignment="1">
      <alignment horizontal="center" vertical="center" wrapText="1"/>
    </xf>
    <xf numFmtId="0" fontId="5" fillId="0" borderId="2" xfId="10" applyFont="1" applyFill="1" applyBorder="1" applyAlignment="1">
      <alignment horizontal="justify" vertical="center" wrapText="1"/>
    </xf>
    <xf numFmtId="0" fontId="5" fillId="0" borderId="2" xfId="10" applyFont="1" applyFill="1" applyBorder="1" applyAlignment="1">
      <alignment horizontal="center" vertical="center" wrapText="1"/>
    </xf>
    <xf numFmtId="3" fontId="1" fillId="0" borderId="0" xfId="9" applyNumberFormat="1" applyFont="1" applyFill="1" applyBorder="1" applyAlignment="1">
      <alignment vertical="center" wrapText="1"/>
    </xf>
    <xf numFmtId="1" fontId="5" fillId="0" borderId="10" xfId="2" applyNumberFormat="1" applyFont="1" applyFill="1" applyBorder="1" applyAlignment="1">
      <alignment horizontal="left" vertical="center" wrapText="1"/>
    </xf>
    <xf numFmtId="164" fontId="8" fillId="0" borderId="6" xfId="5" applyNumberFormat="1" applyFont="1" applyFill="1" applyBorder="1" applyAlignment="1">
      <alignment horizontal="center" vertical="center" wrapText="1"/>
    </xf>
    <xf numFmtId="0" fontId="5" fillId="0" borderId="10" xfId="9" applyFont="1" applyFill="1" applyBorder="1" applyAlignment="1">
      <alignment horizontal="justify" vertical="center" wrapText="1"/>
    </xf>
    <xf numFmtId="0" fontId="5" fillId="0" borderId="10" xfId="9" applyFont="1" applyFill="1" applyBorder="1" applyAlignment="1">
      <alignment horizontal="center" vertical="center" wrapText="1"/>
    </xf>
    <xf numFmtId="1" fontId="5" fillId="0" borderId="6" xfId="2" applyNumberFormat="1" applyFont="1" applyFill="1" applyBorder="1" applyAlignment="1">
      <alignment vertical="center" wrapText="1"/>
    </xf>
    <xf numFmtId="0" fontId="0" fillId="0" borderId="7" xfId="0" applyFont="1" applyBorder="1" applyAlignment="1">
      <alignment vertical="center"/>
    </xf>
    <xf numFmtId="0" fontId="5" fillId="0" borderId="10" xfId="10" applyFont="1" applyFill="1" applyBorder="1" applyAlignment="1">
      <alignment horizontal="justify" vertical="center" wrapText="1"/>
    </xf>
    <xf numFmtId="0" fontId="5" fillId="0" borderId="10" xfId="10" applyFont="1" applyFill="1" applyBorder="1" applyAlignment="1">
      <alignment horizontal="center" vertical="center" wrapText="1"/>
    </xf>
    <xf numFmtId="0" fontId="5" fillId="0" borderId="6" xfId="9" applyFont="1" applyFill="1" applyBorder="1" applyAlignment="1">
      <alignment horizontal="justify" vertical="center" wrapText="1"/>
    </xf>
    <xf numFmtId="0" fontId="5" fillId="0" borderId="6" xfId="9" applyFont="1" applyFill="1" applyBorder="1" applyAlignment="1">
      <alignment horizontal="center" vertical="center" wrapText="1"/>
    </xf>
    <xf numFmtId="0" fontId="0" fillId="0" borderId="7" xfId="0" applyFont="1" applyBorder="1" applyAlignment="1">
      <alignment horizontal="left" vertical="center"/>
    </xf>
    <xf numFmtId="3" fontId="5" fillId="0" borderId="7" xfId="9" applyNumberFormat="1" applyFont="1" applyFill="1" applyBorder="1" applyAlignment="1">
      <alignment horizontal="right" vertical="center" wrapText="1"/>
    </xf>
    <xf numFmtId="0" fontId="5" fillId="0" borderId="0" xfId="0" applyFont="1" applyAlignment="1">
      <alignment vertical="center"/>
    </xf>
    <xf numFmtId="0" fontId="1" fillId="0" borderId="0" xfId="0" applyFont="1"/>
    <xf numFmtId="3" fontId="8" fillId="0" borderId="0" xfId="2" applyNumberFormat="1" applyFont="1" applyFill="1" applyBorder="1" applyAlignment="1">
      <alignment horizontal="center" vertical="center" wrapText="1"/>
    </xf>
    <xf numFmtId="0" fontId="8" fillId="0" borderId="0" xfId="0" applyFont="1" applyFill="1" applyBorder="1" applyAlignment="1">
      <alignment horizontal="center"/>
    </xf>
    <xf numFmtId="3" fontId="5" fillId="0" borderId="0" xfId="2" quotePrefix="1" applyNumberFormat="1" applyFont="1" applyFill="1" applyBorder="1" applyAlignment="1">
      <alignment horizontal="right" vertical="center" wrapText="1" shrinkToFit="1"/>
    </xf>
    <xf numFmtId="0" fontId="0" fillId="0" borderId="0" xfId="0" applyBorder="1" applyAlignment="1">
      <alignment vertical="center" wrapText="1"/>
    </xf>
    <xf numFmtId="164" fontId="5" fillId="0" borderId="0" xfId="6" applyNumberFormat="1" applyFont="1" applyFill="1" applyBorder="1" applyAlignment="1">
      <alignment horizontal="right" vertical="center" wrapText="1"/>
    </xf>
    <xf numFmtId="3" fontId="5" fillId="0" borderId="0" xfId="0" applyNumberFormat="1" applyFont="1" applyFill="1" applyBorder="1" applyAlignment="1">
      <alignment horizontal="right" vertical="center" wrapText="1" shrinkToFit="1"/>
    </xf>
    <xf numFmtId="3" fontId="5" fillId="0" borderId="0" xfId="12" applyNumberFormat="1" applyFont="1" applyFill="1" applyBorder="1" applyAlignment="1">
      <alignment horizontal="right" vertical="center" wrapText="1" shrinkToFit="1"/>
    </xf>
    <xf numFmtId="3" fontId="5" fillId="0" borderId="0" xfId="13" applyNumberFormat="1" applyFont="1" applyFill="1" applyBorder="1" applyAlignment="1">
      <alignment horizontal="right" vertical="center" wrapText="1" shrinkToFit="1"/>
    </xf>
    <xf numFmtId="41" fontId="5" fillId="0" borderId="0" xfId="6" applyNumberFormat="1" applyFont="1" applyFill="1" applyBorder="1" applyAlignment="1">
      <alignment horizontal="right" vertical="center" wrapText="1" shrinkToFit="1"/>
    </xf>
    <xf numFmtId="3" fontId="5" fillId="0" borderId="0" xfId="2" applyNumberFormat="1" applyFont="1" applyFill="1" applyBorder="1" applyAlignment="1">
      <alignment horizontal="right" vertical="center" wrapText="1" shrinkToFit="1"/>
    </xf>
    <xf numFmtId="0" fontId="0" fillId="0" borderId="17" xfId="0" applyBorder="1" applyAlignment="1">
      <alignment vertical="center" wrapText="1"/>
    </xf>
    <xf numFmtId="3" fontId="5" fillId="0" borderId="17" xfId="2" quotePrefix="1" applyNumberFormat="1" applyFont="1" applyFill="1" applyBorder="1" applyAlignment="1">
      <alignment horizontal="right" vertical="center" wrapText="1" shrinkToFit="1"/>
    </xf>
    <xf numFmtId="3" fontId="5" fillId="0" borderId="18" xfId="2" quotePrefix="1" applyNumberFormat="1" applyFont="1" applyFill="1" applyBorder="1" applyAlignment="1">
      <alignment horizontal="right" vertical="center" wrapText="1" shrinkToFit="1"/>
    </xf>
    <xf numFmtId="3" fontId="5" fillId="0" borderId="4" xfId="2" quotePrefix="1" applyNumberFormat="1" applyFont="1" applyFill="1" applyBorder="1" applyAlignment="1">
      <alignment horizontal="right" vertical="center" wrapText="1" shrinkToFit="1"/>
    </xf>
    <xf numFmtId="0" fontId="0" fillId="0" borderId="7" xfId="0" applyBorder="1" applyAlignment="1">
      <alignment vertical="center" wrapText="1"/>
    </xf>
    <xf numFmtId="3" fontId="5" fillId="0" borderId="7" xfId="0" applyNumberFormat="1" applyFont="1" applyFill="1" applyBorder="1" applyAlignment="1">
      <alignment horizontal="right" vertical="center" wrapText="1" shrinkToFit="1"/>
    </xf>
    <xf numFmtId="3" fontId="8" fillId="0" borderId="7" xfId="2" applyNumberFormat="1" applyFont="1" applyFill="1" applyBorder="1" applyAlignment="1">
      <alignment horizontal="right" vertical="center" wrapText="1" shrinkToFit="1"/>
    </xf>
    <xf numFmtId="3" fontId="5" fillId="0" borderId="7" xfId="2" applyNumberFormat="1" applyFont="1" applyFill="1" applyBorder="1" applyAlignment="1">
      <alignment horizontal="right" vertical="center" wrapText="1" shrinkToFit="1"/>
    </xf>
    <xf numFmtId="3" fontId="5" fillId="0" borderId="8" xfId="2" quotePrefix="1" applyNumberFormat="1" applyFont="1" applyFill="1" applyBorder="1" applyAlignment="1">
      <alignment horizontal="right" vertical="center" wrapText="1" shrinkToFit="1"/>
    </xf>
    <xf numFmtId="0" fontId="0" fillId="0" borderId="2" xfId="0" applyBorder="1" applyAlignment="1">
      <alignment vertical="center" wrapText="1"/>
    </xf>
    <xf numFmtId="3" fontId="5" fillId="0" borderId="2" xfId="11" applyNumberFormat="1" applyFont="1" applyFill="1" applyBorder="1" applyAlignment="1">
      <alignment horizontal="center" vertical="center" wrapText="1"/>
    </xf>
    <xf numFmtId="1" fontId="5" fillId="0" borderId="2" xfId="2" applyNumberFormat="1" applyFont="1" applyFill="1" applyBorder="1" applyAlignment="1">
      <alignment horizontal="center" vertical="center" wrapText="1" readingOrder="1"/>
    </xf>
    <xf numFmtId="0" fontId="5" fillId="0" borderId="2" xfId="12" applyFont="1" applyFill="1" applyBorder="1" applyAlignment="1">
      <alignment horizontal="center" vertical="center" wrapText="1"/>
    </xf>
    <xf numFmtId="3" fontId="5" fillId="0" borderId="14" xfId="11" applyNumberFormat="1" applyFont="1" applyFill="1" applyBorder="1" applyAlignment="1">
      <alignment horizontal="left" vertical="center" wrapText="1"/>
    </xf>
    <xf numFmtId="0" fontId="0" fillId="0" borderId="15" xfId="0" applyBorder="1" applyAlignment="1">
      <alignment vertical="center" wrapText="1"/>
    </xf>
    <xf numFmtId="3" fontId="5" fillId="0" borderId="15" xfId="11" applyNumberFormat="1" applyFont="1" applyFill="1" applyBorder="1" applyAlignment="1">
      <alignment horizontal="center" vertical="center" wrapText="1"/>
    </xf>
    <xf numFmtId="3" fontId="5" fillId="0" borderId="3" xfId="11" applyNumberFormat="1" applyFont="1" applyFill="1" applyBorder="1" applyAlignment="1">
      <alignment horizontal="left" vertical="center" wrapText="1"/>
    </xf>
    <xf numFmtId="0" fontId="5" fillId="0" borderId="3" xfId="0" applyFont="1" applyFill="1" applyBorder="1" applyAlignment="1">
      <alignment horizontal="left" vertical="center" wrapText="1"/>
    </xf>
    <xf numFmtId="1" fontId="5" fillId="0" borderId="3" xfId="2" applyNumberFormat="1" applyFont="1" applyFill="1" applyBorder="1" applyAlignment="1">
      <alignment horizontal="left" vertical="center" wrapText="1" readingOrder="1"/>
    </xf>
    <xf numFmtId="0" fontId="5" fillId="0" borderId="3" xfId="12" applyFont="1" applyFill="1" applyBorder="1" applyAlignment="1">
      <alignment horizontal="left" vertical="center" wrapText="1"/>
    </xf>
    <xf numFmtId="3" fontId="5" fillId="0" borderId="5" xfId="13" applyNumberFormat="1" applyFont="1" applyFill="1" applyBorder="1" applyAlignment="1">
      <alignment horizontal="left" vertical="center" wrapText="1"/>
    </xf>
    <xf numFmtId="0" fontId="0" fillId="0" borderId="6" xfId="0" applyBorder="1" applyAlignment="1">
      <alignment vertical="center" wrapText="1"/>
    </xf>
    <xf numFmtId="3" fontId="5" fillId="0" borderId="6" xfId="13"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21" xfId="0" applyFont="1" applyFill="1" applyBorder="1" applyAlignment="1">
      <alignment horizontal="center" vertical="center" wrapText="1"/>
    </xf>
    <xf numFmtId="164" fontId="8" fillId="0" borderId="2" xfId="5" applyNumberFormat="1" applyFont="1" applyFill="1" applyBorder="1" applyAlignment="1">
      <alignment horizontal="center" vertical="center" wrapText="1"/>
    </xf>
    <xf numFmtId="164" fontId="8" fillId="0" borderId="6" xfId="5" applyNumberFormat="1" applyFont="1" applyFill="1" applyBorder="1" applyAlignment="1">
      <alignment horizontal="center" vertical="center" wrapText="1"/>
    </xf>
    <xf numFmtId="3" fontId="8" fillId="0" borderId="2" xfId="2" applyNumberFormat="1" applyFont="1" applyFill="1" applyBorder="1" applyAlignment="1">
      <alignment horizontal="center" vertical="center" wrapText="1"/>
    </xf>
    <xf numFmtId="3" fontId="8" fillId="0" borderId="22" xfId="2" applyNumberFormat="1" applyFont="1" applyFill="1" applyBorder="1" applyAlignment="1">
      <alignment horizontal="center" vertical="center" wrapText="1"/>
    </xf>
    <xf numFmtId="0" fontId="8" fillId="0" borderId="2" xfId="0" applyFont="1" applyFill="1" applyBorder="1" applyAlignment="1">
      <alignment horizontal="center"/>
    </xf>
    <xf numFmtId="0" fontId="8" fillId="0" borderId="22" xfId="0" applyFont="1" applyFill="1" applyBorder="1" applyAlignment="1">
      <alignment horizontal="center"/>
    </xf>
    <xf numFmtId="3" fontId="14" fillId="0" borderId="23" xfId="0" applyNumberFormat="1" applyFont="1" applyFill="1" applyBorder="1" applyAlignment="1">
      <alignment horizontal="center" vertical="center"/>
    </xf>
    <xf numFmtId="3" fontId="14" fillId="0" borderId="25" xfId="0" applyNumberFormat="1" applyFont="1" applyFill="1" applyBorder="1" applyAlignment="1">
      <alignment horizontal="center" vertical="center"/>
    </xf>
    <xf numFmtId="3" fontId="14" fillId="0" borderId="24" xfId="0" applyNumberFormat="1" applyFont="1" applyFill="1" applyBorder="1" applyAlignment="1">
      <alignment horizontal="center" vertical="center"/>
    </xf>
    <xf numFmtId="3" fontId="14" fillId="0" borderId="22" xfId="0" applyNumberFormat="1" applyFont="1" applyFill="1" applyBorder="1" applyAlignment="1">
      <alignment horizontal="center" vertical="center"/>
    </xf>
    <xf numFmtId="3" fontId="14" fillId="0" borderId="2" xfId="0" applyNumberFormat="1" applyFont="1" applyFill="1" applyBorder="1" applyAlignment="1">
      <alignment horizontal="center" vertical="center"/>
    </xf>
    <xf numFmtId="3" fontId="14" fillId="0" borderId="26" xfId="0" applyNumberFormat="1" applyFont="1" applyFill="1" applyBorder="1" applyAlignment="1">
      <alignment horizontal="center" vertical="center"/>
    </xf>
    <xf numFmtId="3" fontId="14" fillId="0" borderId="10" xfId="0" applyNumberFormat="1" applyFont="1" applyFill="1" applyBorder="1" applyAlignment="1">
      <alignment horizontal="center" vertical="center"/>
    </xf>
    <xf numFmtId="3" fontId="13" fillId="0" borderId="2" xfId="0" quotePrefix="1" applyNumberFormat="1" applyFont="1" applyFill="1" applyBorder="1" applyAlignment="1">
      <alignment horizontal="right" vertical="top" shrinkToFit="1"/>
    </xf>
    <xf numFmtId="3" fontId="13" fillId="0" borderId="2" xfId="2" applyNumberFormat="1" applyFont="1" applyFill="1" applyBorder="1" applyAlignment="1">
      <alignment horizontal="right" vertical="top" shrinkToFit="1"/>
    </xf>
    <xf numFmtId="164" fontId="13" fillId="0" borderId="2" xfId="5" applyNumberFormat="1" applyFont="1" applyFill="1" applyBorder="1" applyAlignment="1">
      <alignment vertical="top"/>
    </xf>
    <xf numFmtId="0" fontId="13" fillId="0" borderId="0" xfId="0" applyFont="1" applyFill="1" applyAlignment="1"/>
    <xf numFmtId="3" fontId="13" fillId="0" borderId="2" xfId="0" applyNumberFormat="1" applyFont="1" applyFill="1" applyBorder="1" applyAlignment="1">
      <alignment horizontal="right" vertical="top" shrinkToFit="1"/>
    </xf>
    <xf numFmtId="3" fontId="14" fillId="0" borderId="2" xfId="0" applyNumberFormat="1" applyFont="1" applyFill="1" applyBorder="1" applyAlignment="1">
      <alignment horizontal="right" vertical="top" shrinkToFit="1"/>
    </xf>
    <xf numFmtId="164" fontId="13" fillId="0" borderId="2" xfId="5" applyNumberFormat="1" applyFont="1" applyFill="1" applyBorder="1" applyAlignment="1">
      <alignment horizontal="right" vertical="top" shrinkToFit="1"/>
    </xf>
    <xf numFmtId="164" fontId="14" fillId="0" borderId="22" xfId="5" applyNumberFormat="1" applyFont="1" applyFill="1" applyBorder="1" applyAlignment="1">
      <alignment horizontal="center" vertical="center"/>
    </xf>
    <xf numFmtId="164" fontId="14" fillId="0" borderId="10" xfId="5" applyNumberFormat="1" applyFont="1" applyFill="1" applyBorder="1" applyAlignment="1">
      <alignment horizontal="center" vertical="center"/>
    </xf>
    <xf numFmtId="164" fontId="13" fillId="0" borderId="2" xfId="5" quotePrefix="1" applyNumberFormat="1" applyFont="1" applyFill="1" applyBorder="1" applyAlignment="1">
      <alignment vertical="top" shrinkToFit="1"/>
    </xf>
    <xf numFmtId="164" fontId="13" fillId="0" borderId="2" xfId="5" applyNumberFormat="1" applyFont="1" applyFill="1" applyBorder="1" applyAlignment="1">
      <alignment vertical="top" shrinkToFit="1"/>
    </xf>
    <xf numFmtId="164" fontId="13" fillId="0" borderId="2" xfId="5" quotePrefix="1" applyNumberFormat="1" applyFont="1" applyFill="1" applyBorder="1" applyAlignment="1">
      <alignment horizontal="right" vertical="top" shrinkToFit="1"/>
    </xf>
    <xf numFmtId="164" fontId="13" fillId="0" borderId="1" xfId="5" applyNumberFormat="1" applyFont="1" applyFill="1" applyBorder="1" applyAlignment="1">
      <alignment vertical="top" shrinkToFit="1"/>
    </xf>
    <xf numFmtId="164" fontId="13" fillId="0" borderId="0" xfId="5" applyNumberFormat="1" applyFont="1" applyFill="1" applyAlignment="1"/>
    <xf numFmtId="0" fontId="14" fillId="0" borderId="22" xfId="0" applyNumberFormat="1" applyFont="1" applyFill="1" applyBorder="1" applyAlignment="1">
      <alignment horizontal="center" vertical="center"/>
    </xf>
    <xf numFmtId="0" fontId="14" fillId="0" borderId="26" xfId="0" applyNumberFormat="1" applyFont="1" applyFill="1" applyBorder="1" applyAlignment="1">
      <alignment horizontal="center" vertical="center"/>
    </xf>
    <xf numFmtId="0" fontId="14" fillId="0" borderId="10" xfId="0" applyNumberFormat="1" applyFont="1" applyFill="1" applyBorder="1" applyAlignment="1">
      <alignment horizontal="center" vertical="center"/>
    </xf>
    <xf numFmtId="0" fontId="13" fillId="0" borderId="2" xfId="15" quotePrefix="1" applyNumberFormat="1" applyFont="1" applyFill="1" applyBorder="1" applyAlignment="1">
      <alignment vertical="top"/>
    </xf>
    <xf numFmtId="0" fontId="13" fillId="0" borderId="2" xfId="16" quotePrefix="1" applyNumberFormat="1" applyFont="1" applyFill="1" applyBorder="1" applyAlignment="1">
      <alignment horizontal="left" vertical="top"/>
    </xf>
    <xf numFmtId="0" fontId="13" fillId="0" borderId="2" xfId="16" quotePrefix="1" applyNumberFormat="1" applyFont="1" applyFill="1" applyBorder="1" applyAlignment="1">
      <alignment vertical="top"/>
    </xf>
    <xf numFmtId="0" fontId="13" fillId="0" borderId="2" xfId="2" quotePrefix="1" applyNumberFormat="1" applyFont="1" applyFill="1" applyBorder="1" applyAlignment="1">
      <alignment vertical="top"/>
    </xf>
    <xf numFmtId="0" fontId="13" fillId="0" borderId="2" xfId="5" quotePrefix="1" applyNumberFormat="1" applyFont="1" applyFill="1" applyBorder="1" applyAlignment="1">
      <alignment horizontal="left" vertical="top"/>
    </xf>
    <xf numFmtId="0" fontId="13" fillId="0" borderId="2" xfId="5" quotePrefix="1" applyNumberFormat="1" applyFont="1" applyFill="1" applyBorder="1" applyAlignment="1">
      <alignment vertical="top"/>
    </xf>
    <xf numFmtId="0" fontId="13" fillId="0" borderId="2" xfId="5" applyNumberFormat="1" applyFont="1" applyFill="1" applyBorder="1" applyAlignment="1">
      <alignment vertical="top"/>
    </xf>
    <xf numFmtId="0" fontId="13" fillId="0" borderId="0" xfId="0" applyNumberFormat="1" applyFont="1" applyFill="1" applyAlignment="1"/>
  </cellXfs>
  <cellStyles count="18">
    <cellStyle name="Comma" xfId="5" builtinId="3"/>
    <cellStyle name="Comma 10 10" xfId="6"/>
    <cellStyle name="Comma 12 2" xfId="7"/>
    <cellStyle name="Comma 4" xfId="17"/>
    <cellStyle name="Comma 59" xfId="1"/>
    <cellStyle name="Ledger 17 x 11 in" xfId="12"/>
    <cellStyle name="Normal" xfId="0" builtinId="0"/>
    <cellStyle name="Normal 10" xfId="9"/>
    <cellStyle name="Normal 10 3" xfId="10"/>
    <cellStyle name="Normal 11 2 2" xfId="4"/>
    <cellStyle name="Normal 11 4" xfId="3"/>
    <cellStyle name="Normal 2" xfId="15"/>
    <cellStyle name="Normal 3 2" xfId="8"/>
    <cellStyle name="Normal 5" xfId="11"/>
    <cellStyle name="Normal 6 3" xfId="14"/>
    <cellStyle name="Normal_Bieu 17 XSKT16-20" xfId="16"/>
    <cellStyle name="Normal_Bieu mau (CV )" xfId="2"/>
    <cellStyle name="Normal_Sheet1"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3"/>
  <sheetViews>
    <sheetView workbookViewId="0">
      <selection sqref="A1:A4"/>
    </sheetView>
  </sheetViews>
  <sheetFormatPr defaultRowHeight="15" x14ac:dyDescent="0.25"/>
  <cols>
    <col min="1" max="1" width="63.5703125" style="1" customWidth="1"/>
    <col min="2" max="2" width="23" style="11" customWidth="1"/>
    <col min="3" max="3" width="26.28515625" style="2" customWidth="1"/>
    <col min="4" max="4" width="13.28515625" style="2" customWidth="1"/>
    <col min="5" max="5" width="32.85546875" style="1" customWidth="1"/>
    <col min="6" max="9" width="11.140625" style="1" customWidth="1"/>
    <col min="10" max="13" width="9.140625" style="2"/>
    <col min="14" max="14" width="15" style="2" customWidth="1"/>
    <col min="15" max="16384" width="9.140625" style="2"/>
  </cols>
  <sheetData>
    <row r="1" spans="1:15" ht="15" customHeight="1" x14ac:dyDescent="0.25">
      <c r="A1" s="195" t="s">
        <v>141</v>
      </c>
      <c r="B1" s="195" t="s">
        <v>142</v>
      </c>
      <c r="C1" s="195" t="s">
        <v>143</v>
      </c>
      <c r="D1" s="195" t="s">
        <v>144</v>
      </c>
      <c r="E1" s="195" t="s">
        <v>145</v>
      </c>
      <c r="F1" s="195"/>
      <c r="G1" s="195"/>
      <c r="H1" s="195"/>
      <c r="I1" s="195"/>
      <c r="J1" s="10"/>
      <c r="K1" s="10"/>
      <c r="L1" s="10"/>
      <c r="M1" s="10"/>
    </row>
    <row r="2" spans="1:15" x14ac:dyDescent="0.25">
      <c r="A2" s="195"/>
      <c r="B2" s="195"/>
      <c r="C2" s="195"/>
      <c r="D2" s="195"/>
      <c r="E2" s="195" t="s">
        <v>146</v>
      </c>
      <c r="F2" s="195" t="s">
        <v>147</v>
      </c>
      <c r="G2" s="195"/>
      <c r="H2" s="195"/>
      <c r="I2" s="195"/>
      <c r="J2" s="10"/>
      <c r="K2" s="10"/>
      <c r="L2" s="10"/>
      <c r="M2" s="10"/>
    </row>
    <row r="3" spans="1:15" x14ac:dyDescent="0.25">
      <c r="A3" s="195"/>
      <c r="B3" s="195"/>
      <c r="C3" s="195"/>
      <c r="D3" s="195"/>
      <c r="E3" s="195"/>
      <c r="F3" s="195" t="s">
        <v>148</v>
      </c>
      <c r="G3" s="195" t="s">
        <v>149</v>
      </c>
      <c r="H3" s="195"/>
      <c r="I3" s="195"/>
      <c r="J3" s="10"/>
      <c r="K3" s="10"/>
      <c r="L3" s="10"/>
      <c r="M3" s="10"/>
    </row>
    <row r="4" spans="1:15" ht="45.75" thickBot="1" x14ac:dyDescent="0.3">
      <c r="A4" s="196"/>
      <c r="B4" s="196"/>
      <c r="C4" s="196"/>
      <c r="D4" s="196"/>
      <c r="E4" s="196"/>
      <c r="F4" s="196"/>
      <c r="G4" s="110" t="s">
        <v>150</v>
      </c>
      <c r="H4" s="110" t="s">
        <v>151</v>
      </c>
      <c r="I4" s="110" t="s">
        <v>152</v>
      </c>
      <c r="J4" s="19" t="s">
        <v>109</v>
      </c>
      <c r="K4" s="19" t="s">
        <v>110</v>
      </c>
      <c r="L4" s="19" t="s">
        <v>111</v>
      </c>
      <c r="M4" s="19" t="s">
        <v>112</v>
      </c>
      <c r="N4" s="1" t="s">
        <v>113</v>
      </c>
      <c r="O4" s="66" t="s">
        <v>165</v>
      </c>
    </row>
    <row r="5" spans="1:15" ht="30.75" hidden="1" thickBot="1" x14ac:dyDescent="0.3">
      <c r="A5" s="105" t="s">
        <v>72</v>
      </c>
      <c r="B5" s="106" t="s">
        <v>107</v>
      </c>
      <c r="C5" s="107"/>
      <c r="D5" s="106" t="s">
        <v>108</v>
      </c>
      <c r="E5" s="35"/>
      <c r="F5" s="108">
        <v>141607</v>
      </c>
      <c r="G5" s="109" t="s">
        <v>155</v>
      </c>
      <c r="H5" s="109" t="s">
        <v>155</v>
      </c>
      <c r="I5" s="109" t="s">
        <v>155</v>
      </c>
      <c r="J5" s="19">
        <v>1</v>
      </c>
      <c r="K5" s="19"/>
      <c r="L5" s="19"/>
      <c r="M5" s="21">
        <v>1</v>
      </c>
      <c r="N5" s="2">
        <f>SUM(J5:M5)</f>
        <v>2</v>
      </c>
      <c r="O5" s="65" t="str">
        <f>IF(I5="NA", "NA", IF(F5 = I5,1,0))</f>
        <v>NA</v>
      </c>
    </row>
    <row r="6" spans="1:15" hidden="1" x14ac:dyDescent="0.25">
      <c r="A6" s="47" t="s">
        <v>0</v>
      </c>
      <c r="B6" s="48" t="s">
        <v>1</v>
      </c>
      <c r="C6" s="49" t="s">
        <v>2</v>
      </c>
      <c r="D6" s="49" t="s">
        <v>3</v>
      </c>
      <c r="E6" s="50" t="s">
        <v>11</v>
      </c>
      <c r="F6" s="51">
        <v>24950</v>
      </c>
      <c r="G6" s="61">
        <v>0</v>
      </c>
      <c r="H6" s="61">
        <v>0</v>
      </c>
      <c r="I6" s="52">
        <v>24950</v>
      </c>
      <c r="J6" s="53"/>
      <c r="K6" s="53">
        <v>1</v>
      </c>
      <c r="L6" s="53">
        <v>1</v>
      </c>
      <c r="M6" s="54"/>
      <c r="N6" s="2">
        <f t="shared" ref="N6:N53" si="0">SUM(J6:M6)</f>
        <v>2</v>
      </c>
      <c r="O6" s="65">
        <f t="shared" ref="O6:O53" si="1">IF(I6="NA", "NA", IF(F6 = I6,1,0))</f>
        <v>1</v>
      </c>
    </row>
    <row r="7" spans="1:15" hidden="1" x14ac:dyDescent="0.25">
      <c r="A7" s="13" t="s">
        <v>4</v>
      </c>
      <c r="B7" s="3" t="s">
        <v>5</v>
      </c>
      <c r="C7" s="7" t="s">
        <v>2</v>
      </c>
      <c r="D7" s="7" t="s">
        <v>3</v>
      </c>
      <c r="E7" s="34" t="s">
        <v>12</v>
      </c>
      <c r="F7" s="36">
        <v>27764</v>
      </c>
      <c r="G7" s="62">
        <v>0</v>
      </c>
      <c r="H7" s="62">
        <v>0</v>
      </c>
      <c r="I7" s="37">
        <v>27764</v>
      </c>
      <c r="J7" s="10"/>
      <c r="K7" s="10">
        <v>1</v>
      </c>
      <c r="L7" s="10">
        <v>1</v>
      </c>
      <c r="M7" s="14"/>
      <c r="N7" s="2">
        <f t="shared" si="0"/>
        <v>2</v>
      </c>
      <c r="O7" s="65">
        <f t="shared" si="1"/>
        <v>1</v>
      </c>
    </row>
    <row r="8" spans="1:15" x14ac:dyDescent="0.25">
      <c r="A8" s="13" t="s">
        <v>6</v>
      </c>
      <c r="B8" s="3" t="s">
        <v>7</v>
      </c>
      <c r="C8" s="7" t="s">
        <v>8</v>
      </c>
      <c r="D8" s="7" t="s">
        <v>3</v>
      </c>
      <c r="E8" s="34" t="s">
        <v>13</v>
      </c>
      <c r="F8" s="36">
        <v>1727942</v>
      </c>
      <c r="G8" s="38">
        <v>1395350</v>
      </c>
      <c r="H8" s="62">
        <v>0</v>
      </c>
      <c r="I8" s="39">
        <v>332592</v>
      </c>
      <c r="J8" s="10"/>
      <c r="K8" s="10">
        <v>1</v>
      </c>
      <c r="L8" s="10">
        <v>1</v>
      </c>
      <c r="M8" s="14"/>
      <c r="N8" s="2">
        <f t="shared" si="0"/>
        <v>2</v>
      </c>
      <c r="O8" s="65">
        <f t="shared" si="1"/>
        <v>0</v>
      </c>
    </row>
    <row r="9" spans="1:15" ht="15.75" hidden="1" thickBot="1" x14ac:dyDescent="0.3">
      <c r="A9" s="17" t="s">
        <v>9</v>
      </c>
      <c r="B9" s="18" t="s">
        <v>10</v>
      </c>
      <c r="C9" s="20" t="s">
        <v>2</v>
      </c>
      <c r="D9" s="20" t="s">
        <v>3</v>
      </c>
      <c r="E9" s="35" t="s">
        <v>14</v>
      </c>
      <c r="F9" s="55">
        <v>34612</v>
      </c>
      <c r="G9" s="63">
        <v>0</v>
      </c>
      <c r="H9" s="63">
        <v>0</v>
      </c>
      <c r="I9" s="56">
        <v>34612</v>
      </c>
      <c r="J9" s="19"/>
      <c r="K9" s="19">
        <v>1</v>
      </c>
      <c r="L9" s="19"/>
      <c r="M9" s="21"/>
      <c r="N9" s="2">
        <f t="shared" si="0"/>
        <v>1</v>
      </c>
      <c r="O9" s="65">
        <f t="shared" si="1"/>
        <v>1</v>
      </c>
    </row>
    <row r="10" spans="1:15" ht="30" hidden="1" x14ac:dyDescent="0.25">
      <c r="A10" s="25" t="s">
        <v>15</v>
      </c>
      <c r="B10" s="26" t="s">
        <v>16</v>
      </c>
      <c r="C10" s="27" t="s">
        <v>18</v>
      </c>
      <c r="D10" s="27" t="s">
        <v>3</v>
      </c>
      <c r="E10" s="34" t="s">
        <v>17</v>
      </c>
      <c r="F10" s="40">
        <v>8766</v>
      </c>
      <c r="G10" s="33">
        <v>0</v>
      </c>
      <c r="H10" s="33">
        <v>0</v>
      </c>
      <c r="I10" s="33">
        <v>8766</v>
      </c>
      <c r="J10" s="10"/>
      <c r="K10" s="10"/>
      <c r="L10" s="10">
        <v>1</v>
      </c>
      <c r="M10" s="14"/>
      <c r="N10" s="2">
        <f t="shared" si="0"/>
        <v>1</v>
      </c>
      <c r="O10" s="65">
        <f t="shared" si="1"/>
        <v>1</v>
      </c>
    </row>
    <row r="11" spans="1:15" ht="30" hidden="1" x14ac:dyDescent="0.25">
      <c r="A11" s="15" t="s">
        <v>19</v>
      </c>
      <c r="B11" s="12" t="s">
        <v>20</v>
      </c>
      <c r="C11" s="5" t="s">
        <v>21</v>
      </c>
      <c r="D11" s="5" t="s">
        <v>3</v>
      </c>
      <c r="E11" s="34" t="s">
        <v>22</v>
      </c>
      <c r="F11" s="40">
        <v>21395</v>
      </c>
      <c r="G11" s="33">
        <v>0</v>
      </c>
      <c r="H11" s="33">
        <v>0</v>
      </c>
      <c r="I11" s="33">
        <v>21395</v>
      </c>
      <c r="J11" s="10"/>
      <c r="K11" s="10"/>
      <c r="L11" s="10">
        <v>1</v>
      </c>
      <c r="M11" s="14"/>
      <c r="N11" s="2">
        <f t="shared" si="0"/>
        <v>1</v>
      </c>
      <c r="O11" s="65">
        <f t="shared" si="1"/>
        <v>1</v>
      </c>
    </row>
    <row r="12" spans="1:15" ht="30" hidden="1" x14ac:dyDescent="0.25">
      <c r="A12" s="15" t="s">
        <v>23</v>
      </c>
      <c r="B12" s="12" t="s">
        <v>7</v>
      </c>
      <c r="C12" s="5" t="s">
        <v>24</v>
      </c>
      <c r="D12" s="5" t="s">
        <v>3</v>
      </c>
      <c r="E12" s="34" t="s">
        <v>25</v>
      </c>
      <c r="F12" s="40">
        <v>42503</v>
      </c>
      <c r="G12" s="33">
        <v>0</v>
      </c>
      <c r="H12" s="33">
        <v>0</v>
      </c>
      <c r="I12" s="33">
        <v>42503</v>
      </c>
      <c r="J12" s="10"/>
      <c r="K12" s="10"/>
      <c r="L12" s="10">
        <v>1</v>
      </c>
      <c r="M12" s="14">
        <v>1</v>
      </c>
      <c r="N12" s="2">
        <f t="shared" si="0"/>
        <v>2</v>
      </c>
      <c r="O12" s="65">
        <f t="shared" si="1"/>
        <v>1</v>
      </c>
    </row>
    <row r="13" spans="1:15" hidden="1" x14ac:dyDescent="0.25">
      <c r="A13" s="15" t="s">
        <v>26</v>
      </c>
      <c r="B13" s="12" t="s">
        <v>7</v>
      </c>
      <c r="C13" s="5" t="s">
        <v>2</v>
      </c>
      <c r="D13" s="5" t="s">
        <v>3</v>
      </c>
      <c r="E13" s="34" t="s">
        <v>27</v>
      </c>
      <c r="F13" s="40">
        <v>41481.345000000001</v>
      </c>
      <c r="G13" s="33">
        <v>0</v>
      </c>
      <c r="H13" s="33">
        <v>0</v>
      </c>
      <c r="I13" s="33">
        <v>41481.345000000001</v>
      </c>
      <c r="J13" s="10"/>
      <c r="K13" s="10"/>
      <c r="L13" s="10">
        <v>1</v>
      </c>
      <c r="M13" s="14">
        <v>1</v>
      </c>
      <c r="N13" s="2">
        <f t="shared" si="0"/>
        <v>2</v>
      </c>
      <c r="O13" s="65">
        <f t="shared" si="1"/>
        <v>1</v>
      </c>
    </row>
    <row r="14" spans="1:15" ht="45" hidden="1" x14ac:dyDescent="0.25">
      <c r="A14" s="15" t="s">
        <v>28</v>
      </c>
      <c r="B14" s="12" t="s">
        <v>7</v>
      </c>
      <c r="C14" s="5" t="s">
        <v>21</v>
      </c>
      <c r="D14" s="5" t="s">
        <v>29</v>
      </c>
      <c r="E14" s="34" t="s">
        <v>30</v>
      </c>
      <c r="F14" s="40">
        <v>10143</v>
      </c>
      <c r="G14" s="33">
        <v>0</v>
      </c>
      <c r="H14" s="33">
        <v>0</v>
      </c>
      <c r="I14" s="33">
        <v>10143</v>
      </c>
      <c r="J14" s="10"/>
      <c r="K14" s="10"/>
      <c r="L14" s="10">
        <v>1</v>
      </c>
      <c r="M14" s="14"/>
      <c r="N14" s="2">
        <f t="shared" si="0"/>
        <v>1</v>
      </c>
      <c r="O14" s="65">
        <f t="shared" si="1"/>
        <v>1</v>
      </c>
    </row>
    <row r="15" spans="1:15" ht="45" hidden="1" x14ac:dyDescent="0.25">
      <c r="A15" s="31" t="s">
        <v>153</v>
      </c>
      <c r="B15" s="12" t="s">
        <v>7</v>
      </c>
      <c r="C15" s="32" t="s">
        <v>24</v>
      </c>
      <c r="D15" s="32" t="s">
        <v>29</v>
      </c>
      <c r="E15" s="60" t="s">
        <v>154</v>
      </c>
      <c r="F15" s="40">
        <v>23850</v>
      </c>
      <c r="G15" s="33">
        <v>0</v>
      </c>
      <c r="H15" s="33">
        <v>0</v>
      </c>
      <c r="I15" s="33">
        <v>23850</v>
      </c>
      <c r="J15" s="33"/>
      <c r="K15" s="10"/>
      <c r="L15" s="10"/>
      <c r="M15" s="14"/>
      <c r="O15" s="65">
        <f t="shared" si="1"/>
        <v>1</v>
      </c>
    </row>
    <row r="16" spans="1:15" ht="45" hidden="1" x14ac:dyDescent="0.25">
      <c r="A16" s="15" t="s">
        <v>31</v>
      </c>
      <c r="B16" s="12" t="s">
        <v>7</v>
      </c>
      <c r="C16" s="5" t="s">
        <v>24</v>
      </c>
      <c r="D16" s="5" t="s">
        <v>3</v>
      </c>
      <c r="E16" s="34" t="s">
        <v>32</v>
      </c>
      <c r="F16" s="40">
        <v>4480</v>
      </c>
      <c r="G16" s="33">
        <v>0</v>
      </c>
      <c r="H16" s="33">
        <v>0</v>
      </c>
      <c r="I16" s="33">
        <v>4480</v>
      </c>
      <c r="J16" s="10"/>
      <c r="K16" s="10"/>
      <c r="L16" s="10">
        <v>1</v>
      </c>
      <c r="M16" s="14">
        <v>1</v>
      </c>
      <c r="N16" s="2">
        <f t="shared" si="0"/>
        <v>2</v>
      </c>
      <c r="O16" s="65">
        <f t="shared" si="1"/>
        <v>1</v>
      </c>
    </row>
    <row r="17" spans="1:15" ht="30" hidden="1" x14ac:dyDescent="0.25">
      <c r="A17" s="15" t="s">
        <v>33</v>
      </c>
      <c r="B17" s="12" t="s">
        <v>34</v>
      </c>
      <c r="C17" s="5" t="s">
        <v>24</v>
      </c>
      <c r="D17" s="5" t="s">
        <v>3</v>
      </c>
      <c r="E17" s="34" t="s">
        <v>35</v>
      </c>
      <c r="F17" s="40">
        <v>21656</v>
      </c>
      <c r="G17" s="33">
        <v>0</v>
      </c>
      <c r="H17" s="33">
        <v>0</v>
      </c>
      <c r="I17" s="33">
        <v>21656</v>
      </c>
      <c r="J17" s="10"/>
      <c r="K17" s="10"/>
      <c r="L17" s="10">
        <v>1</v>
      </c>
      <c r="M17" s="14"/>
      <c r="N17" s="2">
        <f t="shared" si="0"/>
        <v>1</v>
      </c>
      <c r="O17" s="65">
        <f t="shared" si="1"/>
        <v>1</v>
      </c>
    </row>
    <row r="18" spans="1:15" hidden="1" x14ac:dyDescent="0.25">
      <c r="A18" s="15" t="s">
        <v>0</v>
      </c>
      <c r="B18" s="12" t="s">
        <v>1</v>
      </c>
      <c r="C18" s="5" t="s">
        <v>2</v>
      </c>
      <c r="D18" s="5" t="s">
        <v>3</v>
      </c>
      <c r="E18" s="34" t="s">
        <v>11</v>
      </c>
      <c r="F18" s="40">
        <v>24950</v>
      </c>
      <c r="G18" s="33">
        <v>0</v>
      </c>
      <c r="H18" s="33">
        <v>0</v>
      </c>
      <c r="I18" s="33">
        <v>24950</v>
      </c>
      <c r="J18" s="10"/>
      <c r="K18" s="10">
        <v>1</v>
      </c>
      <c r="L18" s="10">
        <v>1</v>
      </c>
      <c r="M18" s="14"/>
      <c r="N18" s="2">
        <f t="shared" si="0"/>
        <v>2</v>
      </c>
      <c r="O18" s="65">
        <f t="shared" si="1"/>
        <v>1</v>
      </c>
    </row>
    <row r="19" spans="1:15" hidden="1" x14ac:dyDescent="0.25">
      <c r="A19" s="15" t="s">
        <v>4</v>
      </c>
      <c r="B19" s="12" t="s">
        <v>5</v>
      </c>
      <c r="C19" s="5" t="s">
        <v>2</v>
      </c>
      <c r="D19" s="5" t="s">
        <v>3</v>
      </c>
      <c r="E19" s="34" t="s">
        <v>12</v>
      </c>
      <c r="F19" s="40">
        <v>27764</v>
      </c>
      <c r="G19" s="33">
        <v>0</v>
      </c>
      <c r="H19" s="33">
        <v>0</v>
      </c>
      <c r="I19" s="33">
        <v>27764</v>
      </c>
      <c r="J19" s="10"/>
      <c r="K19" s="10">
        <v>1</v>
      </c>
      <c r="L19" s="10">
        <v>1</v>
      </c>
      <c r="M19" s="14"/>
      <c r="N19" s="2">
        <f t="shared" si="0"/>
        <v>2</v>
      </c>
      <c r="O19" s="65">
        <f t="shared" si="1"/>
        <v>1</v>
      </c>
    </row>
    <row r="20" spans="1:15" hidden="1" x14ac:dyDescent="0.25">
      <c r="A20" s="15" t="s">
        <v>36</v>
      </c>
      <c r="B20" s="12" t="s">
        <v>38</v>
      </c>
      <c r="C20" s="5" t="s">
        <v>2</v>
      </c>
      <c r="D20" s="5" t="s">
        <v>3</v>
      </c>
      <c r="E20" s="34" t="s">
        <v>40</v>
      </c>
      <c r="F20" s="40">
        <v>18902</v>
      </c>
      <c r="G20" s="33">
        <v>0</v>
      </c>
      <c r="H20" s="33">
        <v>0</v>
      </c>
      <c r="I20" s="33">
        <v>18902</v>
      </c>
      <c r="J20" s="10"/>
      <c r="K20" s="10"/>
      <c r="L20" s="10">
        <v>1</v>
      </c>
      <c r="M20" s="14"/>
      <c r="N20" s="2">
        <f t="shared" si="0"/>
        <v>1</v>
      </c>
      <c r="O20" s="65">
        <f t="shared" si="1"/>
        <v>1</v>
      </c>
    </row>
    <row r="21" spans="1:15" hidden="1" x14ac:dyDescent="0.25">
      <c r="A21" s="15" t="s">
        <v>37</v>
      </c>
      <c r="B21" s="12" t="s">
        <v>39</v>
      </c>
      <c r="C21" s="5" t="s">
        <v>2</v>
      </c>
      <c r="D21" s="5" t="s">
        <v>3</v>
      </c>
      <c r="E21" s="34" t="s">
        <v>12</v>
      </c>
      <c r="F21" s="40">
        <v>21199</v>
      </c>
      <c r="G21" s="33">
        <v>0</v>
      </c>
      <c r="H21" s="33">
        <v>0</v>
      </c>
      <c r="I21" s="33">
        <v>21199</v>
      </c>
      <c r="J21" s="10"/>
      <c r="K21" s="10"/>
      <c r="L21" s="10">
        <v>1</v>
      </c>
      <c r="M21" s="14">
        <v>1</v>
      </c>
      <c r="N21" s="2">
        <f t="shared" si="0"/>
        <v>2</v>
      </c>
      <c r="O21" s="65">
        <f t="shared" si="1"/>
        <v>1</v>
      </c>
    </row>
    <row r="22" spans="1:15" ht="45" hidden="1" x14ac:dyDescent="0.25">
      <c r="A22" s="15" t="s">
        <v>41</v>
      </c>
      <c r="B22" s="12" t="s">
        <v>5</v>
      </c>
      <c r="C22" s="5" t="s">
        <v>42</v>
      </c>
      <c r="D22" s="5" t="s">
        <v>29</v>
      </c>
      <c r="E22" s="34" t="s">
        <v>43</v>
      </c>
      <c r="F22" s="40">
        <v>12521</v>
      </c>
      <c r="G22" s="33">
        <v>0</v>
      </c>
      <c r="H22" s="33">
        <v>0</v>
      </c>
      <c r="I22" s="33">
        <v>12521</v>
      </c>
      <c r="J22" s="10"/>
      <c r="K22" s="10"/>
      <c r="L22" s="10">
        <v>1</v>
      </c>
      <c r="M22" s="14"/>
      <c r="N22" s="2">
        <f t="shared" si="0"/>
        <v>1</v>
      </c>
      <c r="O22" s="65">
        <f t="shared" si="1"/>
        <v>1</v>
      </c>
    </row>
    <row r="23" spans="1:15" x14ac:dyDescent="0.25">
      <c r="A23" s="15" t="s">
        <v>6</v>
      </c>
      <c r="B23" s="12" t="s">
        <v>7</v>
      </c>
      <c r="C23" s="5" t="s">
        <v>8</v>
      </c>
      <c r="D23" s="5" t="s">
        <v>3</v>
      </c>
      <c r="E23" s="34" t="s">
        <v>13</v>
      </c>
      <c r="F23" s="40">
        <v>1727942</v>
      </c>
      <c r="G23" s="33">
        <v>1395350</v>
      </c>
      <c r="H23" s="33">
        <v>0</v>
      </c>
      <c r="I23" s="33">
        <v>332592</v>
      </c>
      <c r="J23" s="10"/>
      <c r="K23" s="10">
        <v>1</v>
      </c>
      <c r="L23" s="10">
        <v>1</v>
      </c>
      <c r="M23" s="14"/>
      <c r="N23" s="2">
        <f t="shared" si="0"/>
        <v>2</v>
      </c>
      <c r="O23" s="65">
        <f t="shared" si="1"/>
        <v>0</v>
      </c>
    </row>
    <row r="24" spans="1:15" ht="30" hidden="1" x14ac:dyDescent="0.25">
      <c r="A24" s="15" t="s">
        <v>44</v>
      </c>
      <c r="B24" s="12" t="s">
        <v>16</v>
      </c>
      <c r="C24" s="5" t="s">
        <v>45</v>
      </c>
      <c r="D24" s="5" t="s">
        <v>29</v>
      </c>
      <c r="E24" s="34" t="s">
        <v>46</v>
      </c>
      <c r="F24" s="40">
        <v>15246</v>
      </c>
      <c r="G24" s="33">
        <v>0</v>
      </c>
      <c r="H24" s="33">
        <v>0</v>
      </c>
      <c r="I24" s="33">
        <v>15246</v>
      </c>
      <c r="J24" s="10"/>
      <c r="K24" s="10"/>
      <c r="L24" s="10">
        <v>1</v>
      </c>
      <c r="M24" s="14"/>
      <c r="N24" s="2">
        <f t="shared" si="0"/>
        <v>1</v>
      </c>
      <c r="O24" s="65">
        <f t="shared" si="1"/>
        <v>1</v>
      </c>
    </row>
    <row r="25" spans="1:15" ht="30" hidden="1" x14ac:dyDescent="0.25">
      <c r="A25" s="15" t="s">
        <v>47</v>
      </c>
      <c r="B25" s="12" t="s">
        <v>16</v>
      </c>
      <c r="C25" s="5" t="s">
        <v>48</v>
      </c>
      <c r="D25" s="5" t="s">
        <v>3</v>
      </c>
      <c r="E25" s="34" t="s">
        <v>49</v>
      </c>
      <c r="F25" s="40">
        <v>74446</v>
      </c>
      <c r="G25" s="33">
        <v>0</v>
      </c>
      <c r="H25" s="33">
        <v>0</v>
      </c>
      <c r="I25" s="33">
        <v>74446</v>
      </c>
      <c r="J25" s="10"/>
      <c r="K25" s="10"/>
      <c r="L25" s="10">
        <v>1</v>
      </c>
      <c r="M25" s="14"/>
      <c r="N25" s="2">
        <f t="shared" si="0"/>
        <v>1</v>
      </c>
      <c r="O25" s="65">
        <f t="shared" si="1"/>
        <v>1</v>
      </c>
    </row>
    <row r="26" spans="1:15" ht="45" hidden="1" x14ac:dyDescent="0.25">
      <c r="A26" s="15" t="s">
        <v>50</v>
      </c>
      <c r="B26" s="12" t="s">
        <v>51</v>
      </c>
      <c r="C26" s="6" t="s">
        <v>52</v>
      </c>
      <c r="D26" s="5" t="s">
        <v>3</v>
      </c>
      <c r="E26" s="34" t="s">
        <v>53</v>
      </c>
      <c r="F26" s="40">
        <v>120757</v>
      </c>
      <c r="G26" s="33">
        <v>0</v>
      </c>
      <c r="H26" s="33">
        <v>0</v>
      </c>
      <c r="I26" s="33">
        <v>120757</v>
      </c>
      <c r="J26" s="10"/>
      <c r="K26" s="10"/>
      <c r="L26" s="10">
        <v>1</v>
      </c>
      <c r="M26" s="14">
        <v>1</v>
      </c>
      <c r="N26" s="2">
        <f t="shared" si="0"/>
        <v>2</v>
      </c>
      <c r="O26" s="65">
        <f t="shared" si="1"/>
        <v>1</v>
      </c>
    </row>
    <row r="27" spans="1:15" ht="30" hidden="1" x14ac:dyDescent="0.25">
      <c r="A27" s="15" t="s">
        <v>54</v>
      </c>
      <c r="B27" s="12" t="s">
        <v>38</v>
      </c>
      <c r="C27" s="5" t="s">
        <v>56</v>
      </c>
      <c r="D27" s="5" t="s">
        <v>3</v>
      </c>
      <c r="E27" s="34" t="s">
        <v>57</v>
      </c>
      <c r="F27" s="40">
        <v>25184.909</v>
      </c>
      <c r="G27" s="33">
        <v>0</v>
      </c>
      <c r="H27" s="33">
        <v>0</v>
      </c>
      <c r="I27" s="33">
        <v>25184.909</v>
      </c>
      <c r="J27" s="10"/>
      <c r="K27" s="10"/>
      <c r="L27" s="10">
        <v>1</v>
      </c>
      <c r="M27" s="14"/>
      <c r="N27" s="2">
        <f t="shared" si="0"/>
        <v>1</v>
      </c>
      <c r="O27" s="65">
        <f t="shared" si="1"/>
        <v>1</v>
      </c>
    </row>
    <row r="28" spans="1:15" ht="30.75" hidden="1" thickBot="1" x14ac:dyDescent="0.3">
      <c r="A28" s="28" t="s">
        <v>55</v>
      </c>
      <c r="B28" s="29" t="s">
        <v>38</v>
      </c>
      <c r="C28" s="30" t="s">
        <v>58</v>
      </c>
      <c r="D28" s="30" t="s">
        <v>3</v>
      </c>
      <c r="E28" s="35" t="s">
        <v>59</v>
      </c>
      <c r="F28" s="57">
        <v>11839.170484</v>
      </c>
      <c r="G28" s="58">
        <v>0</v>
      </c>
      <c r="H28" s="58">
        <v>0</v>
      </c>
      <c r="I28" s="58">
        <v>11839.170484</v>
      </c>
      <c r="J28" s="19"/>
      <c r="K28" s="19"/>
      <c r="L28" s="19">
        <v>1</v>
      </c>
      <c r="M28" s="21"/>
      <c r="N28" s="2">
        <f t="shared" si="0"/>
        <v>1</v>
      </c>
      <c r="O28" s="65">
        <f t="shared" si="1"/>
        <v>1</v>
      </c>
    </row>
    <row r="29" spans="1:15" hidden="1" x14ac:dyDescent="0.25">
      <c r="A29" s="22" t="s">
        <v>60</v>
      </c>
      <c r="B29" s="23" t="s">
        <v>61</v>
      </c>
      <c r="C29" s="10"/>
      <c r="D29" s="24" t="s">
        <v>3</v>
      </c>
      <c r="E29" s="34" t="s">
        <v>62</v>
      </c>
      <c r="F29" s="41">
        <v>18881</v>
      </c>
      <c r="G29" s="33">
        <v>0</v>
      </c>
      <c r="H29" s="33">
        <v>0</v>
      </c>
      <c r="I29" s="41">
        <v>18881</v>
      </c>
      <c r="J29" s="10"/>
      <c r="K29" s="10"/>
      <c r="L29" s="10"/>
      <c r="M29" s="14">
        <v>1</v>
      </c>
      <c r="N29" s="2">
        <f t="shared" si="0"/>
        <v>1</v>
      </c>
      <c r="O29" s="65">
        <f t="shared" si="1"/>
        <v>1</v>
      </c>
    </row>
    <row r="30" spans="1:15" hidden="1" x14ac:dyDescent="0.25">
      <c r="A30" s="13" t="s">
        <v>63</v>
      </c>
      <c r="B30" s="3" t="s">
        <v>5</v>
      </c>
      <c r="C30" s="10"/>
      <c r="D30" s="7" t="s">
        <v>3</v>
      </c>
      <c r="E30" s="34" t="s">
        <v>64</v>
      </c>
      <c r="F30" s="41">
        <v>5150</v>
      </c>
      <c r="G30" s="33">
        <v>0</v>
      </c>
      <c r="H30" s="33">
        <v>0</v>
      </c>
      <c r="I30" s="41">
        <v>5150</v>
      </c>
      <c r="J30" s="10"/>
      <c r="K30" s="10"/>
      <c r="L30" s="10"/>
      <c r="M30" s="14">
        <v>1</v>
      </c>
      <c r="N30" s="2">
        <f t="shared" si="0"/>
        <v>1</v>
      </c>
      <c r="O30" s="65">
        <f t="shared" si="1"/>
        <v>1</v>
      </c>
    </row>
    <row r="31" spans="1:15" hidden="1" x14ac:dyDescent="0.25">
      <c r="A31" s="16" t="s">
        <v>26</v>
      </c>
      <c r="B31" s="4" t="s">
        <v>7</v>
      </c>
      <c r="C31" s="10"/>
      <c r="D31" s="8" t="s">
        <v>3</v>
      </c>
      <c r="E31" s="34" t="s">
        <v>66</v>
      </c>
      <c r="F31" s="43">
        <v>41481.345000000001</v>
      </c>
      <c r="G31" s="33">
        <v>0</v>
      </c>
      <c r="H31" s="33">
        <v>0</v>
      </c>
      <c r="I31" s="43">
        <v>41481.345000000001</v>
      </c>
      <c r="J31" s="10"/>
      <c r="K31" s="10"/>
      <c r="L31" s="10">
        <v>1</v>
      </c>
      <c r="M31" s="14">
        <v>1</v>
      </c>
      <c r="N31" s="2">
        <f t="shared" si="0"/>
        <v>2</v>
      </c>
      <c r="O31" s="65">
        <f t="shared" si="1"/>
        <v>1</v>
      </c>
    </row>
    <row r="32" spans="1:15" ht="30" hidden="1" x14ac:dyDescent="0.25">
      <c r="A32" s="13" t="s">
        <v>65</v>
      </c>
      <c r="B32" s="3" t="s">
        <v>7</v>
      </c>
      <c r="C32" s="10"/>
      <c r="D32" s="7" t="s">
        <v>3</v>
      </c>
      <c r="E32" s="34" t="s">
        <v>67</v>
      </c>
      <c r="F32" s="41">
        <v>5645</v>
      </c>
      <c r="G32" s="33">
        <v>0</v>
      </c>
      <c r="H32" s="33">
        <v>0</v>
      </c>
      <c r="I32" s="41">
        <v>5645</v>
      </c>
      <c r="J32" s="10"/>
      <c r="K32" s="10"/>
      <c r="L32" s="10"/>
      <c r="M32" s="14">
        <v>1</v>
      </c>
      <c r="N32" s="2">
        <f t="shared" si="0"/>
        <v>1</v>
      </c>
      <c r="O32" s="65">
        <f t="shared" si="1"/>
        <v>1</v>
      </c>
    </row>
    <row r="33" spans="1:15" hidden="1" x14ac:dyDescent="0.25">
      <c r="A33" s="13" t="s">
        <v>68</v>
      </c>
      <c r="B33" s="3" t="s">
        <v>7</v>
      </c>
      <c r="C33" s="10"/>
      <c r="D33" s="7" t="s">
        <v>29</v>
      </c>
      <c r="E33" s="34" t="s">
        <v>69</v>
      </c>
      <c r="F33" s="42">
        <v>149783</v>
      </c>
      <c r="G33" s="33">
        <v>0</v>
      </c>
      <c r="H33" s="33">
        <v>0</v>
      </c>
      <c r="I33" s="42">
        <v>149783</v>
      </c>
      <c r="J33" s="10"/>
      <c r="K33" s="10"/>
      <c r="L33" s="10"/>
      <c r="M33" s="14">
        <v>1</v>
      </c>
      <c r="N33" s="2">
        <f t="shared" si="0"/>
        <v>1</v>
      </c>
      <c r="O33" s="65">
        <f t="shared" si="1"/>
        <v>1</v>
      </c>
    </row>
    <row r="34" spans="1:15" ht="30" hidden="1" x14ac:dyDescent="0.25">
      <c r="A34" s="13" t="s">
        <v>23</v>
      </c>
      <c r="B34" s="3" t="s">
        <v>7</v>
      </c>
      <c r="C34" s="10"/>
      <c r="D34" s="7" t="s">
        <v>29</v>
      </c>
      <c r="E34" s="34" t="s">
        <v>25</v>
      </c>
      <c r="F34" s="44">
        <v>42503</v>
      </c>
      <c r="G34" s="33">
        <v>0</v>
      </c>
      <c r="H34" s="33">
        <v>0</v>
      </c>
      <c r="I34" s="44">
        <v>42503</v>
      </c>
      <c r="J34" s="10"/>
      <c r="K34" s="10"/>
      <c r="L34" s="10">
        <v>1</v>
      </c>
      <c r="M34" s="14">
        <v>1</v>
      </c>
      <c r="N34" s="2">
        <f t="shared" si="0"/>
        <v>2</v>
      </c>
      <c r="O34" s="65">
        <f t="shared" si="1"/>
        <v>1</v>
      </c>
    </row>
    <row r="35" spans="1:15" ht="30" x14ac:dyDescent="0.25">
      <c r="A35" s="13" t="s">
        <v>70</v>
      </c>
      <c r="B35" s="3" t="s">
        <v>5</v>
      </c>
      <c r="C35" s="10"/>
      <c r="D35" s="7" t="s">
        <v>29</v>
      </c>
      <c r="E35" s="34" t="s">
        <v>71</v>
      </c>
      <c r="F35" s="44">
        <v>137185</v>
      </c>
      <c r="G35" s="33" t="s">
        <v>155</v>
      </c>
      <c r="H35" s="33" t="s">
        <v>155</v>
      </c>
      <c r="I35" s="44">
        <v>37185</v>
      </c>
      <c r="J35" s="10"/>
      <c r="K35" s="10"/>
      <c r="L35" s="10"/>
      <c r="M35" s="14">
        <v>1</v>
      </c>
      <c r="N35" s="2">
        <f t="shared" si="0"/>
        <v>1</v>
      </c>
      <c r="O35" s="65">
        <f t="shared" si="1"/>
        <v>0</v>
      </c>
    </row>
    <row r="36" spans="1:15" ht="30" hidden="1" x14ac:dyDescent="0.25">
      <c r="A36" s="13" t="s">
        <v>72</v>
      </c>
      <c r="B36" s="3" t="s">
        <v>73</v>
      </c>
      <c r="C36" s="10"/>
      <c r="D36" s="7" t="s">
        <v>29</v>
      </c>
      <c r="E36" s="34" t="s">
        <v>74</v>
      </c>
      <c r="F36" s="44">
        <v>99484.725999999995</v>
      </c>
      <c r="G36" s="33">
        <v>0</v>
      </c>
      <c r="H36" s="33">
        <v>0</v>
      </c>
      <c r="I36" s="44">
        <v>99484.725999999995</v>
      </c>
      <c r="J36" s="10">
        <v>1</v>
      </c>
      <c r="K36" s="10"/>
      <c r="L36" s="10"/>
      <c r="M36" s="14">
        <v>1</v>
      </c>
      <c r="N36" s="2">
        <f t="shared" si="0"/>
        <v>2</v>
      </c>
      <c r="O36" s="65">
        <f t="shared" si="1"/>
        <v>1</v>
      </c>
    </row>
    <row r="37" spans="1:15" x14ac:dyDescent="0.25">
      <c r="A37" s="13" t="s">
        <v>75</v>
      </c>
      <c r="B37" s="3" t="s">
        <v>5</v>
      </c>
      <c r="C37" s="10"/>
      <c r="D37" s="7" t="s">
        <v>29</v>
      </c>
      <c r="E37" s="34" t="s">
        <v>76</v>
      </c>
      <c r="F37" s="44">
        <v>93930</v>
      </c>
      <c r="G37" s="33" t="s">
        <v>155</v>
      </c>
      <c r="H37" s="33" t="s">
        <v>155</v>
      </c>
      <c r="I37" s="44">
        <v>13799</v>
      </c>
      <c r="J37" s="10"/>
      <c r="K37" s="10"/>
      <c r="L37" s="10"/>
      <c r="M37" s="14">
        <v>1</v>
      </c>
      <c r="N37" s="2">
        <f t="shared" si="0"/>
        <v>1</v>
      </c>
      <c r="O37" s="65">
        <f t="shared" si="1"/>
        <v>0</v>
      </c>
    </row>
    <row r="38" spans="1:15" ht="30" x14ac:dyDescent="0.25">
      <c r="A38" s="13" t="s">
        <v>77</v>
      </c>
      <c r="B38" s="3" t="s">
        <v>7</v>
      </c>
      <c r="C38" s="10"/>
      <c r="D38" s="7" t="s">
        <v>29</v>
      </c>
      <c r="E38" s="34" t="s">
        <v>78</v>
      </c>
      <c r="F38" s="44">
        <v>314937</v>
      </c>
      <c r="G38" s="33" t="s">
        <v>155</v>
      </c>
      <c r="H38" s="33" t="s">
        <v>155</v>
      </c>
      <c r="I38" s="44">
        <v>62006</v>
      </c>
      <c r="J38" s="10"/>
      <c r="K38" s="10"/>
      <c r="L38" s="10"/>
      <c r="M38" s="14">
        <v>1</v>
      </c>
      <c r="N38" s="2">
        <f t="shared" si="0"/>
        <v>1</v>
      </c>
      <c r="O38" s="65">
        <f t="shared" si="1"/>
        <v>0</v>
      </c>
    </row>
    <row r="39" spans="1:15" hidden="1" x14ac:dyDescent="0.25">
      <c r="A39" s="13" t="s">
        <v>79</v>
      </c>
      <c r="B39" s="3" t="s">
        <v>10</v>
      </c>
      <c r="C39" s="10"/>
      <c r="D39" s="7" t="s">
        <v>3</v>
      </c>
      <c r="E39" s="34" t="s">
        <v>80</v>
      </c>
      <c r="F39" s="41">
        <v>17918</v>
      </c>
      <c r="G39" s="33">
        <v>0</v>
      </c>
      <c r="H39" s="33">
        <v>0</v>
      </c>
      <c r="I39" s="41">
        <v>17918</v>
      </c>
      <c r="J39" s="10"/>
      <c r="K39" s="10"/>
      <c r="L39" s="10"/>
      <c r="M39" s="14">
        <v>1</v>
      </c>
      <c r="N39" s="2">
        <f t="shared" si="0"/>
        <v>1</v>
      </c>
      <c r="O39" s="65">
        <f t="shared" si="1"/>
        <v>1</v>
      </c>
    </row>
    <row r="40" spans="1:15" hidden="1" x14ac:dyDescent="0.25">
      <c r="A40" s="13" t="s">
        <v>81</v>
      </c>
      <c r="B40" s="3" t="s">
        <v>7</v>
      </c>
      <c r="C40" s="10"/>
      <c r="D40" s="7" t="s">
        <v>3</v>
      </c>
      <c r="E40" s="34" t="s">
        <v>82</v>
      </c>
      <c r="F40" s="41">
        <v>4032</v>
      </c>
      <c r="G40" s="33">
        <v>0</v>
      </c>
      <c r="H40" s="33">
        <v>0</v>
      </c>
      <c r="I40" s="41">
        <v>4032</v>
      </c>
      <c r="J40" s="10"/>
      <c r="K40" s="10"/>
      <c r="L40" s="10"/>
      <c r="M40" s="14">
        <v>1</v>
      </c>
      <c r="N40" s="2">
        <f t="shared" si="0"/>
        <v>1</v>
      </c>
      <c r="O40" s="65">
        <f t="shared" si="1"/>
        <v>1</v>
      </c>
    </row>
    <row r="41" spans="1:15" ht="45" hidden="1" x14ac:dyDescent="0.25">
      <c r="A41" s="13" t="s">
        <v>83</v>
      </c>
      <c r="B41" s="3" t="s">
        <v>61</v>
      </c>
      <c r="C41" s="10"/>
      <c r="D41" s="7" t="s">
        <v>3</v>
      </c>
      <c r="E41" s="34" t="s">
        <v>84</v>
      </c>
      <c r="F41" s="44">
        <v>9242</v>
      </c>
      <c r="G41" s="33">
        <v>0</v>
      </c>
      <c r="H41" s="33">
        <v>0</v>
      </c>
      <c r="I41" s="44">
        <v>9242</v>
      </c>
      <c r="J41" s="10"/>
      <c r="K41" s="10"/>
      <c r="L41" s="10"/>
      <c r="M41" s="14">
        <v>1</v>
      </c>
      <c r="N41" s="2">
        <f t="shared" si="0"/>
        <v>1</v>
      </c>
      <c r="O41" s="65">
        <f t="shared" si="1"/>
        <v>1</v>
      </c>
    </row>
    <row r="42" spans="1:15" ht="45" x14ac:dyDescent="0.25">
      <c r="A42" s="13" t="s">
        <v>85</v>
      </c>
      <c r="B42" s="3" t="s">
        <v>86</v>
      </c>
      <c r="C42" s="10"/>
      <c r="D42" s="7" t="s">
        <v>29</v>
      </c>
      <c r="E42" s="34" t="s">
        <v>88</v>
      </c>
      <c r="F42" s="44">
        <v>15980</v>
      </c>
      <c r="G42" s="33" t="s">
        <v>155</v>
      </c>
      <c r="H42" s="33" t="s">
        <v>155</v>
      </c>
      <c r="I42" s="44">
        <f>15980-13500</f>
        <v>2480</v>
      </c>
      <c r="J42" s="10"/>
      <c r="K42" s="10"/>
      <c r="L42" s="10"/>
      <c r="M42" s="14">
        <v>1</v>
      </c>
      <c r="N42" s="2">
        <f t="shared" si="0"/>
        <v>1</v>
      </c>
      <c r="O42" s="65">
        <f t="shared" si="1"/>
        <v>0</v>
      </c>
    </row>
    <row r="43" spans="1:15" ht="30" x14ac:dyDescent="0.25">
      <c r="A43" s="13" t="s">
        <v>87</v>
      </c>
      <c r="B43" s="3" t="s">
        <v>10</v>
      </c>
      <c r="C43" s="10"/>
      <c r="D43" s="7" t="s">
        <v>29</v>
      </c>
      <c r="E43" s="34" t="s">
        <v>89</v>
      </c>
      <c r="F43" s="44">
        <v>49975</v>
      </c>
      <c r="G43" s="33" t="s">
        <v>155</v>
      </c>
      <c r="H43" s="33" t="s">
        <v>155</v>
      </c>
      <c r="I43" s="44">
        <f>49975-45000</f>
        <v>4975</v>
      </c>
      <c r="J43" s="10"/>
      <c r="K43" s="10"/>
      <c r="L43" s="10"/>
      <c r="M43" s="14">
        <v>1</v>
      </c>
      <c r="N43" s="2">
        <f t="shared" si="0"/>
        <v>1</v>
      </c>
      <c r="O43" s="65">
        <f t="shared" si="1"/>
        <v>0</v>
      </c>
    </row>
    <row r="44" spans="1:15" ht="45" hidden="1" x14ac:dyDescent="0.25">
      <c r="A44" s="13" t="s">
        <v>31</v>
      </c>
      <c r="B44" s="3" t="s">
        <v>34</v>
      </c>
      <c r="C44" s="10"/>
      <c r="D44" s="7" t="s">
        <v>3</v>
      </c>
      <c r="E44" s="34" t="s">
        <v>32</v>
      </c>
      <c r="F44" s="41">
        <v>4480</v>
      </c>
      <c r="G44" s="33">
        <v>0</v>
      </c>
      <c r="H44" s="33">
        <v>0</v>
      </c>
      <c r="I44" s="41">
        <v>4480</v>
      </c>
      <c r="J44" s="10"/>
      <c r="K44" s="10"/>
      <c r="L44" s="10">
        <v>1</v>
      </c>
      <c r="M44" s="14">
        <v>1</v>
      </c>
      <c r="N44" s="2">
        <f t="shared" si="0"/>
        <v>2</v>
      </c>
      <c r="O44" s="65">
        <f t="shared" si="1"/>
        <v>1</v>
      </c>
    </row>
    <row r="45" spans="1:15" ht="45" x14ac:dyDescent="0.25">
      <c r="A45" s="13" t="s">
        <v>90</v>
      </c>
      <c r="B45" s="3" t="s">
        <v>91</v>
      </c>
      <c r="C45" s="10"/>
      <c r="D45" s="9" t="s">
        <v>29</v>
      </c>
      <c r="E45" s="34" t="s">
        <v>92</v>
      </c>
      <c r="F45" s="45">
        <v>120910</v>
      </c>
      <c r="G45" s="33" t="s">
        <v>155</v>
      </c>
      <c r="H45" s="33" t="s">
        <v>155</v>
      </c>
      <c r="I45" s="45">
        <v>13910</v>
      </c>
      <c r="J45" s="10"/>
      <c r="K45" s="10"/>
      <c r="L45" s="10"/>
      <c r="M45" s="14">
        <v>1</v>
      </c>
      <c r="N45" s="2">
        <f t="shared" si="0"/>
        <v>1</v>
      </c>
      <c r="O45" s="65">
        <f t="shared" si="1"/>
        <v>0</v>
      </c>
    </row>
    <row r="46" spans="1:15" ht="30" hidden="1" x14ac:dyDescent="0.25">
      <c r="A46" s="13" t="s">
        <v>93</v>
      </c>
      <c r="B46" s="3" t="s">
        <v>5</v>
      </c>
      <c r="C46" s="10"/>
      <c r="D46" s="7" t="s">
        <v>29</v>
      </c>
      <c r="E46" s="34" t="s">
        <v>12</v>
      </c>
      <c r="F46" s="41">
        <v>52313</v>
      </c>
      <c r="G46" s="33">
        <v>0</v>
      </c>
      <c r="H46" s="33">
        <v>0</v>
      </c>
      <c r="I46" s="41">
        <v>52313</v>
      </c>
      <c r="J46" s="10"/>
      <c r="K46" s="10"/>
      <c r="L46" s="10"/>
      <c r="M46" s="14">
        <v>1</v>
      </c>
      <c r="N46" s="2">
        <f t="shared" si="0"/>
        <v>1</v>
      </c>
      <c r="O46" s="65">
        <f t="shared" si="1"/>
        <v>1</v>
      </c>
    </row>
    <row r="47" spans="1:15" ht="30" x14ac:dyDescent="0.25">
      <c r="A47" s="13" t="s">
        <v>94</v>
      </c>
      <c r="B47" s="3" t="s">
        <v>5</v>
      </c>
      <c r="C47" s="10"/>
      <c r="D47" s="7" t="s">
        <v>29</v>
      </c>
      <c r="E47" s="34" t="s">
        <v>95</v>
      </c>
      <c r="F47" s="45">
        <v>139610</v>
      </c>
      <c r="G47" s="33" t="s">
        <v>155</v>
      </c>
      <c r="H47" s="33" t="s">
        <v>155</v>
      </c>
      <c r="I47" s="45">
        <f>F47-83000</f>
        <v>56610</v>
      </c>
      <c r="J47" s="10"/>
      <c r="K47" s="10"/>
      <c r="L47" s="10"/>
      <c r="M47" s="14">
        <v>1</v>
      </c>
      <c r="N47" s="2">
        <f t="shared" si="0"/>
        <v>1</v>
      </c>
      <c r="O47" s="65">
        <f t="shared" si="1"/>
        <v>0</v>
      </c>
    </row>
    <row r="48" spans="1:15" hidden="1" x14ac:dyDescent="0.25">
      <c r="A48" s="13" t="s">
        <v>96</v>
      </c>
      <c r="B48" s="3" t="s">
        <v>97</v>
      </c>
      <c r="C48" s="10"/>
      <c r="D48" s="7" t="s">
        <v>3</v>
      </c>
      <c r="E48" s="34" t="s">
        <v>99</v>
      </c>
      <c r="F48" s="46">
        <v>31750</v>
      </c>
      <c r="G48" s="33">
        <v>0</v>
      </c>
      <c r="H48" s="33">
        <v>0</v>
      </c>
      <c r="I48" s="46">
        <v>31750</v>
      </c>
      <c r="J48" s="10"/>
      <c r="K48" s="10"/>
      <c r="L48" s="10"/>
      <c r="M48" s="14">
        <v>1</v>
      </c>
      <c r="N48" s="2">
        <f t="shared" si="0"/>
        <v>1</v>
      </c>
      <c r="O48" s="65">
        <f t="shared" si="1"/>
        <v>1</v>
      </c>
    </row>
    <row r="49" spans="1:15" hidden="1" x14ac:dyDescent="0.25">
      <c r="A49" s="13" t="s">
        <v>98</v>
      </c>
      <c r="B49" s="3" t="s">
        <v>97</v>
      </c>
      <c r="C49" s="10"/>
      <c r="D49" s="7" t="s">
        <v>3</v>
      </c>
      <c r="E49" s="34" t="s">
        <v>100</v>
      </c>
      <c r="F49" s="46">
        <v>38052</v>
      </c>
      <c r="G49" s="33">
        <v>0</v>
      </c>
      <c r="H49" s="33">
        <v>0</v>
      </c>
      <c r="I49" s="46">
        <v>38052</v>
      </c>
      <c r="J49" s="10"/>
      <c r="K49" s="10"/>
      <c r="L49" s="10"/>
      <c r="M49" s="14">
        <v>1</v>
      </c>
      <c r="N49" s="2">
        <f t="shared" si="0"/>
        <v>1</v>
      </c>
      <c r="O49" s="65">
        <f t="shared" si="1"/>
        <v>1</v>
      </c>
    </row>
    <row r="50" spans="1:15" hidden="1" x14ac:dyDescent="0.25">
      <c r="A50" s="13" t="s">
        <v>101</v>
      </c>
      <c r="B50" s="3" t="s">
        <v>39</v>
      </c>
      <c r="C50" s="10"/>
      <c r="D50" s="7" t="s">
        <v>3</v>
      </c>
      <c r="E50" s="34" t="s">
        <v>104</v>
      </c>
      <c r="F50" s="46">
        <v>37628</v>
      </c>
      <c r="G50" s="33">
        <v>0</v>
      </c>
      <c r="H50" s="33">
        <v>0</v>
      </c>
      <c r="I50" s="46">
        <v>37628</v>
      </c>
      <c r="J50" s="10"/>
      <c r="K50" s="10"/>
      <c r="L50" s="10"/>
      <c r="M50" s="14">
        <v>1</v>
      </c>
      <c r="N50" s="2">
        <f t="shared" si="0"/>
        <v>1</v>
      </c>
      <c r="O50" s="65">
        <f t="shared" si="1"/>
        <v>1</v>
      </c>
    </row>
    <row r="51" spans="1:15" hidden="1" x14ac:dyDescent="0.25">
      <c r="A51" s="13" t="s">
        <v>102</v>
      </c>
      <c r="B51" s="3" t="s">
        <v>39</v>
      </c>
      <c r="C51" s="10"/>
      <c r="D51" s="7" t="s">
        <v>3</v>
      </c>
      <c r="E51" s="34" t="s">
        <v>105</v>
      </c>
      <c r="F51" s="46">
        <v>13754</v>
      </c>
      <c r="G51" s="33">
        <v>0</v>
      </c>
      <c r="H51" s="33">
        <v>0</v>
      </c>
      <c r="I51" s="46">
        <v>13754</v>
      </c>
      <c r="J51" s="10"/>
      <c r="K51" s="10"/>
      <c r="L51" s="10"/>
      <c r="M51" s="14">
        <v>1</v>
      </c>
      <c r="N51" s="2">
        <f t="shared" si="0"/>
        <v>1</v>
      </c>
      <c r="O51" s="65">
        <f t="shared" si="1"/>
        <v>1</v>
      </c>
    </row>
    <row r="52" spans="1:15" hidden="1" x14ac:dyDescent="0.25">
      <c r="A52" s="13" t="s">
        <v>103</v>
      </c>
      <c r="B52" s="3" t="s">
        <v>39</v>
      </c>
      <c r="C52" s="10"/>
      <c r="D52" s="7" t="s">
        <v>3</v>
      </c>
      <c r="E52" s="34" t="s">
        <v>106</v>
      </c>
      <c r="F52" s="46">
        <v>41661</v>
      </c>
      <c r="G52" s="33">
        <v>0</v>
      </c>
      <c r="H52" s="33">
        <v>0</v>
      </c>
      <c r="I52" s="46">
        <v>41661</v>
      </c>
      <c r="J52" s="10"/>
      <c r="K52" s="10"/>
      <c r="L52" s="10">
        <v>1</v>
      </c>
      <c r="M52" s="14">
        <v>1</v>
      </c>
      <c r="N52" s="2">
        <f t="shared" si="0"/>
        <v>2</v>
      </c>
      <c r="O52" s="65">
        <f t="shared" si="1"/>
        <v>1</v>
      </c>
    </row>
    <row r="53" spans="1:15" ht="45.75" hidden="1" thickBot="1" x14ac:dyDescent="0.3">
      <c r="A53" s="17" t="s">
        <v>50</v>
      </c>
      <c r="B53" s="18" t="s">
        <v>61</v>
      </c>
      <c r="C53" s="19"/>
      <c r="D53" s="20" t="s">
        <v>29</v>
      </c>
      <c r="E53" s="35" t="s">
        <v>53</v>
      </c>
      <c r="F53" s="59">
        <v>120757</v>
      </c>
      <c r="G53" s="58">
        <v>0</v>
      </c>
      <c r="H53" s="58">
        <v>0</v>
      </c>
      <c r="I53" s="59">
        <v>120757</v>
      </c>
      <c r="J53" s="19"/>
      <c r="K53" s="19"/>
      <c r="L53" s="19">
        <v>1</v>
      </c>
      <c r="M53" s="21">
        <v>1</v>
      </c>
      <c r="N53" s="2">
        <f t="shared" si="0"/>
        <v>2</v>
      </c>
      <c r="O53" s="65">
        <f t="shared" si="1"/>
        <v>1</v>
      </c>
    </row>
  </sheetData>
  <autoFilter ref="A1:O53">
    <filterColumn colId="4" showButton="0"/>
    <filterColumn colId="5" showButton="0"/>
    <filterColumn colId="6" showButton="0"/>
    <filterColumn colId="7" showButton="0"/>
    <filterColumn colId="14">
      <filters blank="1">
        <filter val="0"/>
        <filter val="100% NSDP"/>
      </filters>
    </filterColumn>
  </autoFilter>
  <mergeCells count="9">
    <mergeCell ref="A1:A4"/>
    <mergeCell ref="B1:B4"/>
    <mergeCell ref="C1:C4"/>
    <mergeCell ref="D1:D4"/>
    <mergeCell ref="E1:I1"/>
    <mergeCell ref="E2:E4"/>
    <mergeCell ref="F2:I2"/>
    <mergeCell ref="F3:F4"/>
    <mergeCell ref="G3:I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workbookViewId="0">
      <selection activeCell="A63" sqref="A63"/>
    </sheetView>
  </sheetViews>
  <sheetFormatPr defaultRowHeight="15.75" x14ac:dyDescent="0.25"/>
  <cols>
    <col min="1" max="1" width="84.28515625" style="239" customWidth="1"/>
    <col min="2" max="3" width="0" style="218" hidden="1" customWidth="1"/>
    <col min="4" max="4" width="10.42578125" style="218" hidden="1" customWidth="1"/>
    <col min="5" max="5" width="18.7109375" style="218" bestFit="1" customWidth="1"/>
    <col min="6" max="6" width="28.28515625" style="218" bestFit="1" customWidth="1"/>
    <col min="7" max="7" width="15" style="228" bestFit="1" customWidth="1"/>
  </cols>
  <sheetData>
    <row r="1" spans="1:7" x14ac:dyDescent="0.25">
      <c r="A1" s="229" t="s">
        <v>272</v>
      </c>
      <c r="B1" s="208" t="s">
        <v>273</v>
      </c>
      <c r="C1" s="209"/>
      <c r="D1" s="210"/>
      <c r="E1" s="211" t="s">
        <v>274</v>
      </c>
      <c r="F1" s="208" t="s">
        <v>269</v>
      </c>
      <c r="G1" s="210"/>
    </row>
    <row r="2" spans="1:7" x14ac:dyDescent="0.25">
      <c r="A2" s="230"/>
      <c r="B2" s="212"/>
      <c r="C2" s="212"/>
      <c r="D2" s="212"/>
      <c r="E2" s="213"/>
      <c r="F2" s="211" t="s">
        <v>270</v>
      </c>
      <c r="G2" s="222" t="s">
        <v>271</v>
      </c>
    </row>
    <row r="3" spans="1:7" x14ac:dyDescent="0.25">
      <c r="A3" s="231"/>
      <c r="B3" s="212" t="s">
        <v>169</v>
      </c>
      <c r="C3" s="212" t="s">
        <v>275</v>
      </c>
      <c r="D3" s="212" t="s">
        <v>276</v>
      </c>
      <c r="E3" s="214"/>
      <c r="F3" s="214"/>
      <c r="G3" s="223"/>
    </row>
    <row r="4" spans="1:7" x14ac:dyDescent="0.25">
      <c r="A4" s="232" t="s">
        <v>329</v>
      </c>
      <c r="B4" s="219">
        <f>C4+D4</f>
        <v>1</v>
      </c>
      <c r="C4" s="220"/>
      <c r="D4" s="220">
        <v>1</v>
      </c>
      <c r="E4" s="221">
        <v>896020</v>
      </c>
      <c r="F4" s="221">
        <v>54800</v>
      </c>
      <c r="G4" s="221">
        <v>332922</v>
      </c>
    </row>
    <row r="5" spans="1:7" x14ac:dyDescent="0.25">
      <c r="A5" s="232" t="s">
        <v>328</v>
      </c>
      <c r="B5" s="215">
        <f>C5+D5</f>
        <v>1</v>
      </c>
      <c r="C5" s="215"/>
      <c r="D5" s="215">
        <v>1</v>
      </c>
      <c r="E5" s="225">
        <v>281845</v>
      </c>
      <c r="F5" s="225">
        <v>27400</v>
      </c>
      <c r="G5" s="225">
        <v>144800</v>
      </c>
    </row>
    <row r="6" spans="1:7" x14ac:dyDescent="0.25">
      <c r="A6" s="232" t="s">
        <v>331</v>
      </c>
      <c r="B6" s="215"/>
      <c r="C6" s="215"/>
      <c r="D6" s="215"/>
      <c r="E6" s="221">
        <f>SUM(E7:E19)</f>
        <v>97328</v>
      </c>
      <c r="F6" s="221"/>
      <c r="G6" s="221">
        <f>SUM(G7:G19)</f>
        <v>60435</v>
      </c>
    </row>
    <row r="7" spans="1:7" hidden="1" x14ac:dyDescent="0.25">
      <c r="A7" s="235" t="s">
        <v>292</v>
      </c>
      <c r="B7" s="215">
        <f>C7+D7</f>
        <v>1</v>
      </c>
      <c r="C7" s="215"/>
      <c r="D7" s="215">
        <v>1</v>
      </c>
      <c r="E7" s="224">
        <v>12560</v>
      </c>
      <c r="F7" s="224"/>
      <c r="G7" s="224">
        <v>12435</v>
      </c>
    </row>
    <row r="8" spans="1:7" hidden="1" x14ac:dyDescent="0.25">
      <c r="A8" s="235" t="s">
        <v>286</v>
      </c>
      <c r="B8" s="215">
        <f>C8+D8</f>
        <v>1</v>
      </c>
      <c r="C8" s="215"/>
      <c r="D8" s="215">
        <v>1</v>
      </c>
      <c r="E8" s="225">
        <v>7064</v>
      </c>
      <c r="F8" s="224"/>
      <c r="G8" s="224">
        <v>4000</v>
      </c>
    </row>
    <row r="9" spans="1:7" hidden="1" x14ac:dyDescent="0.25">
      <c r="A9" s="235" t="s">
        <v>289</v>
      </c>
      <c r="B9" s="215">
        <f>C9+D9</f>
        <v>1</v>
      </c>
      <c r="C9" s="215"/>
      <c r="D9" s="215">
        <v>1</v>
      </c>
      <c r="E9" s="226">
        <v>7064</v>
      </c>
      <c r="F9" s="226"/>
      <c r="G9" s="224">
        <v>4000</v>
      </c>
    </row>
    <row r="10" spans="1:7" hidden="1" x14ac:dyDescent="0.25">
      <c r="A10" s="235" t="s">
        <v>293</v>
      </c>
      <c r="B10" s="215">
        <f>C10+D10</f>
        <v>1</v>
      </c>
      <c r="C10" s="215"/>
      <c r="D10" s="215">
        <v>1</v>
      </c>
      <c r="E10" s="225">
        <v>7064</v>
      </c>
      <c r="F10" s="224"/>
      <c r="G10" s="224">
        <v>4000</v>
      </c>
    </row>
    <row r="11" spans="1:7" hidden="1" x14ac:dyDescent="0.25">
      <c r="A11" s="235" t="s">
        <v>293</v>
      </c>
      <c r="B11" s="215">
        <f>C11+D11</f>
        <v>1</v>
      </c>
      <c r="C11" s="215"/>
      <c r="D11" s="215">
        <v>1</v>
      </c>
      <c r="E11" s="225">
        <v>7064</v>
      </c>
      <c r="F11" s="224"/>
      <c r="G11" s="224">
        <v>4000</v>
      </c>
    </row>
    <row r="12" spans="1:7" hidden="1" x14ac:dyDescent="0.25">
      <c r="A12" s="235" t="s">
        <v>290</v>
      </c>
      <c r="B12" s="215">
        <f>C12+D12</f>
        <v>1</v>
      </c>
      <c r="C12" s="215"/>
      <c r="D12" s="215">
        <v>1</v>
      </c>
      <c r="E12" s="226">
        <v>7064</v>
      </c>
      <c r="F12" s="226"/>
      <c r="G12" s="224">
        <v>4000</v>
      </c>
    </row>
    <row r="13" spans="1:7" hidden="1" x14ac:dyDescent="0.25">
      <c r="A13" s="235" t="s">
        <v>285</v>
      </c>
      <c r="B13" s="215">
        <f>C13+D13</f>
        <v>1</v>
      </c>
      <c r="C13" s="215"/>
      <c r="D13" s="215">
        <v>1</v>
      </c>
      <c r="E13" s="225">
        <v>7064</v>
      </c>
      <c r="F13" s="224"/>
      <c r="G13" s="224">
        <v>4000</v>
      </c>
    </row>
    <row r="14" spans="1:7" hidden="1" x14ac:dyDescent="0.25">
      <c r="A14" s="235" t="s">
        <v>284</v>
      </c>
      <c r="B14" s="215">
        <f>C14+D14</f>
        <v>1</v>
      </c>
      <c r="C14" s="215"/>
      <c r="D14" s="215">
        <v>1</v>
      </c>
      <c r="E14" s="225">
        <v>7064</v>
      </c>
      <c r="F14" s="224"/>
      <c r="G14" s="224">
        <v>4000</v>
      </c>
    </row>
    <row r="15" spans="1:7" hidden="1" x14ac:dyDescent="0.25">
      <c r="A15" s="235" t="s">
        <v>295</v>
      </c>
      <c r="B15" s="215">
        <f>C15+D15</f>
        <v>1</v>
      </c>
      <c r="C15" s="215"/>
      <c r="D15" s="215">
        <v>1</v>
      </c>
      <c r="E15" s="225">
        <v>7064</v>
      </c>
      <c r="F15" s="226"/>
      <c r="G15" s="226">
        <v>4000</v>
      </c>
    </row>
    <row r="16" spans="1:7" hidden="1" x14ac:dyDescent="0.25">
      <c r="A16" s="235" t="s">
        <v>330</v>
      </c>
      <c r="B16" s="215">
        <f>C16+D16</f>
        <v>1</v>
      </c>
      <c r="C16" s="215"/>
      <c r="D16" s="215">
        <v>1</v>
      </c>
      <c r="E16" s="225">
        <v>7064</v>
      </c>
      <c r="F16" s="224"/>
      <c r="G16" s="224">
        <v>4000</v>
      </c>
    </row>
    <row r="17" spans="1:7" hidden="1" x14ac:dyDescent="0.25">
      <c r="A17" s="235" t="s">
        <v>291</v>
      </c>
      <c r="B17" s="215">
        <f>C17+D17</f>
        <v>1</v>
      </c>
      <c r="C17" s="215"/>
      <c r="D17" s="215">
        <v>1</v>
      </c>
      <c r="E17" s="225">
        <v>7064</v>
      </c>
      <c r="F17" s="224"/>
      <c r="G17" s="224">
        <v>4000</v>
      </c>
    </row>
    <row r="18" spans="1:7" hidden="1" x14ac:dyDescent="0.25">
      <c r="A18" s="235" t="s">
        <v>287</v>
      </c>
      <c r="B18" s="215">
        <f>C18+D18</f>
        <v>1</v>
      </c>
      <c r="C18" s="215"/>
      <c r="D18" s="215">
        <v>1</v>
      </c>
      <c r="E18" s="225">
        <v>7064</v>
      </c>
      <c r="F18" s="224"/>
      <c r="G18" s="224">
        <v>4000</v>
      </c>
    </row>
    <row r="19" spans="1:7" hidden="1" x14ac:dyDescent="0.25">
      <c r="A19" s="235" t="s">
        <v>288</v>
      </c>
      <c r="B19" s="215">
        <f>C19+D19</f>
        <v>1</v>
      </c>
      <c r="C19" s="215"/>
      <c r="D19" s="215">
        <v>1</v>
      </c>
      <c r="E19" s="225">
        <v>7064</v>
      </c>
      <c r="F19" s="224"/>
      <c r="G19" s="224">
        <v>4000</v>
      </c>
    </row>
    <row r="20" spans="1:7" x14ac:dyDescent="0.25">
      <c r="A20" s="235" t="s">
        <v>332</v>
      </c>
      <c r="B20" s="215"/>
      <c r="C20" s="215"/>
      <c r="D20" s="215"/>
      <c r="E20" s="221">
        <f>SUM(E21:E34)</f>
        <v>60900</v>
      </c>
      <c r="F20" s="224"/>
      <c r="G20" s="221">
        <f>SUM(G21:G34)</f>
        <v>42000</v>
      </c>
    </row>
    <row r="21" spans="1:7" hidden="1" x14ac:dyDescent="0.25">
      <c r="A21" s="235" t="s">
        <v>323</v>
      </c>
      <c r="B21" s="215">
        <f>C21+D21</f>
        <v>1</v>
      </c>
      <c r="C21" s="215"/>
      <c r="D21" s="215">
        <v>1</v>
      </c>
      <c r="E21" s="225">
        <v>3576</v>
      </c>
      <c r="F21" s="225"/>
      <c r="G21" s="225">
        <v>3000</v>
      </c>
    </row>
    <row r="22" spans="1:7" hidden="1" x14ac:dyDescent="0.25">
      <c r="A22" s="235" t="s">
        <v>300</v>
      </c>
      <c r="B22" s="215">
        <f>C22+D22</f>
        <v>1</v>
      </c>
      <c r="C22" s="215"/>
      <c r="D22" s="215">
        <v>1</v>
      </c>
      <c r="E22" s="225">
        <v>3947</v>
      </c>
      <c r="F22" s="225"/>
      <c r="G22" s="225">
        <v>3000</v>
      </c>
    </row>
    <row r="23" spans="1:7" hidden="1" x14ac:dyDescent="0.25">
      <c r="A23" s="235" t="s">
        <v>314</v>
      </c>
      <c r="B23" s="215">
        <f>C23+D23</f>
        <v>1</v>
      </c>
      <c r="C23" s="215"/>
      <c r="D23" s="215">
        <v>1</v>
      </c>
      <c r="E23" s="225">
        <v>4366</v>
      </c>
      <c r="F23" s="225"/>
      <c r="G23" s="225">
        <v>3000</v>
      </c>
    </row>
    <row r="24" spans="1:7" hidden="1" x14ac:dyDescent="0.25">
      <c r="A24" s="235" t="s">
        <v>313</v>
      </c>
      <c r="B24" s="215">
        <f>C24+D24</f>
        <v>1</v>
      </c>
      <c r="C24" s="215"/>
      <c r="D24" s="215">
        <v>1</v>
      </c>
      <c r="E24" s="225">
        <v>4623</v>
      </c>
      <c r="F24" s="225"/>
      <c r="G24" s="225">
        <v>3000</v>
      </c>
    </row>
    <row r="25" spans="1:7" hidden="1" x14ac:dyDescent="0.25">
      <c r="A25" s="235" t="s">
        <v>312</v>
      </c>
      <c r="B25" s="215">
        <f>C25+D25</f>
        <v>1</v>
      </c>
      <c r="C25" s="215"/>
      <c r="D25" s="215">
        <v>1</v>
      </c>
      <c r="E25" s="225">
        <v>4661</v>
      </c>
      <c r="F25" s="225"/>
      <c r="G25" s="225">
        <v>3000</v>
      </c>
    </row>
    <row r="26" spans="1:7" hidden="1" x14ac:dyDescent="0.25">
      <c r="A26" s="235" t="s">
        <v>316</v>
      </c>
      <c r="B26" s="215">
        <f>C26+D26</f>
        <v>1</v>
      </c>
      <c r="C26" s="215"/>
      <c r="D26" s="215">
        <v>1</v>
      </c>
      <c r="E26" s="225">
        <v>4179</v>
      </c>
      <c r="F26" s="225"/>
      <c r="G26" s="225">
        <v>3000</v>
      </c>
    </row>
    <row r="27" spans="1:7" hidden="1" x14ac:dyDescent="0.25">
      <c r="A27" s="235" t="s">
        <v>310</v>
      </c>
      <c r="B27" s="215">
        <f>C27+D27</f>
        <v>1</v>
      </c>
      <c r="C27" s="215"/>
      <c r="D27" s="215">
        <v>1</v>
      </c>
      <c r="E27" s="225">
        <v>4623</v>
      </c>
      <c r="F27" s="225"/>
      <c r="G27" s="225">
        <v>3000</v>
      </c>
    </row>
    <row r="28" spans="1:7" hidden="1" x14ac:dyDescent="0.25">
      <c r="A28" s="235" t="s">
        <v>318</v>
      </c>
      <c r="B28" s="215">
        <f>C28+D28</f>
        <v>1</v>
      </c>
      <c r="C28" s="215"/>
      <c r="D28" s="215">
        <v>1</v>
      </c>
      <c r="E28" s="225">
        <v>4102</v>
      </c>
      <c r="F28" s="225"/>
      <c r="G28" s="225">
        <v>3000</v>
      </c>
    </row>
    <row r="29" spans="1:7" hidden="1" x14ac:dyDescent="0.25">
      <c r="A29" s="235" t="s">
        <v>311</v>
      </c>
      <c r="B29" s="215">
        <f>C29+D29</f>
        <v>1</v>
      </c>
      <c r="C29" s="215"/>
      <c r="D29" s="215">
        <v>1</v>
      </c>
      <c r="E29" s="225">
        <v>4945</v>
      </c>
      <c r="F29" s="225"/>
      <c r="G29" s="225">
        <v>3000</v>
      </c>
    </row>
    <row r="30" spans="1:7" hidden="1" x14ac:dyDescent="0.25">
      <c r="A30" s="235" t="s">
        <v>303</v>
      </c>
      <c r="B30" s="215">
        <f>C30+D30</f>
        <v>1</v>
      </c>
      <c r="C30" s="215"/>
      <c r="D30" s="215">
        <v>1</v>
      </c>
      <c r="E30" s="226">
        <v>4407</v>
      </c>
      <c r="F30" s="226"/>
      <c r="G30" s="226">
        <v>3000</v>
      </c>
    </row>
    <row r="31" spans="1:7" hidden="1" x14ac:dyDescent="0.25">
      <c r="A31" s="235" t="s">
        <v>304</v>
      </c>
      <c r="B31" s="215">
        <f>C31+D31</f>
        <v>1</v>
      </c>
      <c r="C31" s="215"/>
      <c r="D31" s="215">
        <v>1</v>
      </c>
      <c r="E31" s="226">
        <v>4848</v>
      </c>
      <c r="F31" s="226"/>
      <c r="G31" s="226">
        <v>3000</v>
      </c>
    </row>
    <row r="32" spans="1:7" hidden="1" x14ac:dyDescent="0.25">
      <c r="A32" s="235" t="s">
        <v>319</v>
      </c>
      <c r="B32" s="215">
        <f>C32+D32</f>
        <v>1</v>
      </c>
      <c r="C32" s="215"/>
      <c r="D32" s="215">
        <v>1</v>
      </c>
      <c r="E32" s="225">
        <v>4072</v>
      </c>
      <c r="F32" s="225"/>
      <c r="G32" s="225">
        <v>3000</v>
      </c>
    </row>
    <row r="33" spans="1:7" hidden="1" x14ac:dyDescent="0.25">
      <c r="A33" s="235" t="s">
        <v>317</v>
      </c>
      <c r="B33" s="215">
        <f>C33+D33</f>
        <v>1</v>
      </c>
      <c r="C33" s="215"/>
      <c r="D33" s="215">
        <v>1</v>
      </c>
      <c r="E33" s="227">
        <v>4329</v>
      </c>
      <c r="F33" s="227"/>
      <c r="G33" s="227">
        <v>3000</v>
      </c>
    </row>
    <row r="34" spans="1:7" hidden="1" x14ac:dyDescent="0.25">
      <c r="A34" s="235" t="s">
        <v>315</v>
      </c>
      <c r="B34" s="215">
        <f>C34+D34</f>
        <v>1</v>
      </c>
      <c r="C34" s="215"/>
      <c r="D34" s="215">
        <v>1</v>
      </c>
      <c r="E34" s="225">
        <v>4222</v>
      </c>
      <c r="F34" s="225"/>
      <c r="G34" s="225">
        <v>3000</v>
      </c>
    </row>
    <row r="35" spans="1:7" x14ac:dyDescent="0.25">
      <c r="A35" s="235" t="s">
        <v>334</v>
      </c>
      <c r="B35" s="215"/>
      <c r="C35" s="215"/>
      <c r="D35" s="215"/>
      <c r="E35" s="225">
        <f>SUM(E36:E38)</f>
        <v>85530</v>
      </c>
      <c r="F35" s="225"/>
      <c r="G35" s="225">
        <f>SUM(G36:G38)</f>
        <v>41933</v>
      </c>
    </row>
    <row r="36" spans="1:7" hidden="1" x14ac:dyDescent="0.25">
      <c r="A36" s="236" t="s">
        <v>322</v>
      </c>
      <c r="B36" s="215">
        <f>C36+D36</f>
        <v>1</v>
      </c>
      <c r="C36" s="215">
        <v>1</v>
      </c>
      <c r="D36" s="215"/>
      <c r="E36" s="221">
        <v>31801</v>
      </c>
      <c r="F36" s="221"/>
      <c r="G36" s="221">
        <v>14479</v>
      </c>
    </row>
    <row r="37" spans="1:7" hidden="1" x14ac:dyDescent="0.25">
      <c r="A37" s="236" t="s">
        <v>321</v>
      </c>
      <c r="B37" s="215">
        <f>C37+D37</f>
        <v>1</v>
      </c>
      <c r="C37" s="215"/>
      <c r="D37" s="215">
        <v>1</v>
      </c>
      <c r="E37" s="221">
        <v>27755</v>
      </c>
      <c r="F37" s="221"/>
      <c r="G37" s="221">
        <v>14969</v>
      </c>
    </row>
    <row r="38" spans="1:7" hidden="1" x14ac:dyDescent="0.25">
      <c r="A38" s="237" t="s">
        <v>320</v>
      </c>
      <c r="B38" s="215">
        <f>C38+D38</f>
        <v>1</v>
      </c>
      <c r="C38" s="215"/>
      <c r="D38" s="215">
        <v>1</v>
      </c>
      <c r="E38" s="221">
        <v>25974</v>
      </c>
      <c r="F38" s="221"/>
      <c r="G38" s="221">
        <v>12485</v>
      </c>
    </row>
    <row r="39" spans="1:7" x14ac:dyDescent="0.25">
      <c r="A39" s="237" t="s">
        <v>333</v>
      </c>
      <c r="B39" s="215"/>
      <c r="C39" s="215"/>
      <c r="D39" s="215"/>
      <c r="E39" s="225">
        <f>SUM(E40:E41)</f>
        <v>21568</v>
      </c>
      <c r="F39" s="221"/>
      <c r="G39" s="225">
        <f>SUM(G40:G41)</f>
        <v>18037</v>
      </c>
    </row>
    <row r="40" spans="1:7" hidden="1" x14ac:dyDescent="0.25">
      <c r="A40" s="238" t="s">
        <v>277</v>
      </c>
      <c r="B40" s="215">
        <f>C40+D40</f>
        <v>1</v>
      </c>
      <c r="C40" s="215"/>
      <c r="D40" s="215">
        <v>1</v>
      </c>
      <c r="E40" s="221">
        <v>12123</v>
      </c>
      <c r="F40" s="217"/>
      <c r="G40" s="217">
        <v>10024</v>
      </c>
    </row>
    <row r="41" spans="1:7" hidden="1" x14ac:dyDescent="0.25">
      <c r="A41" s="235" t="s">
        <v>301</v>
      </c>
      <c r="B41" s="215">
        <f>C41+D41</f>
        <v>1</v>
      </c>
      <c r="C41" s="215"/>
      <c r="D41" s="215">
        <v>1</v>
      </c>
      <c r="E41" s="221">
        <v>9445</v>
      </c>
      <c r="F41" s="217"/>
      <c r="G41" s="217">
        <v>8013</v>
      </c>
    </row>
    <row r="42" spans="1:7" x14ac:dyDescent="0.25">
      <c r="A42" s="235" t="s">
        <v>335</v>
      </c>
      <c r="B42" s="215"/>
      <c r="C42" s="215"/>
      <c r="D42" s="215"/>
      <c r="E42" s="221">
        <f>SUM(E43:E51)</f>
        <v>114308</v>
      </c>
      <c r="F42" s="217"/>
      <c r="G42" s="221">
        <f>SUM(G43:G51)</f>
        <v>80920</v>
      </c>
    </row>
    <row r="43" spans="1:7" hidden="1" x14ac:dyDescent="0.25">
      <c r="A43" s="235" t="s">
        <v>279</v>
      </c>
      <c r="B43" s="215">
        <f>C43+D43</f>
        <v>1</v>
      </c>
      <c r="C43" s="215"/>
      <c r="D43" s="215">
        <v>1</v>
      </c>
      <c r="E43" s="221">
        <v>14997</v>
      </c>
      <c r="F43" s="217"/>
      <c r="G43" s="217">
        <v>9448</v>
      </c>
    </row>
    <row r="44" spans="1:7" hidden="1" x14ac:dyDescent="0.25">
      <c r="A44" s="235" t="s">
        <v>278</v>
      </c>
      <c r="B44" s="215">
        <f>C44+D44</f>
        <v>1</v>
      </c>
      <c r="C44" s="215"/>
      <c r="D44" s="215">
        <v>1</v>
      </c>
      <c r="E44" s="221">
        <v>12134</v>
      </c>
      <c r="F44" s="217"/>
      <c r="G44" s="217">
        <v>7947</v>
      </c>
    </row>
    <row r="45" spans="1:7" hidden="1" x14ac:dyDescent="0.25">
      <c r="A45" s="237" t="s">
        <v>298</v>
      </c>
      <c r="B45" s="215">
        <f>C45+D45</f>
        <v>1</v>
      </c>
      <c r="C45" s="215"/>
      <c r="D45" s="215">
        <v>1</v>
      </c>
      <c r="E45" s="221">
        <v>8607</v>
      </c>
      <c r="F45" s="221"/>
      <c r="G45" s="221">
        <v>4835</v>
      </c>
    </row>
    <row r="46" spans="1:7" hidden="1" x14ac:dyDescent="0.25">
      <c r="A46" s="235" t="s">
        <v>302</v>
      </c>
      <c r="B46" s="215">
        <f>C46+D46</f>
        <v>1</v>
      </c>
      <c r="C46" s="215"/>
      <c r="D46" s="215">
        <v>1</v>
      </c>
      <c r="E46" s="221">
        <v>6669</v>
      </c>
      <c r="F46" s="217"/>
      <c r="G46" s="217">
        <v>5358</v>
      </c>
    </row>
    <row r="47" spans="1:7" hidden="1" x14ac:dyDescent="0.25">
      <c r="A47" s="237" t="s">
        <v>305</v>
      </c>
      <c r="B47" s="215">
        <f>C47+D47</f>
        <v>1</v>
      </c>
      <c r="C47" s="215"/>
      <c r="D47" s="215">
        <v>1</v>
      </c>
      <c r="E47" s="221">
        <v>13473</v>
      </c>
      <c r="F47" s="221"/>
      <c r="G47" s="221">
        <v>9560</v>
      </c>
    </row>
    <row r="48" spans="1:7" hidden="1" x14ac:dyDescent="0.25">
      <c r="A48" s="237" t="s">
        <v>324</v>
      </c>
      <c r="B48" s="215">
        <f>C48+D48</f>
        <v>1</v>
      </c>
      <c r="C48" s="215"/>
      <c r="D48" s="215">
        <v>1</v>
      </c>
      <c r="E48" s="221">
        <v>11469</v>
      </c>
      <c r="F48" s="221"/>
      <c r="G48" s="221">
        <v>9854</v>
      </c>
    </row>
    <row r="49" spans="1:7" hidden="1" x14ac:dyDescent="0.25">
      <c r="A49" s="237" t="s">
        <v>325</v>
      </c>
      <c r="B49" s="215">
        <f>C49+D49</f>
        <v>1</v>
      </c>
      <c r="C49" s="215"/>
      <c r="D49" s="215">
        <v>1</v>
      </c>
      <c r="E49" s="221">
        <v>14264</v>
      </c>
      <c r="F49" s="221"/>
      <c r="G49" s="221">
        <v>11773</v>
      </c>
    </row>
    <row r="50" spans="1:7" hidden="1" x14ac:dyDescent="0.25">
      <c r="A50" s="237" t="s">
        <v>327</v>
      </c>
      <c r="B50" s="215">
        <f>C50+D50</f>
        <v>1</v>
      </c>
      <c r="C50" s="215"/>
      <c r="D50" s="215">
        <v>1</v>
      </c>
      <c r="E50" s="216">
        <v>17132</v>
      </c>
      <c r="F50" s="221"/>
      <c r="G50" s="221">
        <v>11594</v>
      </c>
    </row>
    <row r="51" spans="1:7" hidden="1" x14ac:dyDescent="0.25">
      <c r="A51" s="237" t="s">
        <v>326</v>
      </c>
      <c r="B51" s="215">
        <f>C51+D51</f>
        <v>1</v>
      </c>
      <c r="C51" s="215"/>
      <c r="D51" s="215">
        <v>1</v>
      </c>
      <c r="E51" s="221">
        <v>15563</v>
      </c>
      <c r="F51" s="221"/>
      <c r="G51" s="221">
        <v>10551</v>
      </c>
    </row>
    <row r="52" spans="1:7" x14ac:dyDescent="0.25">
      <c r="A52" s="237" t="s">
        <v>336</v>
      </c>
      <c r="B52" s="215"/>
      <c r="C52" s="215"/>
      <c r="D52" s="215"/>
      <c r="E52" s="221">
        <f>SUM(E53:E57)</f>
        <v>86493</v>
      </c>
      <c r="F52" s="221"/>
      <c r="G52" s="221">
        <f>SUM(G53:G57)</f>
        <v>60714</v>
      </c>
    </row>
    <row r="53" spans="1:7" hidden="1" x14ac:dyDescent="0.25">
      <c r="A53" s="237" t="s">
        <v>309</v>
      </c>
      <c r="B53" s="215">
        <f>C53+D53</f>
        <v>1</v>
      </c>
      <c r="C53" s="215"/>
      <c r="D53" s="215">
        <v>1</v>
      </c>
      <c r="E53" s="221">
        <v>19016</v>
      </c>
      <c r="F53" s="221"/>
      <c r="G53" s="221">
        <v>15858</v>
      </c>
    </row>
    <row r="54" spans="1:7" hidden="1" x14ac:dyDescent="0.25">
      <c r="A54" s="237" t="s">
        <v>308</v>
      </c>
      <c r="B54" s="215">
        <f>C54+D54</f>
        <v>1</v>
      </c>
      <c r="C54" s="215"/>
      <c r="D54" s="215">
        <v>1</v>
      </c>
      <c r="E54" s="221">
        <v>24009</v>
      </c>
      <c r="F54" s="221"/>
      <c r="G54" s="221">
        <v>16656</v>
      </c>
    </row>
    <row r="55" spans="1:7" hidden="1" x14ac:dyDescent="0.25">
      <c r="A55" s="235" t="s">
        <v>280</v>
      </c>
      <c r="B55" s="215">
        <f>C55+D55</f>
        <v>1</v>
      </c>
      <c r="C55" s="215"/>
      <c r="D55" s="215">
        <v>1</v>
      </c>
      <c r="E55" s="221">
        <v>10463</v>
      </c>
      <c r="F55" s="217"/>
      <c r="G55" s="217">
        <v>8150</v>
      </c>
    </row>
    <row r="56" spans="1:7" hidden="1" x14ac:dyDescent="0.25">
      <c r="A56" s="237" t="s">
        <v>306</v>
      </c>
      <c r="B56" s="215">
        <f>C56+D56</f>
        <v>1</v>
      </c>
      <c r="C56" s="215"/>
      <c r="D56" s="215">
        <v>1</v>
      </c>
      <c r="E56" s="221">
        <v>14690</v>
      </c>
      <c r="F56" s="221"/>
      <c r="G56" s="221">
        <v>11156</v>
      </c>
    </row>
    <row r="57" spans="1:7" hidden="1" x14ac:dyDescent="0.25">
      <c r="A57" s="237" t="s">
        <v>299</v>
      </c>
      <c r="B57" s="215">
        <f>C57+D57</f>
        <v>1</v>
      </c>
      <c r="C57" s="215"/>
      <c r="D57" s="215">
        <v>1</v>
      </c>
      <c r="E57" s="221">
        <v>18315</v>
      </c>
      <c r="F57" s="221"/>
      <c r="G57" s="221">
        <v>8894</v>
      </c>
    </row>
    <row r="58" spans="1:7" x14ac:dyDescent="0.25">
      <c r="A58" s="234" t="s">
        <v>307</v>
      </c>
      <c r="B58" s="215">
        <f>C58+D58</f>
        <v>1</v>
      </c>
      <c r="C58" s="215"/>
      <c r="D58" s="215">
        <v>1</v>
      </c>
      <c r="E58" s="225">
        <v>50195</v>
      </c>
      <c r="F58" s="225"/>
      <c r="G58" s="225">
        <v>20000</v>
      </c>
    </row>
    <row r="59" spans="1:7" x14ac:dyDescent="0.25">
      <c r="A59" s="233" t="s">
        <v>296</v>
      </c>
      <c r="B59" s="215">
        <f>C59+D59</f>
        <v>1</v>
      </c>
      <c r="C59" s="215"/>
      <c r="D59" s="215">
        <v>1</v>
      </c>
      <c r="E59" s="221">
        <v>19978</v>
      </c>
      <c r="F59" s="221"/>
      <c r="G59" s="221">
        <v>18197</v>
      </c>
    </row>
    <row r="60" spans="1:7" x14ac:dyDescent="0.25">
      <c r="A60" s="232" t="s">
        <v>297</v>
      </c>
      <c r="B60" s="215">
        <f>C60+D60</f>
        <v>1</v>
      </c>
      <c r="C60" s="215"/>
      <c r="D60" s="215">
        <v>1</v>
      </c>
      <c r="E60" s="225">
        <v>11418</v>
      </c>
      <c r="F60" s="225"/>
      <c r="G60" s="226">
        <v>10351</v>
      </c>
    </row>
    <row r="61" spans="1:7" x14ac:dyDescent="0.25">
      <c r="A61" s="235" t="s">
        <v>281</v>
      </c>
      <c r="B61" s="215">
        <f>C61+D61</f>
        <v>1</v>
      </c>
      <c r="C61" s="215"/>
      <c r="D61" s="215">
        <v>1</v>
      </c>
      <c r="E61" s="224">
        <v>8056</v>
      </c>
      <c r="F61" s="224"/>
      <c r="G61" s="224">
        <v>7258</v>
      </c>
    </row>
    <row r="62" spans="1:7" x14ac:dyDescent="0.25">
      <c r="A62" s="232" t="s">
        <v>294</v>
      </c>
      <c r="B62" s="215">
        <f>C62+D62</f>
        <v>1</v>
      </c>
      <c r="C62" s="215"/>
      <c r="D62" s="215">
        <v>1</v>
      </c>
      <c r="E62" s="225">
        <f>5255-124</f>
        <v>5131</v>
      </c>
      <c r="F62" s="225"/>
      <c r="G62" s="225">
        <v>2500</v>
      </c>
    </row>
    <row r="63" spans="1:7" x14ac:dyDescent="0.25">
      <c r="A63" s="232" t="s">
        <v>282</v>
      </c>
      <c r="B63" s="215">
        <f>C63+D63</f>
        <v>1</v>
      </c>
      <c r="C63" s="215"/>
      <c r="D63" s="215">
        <v>1</v>
      </c>
      <c r="E63" s="225">
        <v>2268</v>
      </c>
      <c r="F63" s="225"/>
      <c r="G63" s="225">
        <v>2160</v>
      </c>
    </row>
    <row r="64" spans="1:7" x14ac:dyDescent="0.25">
      <c r="A64" s="232" t="s">
        <v>283</v>
      </c>
      <c r="B64" s="215">
        <f>C64+D64</f>
        <v>1</v>
      </c>
      <c r="C64" s="215"/>
      <c r="D64" s="215">
        <v>1</v>
      </c>
      <c r="E64" s="225">
        <v>1053</v>
      </c>
      <c r="F64" s="225"/>
      <c r="G64" s="225">
        <v>1002</v>
      </c>
    </row>
    <row r="66" spans="1:1" x14ac:dyDescent="0.25">
      <c r="A66" s="239" t="s">
        <v>337</v>
      </c>
    </row>
  </sheetData>
  <sortState ref="A4:G63">
    <sortCondition ref="A4"/>
  </sortState>
  <mergeCells count="6">
    <mergeCell ref="E1:E3"/>
    <mergeCell ref="F1:G1"/>
    <mergeCell ref="F2:F3"/>
    <mergeCell ref="G2:G3"/>
    <mergeCell ref="A1:A3"/>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8" sqref="A8"/>
    </sheetView>
  </sheetViews>
  <sheetFormatPr defaultRowHeight="15" x14ac:dyDescent="0.25"/>
  <cols>
    <col min="1" max="1" width="58.85546875" style="161" customWidth="1"/>
    <col min="2" max="3" width="9.140625" style="161"/>
    <col min="4" max="4" width="16.28515625" style="161" customWidth="1"/>
    <col min="5" max="5" width="26.42578125" style="161" customWidth="1"/>
    <col min="6" max="6" width="10.7109375" style="161" bestFit="1" customWidth="1"/>
    <col min="7" max="7" width="9.140625" style="161"/>
    <col min="8" max="8" width="10.7109375" style="161" bestFit="1" customWidth="1"/>
    <col min="9" max="9" width="10.7109375" style="161" customWidth="1"/>
    <col min="10" max="16384" width="9.140625" style="161"/>
  </cols>
  <sheetData>
    <row r="1" spans="1:10" x14ac:dyDescent="0.25">
      <c r="A1" s="204" t="s">
        <v>141</v>
      </c>
      <c r="B1" s="204" t="s">
        <v>142</v>
      </c>
      <c r="C1" s="204" t="s">
        <v>143</v>
      </c>
      <c r="D1" s="204" t="s">
        <v>241</v>
      </c>
      <c r="E1" s="204" t="s">
        <v>242</v>
      </c>
      <c r="F1" s="204"/>
      <c r="G1" s="204"/>
      <c r="H1" s="204"/>
      <c r="I1" s="162"/>
    </row>
    <row r="2" spans="1:10" x14ac:dyDescent="0.25">
      <c r="A2" s="204"/>
      <c r="B2" s="204"/>
      <c r="C2" s="204"/>
      <c r="D2" s="204"/>
      <c r="E2" s="204" t="s">
        <v>243</v>
      </c>
      <c r="F2" s="204" t="s">
        <v>147</v>
      </c>
      <c r="G2" s="204"/>
      <c r="H2" s="204"/>
      <c r="I2" s="162"/>
    </row>
    <row r="3" spans="1:10" x14ac:dyDescent="0.25">
      <c r="A3" s="204"/>
      <c r="B3" s="204"/>
      <c r="C3" s="204"/>
      <c r="D3" s="204"/>
      <c r="E3" s="204"/>
      <c r="F3" s="204" t="s">
        <v>244</v>
      </c>
      <c r="G3" s="204" t="s">
        <v>149</v>
      </c>
      <c r="H3" s="204"/>
      <c r="I3" s="162"/>
    </row>
    <row r="4" spans="1:10" x14ac:dyDescent="0.25">
      <c r="A4" s="204"/>
      <c r="B4" s="204"/>
      <c r="C4" s="204"/>
      <c r="D4" s="204"/>
      <c r="E4" s="204"/>
      <c r="F4" s="204"/>
      <c r="G4" s="204" t="s">
        <v>245</v>
      </c>
      <c r="H4" s="204" t="s">
        <v>246</v>
      </c>
      <c r="I4" s="162"/>
    </row>
    <row r="5" spans="1:10" x14ac:dyDescent="0.25">
      <c r="A5" s="204"/>
      <c r="B5" s="204"/>
      <c r="C5" s="204"/>
      <c r="D5" s="204"/>
      <c r="E5" s="204"/>
      <c r="F5" s="204"/>
      <c r="G5" s="206"/>
      <c r="H5" s="206"/>
      <c r="I5" s="163"/>
    </row>
    <row r="6" spans="1:10" ht="30.75" thickBot="1" x14ac:dyDescent="0.3">
      <c r="A6" s="205"/>
      <c r="B6" s="205"/>
      <c r="C6" s="205"/>
      <c r="D6" s="205"/>
      <c r="E6" s="205"/>
      <c r="F6" s="205"/>
      <c r="G6" s="207"/>
      <c r="H6" s="207"/>
      <c r="I6" s="163" t="s">
        <v>111</v>
      </c>
      <c r="J6" s="66" t="s">
        <v>165</v>
      </c>
    </row>
    <row r="7" spans="1:10" ht="30" x14ac:dyDescent="0.25">
      <c r="A7" s="185" t="s">
        <v>238</v>
      </c>
      <c r="B7" s="186" t="s">
        <v>239</v>
      </c>
      <c r="C7" s="187"/>
      <c r="D7" s="187" t="s">
        <v>192</v>
      </c>
      <c r="E7" s="172" t="s">
        <v>240</v>
      </c>
      <c r="F7" s="173">
        <v>3527</v>
      </c>
      <c r="G7" s="173"/>
      <c r="H7" s="173">
        <v>3527</v>
      </c>
      <c r="I7" s="174">
        <v>1</v>
      </c>
      <c r="J7" s="160">
        <f>IF(F7="NA", "NA", IF(F7=H7,1,0))</f>
        <v>1</v>
      </c>
    </row>
    <row r="8" spans="1:10" ht="45" x14ac:dyDescent="0.25">
      <c r="A8" s="188" t="s">
        <v>247</v>
      </c>
      <c r="B8" s="181" t="s">
        <v>248</v>
      </c>
      <c r="C8" s="182"/>
      <c r="D8" s="182" t="s">
        <v>29</v>
      </c>
      <c r="E8" s="165" t="s">
        <v>249</v>
      </c>
      <c r="F8" s="164">
        <v>59814</v>
      </c>
      <c r="G8" s="164"/>
      <c r="H8" s="164">
        <v>59814</v>
      </c>
      <c r="I8" s="175">
        <v>1</v>
      </c>
      <c r="J8" s="160">
        <f t="shared" ref="J8:J17" si="0">IF(F8="NA", "NA", IF(F8=H8,1,0))</f>
        <v>1</v>
      </c>
    </row>
    <row r="9" spans="1:10" ht="45" x14ac:dyDescent="0.25">
      <c r="A9" s="189" t="s">
        <v>250</v>
      </c>
      <c r="B9" s="181" t="s">
        <v>251</v>
      </c>
      <c r="C9" s="32"/>
      <c r="D9" s="32" t="s">
        <v>192</v>
      </c>
      <c r="E9" s="165" t="s">
        <v>252</v>
      </c>
      <c r="F9" s="166">
        <v>1153</v>
      </c>
      <c r="G9" s="166"/>
      <c r="H9" s="166">
        <v>1153</v>
      </c>
      <c r="I9" s="175">
        <v>1</v>
      </c>
      <c r="J9" s="160">
        <f t="shared" si="0"/>
        <v>1</v>
      </c>
    </row>
    <row r="10" spans="1:10" ht="45" x14ac:dyDescent="0.25">
      <c r="A10" s="189" t="s">
        <v>253</v>
      </c>
      <c r="B10" s="181" t="s">
        <v>248</v>
      </c>
      <c r="C10" s="32"/>
      <c r="D10" s="32" t="s">
        <v>192</v>
      </c>
      <c r="E10" s="165" t="s">
        <v>254</v>
      </c>
      <c r="F10" s="166">
        <v>1160</v>
      </c>
      <c r="G10" s="166"/>
      <c r="H10" s="167">
        <v>1160</v>
      </c>
      <c r="I10" s="175">
        <v>1</v>
      </c>
      <c r="J10" s="160">
        <f t="shared" si="0"/>
        <v>1</v>
      </c>
    </row>
    <row r="11" spans="1:10" ht="30" x14ac:dyDescent="0.25">
      <c r="A11" s="189" t="s">
        <v>255</v>
      </c>
      <c r="B11" s="181" t="s">
        <v>239</v>
      </c>
      <c r="C11" s="32"/>
      <c r="D11" s="32" t="s">
        <v>192</v>
      </c>
      <c r="E11" s="165" t="s">
        <v>256</v>
      </c>
      <c r="F11" s="166">
        <v>1726</v>
      </c>
      <c r="G11" s="166"/>
      <c r="H11" s="167">
        <v>1726</v>
      </c>
      <c r="I11" s="175">
        <v>1</v>
      </c>
      <c r="J11" s="160">
        <f t="shared" si="0"/>
        <v>1</v>
      </c>
    </row>
    <row r="12" spans="1:10" ht="30" x14ac:dyDescent="0.25">
      <c r="A12" s="188" t="s">
        <v>257</v>
      </c>
      <c r="B12" s="181" t="s">
        <v>239</v>
      </c>
      <c r="C12" s="182"/>
      <c r="D12" s="182" t="s">
        <v>192</v>
      </c>
      <c r="E12" s="165" t="s">
        <v>258</v>
      </c>
      <c r="F12" s="164">
        <v>14435</v>
      </c>
      <c r="G12" s="164">
        <f>F12-H12</f>
        <v>0</v>
      </c>
      <c r="H12" s="164">
        <v>14435</v>
      </c>
      <c r="I12" s="175">
        <v>1</v>
      </c>
      <c r="J12" s="160">
        <f t="shared" si="0"/>
        <v>1</v>
      </c>
    </row>
    <row r="13" spans="1:10" ht="45" x14ac:dyDescent="0.25">
      <c r="A13" s="189" t="s">
        <v>259</v>
      </c>
      <c r="B13" s="181" t="s">
        <v>239</v>
      </c>
      <c r="C13" s="32"/>
      <c r="D13" s="32" t="s">
        <v>3</v>
      </c>
      <c r="E13" s="165" t="s">
        <v>260</v>
      </c>
      <c r="F13" s="166">
        <v>218852</v>
      </c>
      <c r="G13" s="168">
        <f>F13-H13</f>
        <v>0</v>
      </c>
      <c r="H13" s="166">
        <v>218852</v>
      </c>
      <c r="I13" s="175">
        <v>1</v>
      </c>
      <c r="J13" s="160">
        <f t="shared" si="0"/>
        <v>1</v>
      </c>
    </row>
    <row r="14" spans="1:10" ht="30" x14ac:dyDescent="0.25">
      <c r="A14" s="190" t="s">
        <v>261</v>
      </c>
      <c r="B14" s="181" t="s">
        <v>239</v>
      </c>
      <c r="C14" s="183"/>
      <c r="D14" s="183" t="s">
        <v>3</v>
      </c>
      <c r="E14" s="165" t="s">
        <v>262</v>
      </c>
      <c r="F14" s="166">
        <v>155907</v>
      </c>
      <c r="G14" s="169">
        <f>F14-H14</f>
        <v>0</v>
      </c>
      <c r="H14" s="166">
        <v>155907</v>
      </c>
      <c r="I14" s="175">
        <v>1</v>
      </c>
      <c r="J14" s="160">
        <f t="shared" si="0"/>
        <v>1</v>
      </c>
    </row>
    <row r="15" spans="1:10" x14ac:dyDescent="0.25">
      <c r="A15" s="191" t="s">
        <v>263</v>
      </c>
      <c r="B15" s="181" t="s">
        <v>183</v>
      </c>
      <c r="C15" s="184"/>
      <c r="D15" s="184" t="s">
        <v>163</v>
      </c>
      <c r="E15" s="165" t="s">
        <v>264</v>
      </c>
      <c r="F15" s="170">
        <v>89844</v>
      </c>
      <c r="G15" s="170">
        <f>F15-H15</f>
        <v>74486</v>
      </c>
      <c r="H15" s="171">
        <v>15358</v>
      </c>
      <c r="I15" s="175">
        <v>1</v>
      </c>
      <c r="J15" s="160">
        <f t="shared" si="0"/>
        <v>0</v>
      </c>
    </row>
    <row r="16" spans="1:10" ht="30" x14ac:dyDescent="0.25">
      <c r="A16" s="191" t="s">
        <v>265</v>
      </c>
      <c r="B16" s="181" t="s">
        <v>239</v>
      </c>
      <c r="C16" s="184"/>
      <c r="D16" s="184" t="s">
        <v>29</v>
      </c>
      <c r="E16" s="165" t="s">
        <v>266</v>
      </c>
      <c r="F16" s="166">
        <v>3700</v>
      </c>
      <c r="G16" s="170"/>
      <c r="H16" s="171">
        <v>3700</v>
      </c>
      <c r="I16" s="175">
        <v>1</v>
      </c>
      <c r="J16" s="160">
        <f t="shared" si="0"/>
        <v>1</v>
      </c>
    </row>
    <row r="17" spans="1:10" ht="45.75" thickBot="1" x14ac:dyDescent="0.3">
      <c r="A17" s="192" t="s">
        <v>267</v>
      </c>
      <c r="B17" s="193" t="s">
        <v>248</v>
      </c>
      <c r="C17" s="194"/>
      <c r="D17" s="194" t="s">
        <v>3</v>
      </c>
      <c r="E17" s="176" t="s">
        <v>268</v>
      </c>
      <c r="F17" s="177">
        <f>SUM(G17:H17)</f>
        <v>10670</v>
      </c>
      <c r="G17" s="178"/>
      <c r="H17" s="179">
        <v>10670</v>
      </c>
      <c r="I17" s="180">
        <v>1</v>
      </c>
      <c r="J17" s="160">
        <f t="shared" si="0"/>
        <v>1</v>
      </c>
    </row>
  </sheetData>
  <autoFilter ref="A1:J17">
    <filterColumn colId="4" showButton="0"/>
    <filterColumn colId="5" showButton="0"/>
    <filterColumn colId="6" showButton="0"/>
  </autoFilter>
  <mergeCells count="11">
    <mergeCell ref="A1:A6"/>
    <mergeCell ref="B1:B6"/>
    <mergeCell ref="C1:C6"/>
    <mergeCell ref="D1:D6"/>
    <mergeCell ref="E1:H1"/>
    <mergeCell ref="E2:E6"/>
    <mergeCell ref="F2:H2"/>
    <mergeCell ref="F3:F6"/>
    <mergeCell ref="G3:H3"/>
    <mergeCell ref="G4:G6"/>
    <mergeCell ref="H4: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4"/>
  <sheetViews>
    <sheetView workbookViewId="0">
      <selection activeCell="A13" sqref="A13"/>
    </sheetView>
  </sheetViews>
  <sheetFormatPr defaultRowHeight="15" x14ac:dyDescent="0.25"/>
  <cols>
    <col min="1" max="1" width="46.140625" style="65" customWidth="1"/>
    <col min="2" max="2" width="16.28515625" style="66" customWidth="1"/>
    <col min="3" max="3" width="33.42578125" style="65" customWidth="1"/>
    <col min="4" max="4" width="18.140625" style="65" customWidth="1"/>
    <col min="5" max="5" width="25.7109375" style="67" customWidth="1"/>
    <col min="6" max="6" width="15.42578125" style="65" customWidth="1"/>
    <col min="7" max="7" width="10.28515625" style="65" customWidth="1"/>
    <col min="8" max="8" width="14.85546875" style="65" customWidth="1"/>
    <col min="9" max="9" width="17.85546875" style="65" customWidth="1"/>
    <col min="10" max="11" width="9.140625" style="65"/>
    <col min="12" max="12" width="20.85546875" style="65" customWidth="1"/>
    <col min="13" max="16384" width="9.140625" style="65"/>
  </cols>
  <sheetData>
    <row r="1" spans="1:13" x14ac:dyDescent="0.25">
      <c r="A1" s="197" t="s">
        <v>141</v>
      </c>
      <c r="B1" s="197" t="s">
        <v>142</v>
      </c>
      <c r="C1" s="197" t="s">
        <v>143</v>
      </c>
      <c r="D1" s="197" t="s">
        <v>144</v>
      </c>
      <c r="E1" s="197" t="s">
        <v>145</v>
      </c>
      <c r="F1" s="197"/>
      <c r="G1" s="197"/>
      <c r="H1" s="197"/>
      <c r="I1" s="197"/>
      <c r="J1" s="102"/>
      <c r="K1" s="102"/>
      <c r="L1" s="64"/>
    </row>
    <row r="2" spans="1:13" x14ac:dyDescent="0.25">
      <c r="A2" s="197"/>
      <c r="B2" s="197"/>
      <c r="C2" s="197"/>
      <c r="D2" s="197"/>
      <c r="E2" s="197" t="s">
        <v>146</v>
      </c>
      <c r="F2" s="197" t="s">
        <v>147</v>
      </c>
      <c r="G2" s="197"/>
      <c r="H2" s="197"/>
      <c r="I2" s="197"/>
      <c r="J2" s="102"/>
      <c r="K2" s="102"/>
      <c r="L2" s="64"/>
    </row>
    <row r="3" spans="1:13" x14ac:dyDescent="0.25">
      <c r="A3" s="197"/>
      <c r="B3" s="197"/>
      <c r="C3" s="197"/>
      <c r="D3" s="197"/>
      <c r="E3" s="197"/>
      <c r="F3" s="197" t="s">
        <v>148</v>
      </c>
      <c r="G3" s="197" t="s">
        <v>149</v>
      </c>
      <c r="H3" s="197"/>
      <c r="I3" s="197"/>
      <c r="J3" s="102"/>
      <c r="K3" s="102"/>
      <c r="L3" s="64"/>
    </row>
    <row r="4" spans="1:13" ht="45.75" thickBot="1" x14ac:dyDescent="0.3">
      <c r="A4" s="198"/>
      <c r="B4" s="198"/>
      <c r="C4" s="198"/>
      <c r="D4" s="198"/>
      <c r="E4" s="198"/>
      <c r="F4" s="198"/>
      <c r="G4" s="103" t="s">
        <v>150</v>
      </c>
      <c r="H4" s="103" t="s">
        <v>151</v>
      </c>
      <c r="I4" s="103" t="s">
        <v>152</v>
      </c>
      <c r="J4" s="104" t="s">
        <v>110</v>
      </c>
      <c r="K4" s="104" t="s">
        <v>112</v>
      </c>
      <c r="L4" s="66" t="s">
        <v>113</v>
      </c>
      <c r="M4" s="66" t="s">
        <v>165</v>
      </c>
    </row>
    <row r="5" spans="1:13" ht="30" x14ac:dyDescent="0.25">
      <c r="A5" s="111" t="s">
        <v>114</v>
      </c>
      <c r="B5" s="112" t="s">
        <v>115</v>
      </c>
      <c r="C5" s="113" t="s">
        <v>116</v>
      </c>
      <c r="D5" s="113" t="s">
        <v>3</v>
      </c>
      <c r="E5" s="114" t="s">
        <v>117</v>
      </c>
      <c r="F5" s="115">
        <v>207229</v>
      </c>
      <c r="G5" s="73">
        <v>0</v>
      </c>
      <c r="H5" s="116">
        <v>107446</v>
      </c>
      <c r="I5" s="116">
        <v>99783</v>
      </c>
      <c r="J5" s="97">
        <v>1</v>
      </c>
      <c r="K5" s="117"/>
      <c r="M5" s="65">
        <f>IF(I5="NA", "NA", IF(F5=I5,1,0))</f>
        <v>0</v>
      </c>
    </row>
    <row r="6" spans="1:13" ht="60" x14ac:dyDescent="0.25">
      <c r="A6" s="118" t="s">
        <v>118</v>
      </c>
      <c r="B6" s="79" t="s">
        <v>119</v>
      </c>
      <c r="C6" s="80" t="s">
        <v>120</v>
      </c>
      <c r="D6" s="80" t="s">
        <v>29</v>
      </c>
      <c r="E6" s="70" t="s">
        <v>121</v>
      </c>
      <c r="F6" s="71">
        <v>1199992</v>
      </c>
      <c r="G6" s="73">
        <v>0</v>
      </c>
      <c r="H6" s="71">
        <v>850000</v>
      </c>
      <c r="I6" s="71">
        <v>349992</v>
      </c>
      <c r="J6" s="68">
        <v>1</v>
      </c>
      <c r="K6" s="119">
        <v>1</v>
      </c>
      <c r="M6" s="65">
        <f t="shared" ref="M6:M14" si="0">IF(I6="NA", "NA", IF(F6=I6,1,0))</f>
        <v>0</v>
      </c>
    </row>
    <row r="7" spans="1:13" ht="45" hidden="1" x14ac:dyDescent="0.25">
      <c r="A7" s="120" t="s">
        <v>122</v>
      </c>
      <c r="B7" s="81" t="s">
        <v>123</v>
      </c>
      <c r="C7" s="82" t="s">
        <v>124</v>
      </c>
      <c r="D7" s="83" t="s">
        <v>3</v>
      </c>
      <c r="E7" s="69" t="s">
        <v>125</v>
      </c>
      <c r="F7" s="73">
        <v>73993</v>
      </c>
      <c r="G7" s="73">
        <v>0</v>
      </c>
      <c r="H7" s="73">
        <v>0</v>
      </c>
      <c r="I7" s="73">
        <v>73993</v>
      </c>
      <c r="J7" s="68">
        <v>1</v>
      </c>
      <c r="K7" s="119"/>
      <c r="M7" s="65">
        <f t="shared" si="0"/>
        <v>1</v>
      </c>
    </row>
    <row r="8" spans="1:13" hidden="1" x14ac:dyDescent="0.25">
      <c r="A8" s="120" t="s">
        <v>126</v>
      </c>
      <c r="B8" s="81" t="s">
        <v>127</v>
      </c>
      <c r="C8" s="82" t="s">
        <v>128</v>
      </c>
      <c r="D8" s="83" t="s">
        <v>3</v>
      </c>
      <c r="E8" s="69" t="s">
        <v>129</v>
      </c>
      <c r="F8" s="74">
        <v>46984</v>
      </c>
      <c r="G8" s="74">
        <v>0</v>
      </c>
      <c r="H8" s="73">
        <v>0</v>
      </c>
      <c r="I8" s="74">
        <v>46984</v>
      </c>
      <c r="J8" s="68">
        <v>1</v>
      </c>
      <c r="K8" s="119"/>
      <c r="M8" s="65">
        <f t="shared" si="0"/>
        <v>1</v>
      </c>
    </row>
    <row r="9" spans="1:13" hidden="1" x14ac:dyDescent="0.25">
      <c r="A9" s="120" t="s">
        <v>156</v>
      </c>
      <c r="B9" s="81" t="s">
        <v>157</v>
      </c>
      <c r="C9" s="81" t="s">
        <v>158</v>
      </c>
      <c r="D9" s="84" t="s">
        <v>3</v>
      </c>
      <c r="E9" s="72" t="s">
        <v>159</v>
      </c>
      <c r="F9" s="74">
        <v>69932</v>
      </c>
      <c r="G9" s="74">
        <v>0</v>
      </c>
      <c r="H9" s="73">
        <v>0</v>
      </c>
      <c r="I9" s="74">
        <v>69932</v>
      </c>
      <c r="J9" s="68">
        <v>1</v>
      </c>
      <c r="K9" s="119"/>
      <c r="M9" s="65">
        <f t="shared" si="0"/>
        <v>1</v>
      </c>
    </row>
    <row r="10" spans="1:13" x14ac:dyDescent="0.25">
      <c r="A10" s="121" t="s">
        <v>131</v>
      </c>
      <c r="B10" s="84" t="s">
        <v>130</v>
      </c>
      <c r="C10" s="83" t="s">
        <v>132</v>
      </c>
      <c r="D10" s="83" t="s">
        <v>3</v>
      </c>
      <c r="E10" s="75" t="s">
        <v>133</v>
      </c>
      <c r="F10" s="74">
        <v>91699</v>
      </c>
      <c r="G10" s="74">
        <v>0</v>
      </c>
      <c r="H10" s="74">
        <v>6637</v>
      </c>
      <c r="I10" s="76">
        <v>85062</v>
      </c>
      <c r="J10" s="68">
        <v>1</v>
      </c>
      <c r="K10" s="119"/>
      <c r="M10" s="65">
        <f t="shared" si="0"/>
        <v>0</v>
      </c>
    </row>
    <row r="11" spans="1:13" ht="15.75" thickBot="1" x14ac:dyDescent="0.3">
      <c r="A11" s="121" t="s">
        <v>134</v>
      </c>
      <c r="B11" s="32" t="s">
        <v>135</v>
      </c>
      <c r="C11" s="5" t="s">
        <v>132</v>
      </c>
      <c r="D11" s="83" t="s">
        <v>3</v>
      </c>
      <c r="E11" s="77" t="s">
        <v>136</v>
      </c>
      <c r="F11" s="78">
        <v>87316</v>
      </c>
      <c r="G11" s="78">
        <v>0</v>
      </c>
      <c r="H11" s="78">
        <v>8321</v>
      </c>
      <c r="I11" s="76">
        <v>78995</v>
      </c>
      <c r="J11" s="68">
        <v>1</v>
      </c>
      <c r="K11" s="119"/>
      <c r="M11" s="65">
        <f t="shared" si="0"/>
        <v>0</v>
      </c>
    </row>
    <row r="12" spans="1:13" ht="15.75" hidden="1" thickBot="1" x14ac:dyDescent="0.3">
      <c r="A12" s="28" t="s">
        <v>137</v>
      </c>
      <c r="B12" s="86" t="s">
        <v>138</v>
      </c>
      <c r="C12" s="87" t="s">
        <v>139</v>
      </c>
      <c r="D12" s="87" t="s">
        <v>3</v>
      </c>
      <c r="E12" s="88" t="s">
        <v>140</v>
      </c>
      <c r="F12" s="89">
        <v>14833</v>
      </c>
      <c r="G12" s="89">
        <v>0</v>
      </c>
      <c r="H12" s="73">
        <v>0</v>
      </c>
      <c r="I12" s="89">
        <v>14833</v>
      </c>
      <c r="J12" s="90">
        <v>1</v>
      </c>
      <c r="K12" s="122"/>
      <c r="M12" s="65">
        <f t="shared" si="0"/>
        <v>1</v>
      </c>
    </row>
    <row r="13" spans="1:13" ht="30" x14ac:dyDescent="0.25">
      <c r="A13" s="123" t="s">
        <v>160</v>
      </c>
      <c r="B13" s="91" t="s">
        <v>161</v>
      </c>
      <c r="C13" s="92" t="s">
        <v>162</v>
      </c>
      <c r="D13" s="91" t="s">
        <v>163</v>
      </c>
      <c r="E13" s="93" t="s">
        <v>164</v>
      </c>
      <c r="F13" s="94">
        <v>1056573</v>
      </c>
      <c r="G13" s="95">
        <v>798000</v>
      </c>
      <c r="H13" s="96">
        <v>118300</v>
      </c>
      <c r="I13" s="95">
        <v>140273</v>
      </c>
      <c r="J13" s="97"/>
      <c r="K13" s="117">
        <v>1</v>
      </c>
      <c r="M13" s="65">
        <f t="shared" si="0"/>
        <v>0</v>
      </c>
    </row>
    <row r="14" spans="1:13" ht="60.75" thickBot="1" x14ac:dyDescent="0.3">
      <c r="A14" s="124" t="s">
        <v>118</v>
      </c>
      <c r="B14" s="98" t="s">
        <v>119</v>
      </c>
      <c r="C14" s="98" t="s">
        <v>120</v>
      </c>
      <c r="D14" s="98" t="s">
        <v>29</v>
      </c>
      <c r="E14" s="99" t="s">
        <v>121</v>
      </c>
      <c r="F14" s="100">
        <v>1199992</v>
      </c>
      <c r="G14" s="125">
        <v>0</v>
      </c>
      <c r="H14" s="101">
        <v>850000</v>
      </c>
      <c r="I14" s="101">
        <v>349992</v>
      </c>
      <c r="J14" s="90">
        <v>1</v>
      </c>
      <c r="K14" s="122">
        <v>1</v>
      </c>
      <c r="M14" s="65">
        <f t="shared" si="0"/>
        <v>0</v>
      </c>
    </row>
  </sheetData>
  <autoFilter ref="A1:M14">
    <filterColumn colId="4" showButton="0"/>
    <filterColumn colId="5" showButton="0"/>
    <filterColumn colId="6" showButton="0"/>
    <filterColumn colId="7" showButton="0"/>
    <filterColumn colId="12">
      <filters blank="1">
        <filter val="0"/>
        <filter val="100% NSDP"/>
      </filters>
    </filterColumn>
  </autoFilter>
  <mergeCells count="9">
    <mergeCell ref="A1:A4"/>
    <mergeCell ref="B1:B4"/>
    <mergeCell ref="C1:C4"/>
    <mergeCell ref="D1:D4"/>
    <mergeCell ref="E1:I1"/>
    <mergeCell ref="E2:E4"/>
    <mergeCell ref="F2:I2"/>
    <mergeCell ref="F3:F4"/>
    <mergeCell ref="G3: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8"/>
  <sheetViews>
    <sheetView tabSelected="1" workbookViewId="0">
      <selection activeCell="A19" sqref="A19"/>
    </sheetView>
  </sheetViews>
  <sheetFormatPr defaultRowHeight="15" x14ac:dyDescent="0.25"/>
  <cols>
    <col min="1" max="1" width="61.7109375" style="126" customWidth="1"/>
    <col min="2" max="4" width="22.5703125" style="126" customWidth="1"/>
    <col min="5" max="5" width="36.28515625" style="126" customWidth="1"/>
    <col min="6" max="9" width="12.140625" style="126" customWidth="1"/>
    <col min="10" max="12" width="9.140625" style="126"/>
    <col min="13" max="13" width="15.85546875" style="126" customWidth="1"/>
    <col min="14" max="16384" width="9.140625" style="126"/>
  </cols>
  <sheetData>
    <row r="1" spans="1:14" x14ac:dyDescent="0.25">
      <c r="A1" s="199" t="s">
        <v>166</v>
      </c>
      <c r="B1" s="202" t="s">
        <v>142</v>
      </c>
      <c r="C1" s="202" t="s">
        <v>143</v>
      </c>
      <c r="D1" s="202" t="s">
        <v>167</v>
      </c>
      <c r="E1" s="202" t="s">
        <v>145</v>
      </c>
      <c r="F1" s="202"/>
      <c r="G1" s="202"/>
      <c r="H1" s="202"/>
      <c r="I1" s="202"/>
      <c r="J1" s="129"/>
      <c r="K1" s="129"/>
      <c r="L1" s="129"/>
    </row>
    <row r="2" spans="1:14" x14ac:dyDescent="0.25">
      <c r="A2" s="200"/>
      <c r="B2" s="202"/>
      <c r="C2" s="202"/>
      <c r="D2" s="202"/>
      <c r="E2" s="202" t="s">
        <v>168</v>
      </c>
      <c r="F2" s="202" t="s">
        <v>147</v>
      </c>
      <c r="G2" s="202"/>
      <c r="H2" s="202"/>
      <c r="I2" s="202"/>
      <c r="J2" s="129"/>
      <c r="K2" s="129"/>
      <c r="L2" s="129"/>
    </row>
    <row r="3" spans="1:14" x14ac:dyDescent="0.25">
      <c r="A3" s="200"/>
      <c r="B3" s="202"/>
      <c r="C3" s="202"/>
      <c r="D3" s="202"/>
      <c r="E3" s="202"/>
      <c r="F3" s="202" t="s">
        <v>169</v>
      </c>
      <c r="G3" s="202" t="s">
        <v>149</v>
      </c>
      <c r="H3" s="202"/>
      <c r="I3" s="202"/>
      <c r="J3" s="129"/>
      <c r="K3" s="129"/>
      <c r="L3" s="129"/>
    </row>
    <row r="4" spans="1:14" ht="45.75" thickBot="1" x14ac:dyDescent="0.3">
      <c r="A4" s="201"/>
      <c r="B4" s="203"/>
      <c r="C4" s="203"/>
      <c r="D4" s="203"/>
      <c r="E4" s="203"/>
      <c r="F4" s="203"/>
      <c r="G4" s="149" t="s">
        <v>170</v>
      </c>
      <c r="H4" s="149" t="s">
        <v>171</v>
      </c>
      <c r="I4" s="149" t="s">
        <v>172</v>
      </c>
      <c r="J4" s="104" t="s">
        <v>110</v>
      </c>
      <c r="K4" s="104" t="s">
        <v>111</v>
      </c>
      <c r="L4" s="104" t="s">
        <v>112</v>
      </c>
      <c r="M4" s="66" t="s">
        <v>113</v>
      </c>
      <c r="N4" s="66" t="s">
        <v>165</v>
      </c>
    </row>
    <row r="5" spans="1:14" ht="45" hidden="1" x14ac:dyDescent="0.25">
      <c r="A5" s="148" t="s">
        <v>173</v>
      </c>
      <c r="B5" s="85" t="s">
        <v>174</v>
      </c>
      <c r="C5" s="85" t="s">
        <v>175</v>
      </c>
      <c r="D5" s="85" t="s">
        <v>3</v>
      </c>
      <c r="E5" s="127"/>
      <c r="F5" s="33">
        <f>G5+H5+I5</f>
        <v>13423</v>
      </c>
      <c r="G5" s="73">
        <v>0</v>
      </c>
      <c r="H5" s="73">
        <v>0</v>
      </c>
      <c r="I5" s="128">
        <v>13423</v>
      </c>
      <c r="J5" s="129">
        <v>1</v>
      </c>
      <c r="K5" s="129"/>
      <c r="L5" s="136"/>
      <c r="M5" s="126">
        <f>SUM(J5:L5)</f>
        <v>1</v>
      </c>
      <c r="N5" s="160">
        <f>IF(I5="NA", "NA", IF(I5=F5,1,0))</f>
        <v>1</v>
      </c>
    </row>
    <row r="6" spans="1:14" ht="30.75" hidden="1" thickBot="1" x14ac:dyDescent="0.3">
      <c r="A6" s="152" t="s">
        <v>176</v>
      </c>
      <c r="B6" s="86" t="s">
        <v>177</v>
      </c>
      <c r="C6" s="86" t="s">
        <v>175</v>
      </c>
      <c r="D6" s="86" t="s">
        <v>3</v>
      </c>
      <c r="E6" s="153"/>
      <c r="F6" s="58">
        <f>G6+H6+I6</f>
        <v>20822</v>
      </c>
      <c r="G6" s="125">
        <v>0</v>
      </c>
      <c r="H6" s="125">
        <v>0</v>
      </c>
      <c r="I6" s="58">
        <v>20822</v>
      </c>
      <c r="J6" s="139">
        <v>1</v>
      </c>
      <c r="K6" s="139"/>
      <c r="L6" s="140"/>
      <c r="M6" s="126">
        <f t="shared" ref="M6:M28" si="0">SUM(J6:L6)</f>
        <v>1</v>
      </c>
      <c r="N6" s="160">
        <f t="shared" ref="N6:N28" si="1">IF(I6="NA", "NA", IF(I6=F6,1,0))</f>
        <v>1</v>
      </c>
    </row>
    <row r="7" spans="1:14" ht="30" hidden="1" x14ac:dyDescent="0.25">
      <c r="A7" s="150" t="s">
        <v>178</v>
      </c>
      <c r="B7" s="151" t="s">
        <v>179</v>
      </c>
      <c r="C7" s="151" t="s">
        <v>180</v>
      </c>
      <c r="D7" s="151" t="s">
        <v>29</v>
      </c>
      <c r="E7" s="127" t="s">
        <v>181</v>
      </c>
      <c r="F7" s="130">
        <v>29971</v>
      </c>
      <c r="G7" s="73">
        <v>0</v>
      </c>
      <c r="H7" s="73">
        <v>0</v>
      </c>
      <c r="I7" s="130">
        <v>29971</v>
      </c>
      <c r="J7" s="129"/>
      <c r="K7" s="129">
        <v>1</v>
      </c>
      <c r="L7" s="136"/>
      <c r="M7" s="126">
        <f t="shared" si="0"/>
        <v>1</v>
      </c>
      <c r="N7" s="160">
        <f t="shared" si="1"/>
        <v>1</v>
      </c>
    </row>
    <row r="8" spans="1:14" ht="30" x14ac:dyDescent="0.25">
      <c r="A8" s="141" t="s">
        <v>182</v>
      </c>
      <c r="B8" s="142" t="s">
        <v>183</v>
      </c>
      <c r="C8" s="142" t="s">
        <v>184</v>
      </c>
      <c r="D8" s="142" t="s">
        <v>163</v>
      </c>
      <c r="E8" s="127" t="s">
        <v>185</v>
      </c>
      <c r="F8" s="130">
        <v>64523.048009999999</v>
      </c>
      <c r="G8" s="130">
        <v>47307</v>
      </c>
      <c r="H8" s="73">
        <v>0</v>
      </c>
      <c r="I8" s="130">
        <v>17216</v>
      </c>
      <c r="J8" s="129"/>
      <c r="K8" s="129">
        <v>1</v>
      </c>
      <c r="L8" s="136">
        <v>1</v>
      </c>
      <c r="M8" s="126">
        <f t="shared" si="0"/>
        <v>2</v>
      </c>
      <c r="N8" s="160">
        <f t="shared" si="1"/>
        <v>0</v>
      </c>
    </row>
    <row r="9" spans="1:14" hidden="1" x14ac:dyDescent="0.25">
      <c r="A9" s="141" t="s">
        <v>186</v>
      </c>
      <c r="B9" s="142" t="s">
        <v>130</v>
      </c>
      <c r="C9" s="142" t="s">
        <v>187</v>
      </c>
      <c r="D9" s="142" t="s">
        <v>3</v>
      </c>
      <c r="E9" s="127" t="s">
        <v>188</v>
      </c>
      <c r="F9" s="130">
        <v>21492</v>
      </c>
      <c r="G9" s="73">
        <v>0</v>
      </c>
      <c r="H9" s="73">
        <v>0</v>
      </c>
      <c r="I9" s="130">
        <v>21492</v>
      </c>
      <c r="J9" s="129"/>
      <c r="K9" s="129">
        <v>1</v>
      </c>
      <c r="L9" s="136"/>
      <c r="M9" s="126">
        <f t="shared" si="0"/>
        <v>1</v>
      </c>
      <c r="N9" s="160">
        <f t="shared" si="1"/>
        <v>1</v>
      </c>
    </row>
    <row r="10" spans="1:14" ht="45" x14ac:dyDescent="0.25">
      <c r="A10" s="143" t="s">
        <v>189</v>
      </c>
      <c r="B10" s="144" t="s">
        <v>190</v>
      </c>
      <c r="C10" s="144" t="s">
        <v>191</v>
      </c>
      <c r="D10" s="144" t="s">
        <v>192</v>
      </c>
      <c r="E10" s="127" t="s">
        <v>193</v>
      </c>
      <c r="F10" s="147">
        <v>137000</v>
      </c>
      <c r="G10" s="73">
        <v>0</v>
      </c>
      <c r="H10" s="131">
        <v>120000</v>
      </c>
      <c r="I10" s="131">
        <v>17000</v>
      </c>
      <c r="J10" s="129"/>
      <c r="K10" s="129">
        <v>1</v>
      </c>
      <c r="L10" s="136"/>
      <c r="M10" s="126">
        <f t="shared" si="0"/>
        <v>1</v>
      </c>
      <c r="N10" s="160">
        <f t="shared" si="1"/>
        <v>0</v>
      </c>
    </row>
    <row r="11" spans="1:14" hidden="1" x14ac:dyDescent="0.25">
      <c r="A11" s="143" t="s">
        <v>194</v>
      </c>
      <c r="B11" s="144" t="s">
        <v>179</v>
      </c>
      <c r="C11" s="144" t="s">
        <v>195</v>
      </c>
      <c r="D11" s="144" t="s">
        <v>3</v>
      </c>
      <c r="E11" s="127" t="s">
        <v>196</v>
      </c>
      <c r="F11" s="147">
        <v>3862</v>
      </c>
      <c r="G11" s="73">
        <v>0</v>
      </c>
      <c r="H11" s="73">
        <v>0</v>
      </c>
      <c r="I11" s="131">
        <v>3862</v>
      </c>
      <c r="J11" s="129"/>
      <c r="K11" s="129">
        <v>1</v>
      </c>
      <c r="L11" s="136"/>
      <c r="M11" s="126">
        <f t="shared" si="0"/>
        <v>1</v>
      </c>
      <c r="N11" s="160">
        <f t="shared" si="1"/>
        <v>1</v>
      </c>
    </row>
    <row r="12" spans="1:14" hidden="1" x14ac:dyDescent="0.25">
      <c r="A12" s="143" t="s">
        <v>197</v>
      </c>
      <c r="B12" s="144" t="s">
        <v>174</v>
      </c>
      <c r="C12" s="144" t="s">
        <v>195</v>
      </c>
      <c r="D12" s="144" t="s">
        <v>3</v>
      </c>
      <c r="E12" s="127" t="s">
        <v>198</v>
      </c>
      <c r="F12" s="147">
        <v>3946</v>
      </c>
      <c r="G12" s="73">
        <v>0</v>
      </c>
      <c r="H12" s="73">
        <v>0</v>
      </c>
      <c r="I12" s="131">
        <v>3946</v>
      </c>
      <c r="J12" s="129"/>
      <c r="K12" s="129">
        <v>1</v>
      </c>
      <c r="L12" s="136"/>
      <c r="M12" s="126">
        <f t="shared" si="0"/>
        <v>1</v>
      </c>
      <c r="N12" s="160">
        <f t="shared" si="1"/>
        <v>1</v>
      </c>
    </row>
    <row r="13" spans="1:14" hidden="1" x14ac:dyDescent="0.25">
      <c r="A13" s="143" t="s">
        <v>199</v>
      </c>
      <c r="B13" s="144" t="s">
        <v>200</v>
      </c>
      <c r="C13" s="144" t="s">
        <v>195</v>
      </c>
      <c r="D13" s="144" t="s">
        <v>3</v>
      </c>
      <c r="E13" s="127" t="s">
        <v>201</v>
      </c>
      <c r="F13" s="147">
        <v>9177</v>
      </c>
      <c r="G13" s="73">
        <v>0</v>
      </c>
      <c r="H13" s="73">
        <v>0</v>
      </c>
      <c r="I13" s="131">
        <v>9177</v>
      </c>
      <c r="J13" s="129"/>
      <c r="K13" s="129">
        <v>1</v>
      </c>
      <c r="L13" s="136"/>
      <c r="M13" s="126">
        <f t="shared" si="0"/>
        <v>1</v>
      </c>
      <c r="N13" s="160">
        <f t="shared" si="1"/>
        <v>1</v>
      </c>
    </row>
    <row r="14" spans="1:14" hidden="1" x14ac:dyDescent="0.25">
      <c r="A14" s="143" t="s">
        <v>202</v>
      </c>
      <c r="B14" s="144" t="s">
        <v>203</v>
      </c>
      <c r="C14" s="144" t="s">
        <v>195</v>
      </c>
      <c r="D14" s="144" t="s">
        <v>3</v>
      </c>
      <c r="E14" s="127" t="s">
        <v>204</v>
      </c>
      <c r="F14" s="147">
        <v>6459</v>
      </c>
      <c r="G14" s="73">
        <v>0</v>
      </c>
      <c r="H14" s="73">
        <v>0</v>
      </c>
      <c r="I14" s="131">
        <v>6459</v>
      </c>
      <c r="J14" s="129"/>
      <c r="K14" s="129">
        <v>1</v>
      </c>
      <c r="L14" s="136"/>
      <c r="M14" s="126">
        <f t="shared" si="0"/>
        <v>1</v>
      </c>
      <c r="N14" s="160">
        <f t="shared" si="1"/>
        <v>1</v>
      </c>
    </row>
    <row r="15" spans="1:14" ht="45" hidden="1" x14ac:dyDescent="0.25">
      <c r="A15" s="141" t="s">
        <v>205</v>
      </c>
      <c r="B15" s="142" t="s">
        <v>130</v>
      </c>
      <c r="C15" s="142" t="s">
        <v>175</v>
      </c>
      <c r="D15" s="142" t="s">
        <v>3</v>
      </c>
      <c r="E15" s="127" t="s">
        <v>206</v>
      </c>
      <c r="F15" s="130">
        <v>19615</v>
      </c>
      <c r="G15" s="73">
        <v>0</v>
      </c>
      <c r="H15" s="73">
        <v>0</v>
      </c>
      <c r="I15" s="130">
        <v>19615</v>
      </c>
      <c r="J15" s="129"/>
      <c r="K15" s="129">
        <v>1</v>
      </c>
      <c r="L15" s="136"/>
      <c r="M15" s="126">
        <f t="shared" si="0"/>
        <v>1</v>
      </c>
      <c r="N15" s="160">
        <f t="shared" si="1"/>
        <v>1</v>
      </c>
    </row>
    <row r="16" spans="1:14" ht="45" hidden="1" x14ac:dyDescent="0.25">
      <c r="A16" s="141" t="s">
        <v>207</v>
      </c>
      <c r="B16" s="142" t="s">
        <v>208</v>
      </c>
      <c r="C16" s="142" t="s">
        <v>175</v>
      </c>
      <c r="D16" s="142" t="s">
        <v>3</v>
      </c>
      <c r="E16" s="127" t="s">
        <v>209</v>
      </c>
      <c r="F16" s="130">
        <v>29440</v>
      </c>
      <c r="G16" s="73">
        <v>0</v>
      </c>
      <c r="H16" s="73">
        <v>0</v>
      </c>
      <c r="I16" s="130">
        <v>29440</v>
      </c>
      <c r="J16" s="129"/>
      <c r="K16" s="129">
        <v>1</v>
      </c>
      <c r="L16" s="136"/>
      <c r="M16" s="126">
        <f t="shared" si="0"/>
        <v>1</v>
      </c>
      <c r="N16" s="160">
        <f t="shared" si="1"/>
        <v>1</v>
      </c>
    </row>
    <row r="17" spans="1:14" ht="45" hidden="1" x14ac:dyDescent="0.25">
      <c r="A17" s="141" t="s">
        <v>210</v>
      </c>
      <c r="B17" s="142" t="s">
        <v>200</v>
      </c>
      <c r="C17" s="142" t="s">
        <v>175</v>
      </c>
      <c r="D17" s="142" t="s">
        <v>3</v>
      </c>
      <c r="E17" s="127" t="s">
        <v>211</v>
      </c>
      <c r="F17" s="130">
        <v>29811</v>
      </c>
      <c r="G17" s="73">
        <v>0</v>
      </c>
      <c r="H17" s="73">
        <v>0</v>
      </c>
      <c r="I17" s="130">
        <v>29811</v>
      </c>
      <c r="J17" s="129"/>
      <c r="K17" s="129">
        <v>1</v>
      </c>
      <c r="L17" s="136"/>
      <c r="M17" s="126">
        <f t="shared" si="0"/>
        <v>1</v>
      </c>
      <c r="N17" s="160">
        <f t="shared" si="1"/>
        <v>1</v>
      </c>
    </row>
    <row r="18" spans="1:14" hidden="1" x14ac:dyDescent="0.25">
      <c r="A18" s="143" t="s">
        <v>212</v>
      </c>
      <c r="B18" s="144" t="s">
        <v>174</v>
      </c>
      <c r="C18" s="144" t="s">
        <v>213</v>
      </c>
      <c r="D18" s="144" t="s">
        <v>3</v>
      </c>
      <c r="E18" s="127" t="s">
        <v>214</v>
      </c>
      <c r="F18" s="147">
        <v>119609</v>
      </c>
      <c r="G18" s="73">
        <v>0</v>
      </c>
      <c r="H18" s="73">
        <v>0</v>
      </c>
      <c r="I18" s="131">
        <v>119609</v>
      </c>
      <c r="J18" s="129"/>
      <c r="K18" s="129">
        <v>1</v>
      </c>
      <c r="L18" s="136">
        <v>1</v>
      </c>
      <c r="M18" s="126">
        <f t="shared" si="0"/>
        <v>2</v>
      </c>
      <c r="N18" s="160">
        <f t="shared" si="1"/>
        <v>1</v>
      </c>
    </row>
    <row r="19" spans="1:14" ht="45" x14ac:dyDescent="0.25">
      <c r="A19" s="141" t="s">
        <v>215</v>
      </c>
      <c r="B19" s="142" t="s">
        <v>216</v>
      </c>
      <c r="C19" s="142" t="s">
        <v>217</v>
      </c>
      <c r="D19" s="142" t="s">
        <v>29</v>
      </c>
      <c r="E19" s="127" t="s">
        <v>218</v>
      </c>
      <c r="F19" s="130">
        <v>459642</v>
      </c>
      <c r="G19" s="73">
        <v>0</v>
      </c>
      <c r="H19" s="130">
        <v>200000</v>
      </c>
      <c r="I19" s="130">
        <v>259642</v>
      </c>
      <c r="J19" s="129"/>
      <c r="K19" s="129">
        <v>1</v>
      </c>
      <c r="L19" s="136">
        <v>1</v>
      </c>
      <c r="M19" s="126">
        <f t="shared" si="0"/>
        <v>2</v>
      </c>
      <c r="N19" s="160">
        <f t="shared" si="1"/>
        <v>0</v>
      </c>
    </row>
    <row r="20" spans="1:14" ht="60" x14ac:dyDescent="0.25">
      <c r="A20" s="143" t="s">
        <v>219</v>
      </c>
      <c r="B20" s="144" t="s">
        <v>190</v>
      </c>
      <c r="C20" s="144" t="s">
        <v>175</v>
      </c>
      <c r="D20" s="144" t="s">
        <v>29</v>
      </c>
      <c r="E20" s="127" t="s">
        <v>220</v>
      </c>
      <c r="F20" s="147">
        <v>228600</v>
      </c>
      <c r="G20" s="73">
        <v>0</v>
      </c>
      <c r="H20" s="131">
        <v>180000</v>
      </c>
      <c r="I20" s="131">
        <v>48600</v>
      </c>
      <c r="J20" s="129"/>
      <c r="K20" s="129">
        <v>1</v>
      </c>
      <c r="L20" s="136">
        <v>1</v>
      </c>
      <c r="M20" s="126">
        <f t="shared" si="0"/>
        <v>2</v>
      </c>
      <c r="N20" s="160">
        <f t="shared" si="1"/>
        <v>0</v>
      </c>
    </row>
    <row r="21" spans="1:14" ht="30" x14ac:dyDescent="0.25">
      <c r="A21" s="143" t="s">
        <v>221</v>
      </c>
      <c r="B21" s="144" t="s">
        <v>190</v>
      </c>
      <c r="C21" s="144" t="s">
        <v>175</v>
      </c>
      <c r="D21" s="144" t="s">
        <v>29</v>
      </c>
      <c r="E21" s="132" t="s">
        <v>222</v>
      </c>
      <c r="F21" s="147">
        <v>378447</v>
      </c>
      <c r="G21" s="73">
        <v>0</v>
      </c>
      <c r="H21" s="131">
        <v>240887</v>
      </c>
      <c r="I21" s="131">
        <v>137560</v>
      </c>
      <c r="J21" s="129"/>
      <c r="K21" s="129">
        <v>1</v>
      </c>
      <c r="L21" s="136"/>
      <c r="M21" s="126">
        <f t="shared" si="0"/>
        <v>1</v>
      </c>
      <c r="N21" s="160">
        <f t="shared" si="1"/>
        <v>0</v>
      </c>
    </row>
    <row r="22" spans="1:14" ht="15.75" thickBot="1" x14ac:dyDescent="0.3">
      <c r="A22" s="156" t="s">
        <v>223</v>
      </c>
      <c r="B22" s="157" t="s">
        <v>224</v>
      </c>
      <c r="C22" s="157" t="s">
        <v>225</v>
      </c>
      <c r="D22" s="157" t="s">
        <v>29</v>
      </c>
      <c r="E22" s="158" t="s">
        <v>226</v>
      </c>
      <c r="F22" s="159">
        <v>1600000</v>
      </c>
      <c r="G22" s="125">
        <v>0</v>
      </c>
      <c r="H22" s="159">
        <v>1400000</v>
      </c>
      <c r="I22" s="159">
        <v>200000</v>
      </c>
      <c r="J22" s="139"/>
      <c r="K22" s="139">
        <v>1</v>
      </c>
      <c r="L22" s="140">
        <v>1</v>
      </c>
      <c r="M22" s="126">
        <f t="shared" si="0"/>
        <v>2</v>
      </c>
      <c r="N22" s="160">
        <f t="shared" si="1"/>
        <v>0</v>
      </c>
    </row>
    <row r="23" spans="1:14" ht="45" x14ac:dyDescent="0.25">
      <c r="A23" s="154" t="s">
        <v>182</v>
      </c>
      <c r="B23" s="155" t="s">
        <v>183</v>
      </c>
      <c r="C23" s="155" t="s">
        <v>184</v>
      </c>
      <c r="D23" s="155" t="s">
        <v>163</v>
      </c>
      <c r="E23" s="133" t="s">
        <v>227</v>
      </c>
      <c r="F23" s="134">
        <v>64523</v>
      </c>
      <c r="G23" s="134">
        <v>47307.235220000002</v>
      </c>
      <c r="H23" s="73">
        <v>0</v>
      </c>
      <c r="I23" s="134">
        <v>17215.764780000001</v>
      </c>
      <c r="J23" s="129"/>
      <c r="K23" s="129">
        <v>1</v>
      </c>
      <c r="L23" s="136">
        <v>1</v>
      </c>
      <c r="M23" s="126">
        <f t="shared" si="0"/>
        <v>2</v>
      </c>
      <c r="N23" s="160">
        <f t="shared" si="1"/>
        <v>0</v>
      </c>
    </row>
    <row r="24" spans="1:14" hidden="1" x14ac:dyDescent="0.25">
      <c r="A24" s="145" t="s">
        <v>212</v>
      </c>
      <c r="B24" s="146" t="s">
        <v>174</v>
      </c>
      <c r="C24" s="146" t="s">
        <v>213</v>
      </c>
      <c r="D24" s="146" t="s">
        <v>3</v>
      </c>
      <c r="E24" s="133" t="s">
        <v>214</v>
      </c>
      <c r="F24" s="135">
        <v>119609</v>
      </c>
      <c r="G24" s="73">
        <v>0</v>
      </c>
      <c r="H24" s="73">
        <v>0</v>
      </c>
      <c r="I24" s="135">
        <v>119609</v>
      </c>
      <c r="J24" s="129"/>
      <c r="K24" s="129">
        <v>1</v>
      </c>
      <c r="L24" s="136">
        <v>1</v>
      </c>
      <c r="M24" s="126">
        <f t="shared" si="0"/>
        <v>2</v>
      </c>
      <c r="N24" s="160">
        <f t="shared" si="1"/>
        <v>1</v>
      </c>
    </row>
    <row r="25" spans="1:14" hidden="1" x14ac:dyDescent="0.25">
      <c r="A25" s="145" t="s">
        <v>228</v>
      </c>
      <c r="B25" s="146" t="s">
        <v>179</v>
      </c>
      <c r="C25" s="146" t="s">
        <v>229</v>
      </c>
      <c r="D25" s="146" t="s">
        <v>29</v>
      </c>
      <c r="E25" s="133" t="s">
        <v>230</v>
      </c>
      <c r="F25" s="134">
        <v>21000</v>
      </c>
      <c r="G25" s="73">
        <v>0</v>
      </c>
      <c r="H25" s="73">
        <v>0</v>
      </c>
      <c r="I25" s="134">
        <v>21000</v>
      </c>
      <c r="J25" s="129"/>
      <c r="K25" s="129"/>
      <c r="L25" s="136">
        <v>1</v>
      </c>
      <c r="M25" s="126">
        <f t="shared" si="0"/>
        <v>1</v>
      </c>
      <c r="N25" s="160">
        <f t="shared" si="1"/>
        <v>1</v>
      </c>
    </row>
    <row r="26" spans="1:14" ht="45" x14ac:dyDescent="0.25">
      <c r="A26" s="145" t="s">
        <v>231</v>
      </c>
      <c r="B26" s="146" t="s">
        <v>232</v>
      </c>
      <c r="C26" s="146" t="s">
        <v>233</v>
      </c>
      <c r="D26" s="146" t="s">
        <v>29</v>
      </c>
      <c r="E26" s="133" t="s">
        <v>234</v>
      </c>
      <c r="F26" s="135">
        <v>200000</v>
      </c>
      <c r="G26" s="73">
        <v>0</v>
      </c>
      <c r="H26" s="135">
        <v>180000</v>
      </c>
      <c r="I26" s="134">
        <v>20000</v>
      </c>
      <c r="J26" s="129"/>
      <c r="K26" s="129">
        <v>1</v>
      </c>
      <c r="L26" s="136">
        <v>1</v>
      </c>
      <c r="M26" s="126">
        <f t="shared" si="0"/>
        <v>2</v>
      </c>
      <c r="N26" s="160">
        <f t="shared" si="1"/>
        <v>0</v>
      </c>
    </row>
    <row r="27" spans="1:14" ht="45" x14ac:dyDescent="0.25">
      <c r="A27" s="145" t="s">
        <v>215</v>
      </c>
      <c r="B27" s="146" t="s">
        <v>216</v>
      </c>
      <c r="C27" s="146" t="s">
        <v>235</v>
      </c>
      <c r="D27" s="146" t="s">
        <v>29</v>
      </c>
      <c r="E27" s="133" t="s">
        <v>218</v>
      </c>
      <c r="F27" s="134">
        <v>459642</v>
      </c>
      <c r="G27" s="73">
        <v>0</v>
      </c>
      <c r="H27" s="134">
        <v>200000</v>
      </c>
      <c r="I27" s="134">
        <v>259642</v>
      </c>
      <c r="J27" s="129"/>
      <c r="K27" s="129">
        <v>1</v>
      </c>
      <c r="L27" s="136">
        <v>1</v>
      </c>
      <c r="M27" s="126">
        <f t="shared" si="0"/>
        <v>2</v>
      </c>
      <c r="N27" s="160">
        <f t="shared" si="1"/>
        <v>0</v>
      </c>
    </row>
    <row r="28" spans="1:14" ht="15.75" thickBot="1" x14ac:dyDescent="0.3">
      <c r="A28" s="145" t="s">
        <v>223</v>
      </c>
      <c r="B28" s="146" t="s">
        <v>224</v>
      </c>
      <c r="C28" s="146" t="s">
        <v>236</v>
      </c>
      <c r="D28" s="146" t="s">
        <v>29</v>
      </c>
      <c r="E28" s="137" t="s">
        <v>237</v>
      </c>
      <c r="F28" s="138">
        <v>1600000</v>
      </c>
      <c r="G28" s="125">
        <v>0</v>
      </c>
      <c r="H28" s="138">
        <v>1400000</v>
      </c>
      <c r="I28" s="138">
        <v>200000</v>
      </c>
      <c r="J28" s="139"/>
      <c r="K28" s="139">
        <v>1</v>
      </c>
      <c r="L28" s="140">
        <v>1</v>
      </c>
      <c r="M28" s="126">
        <f t="shared" si="0"/>
        <v>2</v>
      </c>
      <c r="N28" s="160">
        <f t="shared" si="1"/>
        <v>0</v>
      </c>
    </row>
  </sheetData>
  <autoFilter ref="A1:N28">
    <filterColumn colId="4" showButton="0"/>
    <filterColumn colId="5" showButton="0"/>
    <filterColumn colId="6" showButton="0"/>
    <filterColumn colId="7" showButton="0"/>
    <filterColumn colId="13">
      <filters blank="1">
        <filter val="0"/>
        <filter val="100% NSDP"/>
      </filters>
    </filterColumn>
  </autoFilter>
  <mergeCells count="9">
    <mergeCell ref="A1:A4"/>
    <mergeCell ref="B1:B4"/>
    <mergeCell ref="C1:C4"/>
    <mergeCell ref="D1:D4"/>
    <mergeCell ref="E1:I1"/>
    <mergeCell ref="E2:E4"/>
    <mergeCell ref="F2:I2"/>
    <mergeCell ref="F3:F4"/>
    <mergeCell ref="G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 Tho</vt:lpstr>
      <vt:lpstr>Dong Thap</vt:lpstr>
      <vt:lpstr>Phu Yen</vt:lpstr>
      <vt:lpstr>Soc Trang</vt:lpstr>
      <vt:lpstr>Tra Vinh</vt:lpstr>
    </vt:vector>
  </TitlesOfParts>
  <Company>MIT Political Science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Trinh</dc:creator>
  <cp:lastModifiedBy>Minh Trinh</cp:lastModifiedBy>
  <dcterms:created xsi:type="dcterms:W3CDTF">2021-01-04T04:40:12Z</dcterms:created>
  <dcterms:modified xsi:type="dcterms:W3CDTF">2021-02-16T00:32:04Z</dcterms:modified>
</cp:coreProperties>
</file>