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1640"/>
  </bookViews>
  <sheets>
    <sheet name="Sheet1" sheetId="1" r:id="rId1"/>
  </sheets>
  <externalReferences>
    <externalReference r:id="rId2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1"/>
  <c r="V11"/>
  <c r="U11"/>
  <c r="P10"/>
  <c r="R10"/>
  <c r="M10"/>
  <c r="C10"/>
  <c r="F10"/>
  <c r="E10"/>
  <c r="D10"/>
  <c r="U67"/>
  <c r="V33" l="1"/>
  <c r="V32"/>
  <c r="V29"/>
  <c r="N11"/>
  <c r="O11"/>
  <c r="S11"/>
  <c r="T11"/>
  <c r="X11"/>
  <c r="Y11"/>
  <c r="AA11"/>
  <c r="G11"/>
  <c r="H11"/>
  <c r="I11"/>
  <c r="J11"/>
  <c r="P66" l="1"/>
  <c r="W65"/>
  <c r="P65"/>
  <c r="P64"/>
  <c r="P63"/>
  <c r="P62"/>
  <c r="P61"/>
  <c r="W60"/>
  <c r="P60"/>
  <c r="W59"/>
  <c r="P59"/>
  <c r="W58"/>
  <c r="P58"/>
  <c r="W57"/>
  <c r="P57"/>
  <c r="U57" s="1"/>
  <c r="P53"/>
  <c r="W55"/>
  <c r="P55"/>
  <c r="W54"/>
  <c r="P54"/>
  <c r="W52"/>
  <c r="P52"/>
  <c r="W51"/>
  <c r="P51"/>
  <c r="W50"/>
  <c r="P50"/>
  <c r="U50" s="1"/>
  <c r="W49"/>
  <c r="P49"/>
  <c r="W48"/>
  <c r="P48"/>
  <c r="P47"/>
  <c r="W47"/>
  <c r="W46"/>
  <c r="P46"/>
  <c r="W45"/>
  <c r="P45"/>
  <c r="P44"/>
  <c r="P43"/>
  <c r="P42"/>
  <c r="P41"/>
  <c r="W40"/>
  <c r="P40"/>
  <c r="P39"/>
  <c r="W38"/>
  <c r="P38"/>
  <c r="W37"/>
  <c r="V37"/>
  <c r="P37"/>
  <c r="W36"/>
  <c r="P36"/>
  <c r="W35"/>
  <c r="P35"/>
  <c r="W34"/>
  <c r="P34"/>
  <c r="P33"/>
  <c r="W33"/>
  <c r="W32"/>
  <c r="P32"/>
  <c r="W31"/>
  <c r="P31"/>
  <c r="W30"/>
  <c r="P30"/>
  <c r="W29"/>
  <c r="P29"/>
  <c r="W28"/>
  <c r="P28"/>
  <c r="P27"/>
  <c r="W27"/>
  <c r="W26"/>
  <c r="P26"/>
  <c r="W25"/>
  <c r="P25"/>
  <c r="W24"/>
  <c r="P24"/>
  <c r="P23"/>
  <c r="W23"/>
  <c r="W22"/>
  <c r="P22"/>
  <c r="P21"/>
  <c r="W21"/>
  <c r="W20"/>
  <c r="P20"/>
  <c r="V20"/>
  <c r="W19"/>
  <c r="P19"/>
  <c r="U19" s="1"/>
  <c r="W18"/>
  <c r="P18"/>
  <c r="W17"/>
  <c r="P17"/>
  <c r="W16"/>
  <c r="P16"/>
  <c r="W15"/>
  <c r="P15"/>
  <c r="W14"/>
  <c r="P14"/>
  <c r="Q11"/>
  <c r="Q10" s="1"/>
  <c r="T10"/>
  <c r="S10"/>
  <c r="N10"/>
  <c r="J10"/>
  <c r="I10"/>
  <c r="H10"/>
  <c r="G10"/>
  <c r="A3"/>
  <c r="U59" l="1"/>
  <c r="U52"/>
  <c r="U51"/>
  <c r="U48"/>
  <c r="U46"/>
  <c r="U36"/>
  <c r="U28"/>
  <c r="U35"/>
  <c r="U24"/>
  <c r="U16"/>
  <c r="U21"/>
  <c r="U15"/>
  <c r="U29"/>
  <c r="V30"/>
  <c r="V31"/>
  <c r="U32"/>
  <c r="U37"/>
  <c r="U38"/>
  <c r="U49"/>
  <c r="U58"/>
  <c r="U66"/>
  <c r="U54"/>
  <c r="U55"/>
  <c r="U61"/>
  <c r="U62"/>
  <c r="U63"/>
  <c r="U64"/>
  <c r="U65"/>
  <c r="U69"/>
  <c r="U34"/>
  <c r="U14"/>
  <c r="U30"/>
  <c r="U42"/>
  <c r="U23"/>
  <c r="U47"/>
  <c r="U17"/>
  <c r="W44"/>
  <c r="U60"/>
  <c r="Z11"/>
  <c r="V23"/>
  <c r="O10"/>
  <c r="Y10" s="1"/>
  <c r="V22"/>
  <c r="U25"/>
  <c r="V26"/>
  <c r="V27"/>
  <c r="U56"/>
  <c r="V18"/>
  <c r="U20"/>
  <c r="W53"/>
  <c r="P56"/>
  <c r="Y69"/>
  <c r="U33"/>
  <c r="U44"/>
  <c r="U31"/>
  <c r="W56"/>
  <c r="U40"/>
  <c r="U27"/>
  <c r="U43"/>
  <c r="U18" l="1"/>
  <c r="U45"/>
  <c r="U22"/>
  <c r="U26"/>
  <c r="U53"/>
  <c r="W13"/>
  <c r="V13"/>
  <c r="Z10" l="1"/>
  <c r="W10"/>
  <c r="V10"/>
  <c r="U13" l="1"/>
  <c r="U10"/>
</calcChain>
</file>

<file path=xl/comments1.xml><?xml version="1.0" encoding="utf-8"?>
<comments xmlns="http://schemas.openxmlformats.org/spreadsheetml/2006/main">
  <authors>
    <author>HP</author>
    <author>stc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 : 1.537.886 trđ</t>
        </r>
      </text>
    </comment>
    <comment ref="D10" authorId="1">
      <text>
        <r>
          <rPr>
            <b/>
            <sz val="9"/>
            <color indexed="81"/>
            <rFont val="Tahoma"/>
          </rPr>
          <t>stc:</t>
        </r>
        <r>
          <rPr>
            <sz val="9"/>
            <color indexed="81"/>
            <rFont val="Tahoma"/>
          </rPr>
          <t xml:space="preserve">
bao gồm chi CTMTQG và một số nhiệm vụ, mục tiêu khác : 2.568 trđ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khác: 1.384.121 trđ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quốc gia: 151.197trđ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khác: 336.059 trđ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khác: 140.104trđ
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khác: 192.130 trđ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Bao gồm chi CTMTQG và một số nhiệm vụ, mục tiêu khác: 3.825trđ</t>
        </r>
      </text>
    </comment>
    <comment ref="E11" authorId="1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=995.477+3.702 =999.179 (Chi TX trong CĐNS) + 671 trđ (Chi BS có mục tiêu)=999.850 trđ, khớp với DT giao đầu năm.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Khớp với DT CTMTQG cấp tỉnh</t>
        </r>
      </text>
    </comment>
    <comment ref="T11" authorId="1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CN chi TX 50.661 + ĐT 385.463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stc:</t>
        </r>
        <r>
          <rPr>
            <sz val="9"/>
            <color indexed="81"/>
            <rFont val="Tahoma"/>
            <family val="2"/>
          </rPr>
          <t xml:space="preserve">
Cty phát triển hạ tầng</t>
        </r>
      </text>
    </comment>
  </commentList>
</comments>
</file>

<file path=xl/sharedStrings.xml><?xml version="1.0" encoding="utf-8"?>
<sst xmlns="http://schemas.openxmlformats.org/spreadsheetml/2006/main" count="109" uniqueCount="96">
  <si>
    <t>Đơn vị: Triệu đồng</t>
  </si>
  <si>
    <t>I</t>
  </si>
  <si>
    <t>II</t>
  </si>
  <si>
    <t>III</t>
  </si>
  <si>
    <t>IV</t>
  </si>
  <si>
    <t>V</t>
  </si>
  <si>
    <t>VI</t>
  </si>
  <si>
    <t>TỔNG SỐ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</si>
  <si>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</si>
  <si>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</si>
  <si>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</si>
  <si>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</si>
  <si>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CHI CHUYỂN NGUỒN SANG NGÂN SÁCH NĂM SAU</t>
  </si>
  <si>
    <t>CÁC CƠ QUAN, TỔ CHỨC</t>
  </si>
  <si>
    <t>VII</t>
  </si>
  <si>
    <t>Biểu mẫu số 66/CK-NSNN</t>
  </si>
  <si>
    <t>QUYẾT TOÁN CHI NGÂN SÁCH CẤP TỈNH CHO TỪNG CƠ QUAN, TỔ CHỨC THEO LĨNH VỰC NĂM 2017</t>
  </si>
  <si>
    <t>TT</t>
  </si>
  <si>
    <t>Tên đơn vị</t>
  </si>
  <si>
    <t>Dự toán</t>
  </si>
  <si>
    <t>Quyết toán</t>
  </si>
  <si>
    <t>So sánh (%)</t>
  </si>
  <si>
    <t>Tổng số</t>
  </si>
  <si>
    <r>
      <t xml:space="preserve">Chi đầu tư phát triển </t>
    </r>
    <r>
      <rPr>
        <i/>
        <sz val="9"/>
        <rFont val="Times New Roman"/>
        <family val="1"/>
      </rPr>
      <t>(Không kể chương trình MTQG)</t>
    </r>
  </si>
  <si>
    <t>Chi thường xuyên</t>
  </si>
  <si>
    <t>Chi chương trình MTQG</t>
  </si>
  <si>
    <t>Chi trả nợ lãi do chính quyền địa phương vay</t>
  </si>
  <si>
    <t>Chi bổ sung quỹ dự trữ tài chính</t>
  </si>
  <si>
    <t>Chi dự phòng ngân sách</t>
  </si>
  <si>
    <t>Chi bổ sung có mục tiêu cho ngân sách cấp dưới</t>
  </si>
  <si>
    <r>
      <t xml:space="preserve">Chi thường xuyên </t>
    </r>
    <r>
      <rPr>
        <i/>
        <sz val="9"/>
        <rFont val="Times New Roman"/>
        <family val="1"/>
      </rPr>
      <t>(Không kể chương trình MTQG)</t>
    </r>
  </si>
  <si>
    <t>Chi chuyển nguồn sang ngân sách năm sau</t>
  </si>
  <si>
    <t>Chi đầu tư phát triển</t>
  </si>
  <si>
    <t xml:space="preserve">Chi trả nợ lãi do chính quyền địa phương vay </t>
  </si>
  <si>
    <t>Chi Chương trình MTQG</t>
  </si>
  <si>
    <t>A</t>
  </si>
  <si>
    <t>B</t>
  </si>
  <si>
    <t>Sở Tài chính</t>
  </si>
  <si>
    <t>Sở Tư pháp</t>
  </si>
  <si>
    <t>Sở Xây dựng</t>
  </si>
  <si>
    <t>Sở Y tế</t>
  </si>
  <si>
    <t>Hội chữ thập đỏ</t>
  </si>
  <si>
    <t>Hội Đông y</t>
  </si>
  <si>
    <t>Liên minh các HTX</t>
  </si>
  <si>
    <t>Hội Nhà báo</t>
  </si>
  <si>
    <t>Hội Luật gia</t>
  </si>
  <si>
    <t xml:space="preserve">CHI BỔ SUNG CÓ MỤC TIÊU CHO NGÂN SÁCH CẤP DƯỚI </t>
  </si>
  <si>
    <t>UBND TỈNH CAO BẰNG</t>
  </si>
  <si>
    <t>(Kèm theo Quyết định số            /QĐ-UBND ngày         tháng         năm 2018 của UBND tỉnh)</t>
  </si>
  <si>
    <t>Bảo hiểm xã hội tỉnh</t>
  </si>
  <si>
    <t>Bưu điện tỉnh</t>
  </si>
  <si>
    <t>Đoàn đại biểu quốc hội</t>
  </si>
  <si>
    <t>Văn phòng HĐND tỉnh</t>
  </si>
  <si>
    <t>Văn phòng UBND tỉnh</t>
  </si>
  <si>
    <t>Ban dân tộc</t>
  </si>
  <si>
    <t>Sở giao thông vận tải</t>
  </si>
  <si>
    <t>Sở kế hoạch và đầu tư</t>
  </si>
  <si>
    <t>Sở ngoại vụ</t>
  </si>
  <si>
    <t>Sở nội vụ</t>
  </si>
  <si>
    <t>Thanh tra nhà nước</t>
  </si>
  <si>
    <t>Sở Thông tin và truyền thông</t>
  </si>
  <si>
    <t>Sở Nông nghiệp và PTNT</t>
  </si>
  <si>
    <t>Sở công thương</t>
  </si>
  <si>
    <t>Sở Khoa học và công nghệ</t>
  </si>
  <si>
    <t>Sở Giáo dục&amp; Đào tạo</t>
  </si>
  <si>
    <t>Sở Lao động TB&amp;XH</t>
  </si>
  <si>
    <t>Sở văn hóa, thể thao và du lịch</t>
  </si>
  <si>
    <t>Sở Tài nguyên môi trường</t>
  </si>
  <si>
    <t>Đài phát thanh truyền hình</t>
  </si>
  <si>
    <t>Ban QL khu kinh tế tỉnh</t>
  </si>
  <si>
    <t xml:space="preserve">Quỹ phát triển đất </t>
  </si>
  <si>
    <t>Uỷ ban Mặt trận tổ quốc</t>
  </si>
  <si>
    <t>Tỉnh đoàn thanh niên</t>
  </si>
  <si>
    <t>Hội liên hiệp phụ nữ</t>
  </si>
  <si>
    <t>Hội Nông dân</t>
  </si>
  <si>
    <t>Hội cựu chiến binh</t>
  </si>
  <si>
    <t>Hội người mù</t>
  </si>
  <si>
    <t>Hội khuyến học</t>
  </si>
  <si>
    <t>Hội bảo vệ thiên nhiên và môi trường</t>
  </si>
  <si>
    <t>Liên hiệp các hội KH&amp;KT</t>
  </si>
  <si>
    <t>Hội Làm vườn</t>
  </si>
  <si>
    <t>Hội bảo trợ NKT và TMC</t>
  </si>
  <si>
    <t>Hội nạn nhân chất độc màu da cam/Diôxin</t>
  </si>
  <si>
    <t>Hội văn học nghệ thuật</t>
  </si>
  <si>
    <t>Hội cựu thanh niên xung phong</t>
  </si>
  <si>
    <t>Ban đại diện hội người cao tuổi</t>
  </si>
  <si>
    <t>Liên hiệp các tổ chức hữu nghị</t>
  </si>
  <si>
    <t>Ban điều phối DA hỗ trợ KD cho nông hộ</t>
  </si>
  <si>
    <t>BQLDA ĐTXD các công trình dân dụng và công nghiệp</t>
  </si>
  <si>
    <t>Ban QLDA ĐTXD CTGT</t>
  </si>
  <si>
    <t>BQLDA ĐTXD các công trình nông nghiệp và PTNT</t>
  </si>
  <si>
    <t>Công ty TNHH một thành viên Thuỷ nông Cao Bằng</t>
  </si>
  <si>
    <t>Công ty Đầu tư và phát triển Môi trường</t>
  </si>
  <si>
    <t>Cty TNHH MTV Xổ số kiến thiết CB</t>
  </si>
  <si>
    <t>Văn phòng tỉnh ủy</t>
  </si>
  <si>
    <t>Trong đó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</si>
</sst>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;\-#,###;&quot;&quot;;_(@_)"/>
    <numFmt numFmtId="165" formatCode="_(* #,##0_);_(* \(#,##0\);_(* &quot;-&quot;??_);_(@_)"/>
    <numFmt numFmtId="166" formatCode="_(* #,##0_);_(* \(#,##0\);_(* &quot;-&quot;???_);_(@_)"/>
  </numFmts>
  <fonts count="27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3"/>
      <name val=".VnTime"/>
      <family val="2"/>
    </font>
    <font>
      <sz val="1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i/>
      <sz val="12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sz val="9"/>
      <name val="Calibri"/>
      <family val="2"/>
      <charset val="163"/>
      <scheme val="minor"/>
    </font>
    <font>
      <sz val="9"/>
      <name val="Times New Roman"/>
      <family val="1"/>
    </font>
    <font>
      <sz val="9"/>
      <name val=".VnTime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i/>
      <sz val="1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6" fillId="0" borderId="0"/>
    <xf numFmtId="0" fontId="7" fillId="0" borderId="0"/>
    <xf numFmtId="0" fontId="2" fillId="0" borderId="0"/>
    <xf numFmtId="0" fontId="10" fillId="0" borderId="0"/>
    <xf numFmtId="0" fontId="6" fillId="0" borderId="0"/>
    <xf numFmtId="0" fontId="9" fillId="0" borderId="0"/>
    <xf numFmtId="0" fontId="1" fillId="0" borderId="0"/>
    <xf numFmtId="43" fontId="11" fillId="0" borderId="0" applyFont="0" applyFill="0" applyBorder="0" applyAlignment="0" applyProtection="0"/>
    <xf numFmtId="0" fontId="25" fillId="0" borderId="0"/>
  </cellStyleXfs>
  <cellXfs count="109">
    <xf numFmtId="0" fontId="0" fillId="0" borderId="0" xfId="0"/>
    <xf numFmtId="0" fontId="4" fillId="0" borderId="0" xfId="0" applyFont="1" applyFill="1"/>
    <xf numFmtId="0" fontId="12" fillId="0" borderId="0" xfId="0" applyFont="1" applyFill="1"/>
    <xf numFmtId="0" fontId="12" fillId="0" borderId="0" xfId="0" applyFont="1"/>
    <xf numFmtId="0" fontId="5" fillId="0" borderId="0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165" fontId="15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165" fontId="14" fillId="0" borderId="2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1" fontId="14" fillId="0" borderId="4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1" fontId="14" fillId="0" borderId="2" xfId="0" applyNumberFormat="1" applyFont="1" applyBorder="1" applyAlignment="1">
      <alignment vertical="center"/>
    </xf>
    <xf numFmtId="0" fontId="14" fillId="0" borderId="2" xfId="0" applyFont="1" applyFill="1" applyBorder="1" applyAlignment="1">
      <alignment horizontal="justify" vertical="center" wrapText="1"/>
    </xf>
    <xf numFmtId="165" fontId="14" fillId="0" borderId="2" xfId="11" applyNumberFormat="1" applyFont="1" applyFill="1" applyBorder="1" applyAlignment="1">
      <alignment horizontal="center" vertical="center" wrapText="1"/>
    </xf>
    <xf numFmtId="0" fontId="17" fillId="0" borderId="2" xfId="0" applyFont="1" applyFill="1" applyBorder="1"/>
    <xf numFmtId="0" fontId="12" fillId="0" borderId="2" xfId="0" applyFont="1" applyBorder="1"/>
    <xf numFmtId="43" fontId="18" fillId="0" borderId="3" xfId="11" applyFont="1" applyFill="1" applyBorder="1" applyAlignment="1">
      <alignment horizontal="center" vertical="center" wrapText="1"/>
    </xf>
    <xf numFmtId="165" fontId="15" fillId="0" borderId="3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/>
    <xf numFmtId="0" fontId="12" fillId="0" borderId="4" xfId="0" applyFont="1" applyBorder="1"/>
    <xf numFmtId="165" fontId="15" fillId="0" borderId="1" xfId="0" applyNumberFormat="1" applyFont="1" applyFill="1" applyBorder="1" applyAlignment="1">
      <alignment horizontal="center" vertical="center" wrapText="1"/>
    </xf>
    <xf numFmtId="165" fontId="18" fillId="0" borderId="5" xfId="11" applyNumberFormat="1" applyFont="1" applyFill="1" applyBorder="1" applyAlignment="1">
      <alignment horizontal="center" vertical="center" wrapText="1"/>
    </xf>
    <xf numFmtId="165" fontId="18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65" fontId="15" fillId="0" borderId="5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/>
    <xf numFmtId="0" fontId="12" fillId="0" borderId="1" xfId="0" applyFont="1" applyBorder="1"/>
    <xf numFmtId="165" fontId="18" fillId="0" borderId="1" xfId="11" applyNumberFormat="1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165" fontId="18" fillId="0" borderId="1" xfId="11" applyNumberFormat="1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right" vertical="center" wrapText="1"/>
    </xf>
    <xf numFmtId="165" fontId="18" fillId="0" borderId="1" xfId="0" applyNumberFormat="1" applyFont="1" applyFill="1" applyBorder="1" applyAlignment="1">
      <alignment horizontal="right" vertical="center" wrapText="1"/>
    </xf>
    <xf numFmtId="1" fontId="18" fillId="0" borderId="1" xfId="0" applyNumberFormat="1" applyFont="1" applyFill="1" applyBorder="1" applyAlignment="1">
      <alignment vertical="center"/>
    </xf>
    <xf numFmtId="165" fontId="19" fillId="0" borderId="1" xfId="11" applyNumberFormat="1" applyFont="1" applyFill="1" applyBorder="1" applyAlignment="1">
      <alignment horizontal="center" vertical="center"/>
    </xf>
    <xf numFmtId="165" fontId="18" fillId="0" borderId="1" xfId="11" applyNumberFormat="1" applyFont="1" applyFill="1" applyBorder="1" applyAlignment="1">
      <alignment horizontal="righ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65" fontId="15" fillId="0" borderId="1" xfId="11" applyNumberFormat="1" applyFont="1" applyFill="1" applyBorder="1" applyAlignment="1">
      <alignment horizontal="center" vertical="center"/>
    </xf>
    <xf numFmtId="165" fontId="15" fillId="0" borderId="1" xfId="11" applyNumberFormat="1" applyFont="1" applyFill="1" applyBorder="1" applyAlignment="1">
      <alignment horizontal="center" vertical="center" wrapText="1"/>
    </xf>
    <xf numFmtId="165" fontId="15" fillId="0" borderId="1" xfId="11" applyNumberFormat="1" applyFont="1" applyFill="1" applyBorder="1" applyAlignment="1">
      <alignment horizontal="right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43" fontId="18" fillId="0" borderId="1" xfId="11" applyFont="1" applyFill="1" applyBorder="1" applyAlignment="1">
      <alignment horizontal="right" vertical="center" wrapText="1"/>
    </xf>
    <xf numFmtId="43" fontId="18" fillId="0" borderId="1" xfId="1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 wrapText="1"/>
    </xf>
    <xf numFmtId="165" fontId="15" fillId="0" borderId="11" xfId="0" applyNumberFormat="1" applyFont="1" applyFill="1" applyBorder="1" applyAlignment="1">
      <alignment horizontal="center" vertical="center" wrapText="1"/>
    </xf>
    <xf numFmtId="165" fontId="18" fillId="0" borderId="2" xfId="11" applyNumberFormat="1" applyFont="1" applyFill="1" applyBorder="1" applyAlignment="1">
      <alignment horizontal="center" vertical="center" wrapText="1"/>
    </xf>
    <xf numFmtId="43" fontId="18" fillId="0" borderId="2" xfId="1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vertical="center"/>
    </xf>
    <xf numFmtId="165" fontId="18" fillId="0" borderId="2" xfId="0" applyNumberFormat="1" applyFont="1" applyFill="1" applyBorder="1"/>
    <xf numFmtId="165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43" fontId="3" fillId="0" borderId="0" xfId="11" applyFont="1" applyBorder="1" applyAlignment="1">
      <alignment horizontal="center" vertical="center" wrapText="1"/>
    </xf>
    <xf numFmtId="165" fontId="3" fillId="0" borderId="0" xfId="1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5" fillId="0" borderId="1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 wrapText="1"/>
    </xf>
    <xf numFmtId="165" fontId="5" fillId="0" borderId="0" xfId="11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66" fontId="24" fillId="0" borderId="1" xfId="12" applyNumberFormat="1" applyFont="1" applyFill="1" applyBorder="1" applyAlignment="1">
      <alignment vertical="center"/>
    </xf>
    <xf numFmtId="43" fontId="24" fillId="0" borderId="1" xfId="12" applyNumberFormat="1" applyFont="1" applyFill="1" applyBorder="1" applyAlignment="1">
      <alignment vertical="center"/>
    </xf>
    <xf numFmtId="166" fontId="24" fillId="0" borderId="1" xfId="12" applyNumberFormat="1" applyFont="1" applyFill="1" applyBorder="1" applyAlignment="1">
      <alignment vertical="center" wrapText="1"/>
    </xf>
    <xf numFmtId="3" fontId="24" fillId="0" borderId="1" xfId="12" applyNumberFormat="1" applyFont="1" applyFill="1" applyBorder="1" applyAlignment="1">
      <alignment vertical="center"/>
    </xf>
    <xf numFmtId="3" fontId="24" fillId="0" borderId="1" xfId="12" applyNumberFormat="1" applyFont="1" applyFill="1" applyBorder="1" applyAlignment="1">
      <alignment vertical="center" wrapText="1"/>
    </xf>
    <xf numFmtId="165" fontId="19" fillId="0" borderId="5" xfId="11" applyNumberFormat="1" applyFont="1" applyFill="1" applyBorder="1" applyAlignment="1">
      <alignment horizontal="center" vertical="center"/>
    </xf>
    <xf numFmtId="165" fontId="18" fillId="0" borderId="5" xfId="11" applyNumberFormat="1" applyFont="1" applyFill="1" applyBorder="1" applyAlignment="1">
      <alignment horizontal="right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/>
    <xf numFmtId="165" fontId="16" fillId="0" borderId="4" xfId="0" applyNumberFormat="1" applyFont="1" applyFill="1" applyBorder="1" applyAlignment="1">
      <alignment horizontal="center" vertical="center" wrapText="1"/>
    </xf>
    <xf numFmtId="165" fontId="16" fillId="0" borderId="3" xfId="11" applyNumberFormat="1" applyFont="1" applyFill="1" applyBorder="1" applyAlignment="1">
      <alignment horizontal="center" vertical="center" wrapText="1"/>
    </xf>
    <xf numFmtId="165" fontId="18" fillId="0" borderId="3" xfId="0" applyNumberFormat="1" applyFont="1" applyFill="1" applyBorder="1" applyAlignment="1">
      <alignment horizontal="center" vertical="center" wrapText="1"/>
    </xf>
    <xf numFmtId="165" fontId="16" fillId="0" borderId="3" xfId="0" applyNumberFormat="1" applyFont="1" applyFill="1" applyBorder="1" applyAlignment="1">
      <alignment horizontal="center" vertical="center" wrapText="1"/>
    </xf>
    <xf numFmtId="3" fontId="16" fillId="0" borderId="3" xfId="0" applyNumberFormat="1" applyFont="1" applyFill="1" applyBorder="1" applyAlignment="1">
      <alignment horizontal="right" vertical="center" wrapText="1"/>
    </xf>
    <xf numFmtId="165" fontId="18" fillId="0" borderId="3" xfId="11" applyNumberFormat="1" applyFont="1" applyFill="1" applyBorder="1" applyAlignment="1">
      <alignment horizontal="center" vertical="center" wrapText="1"/>
    </xf>
    <xf numFmtId="165" fontId="14" fillId="0" borderId="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16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justify" vertical="center" wrapText="1"/>
    </xf>
    <xf numFmtId="165" fontId="16" fillId="0" borderId="5" xfId="0" applyNumberFormat="1" applyFont="1" applyFill="1" applyBorder="1" applyAlignment="1">
      <alignment horizontal="center" vertical="center" wrapText="1"/>
    </xf>
  </cellXfs>
  <cellStyles count="13">
    <cellStyle name="Comma" xfId="11" builtinId="3"/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Sheet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PT\Desktop\Nop%20bao%20cao\Quy&#7871;t%20to&#225;n%20n&#259;m%202017\Bieu%20mau%20cong%20khai%20QT%20na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 tong hop"/>
      <sheetName val="60-TT342"/>
      <sheetName val="61-TT342"/>
      <sheetName val="62-TT342"/>
      <sheetName val="B62CK"/>
      <sheetName val="B49"/>
      <sheetName val="B63CK"/>
      <sheetName val="B51"/>
      <sheetName val="B64CK"/>
      <sheetName val="B65CK"/>
      <sheetName val="B53a"/>
      <sheetName val="B66CK"/>
      <sheetName val="B55"/>
      <sheetName val="B56"/>
      <sheetName val="B57"/>
      <sheetName val="B58"/>
      <sheetName val="B67CK"/>
      <sheetName val="B60"/>
      <sheetName val="B68CK"/>
      <sheetName val="B61.01 CTMTQG cấp tỉnh"/>
      <sheetName val="B 61.02 CTMTQG huyện"/>
      <sheetName val="B62.QTVĐT"/>
      <sheetName val="B64"/>
      <sheetName val="TM Các CT, nhiệm vụ của Huyện"/>
      <sheetName val="TM KDNS Tinh"/>
      <sheetName val="Tổng hợp CN 2017-2018"/>
      <sheetName val="CN 2017-2018 cấp tỉnh"/>
      <sheetName val="TMCN 2017-2018 NS huyện"/>
    </sheetNames>
    <sheetDataSet>
      <sheetData sheetId="0"/>
      <sheetData sheetId="1"/>
      <sheetData sheetId="2"/>
      <sheetData sheetId="3"/>
      <sheetData sheetId="4">
        <row r="3">
          <cell r="A3" t="str">
            <v>(Quyết toán đã được hội đồng nhân dân tỉnh phê chuẩn)</v>
          </cell>
        </row>
      </sheetData>
      <sheetData sheetId="5"/>
      <sheetData sheetId="6"/>
      <sheetData sheetId="7"/>
      <sheetData sheetId="8">
        <row r="26">
          <cell r="F26">
            <v>1735</v>
          </cell>
        </row>
      </sheetData>
      <sheetData sheetId="9"/>
      <sheetData sheetId="10"/>
      <sheetData sheetId="11"/>
      <sheetData sheetId="12">
        <row r="9">
          <cell r="C9">
            <v>93266</v>
          </cell>
        </row>
      </sheetData>
      <sheetData sheetId="13"/>
      <sheetData sheetId="14"/>
      <sheetData sheetId="15"/>
      <sheetData sheetId="16"/>
      <sheetData sheetId="17"/>
      <sheetData sheetId="18">
        <row r="15">
          <cell r="E15">
            <v>2730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6"/>
  <sheetViews>
    <sheetView tabSelected="1" workbookViewId="0">
      <pane ySplit="8" topLeftCell="A9" activePane="bottomLeft" state="frozen"/>
      <selection pane="bottomLeft" activeCell="W11" sqref="W11"/>
    </sheetView>
  </sheetViews>
  <sheetFormatPr defaultRowHeight="15"/>
  <cols>
    <col min="1" max="1" width="4.85546875" style="3" customWidth="1"/>
    <col min="2" max="2" width="39" style="3" customWidth="1"/>
    <col min="3" max="3" width="9.85546875" style="3" customWidth="1"/>
    <col min="4" max="4" width="8.5703125" style="3" customWidth="1"/>
    <col min="5" max="5" width="9.42578125" style="3" customWidth="1"/>
    <col min="6" max="6" width="8.28515625" style="3" customWidth="1"/>
    <col min="7" max="7" width="7" style="3" customWidth="1"/>
    <col min="8" max="8" width="6" style="3" customWidth="1"/>
    <col min="9" max="9" width="7.28515625" style="3" customWidth="1"/>
    <col min="10" max="10" width="9.28515625" style="3" customWidth="1"/>
    <col min="11" max="11" width="9.5703125" style="3" customWidth="1"/>
    <col min="12" max="12" width="9.28515625" style="3" customWidth="1"/>
    <col min="13" max="13" width="9.42578125" style="3" customWidth="1"/>
    <col min="14" max="14" width="7.140625" style="3" customWidth="1"/>
    <col min="15" max="15" width="7.42578125" style="3" customWidth="1"/>
    <col min="16" max="17" width="7.28515625" style="3" customWidth="1"/>
    <col min="18" max="18" width="7" style="3" customWidth="1"/>
    <col min="19" max="19" width="8.85546875" style="3" customWidth="1"/>
    <col min="20" max="20" width="8" style="3" customWidth="1"/>
    <col min="21" max="21" width="6.5703125" style="3" customWidth="1"/>
    <col min="22" max="22" width="6.42578125" style="3" customWidth="1"/>
    <col min="23" max="23" width="6.7109375" style="3" customWidth="1"/>
    <col min="24" max="24" width="6.85546875" style="3" customWidth="1"/>
    <col min="25" max="25" width="6.5703125" style="3" customWidth="1"/>
    <col min="26" max="26" width="7.5703125" style="3" customWidth="1"/>
    <col min="27" max="16384" width="9.140625" style="3"/>
  </cols>
  <sheetData>
    <row r="1" spans="1:27" ht="24" customHeight="1">
      <c r="A1" s="77" t="s">
        <v>47</v>
      </c>
      <c r="B1" s="77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78" t="s">
        <v>15</v>
      </c>
      <c r="V1" s="78"/>
      <c r="W1" s="78"/>
      <c r="X1" s="78"/>
      <c r="Y1" s="78"/>
      <c r="Z1" s="78"/>
      <c r="AA1" s="78"/>
    </row>
    <row r="2" spans="1:27" ht="22.5" customHeight="1">
      <c r="A2" s="79" t="s">
        <v>16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7" ht="15.75" hidden="1" customHeight="1">
      <c r="A3" s="79" t="str">
        <f>[1]B62CK!A3</f>
        <v>(Quyết toán đã được hội đồng nhân dân tỉnh phê chuẩn)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7" ht="20.25" customHeight="1">
      <c r="A4" s="80" t="s">
        <v>48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7" ht="2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71" t="s">
        <v>0</v>
      </c>
      <c r="X5" s="71"/>
      <c r="Y5" s="71"/>
      <c r="Z5" s="71"/>
      <c r="AA5" s="71"/>
    </row>
    <row r="6" spans="1:27" ht="15" customHeight="1">
      <c r="A6" s="72" t="s">
        <v>17</v>
      </c>
      <c r="B6" s="72" t="s">
        <v>18</v>
      </c>
      <c r="C6" s="73" t="s">
        <v>19</v>
      </c>
      <c r="D6" s="74"/>
      <c r="E6" s="74"/>
      <c r="F6" s="74"/>
      <c r="G6" s="74"/>
      <c r="H6" s="74"/>
      <c r="I6" s="74"/>
      <c r="J6" s="75"/>
      <c r="K6" s="72" t="s">
        <v>20</v>
      </c>
      <c r="L6" s="72"/>
      <c r="M6" s="72"/>
      <c r="N6" s="72"/>
      <c r="O6" s="72"/>
      <c r="P6" s="72"/>
      <c r="Q6" s="72"/>
      <c r="R6" s="72"/>
      <c r="S6" s="72"/>
      <c r="T6" s="72"/>
      <c r="U6" s="72" t="s">
        <v>21</v>
      </c>
      <c r="V6" s="72"/>
      <c r="W6" s="72"/>
      <c r="X6" s="72"/>
      <c r="Y6" s="72"/>
      <c r="Z6" s="72"/>
      <c r="AA6" s="72"/>
    </row>
    <row r="7" spans="1:27" ht="19.5" customHeight="1">
      <c r="A7" s="72"/>
      <c r="B7" s="72"/>
      <c r="C7" s="72" t="s">
        <v>22</v>
      </c>
      <c r="D7" s="76" t="s">
        <v>23</v>
      </c>
      <c r="E7" s="76" t="s">
        <v>24</v>
      </c>
      <c r="F7" s="81" t="s">
        <v>25</v>
      </c>
      <c r="G7" s="76" t="s">
        <v>26</v>
      </c>
      <c r="H7" s="76" t="s">
        <v>27</v>
      </c>
      <c r="I7" s="81" t="s">
        <v>28</v>
      </c>
      <c r="J7" s="81" t="s">
        <v>29</v>
      </c>
      <c r="K7" s="72" t="s">
        <v>22</v>
      </c>
      <c r="L7" s="76" t="s">
        <v>23</v>
      </c>
      <c r="M7" s="76" t="s">
        <v>30</v>
      </c>
      <c r="N7" s="76" t="s">
        <v>26</v>
      </c>
      <c r="O7" s="76" t="s">
        <v>27</v>
      </c>
      <c r="P7" s="76" t="s">
        <v>25</v>
      </c>
      <c r="Q7" s="76"/>
      <c r="R7" s="76"/>
      <c r="S7" s="81" t="s">
        <v>29</v>
      </c>
      <c r="T7" s="76" t="s">
        <v>31</v>
      </c>
      <c r="U7" s="83" t="s">
        <v>22</v>
      </c>
      <c r="V7" s="82" t="s">
        <v>32</v>
      </c>
      <c r="W7" s="82" t="s">
        <v>24</v>
      </c>
      <c r="X7" s="87" t="s">
        <v>33</v>
      </c>
      <c r="Y7" s="87" t="s">
        <v>27</v>
      </c>
      <c r="Z7" s="87" t="s">
        <v>34</v>
      </c>
      <c r="AA7" s="81" t="s">
        <v>29</v>
      </c>
    </row>
    <row r="8" spans="1:27" ht="85.5" customHeight="1">
      <c r="A8" s="72"/>
      <c r="B8" s="72"/>
      <c r="C8" s="72"/>
      <c r="D8" s="76"/>
      <c r="E8" s="76"/>
      <c r="F8" s="82"/>
      <c r="G8" s="76"/>
      <c r="H8" s="76"/>
      <c r="I8" s="82"/>
      <c r="J8" s="82"/>
      <c r="K8" s="72"/>
      <c r="L8" s="76"/>
      <c r="M8" s="76"/>
      <c r="N8" s="76"/>
      <c r="O8" s="76"/>
      <c r="P8" s="5" t="s">
        <v>22</v>
      </c>
      <c r="Q8" s="6" t="s">
        <v>32</v>
      </c>
      <c r="R8" s="6" t="s">
        <v>24</v>
      </c>
      <c r="S8" s="82"/>
      <c r="T8" s="76"/>
      <c r="U8" s="72"/>
      <c r="V8" s="76"/>
      <c r="W8" s="76"/>
      <c r="X8" s="82"/>
      <c r="Y8" s="82"/>
      <c r="Z8" s="82"/>
      <c r="AA8" s="82"/>
    </row>
    <row r="9" spans="1:27" ht="21" customHeight="1">
      <c r="A9" s="5" t="s">
        <v>35</v>
      </c>
      <c r="B9" s="5" t="s">
        <v>36</v>
      </c>
      <c r="C9" s="5">
        <v>1</v>
      </c>
      <c r="D9" s="5">
        <v>2</v>
      </c>
      <c r="E9" s="5">
        <v>3</v>
      </c>
      <c r="F9" s="5">
        <v>4</v>
      </c>
      <c r="G9" s="5">
        <v>5</v>
      </c>
      <c r="H9" s="5">
        <v>6</v>
      </c>
      <c r="I9" s="5">
        <v>7</v>
      </c>
      <c r="J9" s="5">
        <v>8</v>
      </c>
      <c r="K9" s="5">
        <v>9</v>
      </c>
      <c r="L9" s="5">
        <v>10</v>
      </c>
      <c r="M9" s="5">
        <v>11</v>
      </c>
      <c r="N9" s="5">
        <v>12</v>
      </c>
      <c r="O9" s="5">
        <v>13</v>
      </c>
      <c r="P9" s="7">
        <v>14</v>
      </c>
      <c r="Q9" s="5">
        <v>15</v>
      </c>
      <c r="R9" s="5">
        <v>16</v>
      </c>
      <c r="S9" s="5">
        <v>17</v>
      </c>
      <c r="T9" s="5">
        <v>18</v>
      </c>
      <c r="U9" s="5">
        <v>19</v>
      </c>
      <c r="V9" s="5">
        <v>20</v>
      </c>
      <c r="W9" s="5">
        <v>21</v>
      </c>
      <c r="X9" s="8">
        <v>22</v>
      </c>
      <c r="Y9" s="8">
        <v>23</v>
      </c>
      <c r="Z9" s="8">
        <v>24</v>
      </c>
      <c r="AA9" s="9">
        <v>25</v>
      </c>
    </row>
    <row r="10" spans="1:27" ht="19.5" customHeight="1">
      <c r="A10" s="10"/>
      <c r="B10" s="5" t="s">
        <v>7</v>
      </c>
      <c r="C10" s="11">
        <f>+C11+C68+C69+C70+C71+C72+C73+1537886</f>
        <v>7892330</v>
      </c>
      <c r="D10" s="11">
        <f>D11+D68+D69+D70+D71+D72+D73+2568</f>
        <v>1355883</v>
      </c>
      <c r="E10" s="11">
        <f>E11+E68+E69+E70+E71+E72+E73+1384121</f>
        <v>2583533</v>
      </c>
      <c r="F10" s="11">
        <f>F11+F68+F69+F70+F71+F72+F73+151197</f>
        <v>151250</v>
      </c>
      <c r="G10" s="11">
        <f>G11+G68+G69+G70+G71+G72+G73</f>
        <v>0</v>
      </c>
      <c r="H10" s="11">
        <f>H11+H68+H69+H70+H71+H72+H73</f>
        <v>1300</v>
      </c>
      <c r="I10" s="11">
        <f>I11+I68+I69+I70+I71+I72+I73</f>
        <v>0</v>
      </c>
      <c r="J10" s="11">
        <f>J11+J68+J69+J70+J71+J72+J73</f>
        <v>0</v>
      </c>
      <c r="K10" s="11">
        <v>9448381</v>
      </c>
      <c r="L10" s="11">
        <v>942554</v>
      </c>
      <c r="M10" s="11">
        <f>M11+M68+M69+M70+M71+M72+M73+192130.4</f>
        <v>1671066.4</v>
      </c>
      <c r="N10" s="11">
        <f>N11+N68+N69+N70+N71+N72+N73</f>
        <v>1313</v>
      </c>
      <c r="O10" s="11">
        <f>O11+O68+O69+O70+O71+O72+O73</f>
        <v>1300</v>
      </c>
      <c r="P10" s="11">
        <f>+Q10+R10</f>
        <v>28723</v>
      </c>
      <c r="Q10" s="11">
        <f t="shared" ref="Q10:R10" si="0">Q11+Q68+Q69+Q70+Q71+Q72+Q73</f>
        <v>53</v>
      </c>
      <c r="R10" s="11">
        <f>R11+R68+R69+R70+R71+R72+R73+3825</f>
        <v>28670</v>
      </c>
      <c r="S10" s="11">
        <f>S11+S68+S69+S70+S71+S72+S73</f>
        <v>6384298</v>
      </c>
      <c r="T10" s="11">
        <f>T11+T68+T69+T70+T71+T72+T73</f>
        <v>419126</v>
      </c>
      <c r="U10" s="12">
        <f>K10/C10%</f>
        <v>119.71599008150952</v>
      </c>
      <c r="V10" s="13">
        <f t="shared" ref="V10:W23" si="1">L10/D10%</f>
        <v>69.515880057497583</v>
      </c>
      <c r="W10" s="12">
        <f t="shared" si="1"/>
        <v>64.681442040802253</v>
      </c>
      <c r="X10" s="14">
        <v>0</v>
      </c>
      <c r="Y10" s="15">
        <f>O10/H10%</f>
        <v>100</v>
      </c>
      <c r="Z10" s="14">
        <f>P10/F10%</f>
        <v>18.990413223140497</v>
      </c>
      <c r="AA10" s="16">
        <v>0</v>
      </c>
    </row>
    <row r="11" spans="1:27" ht="19.5" customHeight="1">
      <c r="A11" s="5" t="s">
        <v>1</v>
      </c>
      <c r="B11" s="17" t="s">
        <v>13</v>
      </c>
      <c r="C11" s="11">
        <v>2552785</v>
      </c>
      <c r="D11" s="11">
        <v>1353315</v>
      </c>
      <c r="E11" s="11">
        <v>1199412</v>
      </c>
      <c r="F11" s="11">
        <v>53</v>
      </c>
      <c r="G11" s="11">
        <f>SUM(G13:G67)</f>
        <v>0</v>
      </c>
      <c r="H11" s="11">
        <f>SUM(H13:H67)</f>
        <v>0</v>
      </c>
      <c r="I11" s="11">
        <f>SUM(I13:I67)</f>
        <v>0</v>
      </c>
      <c r="J11" s="11">
        <f>SUM(J13:J67)</f>
        <v>0</v>
      </c>
      <c r="K11" s="11">
        <v>2306284</v>
      </c>
      <c r="L11" s="11">
        <v>802451</v>
      </c>
      <c r="M11" s="11">
        <v>1478936</v>
      </c>
      <c r="N11" s="11">
        <f t="shared" ref="N11" si="2">SUM(N13:N67)</f>
        <v>0</v>
      </c>
      <c r="O11" s="11">
        <f t="shared" ref="O11" si="3">SUM(O13:O67)</f>
        <v>0</v>
      </c>
      <c r="P11" s="11">
        <v>24898</v>
      </c>
      <c r="Q11" s="11">
        <f t="shared" ref="Q11" si="4">SUM(Q13:Q67)</f>
        <v>53</v>
      </c>
      <c r="R11" s="11">
        <v>24845</v>
      </c>
      <c r="S11" s="11">
        <f t="shared" ref="S11" si="5">SUM(S13:S67)</f>
        <v>0</v>
      </c>
      <c r="T11" s="11">
        <f t="shared" ref="T11" si="6">SUM(T13:T67)</f>
        <v>0</v>
      </c>
      <c r="U11" s="23">
        <f>K11/C11%</f>
        <v>90.3438401588853</v>
      </c>
      <c r="V11" s="23">
        <f>L11/D11%</f>
        <v>59.295212127257884</v>
      </c>
      <c r="W11" s="24">
        <f t="shared" si="1"/>
        <v>123.30508615888451</v>
      </c>
      <c r="X11" s="11">
        <f t="shared" ref="X11" si="7">SUM(X13:X67)</f>
        <v>0</v>
      </c>
      <c r="Y11" s="11">
        <f t="shared" ref="Y11" si="8">SUM(Y13:Y67)</f>
        <v>0</v>
      </c>
      <c r="Z11" s="11">
        <f t="shared" ref="Z11" si="9">SUM(Z13:Z67)</f>
        <v>0</v>
      </c>
      <c r="AA11" s="11">
        <f t="shared" ref="AA11" si="10">SUM(AA13:AA67)</f>
        <v>0</v>
      </c>
    </row>
    <row r="12" spans="1:27" s="105" customFormat="1" ht="19.5" customHeight="1">
      <c r="A12" s="106"/>
      <c r="B12" s="107" t="s">
        <v>95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08"/>
      <c r="X12" s="98"/>
      <c r="Y12" s="98"/>
      <c r="Z12" s="98"/>
      <c r="AA12" s="98"/>
    </row>
    <row r="13" spans="1:27" ht="18" customHeight="1">
      <c r="A13" s="88">
        <v>1</v>
      </c>
      <c r="B13" s="89" t="s">
        <v>94</v>
      </c>
      <c r="C13" s="104">
        <v>88994</v>
      </c>
      <c r="D13" s="103">
        <v>8200</v>
      </c>
      <c r="E13" s="103">
        <v>80794</v>
      </c>
      <c r="F13" s="99"/>
      <c r="G13" s="99"/>
      <c r="H13" s="99"/>
      <c r="I13" s="99"/>
      <c r="J13" s="99"/>
      <c r="K13" s="100">
        <v>100753.754061</v>
      </c>
      <c r="L13" s="103">
        <v>5200</v>
      </c>
      <c r="M13" s="103">
        <v>95553.754061</v>
      </c>
      <c r="N13" s="21">
        <v>0</v>
      </c>
      <c r="O13" s="21">
        <v>0</v>
      </c>
      <c r="P13" s="101">
        <v>0</v>
      </c>
      <c r="Q13" s="101">
        <v>0</v>
      </c>
      <c r="R13" s="101">
        <v>0</v>
      </c>
      <c r="S13" s="101"/>
      <c r="T13" s="102"/>
      <c r="U13" s="23">
        <f>K13/C13%</f>
        <v>113.21409764815604</v>
      </c>
      <c r="V13" s="23">
        <f>L13/D13%</f>
        <v>63.414634146341463</v>
      </c>
      <c r="W13" s="24">
        <f t="shared" si="1"/>
        <v>118.26837891551352</v>
      </c>
      <c r="X13" s="25"/>
      <c r="Y13" s="25"/>
      <c r="Z13" s="25"/>
      <c r="AA13" s="26"/>
    </row>
    <row r="14" spans="1:27" ht="18" customHeight="1">
      <c r="A14" s="88">
        <v>2</v>
      </c>
      <c r="B14" s="89" t="s">
        <v>49</v>
      </c>
      <c r="C14" s="27">
        <v>404</v>
      </c>
      <c r="D14" s="35">
        <v>0</v>
      </c>
      <c r="E14" s="40">
        <v>404</v>
      </c>
      <c r="F14" s="40"/>
      <c r="G14" s="40"/>
      <c r="H14" s="40"/>
      <c r="I14" s="40"/>
      <c r="J14" s="40"/>
      <c r="K14" s="36">
        <v>294</v>
      </c>
      <c r="L14" s="41">
        <v>0</v>
      </c>
      <c r="M14" s="35">
        <v>294</v>
      </c>
      <c r="N14" s="38"/>
      <c r="O14" s="38"/>
      <c r="P14" s="27">
        <f t="shared" ref="P14:P66" si="11">Q14+R14</f>
        <v>0</v>
      </c>
      <c r="Q14" s="38"/>
      <c r="R14" s="35"/>
      <c r="S14" s="35"/>
      <c r="T14" s="35"/>
      <c r="U14" s="32">
        <f t="shared" ref="U14:W67" si="12">K14/C14%</f>
        <v>72.772277227722768</v>
      </c>
      <c r="V14" s="32">
        <v>0</v>
      </c>
      <c r="W14" s="32">
        <f t="shared" si="1"/>
        <v>72.772277227722768</v>
      </c>
      <c r="X14" s="39"/>
      <c r="Y14" s="39"/>
      <c r="Z14" s="39"/>
      <c r="AA14" s="34"/>
    </row>
    <row r="15" spans="1:27" ht="18" customHeight="1">
      <c r="A15" s="88">
        <v>3</v>
      </c>
      <c r="B15" s="89" t="s">
        <v>50</v>
      </c>
      <c r="C15" s="27">
        <v>505</v>
      </c>
      <c r="D15" s="35">
        <v>0</v>
      </c>
      <c r="E15" s="35">
        <v>505</v>
      </c>
      <c r="F15" s="35"/>
      <c r="G15" s="35"/>
      <c r="H15" s="35"/>
      <c r="I15" s="35"/>
      <c r="J15" s="35"/>
      <c r="K15" s="36">
        <v>505</v>
      </c>
      <c r="L15" s="37"/>
      <c r="M15" s="35">
        <v>505</v>
      </c>
      <c r="N15" s="38"/>
      <c r="O15" s="38"/>
      <c r="P15" s="27">
        <f t="shared" si="11"/>
        <v>0</v>
      </c>
      <c r="Q15" s="38"/>
      <c r="R15" s="35"/>
      <c r="S15" s="35"/>
      <c r="T15" s="35"/>
      <c r="U15" s="32">
        <f t="shared" si="12"/>
        <v>100</v>
      </c>
      <c r="V15" s="32"/>
      <c r="W15" s="32">
        <f t="shared" si="1"/>
        <v>100</v>
      </c>
      <c r="X15" s="39"/>
      <c r="Y15" s="39"/>
      <c r="Z15" s="39"/>
      <c r="AA15" s="34"/>
    </row>
    <row r="16" spans="1:27" ht="18" customHeight="1">
      <c r="A16" s="88">
        <v>4</v>
      </c>
      <c r="B16" s="89" t="s">
        <v>51</v>
      </c>
      <c r="C16" s="27">
        <v>500</v>
      </c>
      <c r="D16" s="35">
        <v>0</v>
      </c>
      <c r="E16" s="40">
        <v>500</v>
      </c>
      <c r="F16" s="40"/>
      <c r="G16" s="40"/>
      <c r="H16" s="40"/>
      <c r="I16" s="40"/>
      <c r="J16" s="40"/>
      <c r="K16" s="36">
        <v>700</v>
      </c>
      <c r="L16" s="37"/>
      <c r="M16" s="35">
        <v>700</v>
      </c>
      <c r="N16" s="38"/>
      <c r="O16" s="38"/>
      <c r="P16" s="27">
        <f t="shared" si="11"/>
        <v>0</v>
      </c>
      <c r="Q16" s="38"/>
      <c r="R16" s="35"/>
      <c r="S16" s="35"/>
      <c r="T16" s="35"/>
      <c r="U16" s="32">
        <f t="shared" si="12"/>
        <v>140</v>
      </c>
      <c r="V16" s="32"/>
      <c r="W16" s="32">
        <f t="shared" si="1"/>
        <v>140</v>
      </c>
      <c r="X16" s="39"/>
      <c r="Y16" s="39"/>
      <c r="Z16" s="39"/>
      <c r="AA16" s="34"/>
    </row>
    <row r="17" spans="1:27" ht="18" customHeight="1">
      <c r="A17" s="88">
        <v>5</v>
      </c>
      <c r="B17" s="89" t="s">
        <v>52</v>
      </c>
      <c r="C17" s="27">
        <v>11520</v>
      </c>
      <c r="D17" s="35">
        <v>0</v>
      </c>
      <c r="E17" s="40">
        <v>11520</v>
      </c>
      <c r="F17" s="40"/>
      <c r="G17" s="40"/>
      <c r="H17" s="40"/>
      <c r="I17" s="40"/>
      <c r="J17" s="40"/>
      <c r="K17" s="36">
        <v>12376</v>
      </c>
      <c r="L17" s="41">
        <v>0</v>
      </c>
      <c r="M17" s="35">
        <v>12376</v>
      </c>
      <c r="N17" s="38"/>
      <c r="O17" s="38"/>
      <c r="P17" s="27">
        <f t="shared" si="11"/>
        <v>0</v>
      </c>
      <c r="Q17" s="38"/>
      <c r="R17" s="35"/>
      <c r="S17" s="35"/>
      <c r="T17" s="35"/>
      <c r="U17" s="32">
        <f t="shared" si="12"/>
        <v>107.43055555555556</v>
      </c>
      <c r="V17" s="32">
        <v>0</v>
      </c>
      <c r="W17" s="32">
        <f t="shared" si="1"/>
        <v>107.43055555555556</v>
      </c>
      <c r="X17" s="39"/>
      <c r="Y17" s="39"/>
      <c r="Z17" s="39"/>
      <c r="AA17" s="34"/>
    </row>
    <row r="18" spans="1:27" ht="18" customHeight="1">
      <c r="A18" s="88">
        <v>6</v>
      </c>
      <c r="B18" s="89" t="s">
        <v>53</v>
      </c>
      <c r="C18" s="27">
        <v>38314.425999999999</v>
      </c>
      <c r="D18" s="35">
        <v>19582.425999999999</v>
      </c>
      <c r="E18" s="40">
        <v>18732</v>
      </c>
      <c r="F18" s="40"/>
      <c r="G18" s="40"/>
      <c r="H18" s="40"/>
      <c r="I18" s="40"/>
      <c r="J18" s="40"/>
      <c r="K18" s="36">
        <v>39451</v>
      </c>
      <c r="L18" s="41">
        <v>19582</v>
      </c>
      <c r="M18" s="35">
        <v>19868</v>
      </c>
      <c r="N18" s="38"/>
      <c r="O18" s="38"/>
      <c r="P18" s="27">
        <f t="shared" si="11"/>
        <v>0</v>
      </c>
      <c r="Q18" s="38"/>
      <c r="R18" s="35"/>
      <c r="S18" s="35"/>
      <c r="T18" s="35"/>
      <c r="U18" s="32">
        <f t="shared" si="12"/>
        <v>102.96643880297202</v>
      </c>
      <c r="V18" s="32">
        <f t="shared" si="12"/>
        <v>99.997824580059699</v>
      </c>
      <c r="W18" s="32">
        <f t="shared" si="1"/>
        <v>106.06448857569934</v>
      </c>
      <c r="X18" s="39"/>
      <c r="Y18" s="39"/>
      <c r="Z18" s="39"/>
      <c r="AA18" s="34"/>
    </row>
    <row r="19" spans="1:27" ht="18" customHeight="1">
      <c r="A19" s="88">
        <v>7</v>
      </c>
      <c r="B19" s="89" t="s">
        <v>54</v>
      </c>
      <c r="C19" s="27">
        <v>4424</v>
      </c>
      <c r="D19" s="35">
        <v>0</v>
      </c>
      <c r="E19" s="40">
        <v>4424</v>
      </c>
      <c r="F19" s="40"/>
      <c r="G19" s="40"/>
      <c r="H19" s="40"/>
      <c r="I19" s="40"/>
      <c r="J19" s="40"/>
      <c r="K19" s="36">
        <v>18383</v>
      </c>
      <c r="L19" s="37">
        <v>0</v>
      </c>
      <c r="M19" s="35">
        <v>5702</v>
      </c>
      <c r="N19" s="38"/>
      <c r="O19" s="38"/>
      <c r="P19" s="27">
        <f t="shared" si="11"/>
        <v>7101</v>
      </c>
      <c r="Q19" s="38"/>
      <c r="R19" s="35">
        <v>7101</v>
      </c>
      <c r="S19" s="35"/>
      <c r="T19" s="35"/>
      <c r="U19" s="32">
        <f t="shared" si="12"/>
        <v>415.52893309222424</v>
      </c>
      <c r="V19" s="32"/>
      <c r="W19" s="32">
        <f t="shared" si="1"/>
        <v>128.88788426763111</v>
      </c>
      <c r="X19" s="39"/>
      <c r="Y19" s="39"/>
      <c r="Z19" s="39"/>
      <c r="AA19" s="34"/>
    </row>
    <row r="20" spans="1:27" ht="18" customHeight="1">
      <c r="A20" s="88">
        <v>8</v>
      </c>
      <c r="B20" s="89" t="s">
        <v>37</v>
      </c>
      <c r="C20" s="27">
        <v>18744.840742</v>
      </c>
      <c r="D20" s="35">
        <v>6385.8407420000003</v>
      </c>
      <c r="E20" s="35">
        <v>12359</v>
      </c>
      <c r="F20" s="35"/>
      <c r="G20" s="35"/>
      <c r="H20" s="35"/>
      <c r="I20" s="35"/>
      <c r="J20" s="35"/>
      <c r="K20" s="36">
        <v>18383</v>
      </c>
      <c r="L20" s="42">
        <v>6386</v>
      </c>
      <c r="M20" s="35">
        <v>11997</v>
      </c>
      <c r="N20" s="38"/>
      <c r="O20" s="38"/>
      <c r="P20" s="27">
        <f t="shared" si="11"/>
        <v>0</v>
      </c>
      <c r="Q20" s="38"/>
      <c r="R20" s="35"/>
      <c r="S20" s="35"/>
      <c r="T20" s="35"/>
      <c r="U20" s="32">
        <f t="shared" si="12"/>
        <v>98.069651553831278</v>
      </c>
      <c r="V20" s="32">
        <f t="shared" si="12"/>
        <v>100.00249392376719</v>
      </c>
      <c r="W20" s="32">
        <f t="shared" si="1"/>
        <v>97.070960433692051</v>
      </c>
      <c r="X20" s="39"/>
      <c r="Y20" s="39"/>
      <c r="Z20" s="39"/>
      <c r="AA20" s="34"/>
    </row>
    <row r="21" spans="1:27" ht="18" customHeight="1">
      <c r="A21" s="88">
        <v>9</v>
      </c>
      <c r="B21" s="89" t="s">
        <v>55</v>
      </c>
      <c r="C21" s="27">
        <v>75894.38784000001</v>
      </c>
      <c r="D21" s="35">
        <v>54191.387840000003</v>
      </c>
      <c r="E21" s="40">
        <v>21703</v>
      </c>
      <c r="F21" s="40"/>
      <c r="G21" s="40"/>
      <c r="H21" s="40"/>
      <c r="I21" s="40"/>
      <c r="J21" s="40"/>
      <c r="K21" s="36">
        <v>89359</v>
      </c>
      <c r="L21" s="37">
        <v>47176</v>
      </c>
      <c r="M21" s="35">
        <v>42183</v>
      </c>
      <c r="N21" s="38"/>
      <c r="O21" s="38"/>
      <c r="P21" s="27">
        <f t="shared" si="11"/>
        <v>0</v>
      </c>
      <c r="Q21" s="38"/>
      <c r="R21" s="35">
        <v>0</v>
      </c>
      <c r="S21" s="35"/>
      <c r="T21" s="35"/>
      <c r="U21" s="32">
        <f t="shared" si="12"/>
        <v>117.74124878427899</v>
      </c>
      <c r="V21" s="32"/>
      <c r="W21" s="32">
        <f t="shared" si="1"/>
        <v>194.36483435469751</v>
      </c>
      <c r="X21" s="39"/>
      <c r="Y21" s="39"/>
      <c r="Z21" s="43">
        <v>0</v>
      </c>
      <c r="AA21" s="34"/>
    </row>
    <row r="22" spans="1:27" ht="18" customHeight="1">
      <c r="A22" s="88">
        <v>10</v>
      </c>
      <c r="B22" s="89" t="s">
        <v>56</v>
      </c>
      <c r="C22" s="27">
        <v>9769.4840000000004</v>
      </c>
      <c r="D22" s="35">
        <v>3999.4839999999999</v>
      </c>
      <c r="E22" s="35">
        <v>5770</v>
      </c>
      <c r="F22" s="35"/>
      <c r="G22" s="35"/>
      <c r="H22" s="35"/>
      <c r="I22" s="35"/>
      <c r="J22" s="35"/>
      <c r="K22" s="36">
        <v>10397</v>
      </c>
      <c r="L22" s="41">
        <v>3999</v>
      </c>
      <c r="M22" s="35">
        <v>6398</v>
      </c>
      <c r="N22" s="38"/>
      <c r="O22" s="38"/>
      <c r="P22" s="27">
        <f t="shared" si="11"/>
        <v>0</v>
      </c>
      <c r="Q22" s="38"/>
      <c r="R22" s="35"/>
      <c r="S22" s="35"/>
      <c r="T22" s="35"/>
      <c r="U22" s="32">
        <f t="shared" si="12"/>
        <v>106.42322562788372</v>
      </c>
      <c r="V22" s="32">
        <f t="shared" si="12"/>
        <v>99.987898438898625</v>
      </c>
      <c r="W22" s="32">
        <f t="shared" si="1"/>
        <v>110.88388214904678</v>
      </c>
      <c r="X22" s="39"/>
      <c r="Y22" s="39"/>
      <c r="Z22" s="39"/>
      <c r="AA22" s="34"/>
    </row>
    <row r="23" spans="1:27" ht="18" customHeight="1">
      <c r="A23" s="88">
        <v>11</v>
      </c>
      <c r="B23" s="89" t="s">
        <v>57</v>
      </c>
      <c r="C23" s="27">
        <v>35998.444900000002</v>
      </c>
      <c r="D23" s="35">
        <v>29240.444899999999</v>
      </c>
      <c r="E23" s="40">
        <v>6758</v>
      </c>
      <c r="F23" s="40"/>
      <c r="G23" s="40"/>
      <c r="H23" s="40"/>
      <c r="I23" s="40"/>
      <c r="J23" s="40"/>
      <c r="K23" s="36">
        <v>40490</v>
      </c>
      <c r="L23" s="41">
        <v>28808</v>
      </c>
      <c r="M23" s="35">
        <v>11682</v>
      </c>
      <c r="N23" s="38"/>
      <c r="O23" s="38"/>
      <c r="P23" s="27">
        <f t="shared" si="11"/>
        <v>0</v>
      </c>
      <c r="Q23" s="38"/>
      <c r="R23" s="35">
        <v>0</v>
      </c>
      <c r="S23" s="35"/>
      <c r="T23" s="35"/>
      <c r="U23" s="32">
        <f t="shared" si="12"/>
        <v>112.4770809196816</v>
      </c>
      <c r="V23" s="32">
        <f t="shared" si="12"/>
        <v>98.521072776153275</v>
      </c>
      <c r="W23" s="32">
        <f t="shared" si="1"/>
        <v>172.86179343000887</v>
      </c>
      <c r="X23" s="39"/>
      <c r="Y23" s="39"/>
      <c r="Z23" s="43">
        <v>0</v>
      </c>
      <c r="AA23" s="34"/>
    </row>
    <row r="24" spans="1:27" ht="18" customHeight="1">
      <c r="A24" s="88">
        <v>12</v>
      </c>
      <c r="B24" s="89" t="s">
        <v>58</v>
      </c>
      <c r="C24" s="27">
        <v>15329</v>
      </c>
      <c r="D24" s="35">
        <v>0</v>
      </c>
      <c r="E24" s="40">
        <v>15329</v>
      </c>
      <c r="F24" s="40"/>
      <c r="G24" s="40"/>
      <c r="H24" s="40"/>
      <c r="I24" s="40"/>
      <c r="J24" s="40"/>
      <c r="K24" s="36">
        <v>20360</v>
      </c>
      <c r="L24" s="37">
        <v>0</v>
      </c>
      <c r="M24" s="35">
        <v>19414</v>
      </c>
      <c r="N24" s="38"/>
      <c r="O24" s="38"/>
      <c r="P24" s="27">
        <f t="shared" si="11"/>
        <v>945</v>
      </c>
      <c r="Q24" s="38"/>
      <c r="R24" s="35">
        <v>945</v>
      </c>
      <c r="S24" s="35"/>
      <c r="T24" s="35"/>
      <c r="U24" s="32">
        <f t="shared" si="12"/>
        <v>132.82014482353711</v>
      </c>
      <c r="V24" s="32"/>
      <c r="W24" s="32">
        <f t="shared" ref="W24:W38" si="13">M24/E24%</f>
        <v>126.64883554047884</v>
      </c>
      <c r="X24" s="39"/>
      <c r="Y24" s="39"/>
      <c r="Z24" s="39"/>
      <c r="AA24" s="34"/>
    </row>
    <row r="25" spans="1:27" ht="18" customHeight="1">
      <c r="A25" s="88">
        <v>13</v>
      </c>
      <c r="B25" s="89" t="s">
        <v>59</v>
      </c>
      <c r="C25" s="27">
        <v>4546</v>
      </c>
      <c r="D25" s="35">
        <v>0</v>
      </c>
      <c r="E25" s="35">
        <v>4546</v>
      </c>
      <c r="F25" s="35"/>
      <c r="G25" s="35"/>
      <c r="H25" s="35"/>
      <c r="I25" s="35"/>
      <c r="J25" s="35"/>
      <c r="K25" s="36">
        <v>5492</v>
      </c>
      <c r="L25" s="41">
        <v>0</v>
      </c>
      <c r="M25" s="35">
        <v>5492</v>
      </c>
      <c r="N25" s="38"/>
      <c r="O25" s="38"/>
      <c r="P25" s="27">
        <f t="shared" si="11"/>
        <v>0</v>
      </c>
      <c r="Q25" s="38"/>
      <c r="R25" s="35"/>
      <c r="S25" s="35"/>
      <c r="T25" s="35"/>
      <c r="U25" s="32">
        <f t="shared" si="12"/>
        <v>120.80950285965685</v>
      </c>
      <c r="V25" s="32">
        <v>0</v>
      </c>
      <c r="W25" s="32">
        <f t="shared" si="13"/>
        <v>120.80950285965685</v>
      </c>
      <c r="X25" s="39"/>
      <c r="Y25" s="39"/>
      <c r="Z25" s="39"/>
      <c r="AA25" s="34"/>
    </row>
    <row r="26" spans="1:27" ht="18" customHeight="1">
      <c r="A26" s="88">
        <v>14</v>
      </c>
      <c r="B26" s="89" t="s">
        <v>60</v>
      </c>
      <c r="C26" s="27">
        <v>8384</v>
      </c>
      <c r="D26" s="35">
        <v>2165</v>
      </c>
      <c r="E26" s="40">
        <v>6219</v>
      </c>
      <c r="F26" s="40"/>
      <c r="G26" s="40"/>
      <c r="H26" s="40"/>
      <c r="I26" s="40"/>
      <c r="J26" s="40"/>
      <c r="K26" s="36">
        <v>12944</v>
      </c>
      <c r="L26" s="41">
        <v>2127</v>
      </c>
      <c r="M26" s="35">
        <v>8037</v>
      </c>
      <c r="N26" s="38"/>
      <c r="O26" s="38"/>
      <c r="P26" s="27">
        <f t="shared" si="11"/>
        <v>2779</v>
      </c>
      <c r="Q26" s="38"/>
      <c r="R26" s="35">
        <v>2779</v>
      </c>
      <c r="S26" s="35"/>
      <c r="T26" s="35"/>
      <c r="U26" s="32">
        <f t="shared" si="12"/>
        <v>154.38931297709922</v>
      </c>
      <c r="V26" s="32">
        <f t="shared" si="12"/>
        <v>98.244803695150125</v>
      </c>
      <c r="W26" s="32">
        <f t="shared" si="13"/>
        <v>129.232995658466</v>
      </c>
      <c r="X26" s="39"/>
      <c r="Y26" s="39"/>
      <c r="Z26" s="43">
        <v>0</v>
      </c>
      <c r="AA26" s="34"/>
    </row>
    <row r="27" spans="1:27" ht="18" customHeight="1">
      <c r="A27" s="88">
        <v>15</v>
      </c>
      <c r="B27" s="89" t="s">
        <v>61</v>
      </c>
      <c r="C27" s="27">
        <v>153696</v>
      </c>
      <c r="D27" s="35">
        <v>79878</v>
      </c>
      <c r="E27" s="35">
        <v>73818</v>
      </c>
      <c r="F27" s="35"/>
      <c r="G27" s="35"/>
      <c r="H27" s="35"/>
      <c r="I27" s="35"/>
      <c r="J27" s="35"/>
      <c r="K27" s="36">
        <v>146051</v>
      </c>
      <c r="L27" s="41">
        <v>38680</v>
      </c>
      <c r="M27" s="35">
        <v>105876</v>
      </c>
      <c r="N27" s="38"/>
      <c r="O27" s="38"/>
      <c r="P27" s="27">
        <f t="shared" si="11"/>
        <v>1495</v>
      </c>
      <c r="Q27" s="38"/>
      <c r="R27" s="35">
        <v>1495</v>
      </c>
      <c r="S27" s="35"/>
      <c r="T27" s="35"/>
      <c r="U27" s="32">
        <f t="shared" si="12"/>
        <v>95.025895273787214</v>
      </c>
      <c r="V27" s="32">
        <f t="shared" si="12"/>
        <v>48.423846365707703</v>
      </c>
      <c r="W27" s="32">
        <f t="shared" si="13"/>
        <v>143.42843208973423</v>
      </c>
      <c r="X27" s="39"/>
      <c r="Y27" s="39"/>
      <c r="Z27" s="43">
        <v>0</v>
      </c>
      <c r="AA27" s="34"/>
    </row>
    <row r="28" spans="1:27" ht="18" customHeight="1">
      <c r="A28" s="88">
        <v>16</v>
      </c>
      <c r="B28" s="89" t="s">
        <v>38</v>
      </c>
      <c r="C28" s="27">
        <v>8794</v>
      </c>
      <c r="D28" s="35">
        <v>0</v>
      </c>
      <c r="E28" s="40">
        <v>8794</v>
      </c>
      <c r="F28" s="40"/>
      <c r="G28" s="40"/>
      <c r="H28" s="40"/>
      <c r="I28" s="40"/>
      <c r="J28" s="40"/>
      <c r="K28" s="36">
        <v>9424</v>
      </c>
      <c r="L28" s="37">
        <v>0</v>
      </c>
      <c r="M28" s="35">
        <v>9424</v>
      </c>
      <c r="N28" s="38"/>
      <c r="O28" s="38"/>
      <c r="P28" s="27">
        <f t="shared" si="11"/>
        <v>0</v>
      </c>
      <c r="Q28" s="38"/>
      <c r="R28" s="35"/>
      <c r="S28" s="35"/>
      <c r="T28" s="35"/>
      <c r="U28" s="32">
        <f t="shared" si="12"/>
        <v>107.1639754377985</v>
      </c>
      <c r="V28" s="32">
        <v>0</v>
      </c>
      <c r="W28" s="32">
        <f t="shared" si="13"/>
        <v>107.1639754377985</v>
      </c>
      <c r="X28" s="39"/>
      <c r="Y28" s="39"/>
      <c r="Z28" s="39"/>
      <c r="AA28" s="34"/>
    </row>
    <row r="29" spans="1:27" ht="18" customHeight="1">
      <c r="A29" s="88">
        <v>17</v>
      </c>
      <c r="B29" s="89" t="s">
        <v>62</v>
      </c>
      <c r="C29" s="27">
        <v>18863</v>
      </c>
      <c r="D29" s="35">
        <v>14</v>
      </c>
      <c r="E29" s="40">
        <v>18849</v>
      </c>
      <c r="F29" s="40"/>
      <c r="G29" s="40"/>
      <c r="H29" s="40"/>
      <c r="I29" s="40"/>
      <c r="J29" s="40"/>
      <c r="K29" s="36">
        <v>24793</v>
      </c>
      <c r="L29" s="37">
        <v>4227</v>
      </c>
      <c r="M29" s="35">
        <v>20566</v>
      </c>
      <c r="N29" s="38"/>
      <c r="O29" s="38"/>
      <c r="P29" s="27">
        <f t="shared" si="11"/>
        <v>0</v>
      </c>
      <c r="Q29" s="38"/>
      <c r="R29" s="35"/>
      <c r="S29" s="35"/>
      <c r="T29" s="35"/>
      <c r="U29" s="32">
        <f t="shared" si="12"/>
        <v>131.43720511053385</v>
      </c>
      <c r="V29" s="32">
        <f t="shared" si="12"/>
        <v>30192.857142857141</v>
      </c>
      <c r="W29" s="32">
        <f t="shared" si="13"/>
        <v>109.10923656427396</v>
      </c>
      <c r="X29" s="39"/>
      <c r="Y29" s="39"/>
      <c r="Z29" s="39"/>
      <c r="AA29" s="34"/>
    </row>
    <row r="30" spans="1:27" ht="18" customHeight="1">
      <c r="A30" s="88">
        <v>18</v>
      </c>
      <c r="B30" s="89" t="s">
        <v>63</v>
      </c>
      <c r="C30" s="27">
        <v>33817</v>
      </c>
      <c r="D30" s="35">
        <v>15552</v>
      </c>
      <c r="E30" s="40">
        <v>18265</v>
      </c>
      <c r="F30" s="40"/>
      <c r="G30" s="40"/>
      <c r="H30" s="40"/>
      <c r="I30" s="40"/>
      <c r="J30" s="40"/>
      <c r="K30" s="36">
        <v>31447</v>
      </c>
      <c r="L30" s="41">
        <v>5507</v>
      </c>
      <c r="M30" s="35">
        <v>25939</v>
      </c>
      <c r="N30" s="38"/>
      <c r="O30" s="38"/>
      <c r="P30" s="27">
        <f t="shared" si="11"/>
        <v>0</v>
      </c>
      <c r="Q30" s="38"/>
      <c r="R30" s="35"/>
      <c r="S30" s="35"/>
      <c r="T30" s="35"/>
      <c r="U30" s="32">
        <f t="shared" si="12"/>
        <v>92.991690569831732</v>
      </c>
      <c r="V30" s="32">
        <f t="shared" si="12"/>
        <v>35.410236625514401</v>
      </c>
      <c r="W30" s="32">
        <f t="shared" si="13"/>
        <v>142.01478237065425</v>
      </c>
      <c r="X30" s="39"/>
      <c r="Y30" s="39"/>
      <c r="Z30" s="39"/>
      <c r="AA30" s="34"/>
    </row>
    <row r="31" spans="1:27" ht="18" customHeight="1">
      <c r="A31" s="88">
        <v>19</v>
      </c>
      <c r="B31" s="89" t="s">
        <v>39</v>
      </c>
      <c r="C31" s="27">
        <v>9769</v>
      </c>
      <c r="D31" s="35">
        <v>4169</v>
      </c>
      <c r="E31" s="40">
        <v>5600</v>
      </c>
      <c r="F31" s="40"/>
      <c r="G31" s="40"/>
      <c r="H31" s="40"/>
      <c r="I31" s="40"/>
      <c r="J31" s="40"/>
      <c r="K31" s="36">
        <v>15433</v>
      </c>
      <c r="L31" s="41">
        <v>4162</v>
      </c>
      <c r="M31" s="35">
        <v>11271</v>
      </c>
      <c r="N31" s="38"/>
      <c r="O31" s="38"/>
      <c r="P31" s="27">
        <f t="shared" si="11"/>
        <v>0</v>
      </c>
      <c r="Q31" s="38"/>
      <c r="R31" s="35"/>
      <c r="S31" s="35"/>
      <c r="T31" s="35"/>
      <c r="U31" s="32">
        <f t="shared" si="12"/>
        <v>157.97932234619716</v>
      </c>
      <c r="V31" s="32">
        <f t="shared" si="12"/>
        <v>99.832094027344695</v>
      </c>
      <c r="W31" s="32">
        <f t="shared" si="13"/>
        <v>201.26785714285714</v>
      </c>
      <c r="X31" s="39"/>
      <c r="Y31" s="39"/>
      <c r="Z31" s="39"/>
      <c r="AA31" s="34"/>
    </row>
    <row r="32" spans="1:27" ht="18" customHeight="1">
      <c r="A32" s="88">
        <v>20</v>
      </c>
      <c r="B32" s="89" t="s">
        <v>64</v>
      </c>
      <c r="C32" s="27">
        <v>332890</v>
      </c>
      <c r="D32" s="35">
        <v>14635</v>
      </c>
      <c r="E32" s="40">
        <v>318255</v>
      </c>
      <c r="F32" s="40"/>
      <c r="G32" s="40"/>
      <c r="H32" s="40"/>
      <c r="I32" s="40"/>
      <c r="J32" s="40"/>
      <c r="K32" s="36">
        <v>386977</v>
      </c>
      <c r="L32" s="37">
        <v>11136</v>
      </c>
      <c r="M32" s="35">
        <v>371399</v>
      </c>
      <c r="N32" s="38"/>
      <c r="O32" s="38"/>
      <c r="P32" s="27">
        <f t="shared" si="11"/>
        <v>4442</v>
      </c>
      <c r="Q32" s="38"/>
      <c r="R32" s="35">
        <v>4442</v>
      </c>
      <c r="S32" s="35"/>
      <c r="T32" s="35"/>
      <c r="U32" s="32">
        <f t="shared" si="12"/>
        <v>116.24770945357325</v>
      </c>
      <c r="V32" s="32">
        <f t="shared" si="12"/>
        <v>76.091561325589339</v>
      </c>
      <c r="W32" s="32">
        <f t="shared" si="13"/>
        <v>116.69855933135378</v>
      </c>
      <c r="X32" s="39"/>
      <c r="Y32" s="39"/>
      <c r="Z32" s="39"/>
      <c r="AA32" s="34"/>
    </row>
    <row r="33" spans="1:27" ht="18" customHeight="1">
      <c r="A33" s="88">
        <v>21</v>
      </c>
      <c r="B33" s="89" t="s">
        <v>40</v>
      </c>
      <c r="C33" s="27">
        <v>371215</v>
      </c>
      <c r="D33" s="35">
        <v>21564</v>
      </c>
      <c r="E33" s="40">
        <v>349651</v>
      </c>
      <c r="F33" s="40"/>
      <c r="G33" s="40"/>
      <c r="H33" s="40"/>
      <c r="I33" s="40"/>
      <c r="J33" s="40"/>
      <c r="K33" s="36">
        <v>428800</v>
      </c>
      <c r="L33" s="37">
        <v>17398</v>
      </c>
      <c r="M33" s="35">
        <v>411402</v>
      </c>
      <c r="N33" s="38"/>
      <c r="O33" s="38"/>
      <c r="P33" s="27">
        <f t="shared" si="11"/>
        <v>0</v>
      </c>
      <c r="Q33" s="38"/>
      <c r="R33" s="35">
        <v>0</v>
      </c>
      <c r="S33" s="35"/>
      <c r="T33" s="35"/>
      <c r="U33" s="32">
        <f t="shared" si="12"/>
        <v>115.51257357596002</v>
      </c>
      <c r="V33" s="32">
        <f t="shared" si="12"/>
        <v>80.680764236690791</v>
      </c>
      <c r="W33" s="32">
        <f t="shared" si="13"/>
        <v>117.66075315099913</v>
      </c>
      <c r="X33" s="39"/>
      <c r="Y33" s="39"/>
      <c r="Z33" s="43">
        <v>0</v>
      </c>
      <c r="AA33" s="34"/>
    </row>
    <row r="34" spans="1:27" ht="18" customHeight="1">
      <c r="A34" s="88">
        <v>22</v>
      </c>
      <c r="B34" s="89" t="s">
        <v>65</v>
      </c>
      <c r="C34" s="27">
        <v>60776</v>
      </c>
      <c r="D34" s="35">
        <v>31969</v>
      </c>
      <c r="E34" s="40">
        <v>28754</v>
      </c>
      <c r="F34" s="40">
        <v>53</v>
      </c>
      <c r="G34" s="40"/>
      <c r="H34" s="40"/>
      <c r="I34" s="40"/>
      <c r="J34" s="40"/>
      <c r="K34" s="36">
        <v>54653</v>
      </c>
      <c r="L34" s="41">
        <v>8411</v>
      </c>
      <c r="M34" s="35">
        <v>39704</v>
      </c>
      <c r="N34" s="38"/>
      <c r="O34" s="38"/>
      <c r="P34" s="27">
        <f t="shared" si="11"/>
        <v>6537</v>
      </c>
      <c r="Q34" s="38">
        <v>53</v>
      </c>
      <c r="R34" s="35">
        <v>6484</v>
      </c>
      <c r="S34" s="35"/>
      <c r="T34" s="35"/>
      <c r="U34" s="32">
        <f t="shared" si="12"/>
        <v>89.925299460313283</v>
      </c>
      <c r="V34" s="32"/>
      <c r="W34" s="32">
        <f t="shared" si="13"/>
        <v>138.08165820407595</v>
      </c>
      <c r="X34" s="39"/>
      <c r="Y34" s="39"/>
      <c r="Z34" s="39"/>
      <c r="AA34" s="34"/>
    </row>
    <row r="35" spans="1:27" ht="18" customHeight="1">
      <c r="A35" s="88">
        <v>23</v>
      </c>
      <c r="B35" s="89" t="s">
        <v>66</v>
      </c>
      <c r="C35" s="27">
        <v>38889</v>
      </c>
      <c r="D35" s="35">
        <v>2500</v>
      </c>
      <c r="E35" s="40">
        <v>36389</v>
      </c>
      <c r="F35" s="40"/>
      <c r="G35" s="40"/>
      <c r="H35" s="40"/>
      <c r="I35" s="40"/>
      <c r="J35" s="40"/>
      <c r="K35" s="36">
        <v>44820</v>
      </c>
      <c r="L35" s="37">
        <v>2440</v>
      </c>
      <c r="M35" s="35">
        <v>41182</v>
      </c>
      <c r="N35" s="38"/>
      <c r="O35" s="38"/>
      <c r="P35" s="27">
        <f t="shared" si="11"/>
        <v>1198</v>
      </c>
      <c r="Q35" s="38"/>
      <c r="R35" s="35">
        <v>1198</v>
      </c>
      <c r="S35" s="35"/>
      <c r="T35" s="35"/>
      <c r="U35" s="32">
        <f t="shared" si="12"/>
        <v>115.25109928257348</v>
      </c>
      <c r="V35" s="32"/>
      <c r="W35" s="32">
        <f t="shared" si="13"/>
        <v>113.17156283492264</v>
      </c>
      <c r="X35" s="39"/>
      <c r="Y35" s="39"/>
      <c r="Z35" s="39"/>
      <c r="AA35" s="34"/>
    </row>
    <row r="36" spans="1:27" ht="18" customHeight="1">
      <c r="A36" s="88">
        <v>24</v>
      </c>
      <c r="B36" s="89" t="s">
        <v>67</v>
      </c>
      <c r="C36" s="27">
        <v>18774</v>
      </c>
      <c r="D36" s="35">
        <v>10</v>
      </c>
      <c r="E36" s="44">
        <v>18764</v>
      </c>
      <c r="F36" s="44"/>
      <c r="G36" s="44"/>
      <c r="H36" s="44"/>
      <c r="I36" s="44"/>
      <c r="J36" s="44"/>
      <c r="K36" s="36">
        <v>30021</v>
      </c>
      <c r="L36" s="37">
        <v>0</v>
      </c>
      <c r="M36" s="35">
        <v>30021</v>
      </c>
      <c r="N36" s="38"/>
      <c r="O36" s="38"/>
      <c r="P36" s="27">
        <f t="shared" si="11"/>
        <v>0</v>
      </c>
      <c r="Q36" s="38"/>
      <c r="R36" s="35"/>
      <c r="S36" s="35"/>
      <c r="T36" s="35"/>
      <c r="U36" s="32">
        <f t="shared" si="12"/>
        <v>159.90731863215083</v>
      </c>
      <c r="V36" s="32"/>
      <c r="W36" s="32">
        <f t="shared" si="13"/>
        <v>159.9925389042848</v>
      </c>
      <c r="X36" s="39"/>
      <c r="Y36" s="39"/>
      <c r="Z36" s="39"/>
      <c r="AA36" s="34"/>
    </row>
    <row r="37" spans="1:27" ht="18" customHeight="1">
      <c r="A37" s="88">
        <v>25</v>
      </c>
      <c r="B37" s="89" t="s">
        <v>68</v>
      </c>
      <c r="C37" s="27">
        <v>16008</v>
      </c>
      <c r="D37" s="35">
        <v>2839</v>
      </c>
      <c r="E37" s="40">
        <v>13169</v>
      </c>
      <c r="F37" s="40"/>
      <c r="G37" s="40"/>
      <c r="H37" s="40"/>
      <c r="I37" s="40"/>
      <c r="J37" s="40"/>
      <c r="K37" s="36">
        <v>13669</v>
      </c>
      <c r="L37" s="45">
        <v>96</v>
      </c>
      <c r="M37" s="35">
        <v>13573</v>
      </c>
      <c r="N37" s="38"/>
      <c r="O37" s="38"/>
      <c r="P37" s="27">
        <f t="shared" si="11"/>
        <v>0</v>
      </c>
      <c r="Q37" s="38"/>
      <c r="R37" s="35"/>
      <c r="S37" s="35"/>
      <c r="T37" s="35"/>
      <c r="U37" s="32">
        <f t="shared" si="12"/>
        <v>85.388555722138918</v>
      </c>
      <c r="V37" s="32">
        <f t="shared" si="12"/>
        <v>3.3814723494188095</v>
      </c>
      <c r="W37" s="32">
        <f t="shared" si="13"/>
        <v>103.06781076771205</v>
      </c>
      <c r="X37" s="39"/>
      <c r="Y37" s="39"/>
      <c r="Z37" s="39"/>
      <c r="AA37" s="34"/>
    </row>
    <row r="38" spans="1:27" ht="18" customHeight="1">
      <c r="A38" s="88">
        <v>26</v>
      </c>
      <c r="B38" s="89" t="s">
        <v>69</v>
      </c>
      <c r="C38" s="27">
        <v>198029</v>
      </c>
      <c r="D38" s="35">
        <v>182492</v>
      </c>
      <c r="E38" s="40">
        <v>15537</v>
      </c>
      <c r="F38" s="40"/>
      <c r="G38" s="40"/>
      <c r="H38" s="40"/>
      <c r="I38" s="40"/>
      <c r="J38" s="40"/>
      <c r="K38" s="36">
        <v>123719</v>
      </c>
      <c r="L38" s="37">
        <v>107024</v>
      </c>
      <c r="M38" s="35">
        <v>16696</v>
      </c>
      <c r="N38" s="38"/>
      <c r="O38" s="38"/>
      <c r="P38" s="27">
        <f t="shared" si="11"/>
        <v>0</v>
      </c>
      <c r="Q38" s="38"/>
      <c r="R38" s="35"/>
      <c r="S38" s="35"/>
      <c r="T38" s="35"/>
      <c r="U38" s="32">
        <f t="shared" si="12"/>
        <v>62.475193027283886</v>
      </c>
      <c r="V38" s="32"/>
      <c r="W38" s="32">
        <f t="shared" si="13"/>
        <v>107.45961253781296</v>
      </c>
      <c r="X38" s="39"/>
      <c r="Y38" s="39"/>
      <c r="Z38" s="39"/>
      <c r="AA38" s="34"/>
    </row>
    <row r="39" spans="1:27" ht="18" customHeight="1">
      <c r="A39" s="88">
        <v>27</v>
      </c>
      <c r="B39" s="90" t="s">
        <v>70</v>
      </c>
      <c r="C39" s="27">
        <v>397</v>
      </c>
      <c r="D39" s="35">
        <v>0</v>
      </c>
      <c r="E39" s="40">
        <v>397</v>
      </c>
      <c r="F39" s="40"/>
      <c r="G39" s="40"/>
      <c r="H39" s="40"/>
      <c r="I39" s="40"/>
      <c r="J39" s="40"/>
      <c r="K39" s="36">
        <v>51106</v>
      </c>
      <c r="L39" s="37">
        <v>50700</v>
      </c>
      <c r="M39" s="35">
        <v>406</v>
      </c>
      <c r="N39" s="38"/>
      <c r="O39" s="38"/>
      <c r="P39" s="27">
        <f t="shared" si="11"/>
        <v>0</v>
      </c>
      <c r="Q39" s="38"/>
      <c r="R39" s="35"/>
      <c r="S39" s="35"/>
      <c r="T39" s="35"/>
      <c r="U39" s="46"/>
      <c r="V39" s="32"/>
      <c r="W39" s="32"/>
      <c r="X39" s="39"/>
      <c r="Y39" s="39"/>
      <c r="Z39" s="39"/>
      <c r="AA39" s="34"/>
    </row>
    <row r="40" spans="1:27" ht="18" customHeight="1">
      <c r="A40" s="88">
        <v>28</v>
      </c>
      <c r="B40" s="89" t="s">
        <v>71</v>
      </c>
      <c r="C40" s="27">
        <v>4193</v>
      </c>
      <c r="D40" s="35">
        <v>0</v>
      </c>
      <c r="E40" s="40">
        <v>4193</v>
      </c>
      <c r="F40" s="40"/>
      <c r="G40" s="40"/>
      <c r="H40" s="40"/>
      <c r="I40" s="40"/>
      <c r="J40" s="40"/>
      <c r="K40" s="36">
        <v>4368</v>
      </c>
      <c r="L40" s="41">
        <v>0</v>
      </c>
      <c r="M40" s="35">
        <v>4368</v>
      </c>
      <c r="N40" s="38"/>
      <c r="O40" s="38"/>
      <c r="P40" s="27">
        <f t="shared" si="11"/>
        <v>0</v>
      </c>
      <c r="Q40" s="38"/>
      <c r="R40" s="35"/>
      <c r="S40" s="35"/>
      <c r="T40" s="35"/>
      <c r="U40" s="32">
        <f t="shared" si="12"/>
        <v>104.17362270450751</v>
      </c>
      <c r="V40" s="32">
        <v>0</v>
      </c>
      <c r="W40" s="32">
        <f>M40/E40%</f>
        <v>104.17362270450751</v>
      </c>
      <c r="X40" s="39"/>
      <c r="Y40" s="39"/>
      <c r="Z40" s="39"/>
      <c r="AA40" s="34"/>
    </row>
    <row r="41" spans="1:27" ht="18" customHeight="1">
      <c r="A41" s="88">
        <v>29</v>
      </c>
      <c r="B41" s="89" t="s">
        <v>72</v>
      </c>
      <c r="C41" s="27">
        <v>8181</v>
      </c>
      <c r="D41" s="35">
        <v>2937</v>
      </c>
      <c r="E41" s="40">
        <v>5244</v>
      </c>
      <c r="F41" s="40"/>
      <c r="G41" s="40"/>
      <c r="H41" s="40"/>
      <c r="I41" s="40"/>
      <c r="J41" s="40"/>
      <c r="K41" s="36">
        <v>6392</v>
      </c>
      <c r="L41" s="37">
        <v>380</v>
      </c>
      <c r="M41" s="35">
        <v>6012</v>
      </c>
      <c r="N41" s="38"/>
      <c r="O41" s="38"/>
      <c r="P41" s="27">
        <f t="shared" si="11"/>
        <v>0</v>
      </c>
      <c r="Q41" s="38"/>
      <c r="R41" s="35">
        <v>0</v>
      </c>
      <c r="S41" s="35"/>
      <c r="T41" s="35"/>
      <c r="U41" s="46"/>
      <c r="V41" s="32"/>
      <c r="W41" s="32"/>
      <c r="X41" s="39"/>
      <c r="Y41" s="39"/>
      <c r="Z41" s="43">
        <v>0</v>
      </c>
      <c r="AA41" s="34"/>
    </row>
    <row r="42" spans="1:27" ht="18" customHeight="1">
      <c r="A42" s="88">
        <v>30</v>
      </c>
      <c r="B42" s="89" t="s">
        <v>73</v>
      </c>
      <c r="C42" s="27">
        <v>4845</v>
      </c>
      <c r="D42" s="35">
        <v>0</v>
      </c>
      <c r="E42" s="40">
        <v>4845</v>
      </c>
      <c r="F42" s="40"/>
      <c r="G42" s="40"/>
      <c r="H42" s="40"/>
      <c r="I42" s="40"/>
      <c r="J42" s="40"/>
      <c r="K42" s="36">
        <v>5351</v>
      </c>
      <c r="L42" s="41">
        <v>0</v>
      </c>
      <c r="M42" s="35">
        <v>5351</v>
      </c>
      <c r="N42" s="38"/>
      <c r="O42" s="38"/>
      <c r="P42" s="27">
        <f t="shared" si="11"/>
        <v>0</v>
      </c>
      <c r="Q42" s="38"/>
      <c r="R42" s="35"/>
      <c r="S42" s="35"/>
      <c r="T42" s="35"/>
      <c r="U42" s="32">
        <f t="shared" si="12"/>
        <v>110.4437564499484</v>
      </c>
      <c r="V42" s="32">
        <v>0</v>
      </c>
      <c r="W42" s="32"/>
      <c r="X42" s="39"/>
      <c r="Y42" s="39"/>
      <c r="Z42" s="39"/>
      <c r="AA42" s="34"/>
    </row>
    <row r="43" spans="1:27" ht="18" customHeight="1">
      <c r="A43" s="88">
        <v>31</v>
      </c>
      <c r="B43" s="89" t="s">
        <v>74</v>
      </c>
      <c r="C43" s="27">
        <v>4271</v>
      </c>
      <c r="D43" s="35">
        <v>0</v>
      </c>
      <c r="E43" s="40">
        <v>4271</v>
      </c>
      <c r="F43" s="40"/>
      <c r="G43" s="40"/>
      <c r="H43" s="40"/>
      <c r="I43" s="40"/>
      <c r="J43" s="40"/>
      <c r="K43" s="36">
        <v>4675</v>
      </c>
      <c r="L43" s="41">
        <v>0</v>
      </c>
      <c r="M43" s="35">
        <v>4675</v>
      </c>
      <c r="N43" s="38"/>
      <c r="O43" s="38"/>
      <c r="P43" s="27">
        <f t="shared" si="11"/>
        <v>0</v>
      </c>
      <c r="Q43" s="38"/>
      <c r="R43" s="35">
        <v>0</v>
      </c>
      <c r="S43" s="35"/>
      <c r="T43" s="35"/>
      <c r="U43" s="32">
        <f t="shared" si="12"/>
        <v>109.45914305783188</v>
      </c>
      <c r="V43" s="32">
        <v>0</v>
      </c>
      <c r="W43" s="32"/>
      <c r="X43" s="39"/>
      <c r="Y43" s="39"/>
      <c r="Z43" s="43"/>
      <c r="AA43" s="34"/>
    </row>
    <row r="44" spans="1:27" ht="18" customHeight="1">
      <c r="A44" s="88">
        <v>32</v>
      </c>
      <c r="B44" s="89" t="s">
        <v>75</v>
      </c>
      <c r="C44" s="27">
        <v>2152</v>
      </c>
      <c r="D44" s="47">
        <v>0</v>
      </c>
      <c r="E44" s="47">
        <v>2152</v>
      </c>
      <c r="F44" s="47"/>
      <c r="G44" s="47"/>
      <c r="H44" s="47"/>
      <c r="I44" s="47"/>
      <c r="J44" s="47"/>
      <c r="K44" s="27">
        <v>2573</v>
      </c>
      <c r="L44" s="48">
        <v>0</v>
      </c>
      <c r="M44" s="48">
        <v>2573</v>
      </c>
      <c r="N44" s="38"/>
      <c r="O44" s="38"/>
      <c r="P44" s="27">
        <f t="shared" si="11"/>
        <v>0</v>
      </c>
      <c r="Q44" s="38"/>
      <c r="R44" s="38"/>
      <c r="S44" s="38"/>
      <c r="T44" s="49"/>
      <c r="U44" s="50">
        <f t="shared" si="12"/>
        <v>119.56319702602231</v>
      </c>
      <c r="V44" s="32">
        <v>0</v>
      </c>
      <c r="W44" s="32">
        <f t="shared" si="12"/>
        <v>119.56319702602231</v>
      </c>
      <c r="X44" s="39"/>
      <c r="Y44" s="39"/>
      <c r="Z44" s="39"/>
      <c r="AA44" s="34"/>
    </row>
    <row r="45" spans="1:27" ht="18" customHeight="1">
      <c r="A45" s="88">
        <v>33</v>
      </c>
      <c r="B45" s="89" t="s">
        <v>43</v>
      </c>
      <c r="C45" s="27">
        <v>1909</v>
      </c>
      <c r="D45" s="35">
        <v>0</v>
      </c>
      <c r="E45" s="40">
        <v>1909</v>
      </c>
      <c r="F45" s="40"/>
      <c r="G45" s="40"/>
      <c r="H45" s="40"/>
      <c r="I45" s="40"/>
      <c r="J45" s="40"/>
      <c r="K45" s="36">
        <v>2899</v>
      </c>
      <c r="L45" s="41">
        <v>0</v>
      </c>
      <c r="M45" s="35">
        <v>2499</v>
      </c>
      <c r="N45" s="38"/>
      <c r="O45" s="38"/>
      <c r="P45" s="27">
        <f t="shared" si="11"/>
        <v>400</v>
      </c>
      <c r="Q45" s="38"/>
      <c r="R45" s="38">
        <v>400</v>
      </c>
      <c r="S45" s="38"/>
      <c r="T45" s="45"/>
      <c r="U45" s="32">
        <f t="shared" si="12"/>
        <v>151.85961236249346</v>
      </c>
      <c r="V45" s="32">
        <v>0</v>
      </c>
      <c r="W45" s="32">
        <f t="shared" si="12"/>
        <v>130.90623363017286</v>
      </c>
      <c r="X45" s="39"/>
      <c r="Y45" s="39"/>
      <c r="Z45" s="39"/>
      <c r="AA45" s="34"/>
    </row>
    <row r="46" spans="1:27" ht="18" customHeight="1">
      <c r="A46" s="88">
        <v>34</v>
      </c>
      <c r="B46" s="89" t="s">
        <v>41</v>
      </c>
      <c r="C46" s="27">
        <v>869</v>
      </c>
      <c r="D46" s="35">
        <v>0</v>
      </c>
      <c r="E46" s="40">
        <v>869</v>
      </c>
      <c r="F46" s="40"/>
      <c r="G46" s="40"/>
      <c r="H46" s="40"/>
      <c r="I46" s="40"/>
      <c r="J46" s="40"/>
      <c r="K46" s="36">
        <v>1278</v>
      </c>
      <c r="L46" s="38">
        <v>0</v>
      </c>
      <c r="M46" s="35">
        <v>1278</v>
      </c>
      <c r="N46" s="38"/>
      <c r="O46" s="38"/>
      <c r="P46" s="27">
        <f t="shared" si="11"/>
        <v>0</v>
      </c>
      <c r="Q46" s="38"/>
      <c r="R46" s="38"/>
      <c r="S46" s="38"/>
      <c r="T46" s="51"/>
      <c r="U46" s="32">
        <f t="shared" si="12"/>
        <v>147.06559263521291</v>
      </c>
      <c r="V46" s="32">
        <v>0</v>
      </c>
      <c r="W46" s="32">
        <f t="shared" si="12"/>
        <v>147.06559263521291</v>
      </c>
      <c r="X46" s="39"/>
      <c r="Y46" s="39"/>
      <c r="Z46" s="39"/>
      <c r="AA46" s="34"/>
    </row>
    <row r="47" spans="1:27" ht="18" customHeight="1">
      <c r="A47" s="88">
        <v>35</v>
      </c>
      <c r="B47" s="89" t="s">
        <v>42</v>
      </c>
      <c r="C47" s="27">
        <v>594</v>
      </c>
      <c r="D47" s="35">
        <v>0</v>
      </c>
      <c r="E47" s="47">
        <v>594</v>
      </c>
      <c r="F47" s="47">
        <v>0</v>
      </c>
      <c r="G47" s="47"/>
      <c r="H47" s="47"/>
      <c r="I47" s="47"/>
      <c r="J47" s="47"/>
      <c r="K47" s="27">
        <v>623</v>
      </c>
      <c r="L47" s="48">
        <v>0</v>
      </c>
      <c r="M47" s="48">
        <v>623</v>
      </c>
      <c r="N47" s="38"/>
      <c r="O47" s="38"/>
      <c r="P47" s="27">
        <f t="shared" si="11"/>
        <v>0</v>
      </c>
      <c r="Q47" s="52">
        <v>0</v>
      </c>
      <c r="R47" s="52">
        <v>0</v>
      </c>
      <c r="S47" s="52"/>
      <c r="T47" s="27"/>
      <c r="U47" s="46">
        <f t="shared" si="12"/>
        <v>104.88215488215488</v>
      </c>
      <c r="V47" s="32"/>
      <c r="W47" s="32">
        <f t="shared" si="12"/>
        <v>104.88215488215488</v>
      </c>
      <c r="X47" s="39"/>
      <c r="Y47" s="39"/>
      <c r="Z47" s="39"/>
      <c r="AA47" s="34"/>
    </row>
    <row r="48" spans="1:27" ht="18" customHeight="1">
      <c r="A48" s="88">
        <v>36</v>
      </c>
      <c r="B48" s="89" t="s">
        <v>44</v>
      </c>
      <c r="C48" s="27">
        <v>1077</v>
      </c>
      <c r="D48" s="35">
        <v>0</v>
      </c>
      <c r="E48" s="40">
        <v>1077</v>
      </c>
      <c r="F48" s="40"/>
      <c r="G48" s="40"/>
      <c r="H48" s="40"/>
      <c r="I48" s="40"/>
      <c r="J48" s="40"/>
      <c r="K48" s="36">
        <v>1172</v>
      </c>
      <c r="L48" s="38">
        <v>0</v>
      </c>
      <c r="M48" s="35">
        <v>1172</v>
      </c>
      <c r="N48" s="38"/>
      <c r="O48" s="38"/>
      <c r="P48" s="27">
        <f t="shared" si="11"/>
        <v>0</v>
      </c>
      <c r="Q48" s="38"/>
      <c r="R48" s="38"/>
      <c r="S48" s="38"/>
      <c r="T48" s="35"/>
      <c r="U48" s="32">
        <f t="shared" si="12"/>
        <v>108.82079851439184</v>
      </c>
      <c r="V48" s="32"/>
      <c r="W48" s="32">
        <f t="shared" si="12"/>
        <v>108.82079851439184</v>
      </c>
      <c r="X48" s="39"/>
      <c r="Y48" s="39"/>
      <c r="Z48" s="39"/>
      <c r="AA48" s="34"/>
    </row>
    <row r="49" spans="1:27" ht="18" customHeight="1">
      <c r="A49" s="88">
        <v>37</v>
      </c>
      <c r="B49" s="89" t="s">
        <v>45</v>
      </c>
      <c r="C49" s="27">
        <v>217</v>
      </c>
      <c r="D49" s="35">
        <v>0</v>
      </c>
      <c r="E49" s="40">
        <v>217</v>
      </c>
      <c r="F49" s="40"/>
      <c r="G49" s="40"/>
      <c r="H49" s="40"/>
      <c r="I49" s="40"/>
      <c r="J49" s="40"/>
      <c r="K49" s="36">
        <v>227</v>
      </c>
      <c r="L49" s="38">
        <v>0</v>
      </c>
      <c r="M49" s="35">
        <v>227</v>
      </c>
      <c r="N49" s="38"/>
      <c r="O49" s="38"/>
      <c r="P49" s="27">
        <f t="shared" si="11"/>
        <v>0</v>
      </c>
      <c r="Q49" s="38"/>
      <c r="R49" s="38"/>
      <c r="S49" s="38"/>
      <c r="T49" s="35"/>
      <c r="U49" s="32">
        <f t="shared" si="12"/>
        <v>104.60829493087557</v>
      </c>
      <c r="V49" s="32"/>
      <c r="W49" s="32">
        <f t="shared" si="12"/>
        <v>104.60829493087557</v>
      </c>
      <c r="X49" s="39"/>
      <c r="Y49" s="39"/>
      <c r="Z49" s="39"/>
      <c r="AA49" s="34"/>
    </row>
    <row r="50" spans="1:27" ht="18" customHeight="1">
      <c r="A50" s="88">
        <v>38</v>
      </c>
      <c r="B50" s="89" t="s">
        <v>76</v>
      </c>
      <c r="C50" s="27">
        <v>577</v>
      </c>
      <c r="D50" s="35">
        <v>0</v>
      </c>
      <c r="E50" s="40">
        <v>577</v>
      </c>
      <c r="F50" s="40"/>
      <c r="G50" s="40"/>
      <c r="H50" s="40"/>
      <c r="I50" s="40"/>
      <c r="J50" s="40"/>
      <c r="K50" s="36">
        <v>625</v>
      </c>
      <c r="L50" s="38"/>
      <c r="M50" s="35">
        <v>625</v>
      </c>
      <c r="N50" s="38"/>
      <c r="O50" s="38"/>
      <c r="P50" s="27">
        <f t="shared" si="11"/>
        <v>0</v>
      </c>
      <c r="Q50" s="38"/>
      <c r="R50" s="38"/>
      <c r="S50" s="38"/>
      <c r="T50" s="35"/>
      <c r="U50" s="32">
        <f t="shared" si="12"/>
        <v>108.31889081455807</v>
      </c>
      <c r="V50" s="32"/>
      <c r="W50" s="32">
        <f t="shared" si="12"/>
        <v>108.31889081455807</v>
      </c>
      <c r="X50" s="39"/>
      <c r="Y50" s="39"/>
      <c r="Z50" s="39"/>
      <c r="AA50" s="34"/>
    </row>
    <row r="51" spans="1:27" ht="18" customHeight="1">
      <c r="A51" s="88">
        <v>39</v>
      </c>
      <c r="B51" s="89" t="s">
        <v>77</v>
      </c>
      <c r="C51" s="27">
        <v>269</v>
      </c>
      <c r="D51" s="35">
        <v>0</v>
      </c>
      <c r="E51" s="40">
        <v>269</v>
      </c>
      <c r="F51" s="40"/>
      <c r="G51" s="40"/>
      <c r="H51" s="40"/>
      <c r="I51" s="40"/>
      <c r="J51" s="40"/>
      <c r="K51" s="36">
        <v>284</v>
      </c>
      <c r="L51" s="38"/>
      <c r="M51" s="35">
        <v>284</v>
      </c>
      <c r="N51" s="38"/>
      <c r="O51" s="38"/>
      <c r="P51" s="27">
        <f t="shared" si="11"/>
        <v>0</v>
      </c>
      <c r="Q51" s="38"/>
      <c r="R51" s="38"/>
      <c r="S51" s="38"/>
      <c r="T51" s="35"/>
      <c r="U51" s="32">
        <f t="shared" si="12"/>
        <v>105.57620817843866</v>
      </c>
      <c r="V51" s="32"/>
      <c r="W51" s="32">
        <f t="shared" si="12"/>
        <v>105.57620817843866</v>
      </c>
      <c r="X51" s="39"/>
      <c r="Y51" s="39"/>
      <c r="Z51" s="39"/>
      <c r="AA51" s="34"/>
    </row>
    <row r="52" spans="1:27" ht="18" customHeight="1">
      <c r="A52" s="88">
        <v>40</v>
      </c>
      <c r="B52" s="91" t="s">
        <v>78</v>
      </c>
      <c r="C52" s="27">
        <v>223</v>
      </c>
      <c r="D52" s="35">
        <v>0</v>
      </c>
      <c r="E52" s="40">
        <v>223</v>
      </c>
      <c r="F52" s="40"/>
      <c r="G52" s="40"/>
      <c r="H52" s="40"/>
      <c r="I52" s="40"/>
      <c r="J52" s="40"/>
      <c r="K52" s="36">
        <v>234</v>
      </c>
      <c r="L52" s="38"/>
      <c r="M52" s="35">
        <v>234</v>
      </c>
      <c r="N52" s="38"/>
      <c r="O52" s="38"/>
      <c r="P52" s="27">
        <f t="shared" si="11"/>
        <v>0</v>
      </c>
      <c r="Q52" s="38"/>
      <c r="R52" s="38"/>
      <c r="S52" s="38"/>
      <c r="T52" s="35"/>
      <c r="U52" s="32">
        <f t="shared" si="12"/>
        <v>104.93273542600897</v>
      </c>
      <c r="V52" s="32"/>
      <c r="W52" s="32">
        <f t="shared" si="12"/>
        <v>104.93273542600897</v>
      </c>
      <c r="X52" s="39"/>
      <c r="Y52" s="39"/>
      <c r="Z52" s="39"/>
      <c r="AA52" s="34"/>
    </row>
    <row r="53" spans="1:27" ht="18" customHeight="1">
      <c r="A53" s="88">
        <v>41</v>
      </c>
      <c r="B53" s="89" t="s">
        <v>79</v>
      </c>
      <c r="C53" s="27">
        <v>1037</v>
      </c>
      <c r="D53" s="47">
        <v>0</v>
      </c>
      <c r="E53" s="47">
        <v>1037</v>
      </c>
      <c r="F53" s="47"/>
      <c r="G53" s="47"/>
      <c r="H53" s="47"/>
      <c r="I53" s="47"/>
      <c r="J53" s="47"/>
      <c r="K53" s="53">
        <v>1074</v>
      </c>
      <c r="L53" s="48">
        <v>0</v>
      </c>
      <c r="M53" s="48">
        <v>1074</v>
      </c>
      <c r="N53" s="38"/>
      <c r="O53" s="38"/>
      <c r="P53" s="27">
        <f t="shared" si="11"/>
        <v>0</v>
      </c>
      <c r="Q53" s="52">
        <v>0</v>
      </c>
      <c r="R53" s="48">
        <v>0</v>
      </c>
      <c r="S53" s="48"/>
      <c r="T53" s="27"/>
      <c r="U53" s="50">
        <f t="shared" si="12"/>
        <v>103.56798457087754</v>
      </c>
      <c r="V53" s="32"/>
      <c r="W53" s="32">
        <f t="shared" si="12"/>
        <v>103.56798457087754</v>
      </c>
      <c r="X53" s="39"/>
      <c r="Y53" s="39"/>
      <c r="Z53" s="39"/>
      <c r="AA53" s="34"/>
    </row>
    <row r="54" spans="1:27" ht="18" customHeight="1">
      <c r="A54" s="88">
        <v>42</v>
      </c>
      <c r="B54" s="89" t="s">
        <v>80</v>
      </c>
      <c r="C54" s="27">
        <v>393</v>
      </c>
      <c r="D54" s="35">
        <v>0</v>
      </c>
      <c r="E54" s="40">
        <v>393</v>
      </c>
      <c r="F54" s="40"/>
      <c r="G54" s="40"/>
      <c r="H54" s="40"/>
      <c r="I54" s="40"/>
      <c r="J54" s="40"/>
      <c r="K54" s="36">
        <v>414</v>
      </c>
      <c r="L54" s="38"/>
      <c r="M54" s="35">
        <v>414</v>
      </c>
      <c r="N54" s="38"/>
      <c r="O54" s="38"/>
      <c r="P54" s="27">
        <f t="shared" si="11"/>
        <v>0</v>
      </c>
      <c r="Q54" s="38"/>
      <c r="R54" s="38"/>
      <c r="S54" s="38"/>
      <c r="T54" s="45"/>
      <c r="U54" s="32">
        <f t="shared" si="12"/>
        <v>105.34351145038167</v>
      </c>
      <c r="V54" s="32"/>
      <c r="W54" s="32">
        <f t="shared" si="12"/>
        <v>105.34351145038167</v>
      </c>
      <c r="X54" s="39"/>
      <c r="Y54" s="39"/>
      <c r="Z54" s="39"/>
      <c r="AA54" s="34"/>
    </row>
    <row r="55" spans="1:27" ht="18" customHeight="1">
      <c r="A55" s="88">
        <v>43</v>
      </c>
      <c r="B55" s="89" t="s">
        <v>81</v>
      </c>
      <c r="C55" s="27">
        <v>295</v>
      </c>
      <c r="D55" s="35">
        <v>0</v>
      </c>
      <c r="E55" s="40">
        <v>295</v>
      </c>
      <c r="F55" s="40"/>
      <c r="G55" s="40"/>
      <c r="H55" s="40"/>
      <c r="I55" s="40"/>
      <c r="J55" s="40"/>
      <c r="K55" s="36">
        <v>324</v>
      </c>
      <c r="L55" s="38"/>
      <c r="M55" s="35">
        <v>324</v>
      </c>
      <c r="N55" s="38"/>
      <c r="O55" s="38"/>
      <c r="P55" s="27">
        <f t="shared" si="11"/>
        <v>0</v>
      </c>
      <c r="Q55" s="38"/>
      <c r="R55" s="38"/>
      <c r="S55" s="38"/>
      <c r="T55" s="45"/>
      <c r="U55" s="32">
        <f t="shared" si="12"/>
        <v>109.83050847457626</v>
      </c>
      <c r="V55" s="32"/>
      <c r="W55" s="32">
        <f t="shared" si="12"/>
        <v>109.83050847457626</v>
      </c>
      <c r="X55" s="39"/>
      <c r="Y55" s="39"/>
      <c r="Z55" s="39"/>
      <c r="AA55" s="34"/>
    </row>
    <row r="56" spans="1:27" ht="18" customHeight="1">
      <c r="A56" s="88">
        <v>44</v>
      </c>
      <c r="B56" s="91" t="s">
        <v>82</v>
      </c>
      <c r="C56" s="27">
        <v>328</v>
      </c>
      <c r="D56" s="35">
        <v>0</v>
      </c>
      <c r="E56" s="40">
        <v>328</v>
      </c>
      <c r="F56" s="40"/>
      <c r="G56" s="40"/>
      <c r="H56" s="40"/>
      <c r="I56" s="40"/>
      <c r="J56" s="40"/>
      <c r="K56" s="36">
        <v>314</v>
      </c>
      <c r="L56" s="38"/>
      <c r="M56" s="35">
        <v>314</v>
      </c>
      <c r="N56" s="38"/>
      <c r="O56" s="38"/>
      <c r="P56" s="27">
        <f t="shared" si="11"/>
        <v>0</v>
      </c>
      <c r="Q56" s="38"/>
      <c r="R56" s="35">
        <v>0</v>
      </c>
      <c r="S56" s="35"/>
      <c r="T56" s="45"/>
      <c r="U56" s="32">
        <f t="shared" si="12"/>
        <v>95.731707317073173</v>
      </c>
      <c r="V56" s="32"/>
      <c r="W56" s="32">
        <f t="shared" si="12"/>
        <v>95.731707317073173</v>
      </c>
      <c r="X56" s="39"/>
      <c r="Y56" s="39"/>
      <c r="Z56" s="43">
        <v>0</v>
      </c>
      <c r="AA56" s="34"/>
    </row>
    <row r="57" spans="1:27" ht="18" customHeight="1">
      <c r="A57" s="88">
        <v>45</v>
      </c>
      <c r="B57" s="89" t="s">
        <v>83</v>
      </c>
      <c r="C57" s="27">
        <v>1128</v>
      </c>
      <c r="D57" s="35">
        <v>0</v>
      </c>
      <c r="E57" s="40">
        <v>1128</v>
      </c>
      <c r="F57" s="40"/>
      <c r="G57" s="40"/>
      <c r="H57" s="40"/>
      <c r="I57" s="40"/>
      <c r="J57" s="40"/>
      <c r="K57" s="36">
        <v>1492</v>
      </c>
      <c r="L57" s="38"/>
      <c r="M57" s="35">
        <v>1492</v>
      </c>
      <c r="N57" s="38"/>
      <c r="O57" s="38"/>
      <c r="P57" s="27">
        <f t="shared" si="11"/>
        <v>0</v>
      </c>
      <c r="Q57" s="38"/>
      <c r="R57" s="38"/>
      <c r="S57" s="38"/>
      <c r="T57" s="45"/>
      <c r="U57" s="32">
        <f t="shared" si="12"/>
        <v>132.26950354609929</v>
      </c>
      <c r="V57" s="32"/>
      <c r="W57" s="32">
        <f t="shared" si="12"/>
        <v>132.26950354609929</v>
      </c>
      <c r="X57" s="39"/>
      <c r="Y57" s="39"/>
      <c r="Z57" s="39"/>
      <c r="AA57" s="34"/>
    </row>
    <row r="58" spans="1:27" ht="18" customHeight="1">
      <c r="A58" s="88">
        <v>46</v>
      </c>
      <c r="B58" s="89" t="s">
        <v>84</v>
      </c>
      <c r="C58" s="27">
        <v>256</v>
      </c>
      <c r="D58" s="35">
        <v>0</v>
      </c>
      <c r="E58" s="40">
        <v>256</v>
      </c>
      <c r="F58" s="40"/>
      <c r="G58" s="40"/>
      <c r="H58" s="40"/>
      <c r="I58" s="40"/>
      <c r="J58" s="40"/>
      <c r="K58" s="36">
        <v>268</v>
      </c>
      <c r="L58" s="38"/>
      <c r="M58" s="35">
        <v>268</v>
      </c>
      <c r="N58" s="38"/>
      <c r="O58" s="38"/>
      <c r="P58" s="27">
        <f t="shared" si="11"/>
        <v>0</v>
      </c>
      <c r="Q58" s="38"/>
      <c r="R58" s="38"/>
      <c r="S58" s="38"/>
      <c r="T58" s="45"/>
      <c r="U58" s="32">
        <f t="shared" si="12"/>
        <v>104.6875</v>
      </c>
      <c r="V58" s="32"/>
      <c r="W58" s="32">
        <f t="shared" si="12"/>
        <v>104.6875</v>
      </c>
      <c r="X58" s="39"/>
      <c r="Y58" s="39"/>
      <c r="Z58" s="39"/>
      <c r="AA58" s="34"/>
    </row>
    <row r="59" spans="1:27" ht="18" customHeight="1">
      <c r="A59" s="88">
        <v>47</v>
      </c>
      <c r="B59" s="90" t="s">
        <v>85</v>
      </c>
      <c r="C59" s="27">
        <v>210</v>
      </c>
      <c r="D59" s="35">
        <v>0</v>
      </c>
      <c r="E59" s="40">
        <v>210</v>
      </c>
      <c r="F59" s="40"/>
      <c r="G59" s="40"/>
      <c r="H59" s="40"/>
      <c r="I59" s="40"/>
      <c r="J59" s="40"/>
      <c r="K59" s="36">
        <v>222</v>
      </c>
      <c r="L59" s="38"/>
      <c r="M59" s="35">
        <v>222</v>
      </c>
      <c r="N59" s="38"/>
      <c r="O59" s="38"/>
      <c r="P59" s="27">
        <f t="shared" si="11"/>
        <v>0</v>
      </c>
      <c r="Q59" s="38"/>
      <c r="R59" s="38"/>
      <c r="S59" s="38"/>
      <c r="T59" s="45"/>
      <c r="U59" s="32">
        <f t="shared" si="12"/>
        <v>105.71428571428571</v>
      </c>
      <c r="V59" s="32"/>
      <c r="W59" s="32">
        <f t="shared" si="12"/>
        <v>105.71428571428571</v>
      </c>
      <c r="X59" s="39"/>
      <c r="Y59" s="39"/>
      <c r="Z59" s="39"/>
      <c r="AA59" s="34"/>
    </row>
    <row r="60" spans="1:27" ht="18" customHeight="1">
      <c r="A60" s="88">
        <v>48</v>
      </c>
      <c r="B60" s="92" t="s">
        <v>86</v>
      </c>
      <c r="C60" s="27">
        <v>267</v>
      </c>
      <c r="D60" s="35">
        <v>0</v>
      </c>
      <c r="E60" s="40">
        <v>267</v>
      </c>
      <c r="F60" s="40"/>
      <c r="G60" s="40"/>
      <c r="H60" s="40"/>
      <c r="I60" s="40"/>
      <c r="J60" s="40"/>
      <c r="K60" s="36">
        <v>169</v>
      </c>
      <c r="L60" s="38"/>
      <c r="M60" s="35">
        <v>169</v>
      </c>
      <c r="N60" s="38"/>
      <c r="O60" s="38"/>
      <c r="P60" s="27">
        <f t="shared" si="11"/>
        <v>0</v>
      </c>
      <c r="Q60" s="38"/>
      <c r="R60" s="38"/>
      <c r="S60" s="38"/>
      <c r="T60" s="45"/>
      <c r="U60" s="32">
        <f t="shared" si="12"/>
        <v>63.295880149812739</v>
      </c>
      <c r="V60" s="32"/>
      <c r="W60" s="32">
        <f t="shared" si="12"/>
        <v>63.295880149812739</v>
      </c>
      <c r="X60" s="39"/>
      <c r="Y60" s="39"/>
      <c r="Z60" s="39"/>
      <c r="AA60" s="34"/>
    </row>
    <row r="61" spans="1:27" ht="18" customHeight="1">
      <c r="A61" s="88">
        <v>49</v>
      </c>
      <c r="B61" s="93" t="s">
        <v>87</v>
      </c>
      <c r="C61" s="27">
        <v>3510</v>
      </c>
      <c r="D61" s="35">
        <v>3510</v>
      </c>
      <c r="E61" s="40">
        <v>0</v>
      </c>
      <c r="F61" s="40"/>
      <c r="G61" s="40"/>
      <c r="H61" s="40"/>
      <c r="I61" s="40"/>
      <c r="J61" s="40"/>
      <c r="K61" s="36">
        <v>4487</v>
      </c>
      <c r="L61" s="38">
        <v>3405</v>
      </c>
      <c r="M61" s="35">
        <v>1082</v>
      </c>
      <c r="N61" s="38"/>
      <c r="O61" s="38"/>
      <c r="P61" s="27">
        <f t="shared" si="11"/>
        <v>0</v>
      </c>
      <c r="Q61" s="38"/>
      <c r="R61" s="38"/>
      <c r="S61" s="38"/>
      <c r="T61" s="45"/>
      <c r="U61" s="32">
        <f t="shared" si="12"/>
        <v>127.83475783475782</v>
      </c>
      <c r="V61" s="32"/>
      <c r="W61" s="32">
        <v>0</v>
      </c>
      <c r="X61" s="39"/>
      <c r="Y61" s="39"/>
      <c r="Z61" s="39"/>
      <c r="AA61" s="34"/>
    </row>
    <row r="62" spans="1:27" ht="18" customHeight="1">
      <c r="A62" s="88">
        <v>50</v>
      </c>
      <c r="B62" s="93" t="s">
        <v>88</v>
      </c>
      <c r="C62" s="27">
        <v>394504</v>
      </c>
      <c r="D62" s="35">
        <v>394504</v>
      </c>
      <c r="E62" s="40">
        <v>0</v>
      </c>
      <c r="F62" s="40"/>
      <c r="G62" s="40"/>
      <c r="H62" s="40"/>
      <c r="I62" s="40"/>
      <c r="J62" s="40"/>
      <c r="K62" s="36">
        <v>190347</v>
      </c>
      <c r="L62" s="38">
        <v>190347</v>
      </c>
      <c r="M62" s="35">
        <v>0</v>
      </c>
      <c r="N62" s="38"/>
      <c r="O62" s="38"/>
      <c r="P62" s="27">
        <f t="shared" si="11"/>
        <v>0</v>
      </c>
      <c r="Q62" s="38"/>
      <c r="R62" s="38"/>
      <c r="S62" s="38"/>
      <c r="T62" s="45"/>
      <c r="U62" s="32">
        <f t="shared" si="12"/>
        <v>48.249700890231786</v>
      </c>
      <c r="V62" s="32"/>
      <c r="W62" s="32">
        <v>0</v>
      </c>
      <c r="X62" s="39"/>
      <c r="Y62" s="39"/>
      <c r="Z62" s="39"/>
      <c r="AA62" s="34"/>
    </row>
    <row r="63" spans="1:27" ht="18" customHeight="1">
      <c r="A63" s="88">
        <v>51</v>
      </c>
      <c r="B63" s="93" t="s">
        <v>89</v>
      </c>
      <c r="C63" s="27">
        <v>192858</v>
      </c>
      <c r="D63" s="35">
        <v>192858</v>
      </c>
      <c r="E63" s="40">
        <v>0</v>
      </c>
      <c r="F63" s="40"/>
      <c r="G63" s="40"/>
      <c r="H63" s="40"/>
      <c r="I63" s="40"/>
      <c r="J63" s="40"/>
      <c r="K63" s="36">
        <v>99634</v>
      </c>
      <c r="L63" s="38">
        <v>99634</v>
      </c>
      <c r="M63" s="35">
        <v>0</v>
      </c>
      <c r="N63" s="38"/>
      <c r="O63" s="38"/>
      <c r="P63" s="27">
        <f t="shared" si="11"/>
        <v>0</v>
      </c>
      <c r="Q63" s="38"/>
      <c r="R63" s="38"/>
      <c r="S63" s="38"/>
      <c r="T63" s="45"/>
      <c r="U63" s="32">
        <f t="shared" si="12"/>
        <v>51.661844465876449</v>
      </c>
      <c r="V63" s="32"/>
      <c r="W63" s="32">
        <v>0</v>
      </c>
      <c r="X63" s="39"/>
      <c r="Y63" s="39"/>
      <c r="Z63" s="39"/>
      <c r="AA63" s="34"/>
    </row>
    <row r="64" spans="1:27" ht="18" customHeight="1">
      <c r="A64" s="88">
        <v>52</v>
      </c>
      <c r="B64" s="93" t="s">
        <v>90</v>
      </c>
      <c r="C64" s="27">
        <v>200537</v>
      </c>
      <c r="D64" s="35">
        <v>200537</v>
      </c>
      <c r="E64" s="40">
        <v>0</v>
      </c>
      <c r="F64" s="40"/>
      <c r="G64" s="40"/>
      <c r="H64" s="40"/>
      <c r="I64" s="40"/>
      <c r="J64" s="40"/>
      <c r="K64" s="36">
        <v>77344</v>
      </c>
      <c r="L64" s="38">
        <v>77344</v>
      </c>
      <c r="M64" s="35">
        <v>0</v>
      </c>
      <c r="N64" s="38"/>
      <c r="O64" s="38"/>
      <c r="P64" s="27">
        <f t="shared" si="11"/>
        <v>0</v>
      </c>
      <c r="Q64" s="38"/>
      <c r="R64" s="38"/>
      <c r="S64" s="38"/>
      <c r="T64" s="45"/>
      <c r="U64" s="32">
        <f t="shared" si="12"/>
        <v>38.56844372858874</v>
      </c>
      <c r="V64" s="32"/>
      <c r="W64" s="32">
        <v>0</v>
      </c>
      <c r="X64" s="39"/>
      <c r="Y64" s="39"/>
      <c r="Z64" s="39"/>
      <c r="AA64" s="34"/>
    </row>
    <row r="65" spans="1:27" ht="18" customHeight="1">
      <c r="A65" s="88">
        <v>53</v>
      </c>
      <c r="B65" s="93" t="s">
        <v>91</v>
      </c>
      <c r="C65" s="27">
        <v>10481</v>
      </c>
      <c r="D65" s="35">
        <v>0</v>
      </c>
      <c r="E65" s="44">
        <v>10481</v>
      </c>
      <c r="F65" s="44"/>
      <c r="G65" s="44"/>
      <c r="H65" s="44"/>
      <c r="I65" s="44"/>
      <c r="J65" s="44"/>
      <c r="K65" s="36">
        <v>11627</v>
      </c>
      <c r="L65" s="38"/>
      <c r="M65" s="35">
        <v>11627</v>
      </c>
      <c r="N65" s="38"/>
      <c r="O65" s="38"/>
      <c r="P65" s="27">
        <f t="shared" si="11"/>
        <v>0</v>
      </c>
      <c r="Q65" s="38"/>
      <c r="R65" s="38"/>
      <c r="S65" s="38"/>
      <c r="T65" s="45"/>
      <c r="U65" s="32">
        <f t="shared" si="12"/>
        <v>110.93407117641446</v>
      </c>
      <c r="V65" s="32"/>
      <c r="W65" s="32">
        <f t="shared" si="12"/>
        <v>110.93407117641446</v>
      </c>
      <c r="X65" s="39"/>
      <c r="Y65" s="39"/>
      <c r="Z65" s="39"/>
      <c r="AA65" s="34"/>
    </row>
    <row r="66" spans="1:27" ht="18" customHeight="1">
      <c r="A66" s="88">
        <v>54</v>
      </c>
      <c r="B66" s="93" t="s">
        <v>92</v>
      </c>
      <c r="C66" s="27">
        <v>9743</v>
      </c>
      <c r="D66" s="35">
        <v>9743</v>
      </c>
      <c r="E66" s="44">
        <v>0</v>
      </c>
      <c r="F66" s="44"/>
      <c r="G66" s="44"/>
      <c r="H66" s="44"/>
      <c r="I66" s="44"/>
      <c r="J66" s="44"/>
      <c r="K66" s="36">
        <v>18660</v>
      </c>
      <c r="L66" s="38">
        <v>9656</v>
      </c>
      <c r="M66" s="35">
        <v>9004</v>
      </c>
      <c r="N66" s="38"/>
      <c r="O66" s="38"/>
      <c r="P66" s="27">
        <f t="shared" si="11"/>
        <v>0</v>
      </c>
      <c r="Q66" s="38"/>
      <c r="R66" s="38"/>
      <c r="S66" s="38"/>
      <c r="T66" s="45"/>
      <c r="U66" s="32">
        <f t="shared" si="12"/>
        <v>191.52211844401108</v>
      </c>
      <c r="V66" s="32"/>
      <c r="W66" s="32">
        <v>0</v>
      </c>
      <c r="X66" s="39"/>
      <c r="Y66" s="39"/>
      <c r="Z66" s="39"/>
      <c r="AA66" s="34"/>
    </row>
    <row r="67" spans="1:27" ht="18" customHeight="1">
      <c r="A67" s="88">
        <v>55</v>
      </c>
      <c r="B67" s="92" t="s">
        <v>93</v>
      </c>
      <c r="C67" s="54">
        <v>1000</v>
      </c>
      <c r="D67" s="28">
        <v>1000</v>
      </c>
      <c r="E67" s="94"/>
      <c r="F67" s="94"/>
      <c r="G67" s="94"/>
      <c r="H67" s="94"/>
      <c r="I67" s="94"/>
      <c r="J67" s="94"/>
      <c r="K67" s="29">
        <v>2600</v>
      </c>
      <c r="L67" s="30">
        <v>2600</v>
      </c>
      <c r="M67" s="28"/>
      <c r="N67" s="30"/>
      <c r="O67" s="30"/>
      <c r="P67" s="31"/>
      <c r="Q67" s="30"/>
      <c r="R67" s="30"/>
      <c r="S67" s="30"/>
      <c r="T67" s="95"/>
      <c r="U67" s="96">
        <f t="shared" si="12"/>
        <v>260</v>
      </c>
      <c r="V67" s="96"/>
      <c r="W67" s="96"/>
      <c r="X67" s="33"/>
      <c r="Y67" s="33"/>
      <c r="Z67" s="33"/>
      <c r="AA67" s="97"/>
    </row>
    <row r="68" spans="1:27" ht="28.5" customHeight="1">
      <c r="A68" s="5" t="s">
        <v>2</v>
      </c>
      <c r="B68" s="17" t="s">
        <v>8</v>
      </c>
      <c r="C68" s="22">
        <v>0</v>
      </c>
      <c r="D68" s="55">
        <v>0</v>
      </c>
      <c r="E68" s="56">
        <v>0</v>
      </c>
      <c r="F68" s="56">
        <v>0</v>
      </c>
      <c r="G68" s="55">
        <v>0</v>
      </c>
      <c r="H68" s="56">
        <v>0</v>
      </c>
      <c r="I68" s="56"/>
      <c r="J68" s="56"/>
      <c r="K68" s="11">
        <v>1313</v>
      </c>
      <c r="L68" s="57"/>
      <c r="M68" s="57"/>
      <c r="N68" s="55">
        <v>1313</v>
      </c>
      <c r="O68" s="57"/>
      <c r="P68" s="57"/>
      <c r="Q68" s="57"/>
      <c r="R68" s="57"/>
      <c r="S68" s="57"/>
      <c r="T68" s="56"/>
      <c r="U68" s="12">
        <v>0</v>
      </c>
      <c r="V68" s="57"/>
      <c r="W68" s="57"/>
      <c r="X68" s="58">
        <v>0</v>
      </c>
      <c r="Y68" s="19"/>
      <c r="Z68" s="19"/>
      <c r="AA68" s="20"/>
    </row>
    <row r="69" spans="1:27" ht="21" customHeight="1">
      <c r="A69" s="5" t="s">
        <v>3</v>
      </c>
      <c r="B69" s="17" t="s">
        <v>9</v>
      </c>
      <c r="C69" s="22">
        <v>1300</v>
      </c>
      <c r="D69" s="56">
        <v>0</v>
      </c>
      <c r="E69" s="55">
        <v>0</v>
      </c>
      <c r="F69" s="55">
        <v>0</v>
      </c>
      <c r="G69" s="55">
        <v>0</v>
      </c>
      <c r="H69" s="55">
        <v>1300</v>
      </c>
      <c r="I69" s="55"/>
      <c r="J69" s="55"/>
      <c r="K69" s="11">
        <v>1300</v>
      </c>
      <c r="L69" s="57"/>
      <c r="M69" s="57"/>
      <c r="N69" s="57"/>
      <c r="O69" s="57">
        <v>1300</v>
      </c>
      <c r="P69" s="57"/>
      <c r="Q69" s="57"/>
      <c r="R69" s="57"/>
      <c r="S69" s="57"/>
      <c r="T69" s="56"/>
      <c r="U69" s="12">
        <f t="shared" ref="U68:U69" si="14">K69/C69%</f>
        <v>100</v>
      </c>
      <c r="V69" s="57"/>
      <c r="W69" s="57"/>
      <c r="X69" s="19"/>
      <c r="Y69" s="59">
        <f>O69/H69%</f>
        <v>100</v>
      </c>
      <c r="Z69" s="19"/>
      <c r="AA69" s="20"/>
    </row>
    <row r="70" spans="1:27" ht="21" customHeight="1">
      <c r="A70" s="5" t="s">
        <v>4</v>
      </c>
      <c r="B70" s="17" t="s">
        <v>10</v>
      </c>
      <c r="C70" s="22">
        <v>64169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5">
        <v>0</v>
      </c>
      <c r="J70" s="57"/>
      <c r="K70" s="60">
        <v>0</v>
      </c>
      <c r="L70" s="57"/>
      <c r="M70" s="57"/>
      <c r="N70" s="57"/>
      <c r="O70" s="57"/>
      <c r="P70" s="57"/>
      <c r="Q70" s="57"/>
      <c r="R70" s="57"/>
      <c r="S70" s="57"/>
      <c r="T70" s="56"/>
      <c r="U70" s="12"/>
      <c r="V70" s="57"/>
      <c r="W70" s="57"/>
      <c r="X70" s="19"/>
      <c r="Y70" s="19"/>
      <c r="Z70" s="19"/>
      <c r="AA70" s="20"/>
    </row>
    <row r="71" spans="1:27" ht="24.75" customHeight="1">
      <c r="A71" s="5" t="s">
        <v>5</v>
      </c>
      <c r="B71" s="17" t="s">
        <v>11</v>
      </c>
      <c r="C71" s="22">
        <v>0</v>
      </c>
      <c r="D71" s="56">
        <v>0</v>
      </c>
      <c r="E71" s="56">
        <v>0</v>
      </c>
      <c r="F71" s="56"/>
      <c r="G71" s="56"/>
      <c r="H71" s="56"/>
      <c r="I71" s="56"/>
      <c r="J71" s="56"/>
      <c r="K71" s="56">
        <v>0</v>
      </c>
      <c r="L71" s="57"/>
      <c r="M71" s="57"/>
      <c r="N71" s="57"/>
      <c r="O71" s="57"/>
      <c r="P71" s="57"/>
      <c r="Q71" s="57"/>
      <c r="R71" s="57"/>
      <c r="S71" s="57"/>
      <c r="T71" s="56"/>
      <c r="U71" s="12"/>
      <c r="V71" s="57"/>
      <c r="W71" s="57"/>
      <c r="X71" s="19"/>
      <c r="Y71" s="19"/>
      <c r="Z71" s="19"/>
      <c r="AA71" s="20"/>
    </row>
    <row r="72" spans="1:27" ht="27.75" customHeight="1">
      <c r="A72" s="5" t="s">
        <v>6</v>
      </c>
      <c r="B72" s="17" t="s">
        <v>46</v>
      </c>
      <c r="C72" s="22">
        <v>3736190</v>
      </c>
      <c r="D72" s="56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18">
        <v>6384298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5">
        <v>6384298</v>
      </c>
      <c r="T72" s="56">
        <v>0</v>
      </c>
      <c r="U72" s="12"/>
      <c r="V72" s="57"/>
      <c r="W72" s="57"/>
      <c r="X72" s="19"/>
      <c r="Y72" s="19"/>
      <c r="Z72" s="19"/>
      <c r="AA72" s="61">
        <v>0</v>
      </c>
    </row>
    <row r="73" spans="1:27" ht="30" customHeight="1">
      <c r="A73" s="5" t="s">
        <v>14</v>
      </c>
      <c r="B73" s="17" t="s">
        <v>12</v>
      </c>
      <c r="C73" s="7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/>
      <c r="K73" s="11">
        <v>419126</v>
      </c>
      <c r="L73" s="55">
        <v>0</v>
      </c>
      <c r="M73" s="55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/>
      <c r="T73" s="55">
        <v>419126</v>
      </c>
      <c r="U73" s="12"/>
      <c r="V73" s="57"/>
      <c r="W73" s="57"/>
      <c r="X73" s="19"/>
      <c r="Y73" s="19"/>
      <c r="Z73" s="19"/>
      <c r="AA73" s="20"/>
    </row>
    <row r="74" spans="1:27" ht="14.25" customHeight="1">
      <c r="A74" s="62"/>
      <c r="B74" s="63"/>
      <c r="C74" s="64"/>
      <c r="D74" s="65"/>
      <c r="E74" s="65"/>
      <c r="F74" s="65"/>
      <c r="G74" s="65"/>
      <c r="H74" s="65"/>
      <c r="I74" s="65"/>
      <c r="J74" s="65"/>
      <c r="K74" s="64"/>
      <c r="L74" s="66"/>
      <c r="M74" s="6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8"/>
      <c r="Y74" s="68"/>
      <c r="Z74" s="68"/>
    </row>
    <row r="75" spans="1:27" ht="15.75" customHeight="1">
      <c r="A75" s="69"/>
      <c r="T75" s="84"/>
      <c r="U75" s="84"/>
      <c r="V75" s="84"/>
      <c r="W75" s="84"/>
      <c r="X75" s="84"/>
      <c r="Y75" s="84"/>
      <c r="Z75" s="84"/>
    </row>
    <row r="76" spans="1:27" ht="15.75" customHeight="1">
      <c r="A76" s="70"/>
      <c r="T76" s="85"/>
      <c r="U76" s="85"/>
      <c r="V76" s="85"/>
      <c r="W76" s="85"/>
      <c r="X76" s="85"/>
      <c r="Y76" s="85"/>
      <c r="Z76" s="85"/>
    </row>
    <row r="77" spans="1:27" ht="15.75">
      <c r="A77" s="70"/>
      <c r="T77" s="85"/>
      <c r="U77" s="85"/>
      <c r="V77" s="85"/>
      <c r="W77" s="85"/>
      <c r="X77" s="85"/>
      <c r="Y77" s="85"/>
      <c r="Z77" s="85"/>
    </row>
    <row r="78" spans="1:27" ht="15.75">
      <c r="A78" s="70"/>
      <c r="T78" s="86"/>
      <c r="U78" s="86"/>
      <c r="V78" s="86"/>
      <c r="W78" s="86"/>
      <c r="X78" s="86"/>
      <c r="Y78" s="86"/>
      <c r="Z78" s="86"/>
    </row>
    <row r="79" spans="1:27">
      <c r="A79" s="70"/>
    </row>
    <row r="80" spans="1:27">
      <c r="A80" s="70"/>
    </row>
    <row r="81" spans="1:1">
      <c r="A81" s="70"/>
    </row>
    <row r="82" spans="1:1">
      <c r="A82" s="70"/>
    </row>
    <row r="83" spans="1:1">
      <c r="A83" s="70"/>
    </row>
    <row r="84" spans="1:1">
      <c r="A84" s="70"/>
    </row>
    <row r="85" spans="1:1">
      <c r="A85" s="70"/>
    </row>
    <row r="86" spans="1:1">
      <c r="A86" s="70"/>
    </row>
  </sheetData>
  <mergeCells count="38">
    <mergeCell ref="T77:Z77"/>
    <mergeCell ref="T78:Z78"/>
    <mergeCell ref="V7:V8"/>
    <mergeCell ref="W7:W8"/>
    <mergeCell ref="X7:X8"/>
    <mergeCell ref="Y7:Y8"/>
    <mergeCell ref="Z7:Z8"/>
    <mergeCell ref="T7:T8"/>
    <mergeCell ref="U7:U8"/>
    <mergeCell ref="AA7:AA8"/>
    <mergeCell ref="T75:Z75"/>
    <mergeCell ref="T76:Z76"/>
    <mergeCell ref="M7:M8"/>
    <mergeCell ref="N7:N8"/>
    <mergeCell ref="O7:O8"/>
    <mergeCell ref="P7:R7"/>
    <mergeCell ref="S7:S8"/>
    <mergeCell ref="A1:B1"/>
    <mergeCell ref="U1:AA1"/>
    <mergeCell ref="A2:Z2"/>
    <mergeCell ref="A3:Z3"/>
    <mergeCell ref="A4:Z4"/>
    <mergeCell ref="W5:AA5"/>
    <mergeCell ref="A6:A8"/>
    <mergeCell ref="B6:B8"/>
    <mergeCell ref="C6:J6"/>
    <mergeCell ref="K6:T6"/>
    <mergeCell ref="U6:AA6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E1987E-C58B-4EEC-AAC9-ECFAACE109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99B1BA-5DE5-4830-8810-5BDDC2AFE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4398D9-6F3A-46A4-9802-D8F884C58D3B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HP</cp:lastModifiedBy>
  <dcterms:created xsi:type="dcterms:W3CDTF">2018-08-22T07:49:45Z</dcterms:created>
  <dcterms:modified xsi:type="dcterms:W3CDTF">2020-06-26T09:15:03Z</dcterms:modified>
</cp:coreProperties>
</file>