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2760" yWindow="32760" windowWidth="19200" windowHeight="11385"/>
  </bookViews>
  <sheets>
    <sheet name="Sheet1" sheetId="1" r:id="rId1"/>
  </sheets>
  <calcPr calcId="124519"/>
</workbook>
</file>

<file path=xl/calcChain.xml><?xml version="1.0" encoding="utf-8"?>
<calcChain xmlns="http://schemas.openxmlformats.org/spreadsheetml/2006/main">
  <c r="C11" i="1"/>
  <c r="E8"/>
  <c r="D8"/>
  <c r="H9"/>
  <c r="H8"/>
  <c r="K8"/>
  <c r="G9"/>
  <c r="F20"/>
  <c r="I20"/>
  <c r="E9"/>
  <c r="H28"/>
  <c r="G28"/>
  <c r="D9"/>
  <c r="H10"/>
  <c r="G10"/>
  <c r="E10"/>
  <c r="D10"/>
  <c r="J16"/>
  <c r="J17"/>
  <c r="C10"/>
  <c r="C9"/>
  <c r="F10"/>
  <c r="K10"/>
  <c r="J9"/>
  <c r="J10"/>
  <c r="F50"/>
  <c r="H50"/>
  <c r="E43"/>
  <c r="H35"/>
  <c r="H34"/>
  <c r="G35"/>
  <c r="G34"/>
  <c r="E35"/>
  <c r="E34"/>
  <c r="D35"/>
  <c r="D34"/>
  <c r="H43"/>
  <c r="G43"/>
  <c r="D43"/>
  <c r="F35"/>
  <c r="F36"/>
  <c r="F37"/>
  <c r="F38"/>
  <c r="F39"/>
  <c r="F40"/>
  <c r="F41"/>
  <c r="F42"/>
  <c r="F43"/>
  <c r="F44"/>
  <c r="F45"/>
  <c r="F46"/>
  <c r="F47"/>
  <c r="F48"/>
  <c r="F49"/>
  <c r="C35"/>
  <c r="C36"/>
  <c r="C37"/>
  <c r="C38"/>
  <c r="C39"/>
  <c r="C40"/>
  <c r="C41"/>
  <c r="C42"/>
  <c r="C43"/>
  <c r="C44"/>
  <c r="C45"/>
  <c r="C46"/>
  <c r="C47"/>
  <c r="C48"/>
  <c r="C49"/>
  <c r="C50"/>
  <c r="K31"/>
  <c r="C32"/>
  <c r="C33"/>
  <c r="D31"/>
  <c r="J31"/>
  <c r="E30"/>
  <c r="E29"/>
  <c r="D30"/>
  <c r="C30"/>
  <c r="H29"/>
  <c r="G29"/>
  <c r="F32"/>
  <c r="F33"/>
  <c r="F29"/>
  <c r="F30"/>
  <c r="I30"/>
  <c r="F31"/>
  <c r="C20"/>
  <c r="C21"/>
  <c r="C22"/>
  <c r="C23"/>
  <c r="C26"/>
  <c r="C27"/>
  <c r="C28"/>
  <c r="C8"/>
  <c r="I8"/>
  <c r="F19"/>
  <c r="F21"/>
  <c r="F23"/>
  <c r="F24"/>
  <c r="F25"/>
  <c r="F26"/>
  <c r="I26"/>
  <c r="F27"/>
  <c r="F28"/>
  <c r="H22"/>
  <c r="F22"/>
  <c r="J20"/>
  <c r="K20"/>
  <c r="J24"/>
  <c r="J25"/>
  <c r="J26"/>
  <c r="K26"/>
  <c r="J28"/>
  <c r="K28"/>
  <c r="F12"/>
  <c r="F13"/>
  <c r="F15"/>
  <c r="C12"/>
  <c r="C13"/>
  <c r="C14"/>
  <c r="C15"/>
  <c r="C19"/>
  <c r="K11"/>
  <c r="F11"/>
  <c r="I11"/>
  <c r="G17"/>
  <c r="G16"/>
  <c r="F16"/>
  <c r="H14"/>
  <c r="D17"/>
  <c r="D16"/>
  <c r="K9"/>
  <c r="F9"/>
  <c r="G8"/>
  <c r="I9"/>
  <c r="I28"/>
  <c r="I10"/>
  <c r="C34"/>
  <c r="F34"/>
  <c r="J18"/>
  <c r="C31"/>
  <c r="I31"/>
  <c r="J30"/>
  <c r="D29"/>
  <c r="J29"/>
  <c r="C29"/>
  <c r="I29"/>
  <c r="K29"/>
  <c r="F17"/>
  <c r="F14"/>
  <c r="J11"/>
  <c r="K30"/>
  <c r="F8"/>
  <c r="J8"/>
</calcChain>
</file>

<file path=xl/sharedStrings.xml><?xml version="1.0" encoding="utf-8"?>
<sst xmlns="http://schemas.openxmlformats.org/spreadsheetml/2006/main" count="77" uniqueCount="66">
  <si>
    <t>Đơn vị: Triệu đồng</t>
  </si>
  <si>
    <t>STT</t>
  </si>
  <si>
    <t>NỘI DUNG</t>
  </si>
  <si>
    <t>A</t>
  </si>
  <si>
    <t>B</t>
  </si>
  <si>
    <t>I</t>
  </si>
  <si>
    <t>II</t>
  </si>
  <si>
    <t>III</t>
  </si>
  <si>
    <t>IV</t>
  </si>
  <si>
    <t>V</t>
  </si>
  <si>
    <t>TỔNG CHI NSĐP</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</si>
  <si>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</si>
  <si>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</si>
  <si>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</si>
  <si>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</si>
  <si>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</si>
  <si>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 quốc gia</t>
  </si>
  <si>
    <t>Chi các chương trình mục tiêu, nhiệm vụ</t>
  </si>
  <si>
    <t>C</t>
  </si>
  <si>
    <t>NGÂN SÁCH CẤP TỈNH</t>
  </si>
  <si>
    <t>-</t>
  </si>
  <si>
    <t>SO SÁNH (%)</t>
  </si>
  <si>
    <t>NGÂN SÁCH HUYỆN</t>
  </si>
  <si>
    <t>Chi đầu tư phát triển</t>
  </si>
  <si>
    <t>Chi đầu tư cho các dự án</t>
  </si>
  <si>
    <t>Trong đó chia theo lĩnh vực:</t>
  </si>
  <si>
    <t xml:space="preserve"> Chi giáo dục - đào tạo và dạy nghề</t>
  </si>
  <si>
    <t xml:space="preserve"> 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</si>
  <si>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</si>
  <si>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</si>
  <si>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</si>
  <si>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</si>
  <si>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</si>
  <si>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</si>
  <si>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</si>
  <si>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</si>
  <si>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</si>
  <si>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CÁC CHƯƠNG TRÌNH MỤC TIÊU</t>
  </si>
  <si>
    <t>CHI CHUYỂN NGUỒN SANG NĂM SAU</t>
  </si>
  <si>
    <t>DỰ TOÁN</t>
  </si>
  <si>
    <t>CHI CÂN ĐỐI NSĐP</t>
  </si>
  <si>
    <t>(Quyết toán đã được Hội đồng nhân dân phê chuẩn)</t>
  </si>
  <si>
    <t>QUYẾT TOÁN</t>
  </si>
  <si>
    <t>Biểu số 64/CK-NSNN</t>
  </si>
  <si>
    <t>BAO GỒM</t>
  </si>
  <si>
    <t>NGÂN SÁCH ĐỊA PHƯƠNG</t>
  </si>
  <si>
    <t>Chương trình nông thôn mới</t>
  </si>
  <si>
    <t>Chương trình giảm nghèo bền vững</t>
  </si>
  <si>
    <t>Chương trình việc làm &amp; dạy nghề</t>
  </si>
  <si>
    <t>Chương trình giáo dục và đào tạo</t>
  </si>
  <si>
    <t>Xây dựng cơ bản</t>
  </si>
  <si>
    <t>Dự án trồng mới 5 triệu ha rừng (năm 2016 chuyển sang)</t>
  </si>
  <si>
    <t>CTMT phát triển KTXH các vùng</t>
  </si>
  <si>
    <t>CTMT phát triển hạ tầng du lịch (năm 2016 chuyển sang)</t>
  </si>
  <si>
    <t>Đầu tư nâng cấp kè biển, sông kênh rạch</t>
  </si>
  <si>
    <t>DA cấp bách phòng chống hạn hán, xâm nhập mặn</t>
  </si>
  <si>
    <t>CTMT đầu tư các dự án cấp bách về quốc phòng (năm 2016 chuyển sang)</t>
  </si>
  <si>
    <t>Đầu tư phát triển hạ tầng y tế (năm 2016 chuyển sang)</t>
  </si>
  <si>
    <t>Chương trình 135 (năm 2016 chuyển sang)</t>
  </si>
  <si>
    <t>Chương trình Seqap (năm 2016 chuyển sang)</t>
  </si>
  <si>
    <t>Chương trình phát triển lâm nghiệp bền vững</t>
  </si>
  <si>
    <t>Chương trình Y tế- Dân số</t>
  </si>
  <si>
    <t>Chương trình Giáo dục vùng núi, vùng dân tộc thiểu số, vùng khó khăn (năm 2016 chuyển sang)</t>
  </si>
  <si>
    <t>Chương trình phát triển hệ thống trợ giúp xã hội</t>
  </si>
  <si>
    <t>QUYẾT TOÁN CHI NGÂN SÁCH ĐỊA PHƯƠNG, CHI NGÂN SÁCH CẤP TỈNH 
VÀ CHI NGÂN SÁCH HUYỆN THEO CƠ CẤU CHI NĂM 2017</t>
  </si>
  <si>
    <t xml:space="preserve">    ỦY BAN NHÂN DÂN
       TỈNH LONG AN</t>
  </si>
</sst>
</file>

<file path=xl/styles.xml><?xml version="1.0" encoding="utf-8"?>
<styleSheet xmlns="http://schemas.openxmlformats.org/spreadsheetml/2006/main">
  <numFmts count="4">
    <numFmt numFmtId="44" formatCode="_(&quot;$&quot;* #,##0.00_);_(&quot;$&quot;* \(#,##0.00\);_(&quot;$&quot;* &quot;-&quot;??_);_(@_)"/>
    <numFmt numFmtId="43" formatCode="_(* #,##0.00_);_(* \(#,##0.00\);_(* &quot;-&quot;??_);_(@_)"/>
    <numFmt numFmtId="175" formatCode="#,###;\-#,###;&quot;&quot;;_(@_)"/>
    <numFmt numFmtId="176" formatCode="0.0%"/>
  </numFmts>
  <fonts count="21">
    <font>
      <sz val="11"/>
      <color theme="1"/>
      <name val="Calibri"/>
      <family val="2"/>
      <scheme val="minor"/>
    </font>
    <font>
      <sz val="12"/>
      <name val=".VnArial Narrow"/>
    </font>
    <font>
      <sz val="12"/>
      <name val=".VnArial Narrow"/>
      <family val="2"/>
    </font>
    <font>
      <b/>
      <sz val="12"/>
      <name val="Times New Roman"/>
      <family val="1"/>
      <charset val="163"/>
    </font>
    <font>
      <sz val="12"/>
      <name val="Times New Roman"/>
      <family val="1"/>
    </font>
    <font>
      <b/>
      <sz val="12"/>
      <name val="Times New Roman"/>
      <family val="1"/>
    </font>
    <font>
      <i/>
      <sz val="12"/>
      <name val="Times New Roman"/>
      <family val="1"/>
    </font>
    <font>
      <sz val="13"/>
      <name val="Times New Roman"/>
      <family val="1"/>
    </font>
    <font>
      <b/>
      <sz val="14"/>
      <name val="Times New Roman"/>
      <family val="1"/>
    </font>
    <font>
      <i/>
      <sz val="14"/>
      <name val="Times New Roman"/>
      <family val="1"/>
    </font>
    <font>
      <sz val="14"/>
      <name val="Times New Roman"/>
      <family val="1"/>
    </font>
    <font>
      <sz val="12"/>
      <name val=".VnTime"/>
      <family val="2"/>
    </font>
    <font>
      <sz val="10"/>
      <name val="Arial"/>
      <family val="2"/>
      <charset val="163"/>
    </font>
    <font>
      <sz val="12"/>
      <name val="Times New Roman"/>
      <family val="1"/>
      <charset val="163"/>
    </font>
    <font>
      <sz val="13"/>
      <name val=".VnTime"/>
      <family val="2"/>
    </font>
    <font>
      <b/>
      <sz val="12"/>
      <name val="Times New Roman h"/>
    </font>
    <font>
      <sz val="11"/>
      <name val="Times New Roman"/>
      <family val="1"/>
      <charset val="163"/>
    </font>
    <font>
      <b/>
      <i/>
      <sz val="12"/>
      <name val="Times New Roman"/>
      <family val="1"/>
    </font>
    <font>
      <b/>
      <sz val="16"/>
      <name val="Times New Roman"/>
      <family val="1"/>
    </font>
    <font>
      <b/>
      <sz val="13"/>
      <name val="Times New Roman"/>
      <family val="1"/>
    </font>
    <font>
      <sz val="11"/>
      <color theme="1"/>
      <name val="Calibri"/>
      <family val="2"/>
      <charset val="163"/>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1">
    <xf numFmtId="0" fontId="0" fillId="0" borderId="0"/>
    <xf numFmtId="43" fontId="16" fillId="0" borderId="0" applyFont="0" applyFill="0" applyBorder="0" applyAlignment="0" applyProtection="0"/>
    <xf numFmtId="44" fontId="16" fillId="0" borderId="0" applyFont="0" applyFill="0" applyBorder="0" applyAlignment="0" applyProtection="0"/>
    <xf numFmtId="175" fontId="14" fillId="0" borderId="0" applyFont="0" applyFill="0" applyBorder="0" applyAlignment="0" applyProtection="0"/>
    <xf numFmtId="0" fontId="11" fillId="0" borderId="0"/>
    <xf numFmtId="0" fontId="12" fillId="0" borderId="0"/>
    <xf numFmtId="0" fontId="2" fillId="0" borderId="0"/>
    <xf numFmtId="0" fontId="20" fillId="0" borderId="0"/>
    <xf numFmtId="0" fontId="11" fillId="0" borderId="0"/>
    <xf numFmtId="0" fontId="16" fillId="0" borderId="0"/>
    <xf numFmtId="0" fontId="1" fillId="0" borderId="0"/>
  </cellStyleXfs>
  <cellXfs count="78">
    <xf numFmtId="0" fontId="0" fillId="0" borderId="0" xfId="0"/>
    <xf numFmtId="0" fontId="5" fillId="0" borderId="0" xfId="0" applyFont="1" applyFill="1" applyAlignment="1"/>
    <xf numFmtId="0" fontId="4" fillId="0" borderId="0" xfId="0" applyFont="1" applyFill="1"/>
    <xf numFmtId="0" fontId="6" fillId="0" borderId="0" xfId="0" applyNumberFormat="1" applyFont="1" applyFill="1" applyAlignment="1">
      <alignment vertical="center" wrapText="1"/>
    </xf>
    <xf numFmtId="0" fontId="10" fillId="0" borderId="0" xfId="0" applyFont="1" applyFill="1"/>
    <xf numFmtId="0" fontId="9" fillId="0" borderId="0" xfId="0" applyFont="1" applyFill="1"/>
    <xf numFmtId="0" fontId="7" fillId="0" borderId="0" xfId="0" applyFont="1" applyFill="1"/>
    <xf numFmtId="0" fontId="4" fillId="0"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5" fillId="0" borderId="0" xfId="0" applyFont="1" applyFill="1" applyAlignment="1">
      <alignment horizontal="centerContinuous" vertical="center" wrapText="1"/>
    </xf>
    <xf numFmtId="0" fontId="4" fillId="0" borderId="0" xfId="0" applyFont="1" applyFill="1" applyAlignment="1">
      <alignment horizontal="centerContinuous" vertical="center" wrapText="1"/>
    </xf>
    <xf numFmtId="0" fontId="6" fillId="0" borderId="0" xfId="0" applyFont="1" applyFill="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vertical="center" wrapText="1"/>
    </xf>
    <xf numFmtId="0" fontId="4" fillId="0" borderId="1" xfId="0" applyFont="1" applyFill="1" applyBorder="1" applyAlignment="1">
      <alignment vertical="center" wrapText="1"/>
    </xf>
    <xf numFmtId="3" fontId="5" fillId="0" borderId="2" xfId="0" applyNumberFormat="1" applyFont="1" applyFill="1" applyBorder="1" applyAlignment="1">
      <alignment vertical="center" wrapText="1"/>
    </xf>
    <xf numFmtId="3" fontId="5" fillId="0" borderId="2" xfId="0" applyNumberFormat="1" applyFont="1" applyBorder="1" applyAlignment="1">
      <alignment vertical="center" wrapText="1"/>
    </xf>
    <xf numFmtId="3" fontId="5" fillId="0" borderId="1" xfId="0" applyNumberFormat="1" applyFont="1" applyFill="1" applyBorder="1" applyAlignment="1">
      <alignment vertical="center" wrapText="1"/>
    </xf>
    <xf numFmtId="3" fontId="4" fillId="0" borderId="2" xfId="0" applyNumberFormat="1" applyFont="1" applyBorder="1" applyAlignment="1">
      <alignment vertical="center" wrapText="1"/>
    </xf>
    <xf numFmtId="0" fontId="13" fillId="0" borderId="2" xfId="0" applyFont="1" applyFill="1" applyBorder="1" applyAlignment="1">
      <alignment vertical="center" wrapText="1"/>
    </xf>
    <xf numFmtId="0" fontId="3" fillId="0" borderId="1" xfId="0" applyFont="1" applyFill="1" applyBorder="1" applyAlignment="1">
      <alignment vertical="center" wrapText="1"/>
    </xf>
    <xf numFmtId="0" fontId="15" fillId="0" borderId="2" xfId="0" applyFont="1" applyFill="1" applyBorder="1" applyAlignment="1">
      <alignment vertical="center" wrapText="1"/>
    </xf>
    <xf numFmtId="3" fontId="4" fillId="0" borderId="4" xfId="0" applyNumberFormat="1" applyFont="1" applyBorder="1" applyAlignment="1">
      <alignment horizontal="center" vertical="center" wrapText="1"/>
    </xf>
    <xf numFmtId="3" fontId="4" fillId="0" borderId="4" xfId="0" applyNumberFormat="1" applyFont="1" applyBorder="1" applyAlignment="1">
      <alignment vertical="center" wrapText="1"/>
    </xf>
    <xf numFmtId="3" fontId="4" fillId="0" borderId="4" xfId="0" applyNumberFormat="1" applyFont="1" applyBorder="1" applyAlignment="1">
      <alignment horizontal="left" vertical="center" wrapText="1"/>
    </xf>
    <xf numFmtId="0" fontId="5" fillId="0" borderId="5" xfId="0" applyFont="1" applyFill="1" applyBorder="1" applyAlignment="1">
      <alignment horizontal="center" vertical="center" wrapText="1"/>
    </xf>
    <xf numFmtId="0" fontId="15" fillId="0" borderId="5" xfId="0" applyFont="1" applyFill="1" applyBorder="1" applyAlignment="1">
      <alignment vertical="center" wrapText="1"/>
    </xf>
    <xf numFmtId="3" fontId="5" fillId="0" borderId="5" xfId="0" applyNumberFormat="1" applyFont="1" applyFill="1" applyBorder="1" applyAlignment="1">
      <alignment vertical="center" wrapText="1"/>
    </xf>
    <xf numFmtId="3" fontId="15" fillId="0" borderId="5" xfId="0" applyNumberFormat="1" applyFont="1" applyFill="1" applyBorder="1" applyAlignment="1">
      <alignment vertical="center" wrapText="1"/>
    </xf>
    <xf numFmtId="0" fontId="8" fillId="0" borderId="0" xfId="0" applyFont="1" applyFill="1"/>
    <xf numFmtId="0" fontId="8" fillId="0" borderId="0" xfId="0" applyFont="1" applyFill="1" applyAlignment="1">
      <alignment vertical="center"/>
    </xf>
    <xf numFmtId="3" fontId="5" fillId="0" borderId="3" xfId="0" applyNumberFormat="1" applyFont="1" applyFill="1" applyBorder="1" applyAlignment="1">
      <alignment vertical="center" wrapText="1"/>
    </xf>
    <xf numFmtId="0" fontId="17" fillId="0" borderId="0" xfId="0" applyFont="1" applyFill="1" applyAlignment="1">
      <alignment horizontal="left" vertical="center" wrapText="1"/>
    </xf>
    <xf numFmtId="0" fontId="5" fillId="0" borderId="0" xfId="0" applyFont="1" applyFill="1"/>
    <xf numFmtId="3" fontId="5" fillId="0" borderId="4" xfId="0" applyNumberFormat="1" applyFont="1" applyBorder="1"/>
    <xf numFmtId="3" fontId="4" fillId="0" borderId="4" xfId="0" applyNumberFormat="1" applyFont="1" applyBorder="1"/>
    <xf numFmtId="3" fontId="4" fillId="0" borderId="4" xfId="0" applyNumberFormat="1" applyFont="1" applyFill="1" applyBorder="1"/>
    <xf numFmtId="3" fontId="5" fillId="0" borderId="5" xfId="0" applyNumberFormat="1" applyFont="1" applyBorder="1"/>
    <xf numFmtId="0" fontId="4" fillId="0" borderId="2" xfId="0" quotePrefix="1" applyFont="1" applyFill="1" applyBorder="1" applyAlignment="1">
      <alignment horizontal="center" vertical="center" wrapText="1"/>
    </xf>
    <xf numFmtId="0" fontId="13" fillId="0" borderId="2" xfId="0" applyFont="1" applyFill="1" applyBorder="1" applyAlignment="1">
      <alignment horizontal="center" vertical="center" wrapText="1"/>
    </xf>
    <xf numFmtId="176" fontId="4" fillId="0" borderId="2" xfId="0" applyNumberFormat="1" applyFont="1" applyFill="1" applyBorder="1" applyAlignment="1">
      <alignment vertical="center" wrapText="1"/>
    </xf>
    <xf numFmtId="176" fontId="5" fillId="0" borderId="2" xfId="0" applyNumberFormat="1" applyFont="1" applyFill="1" applyBorder="1" applyAlignment="1">
      <alignment vertical="center" wrapText="1"/>
    </xf>
    <xf numFmtId="176" fontId="4" fillId="0" borderId="5" xfId="0" applyNumberFormat="1" applyFont="1" applyFill="1" applyBorder="1" applyAlignment="1">
      <alignment vertical="center" wrapText="1"/>
    </xf>
    <xf numFmtId="0" fontId="6" fillId="0" borderId="12" xfId="0" applyFont="1" applyFill="1" applyBorder="1" applyAlignment="1">
      <alignment horizontal="right"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8" fillId="0" borderId="0" xfId="0" applyFont="1" applyFill="1" applyAlignment="1">
      <alignment horizontal="center" vertical="center" wrapText="1"/>
    </xf>
    <xf numFmtId="0" fontId="5" fillId="0" borderId="0" xfId="0" applyFont="1" applyFill="1" applyAlignment="1">
      <alignment horizontal="center" vertical="center" wrapText="1"/>
    </xf>
    <xf numFmtId="0" fontId="6" fillId="0" borderId="0" xfId="0" applyNumberFormat="1" applyFont="1" applyFill="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19" fillId="0" borderId="0" xfId="0" applyFont="1" applyFill="1" applyAlignment="1">
      <alignment horizontal="left" vertical="center" wrapText="1"/>
    </xf>
    <xf numFmtId="0" fontId="5" fillId="0" borderId="0" xfId="0" applyFont="1" applyFill="1" applyAlignment="1">
      <alignment horizontal="right" wrapText="1"/>
    </xf>
    <xf numFmtId="3" fontId="5" fillId="2" borderId="2" xfId="0" applyNumberFormat="1" applyFont="1" applyFill="1" applyBorder="1" applyAlignment="1">
      <alignment vertical="center" wrapText="1"/>
    </xf>
    <xf numFmtId="3" fontId="5" fillId="2" borderId="1" xfId="0" applyNumberFormat="1" applyFont="1" applyFill="1" applyBorder="1" applyAlignment="1">
      <alignment vertical="center" wrapText="1"/>
    </xf>
    <xf numFmtId="176" fontId="5" fillId="2" borderId="2" xfId="0" applyNumberFormat="1" applyFont="1" applyFill="1" applyBorder="1" applyAlignment="1">
      <alignment vertical="center" wrapText="1"/>
    </xf>
    <xf numFmtId="3" fontId="4" fillId="2" borderId="2" xfId="0" applyNumberFormat="1" applyFont="1" applyFill="1" applyBorder="1" applyAlignment="1">
      <alignment vertical="center" wrapText="1"/>
    </xf>
    <xf numFmtId="0" fontId="4" fillId="2" borderId="1" xfId="0" applyFont="1" applyFill="1" applyBorder="1" applyAlignment="1">
      <alignment vertical="center" wrapText="1"/>
    </xf>
    <xf numFmtId="176" fontId="4" fillId="2" borderId="2" xfId="0" applyNumberFormat="1" applyFont="1" applyFill="1" applyBorder="1" applyAlignment="1">
      <alignment vertical="center" wrapText="1"/>
    </xf>
    <xf numFmtId="0" fontId="4" fillId="2" borderId="0" xfId="0" applyFont="1" applyFill="1"/>
    <xf numFmtId="0" fontId="5" fillId="2" borderId="0" xfId="0" applyFont="1" applyFill="1"/>
    <xf numFmtId="4" fontId="5" fillId="2" borderId="2" xfId="0" applyNumberFormat="1" applyFont="1" applyFill="1" applyBorder="1" applyAlignment="1">
      <alignment vertical="center"/>
    </xf>
    <xf numFmtId="0" fontId="4" fillId="2" borderId="2" xfId="0" applyFont="1" applyFill="1" applyBorder="1" applyAlignment="1">
      <alignment vertical="center" wrapText="1"/>
    </xf>
    <xf numFmtId="0" fontId="13" fillId="2" borderId="2" xfId="0" applyFont="1" applyFill="1" applyBorder="1" applyAlignment="1">
      <alignment vertical="center" wrapText="1"/>
    </xf>
    <xf numFmtId="0" fontId="5" fillId="2" borderId="2" xfId="0" applyFont="1" applyFill="1" applyBorder="1" applyAlignment="1">
      <alignment vertical="center" wrapText="1"/>
    </xf>
    <xf numFmtId="3" fontId="5" fillId="2" borderId="4" xfId="0" applyNumberFormat="1" applyFont="1" applyFill="1" applyBorder="1" applyAlignment="1">
      <alignment vertical="center" wrapText="1"/>
    </xf>
    <xf numFmtId="0" fontId="3" fillId="2" borderId="1" xfId="0" applyFont="1" applyFill="1" applyBorder="1" applyAlignment="1">
      <alignment vertical="center" wrapText="1"/>
    </xf>
    <xf numFmtId="3" fontId="15" fillId="2" borderId="2" xfId="0" applyNumberFormat="1" applyFont="1" applyFill="1" applyBorder="1" applyAlignment="1">
      <alignment vertical="center" wrapText="1"/>
    </xf>
    <xf numFmtId="3" fontId="4" fillId="2" borderId="4" xfId="0" applyNumberFormat="1" applyFont="1" applyFill="1" applyBorder="1" applyAlignment="1">
      <alignment vertical="center" wrapText="1"/>
    </xf>
    <xf numFmtId="3" fontId="4" fillId="2" borderId="2" xfId="0" applyNumberFormat="1" applyFont="1" applyFill="1" applyBorder="1"/>
    <xf numFmtId="3" fontId="5" fillId="2" borderId="4" xfId="0" applyNumberFormat="1" applyFont="1" applyFill="1" applyBorder="1"/>
    <xf numFmtId="3" fontId="4" fillId="2" borderId="4" xfId="0" applyNumberFormat="1" applyFont="1" applyFill="1" applyBorder="1"/>
    <xf numFmtId="3" fontId="5" fillId="2" borderId="2" xfId="0" applyNumberFormat="1" applyFont="1" applyFill="1" applyBorder="1"/>
  </cellXfs>
  <cellStyles count="11">
    <cellStyle name="Comma 2" xfId="1"/>
    <cellStyle name="Currency 2" xfId="2"/>
    <cellStyle name="HAI" xfId="3"/>
    <cellStyle name="Normal" xfId="0" builtinId="0"/>
    <cellStyle name="Normal 2" xfId="4"/>
    <cellStyle name="Normal 3" xfId="5"/>
    <cellStyle name="Normal 4" xfId="6"/>
    <cellStyle name="Normal 5" xfId="7"/>
    <cellStyle name="Normal 6" xfId="8"/>
    <cellStyle name="Normal 7" xfId="9"/>
    <cellStyle name="Normal 8" xfId="1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47625</xdr:colOff>
      <xdr:row>0</xdr:row>
      <xdr:rowOff>514350</xdr:rowOff>
    </xdr:from>
    <xdr:to>
      <xdr:col>1</xdr:col>
      <xdr:colOff>752475</xdr:colOff>
      <xdr:row>0</xdr:row>
      <xdr:rowOff>514350</xdr:rowOff>
    </xdr:to>
    <xdr:cxnSp macro="">
      <xdr:nvCxnSpPr>
        <xdr:cNvPr id="3" name="Straight Connector 2"/>
        <xdr:cNvCxnSpPr/>
      </xdr:nvCxnSpPr>
      <xdr:spPr>
        <a:xfrm flipV="1">
          <a:off x="504825" y="514350"/>
          <a:ext cx="704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54"/>
  <sheetViews>
    <sheetView tabSelected="1" topLeftCell="A4" workbookViewId="0">
      <selection activeCell="C9" sqref="C9:I44"/>
    </sheetView>
  </sheetViews>
  <sheetFormatPr defaultColWidth="12.85546875" defaultRowHeight="15.75"/>
  <cols>
    <col min="1" max="1" width="6.85546875" style="2" customWidth="1"/>
    <col min="2" max="2" width="51.28515625" style="2" customWidth="1"/>
    <col min="3" max="5" width="13.7109375" style="2" customWidth="1"/>
    <col min="6" max="6" width="13.7109375" style="36" customWidth="1"/>
    <col min="7" max="8" width="13.7109375" style="2" customWidth="1"/>
    <col min="9" max="9" width="16" style="2" customWidth="1"/>
    <col min="10" max="11" width="13.7109375" style="2" customWidth="1"/>
    <col min="12" max="16384" width="12.85546875" style="2"/>
  </cols>
  <sheetData>
    <row r="1" spans="1:13" ht="45.75" customHeight="1">
      <c r="A1" s="56" t="s">
        <v>65</v>
      </c>
      <c r="B1" s="56"/>
      <c r="C1" s="10"/>
      <c r="D1" s="10"/>
      <c r="E1" s="10"/>
      <c r="F1" s="10"/>
      <c r="G1" s="10"/>
      <c r="H1" s="10"/>
      <c r="I1" s="10"/>
      <c r="J1" s="57" t="s">
        <v>43</v>
      </c>
      <c r="K1" s="57"/>
      <c r="L1" s="1"/>
    </row>
    <row r="2" spans="1:13" ht="45.75" customHeight="1">
      <c r="A2" s="50" t="s">
        <v>64</v>
      </c>
      <c r="B2" s="51"/>
      <c r="C2" s="51"/>
      <c r="D2" s="51"/>
      <c r="E2" s="51"/>
      <c r="F2" s="51"/>
      <c r="G2" s="51"/>
      <c r="H2" s="51"/>
      <c r="I2" s="51"/>
      <c r="J2" s="51"/>
      <c r="K2" s="11"/>
    </row>
    <row r="3" spans="1:13" ht="21" customHeight="1">
      <c r="A3" s="52" t="s">
        <v>41</v>
      </c>
      <c r="B3" s="52"/>
      <c r="C3" s="52"/>
      <c r="D3" s="52"/>
      <c r="E3" s="52"/>
      <c r="F3" s="52"/>
      <c r="G3" s="52"/>
      <c r="H3" s="52"/>
      <c r="I3" s="52"/>
      <c r="J3" s="52"/>
      <c r="K3" s="52"/>
      <c r="L3" s="3"/>
      <c r="M3" s="3"/>
    </row>
    <row r="4" spans="1:13" ht="19.5" customHeight="1">
      <c r="A4" s="12"/>
      <c r="B4" s="12"/>
      <c r="C4" s="12"/>
      <c r="D4" s="12"/>
      <c r="E4" s="12"/>
      <c r="F4" s="35"/>
      <c r="G4" s="12"/>
      <c r="H4" s="12"/>
      <c r="I4" s="12"/>
      <c r="J4" s="46" t="s">
        <v>0</v>
      </c>
      <c r="K4" s="46"/>
    </row>
    <row r="5" spans="1:13" s="6" customFormat="1" ht="21.6" customHeight="1">
      <c r="A5" s="49" t="s">
        <v>1</v>
      </c>
      <c r="B5" s="49" t="s">
        <v>2</v>
      </c>
      <c r="C5" s="49" t="s">
        <v>39</v>
      </c>
      <c r="D5" s="53" t="s">
        <v>44</v>
      </c>
      <c r="E5" s="54"/>
      <c r="F5" s="49" t="s">
        <v>42</v>
      </c>
      <c r="G5" s="53" t="s">
        <v>44</v>
      </c>
      <c r="H5" s="54"/>
      <c r="I5" s="53" t="s">
        <v>21</v>
      </c>
      <c r="J5" s="55"/>
      <c r="K5" s="54"/>
    </row>
    <row r="6" spans="1:13" s="6" customFormat="1" ht="16.5">
      <c r="A6" s="47"/>
      <c r="B6" s="47"/>
      <c r="C6" s="47"/>
      <c r="D6" s="47" t="s">
        <v>19</v>
      </c>
      <c r="E6" s="47" t="s">
        <v>22</v>
      </c>
      <c r="F6" s="47"/>
      <c r="G6" s="47" t="s">
        <v>19</v>
      </c>
      <c r="H6" s="47" t="s">
        <v>22</v>
      </c>
      <c r="I6" s="49" t="s">
        <v>45</v>
      </c>
      <c r="J6" s="47" t="s">
        <v>19</v>
      </c>
      <c r="K6" s="47" t="s">
        <v>22</v>
      </c>
    </row>
    <row r="7" spans="1:13" s="6" customFormat="1" ht="16.5">
      <c r="A7" s="48"/>
      <c r="B7" s="48"/>
      <c r="C7" s="48"/>
      <c r="D7" s="48"/>
      <c r="E7" s="48"/>
      <c r="F7" s="48"/>
      <c r="G7" s="48"/>
      <c r="H7" s="48"/>
      <c r="I7" s="48"/>
      <c r="J7" s="48"/>
      <c r="K7" s="48"/>
    </row>
    <row r="8" spans="1:13" s="4" customFormat="1" ht="22.15" customHeight="1">
      <c r="A8" s="13"/>
      <c r="B8" s="14" t="s">
        <v>10</v>
      </c>
      <c r="C8" s="34">
        <f>C9+C28+C50</f>
        <v>9559238</v>
      </c>
      <c r="D8" s="34">
        <f>D9+D28+D50</f>
        <v>4455754</v>
      </c>
      <c r="E8" s="34">
        <f>E9+E28+E50</f>
        <v>5103484</v>
      </c>
      <c r="F8" s="20">
        <f>G8+H8</f>
        <v>14109468</v>
      </c>
      <c r="G8" s="34">
        <f>G9+G28+G50</f>
        <v>7587026</v>
      </c>
      <c r="H8" s="34">
        <f>H9+H28+H50</f>
        <v>6522442</v>
      </c>
      <c r="I8" s="44">
        <f t="shared" ref="I8:K11" si="0">F8/C8</f>
        <v>1.4760034220300824</v>
      </c>
      <c r="J8" s="44">
        <f t="shared" si="0"/>
        <v>1.7027479524228673</v>
      </c>
      <c r="K8" s="44">
        <f t="shared" si="0"/>
        <v>1.2780371213077184</v>
      </c>
    </row>
    <row r="9" spans="1:13" s="4" customFormat="1" ht="22.15" customHeight="1">
      <c r="A9" s="15" t="s">
        <v>3</v>
      </c>
      <c r="B9" s="16" t="s">
        <v>40</v>
      </c>
      <c r="C9" s="58">
        <f>D9+E9</f>
        <v>9249318</v>
      </c>
      <c r="D9" s="58">
        <f>D10+D20+D24+D25+D26+D27</f>
        <v>4279264</v>
      </c>
      <c r="E9" s="58">
        <f>E10+E20+E24+E25+E26+E27</f>
        <v>4970054</v>
      </c>
      <c r="F9" s="59">
        <f>G9+H9</f>
        <v>10609471</v>
      </c>
      <c r="G9" s="58">
        <f>G10+G20+G24+G25+G26+G27</f>
        <v>4989583</v>
      </c>
      <c r="H9" s="58">
        <f>H10+H20+H24+H25+H26+H27</f>
        <v>5619888</v>
      </c>
      <c r="I9" s="60">
        <f t="shared" si="0"/>
        <v>1.1470544098494613</v>
      </c>
      <c r="J9" s="44">
        <f t="shared" si="0"/>
        <v>1.1659909274118165</v>
      </c>
      <c r="K9" s="44">
        <f t="shared" si="0"/>
        <v>1.1307498872245654</v>
      </c>
    </row>
    <row r="10" spans="1:13" s="5" customFormat="1" ht="22.15" customHeight="1">
      <c r="A10" s="15" t="s">
        <v>5</v>
      </c>
      <c r="B10" s="16" t="s">
        <v>23</v>
      </c>
      <c r="C10" s="58">
        <f>D10+E10</f>
        <v>2194840</v>
      </c>
      <c r="D10" s="58">
        <f>D11+D18+D19</f>
        <v>1622555</v>
      </c>
      <c r="E10" s="58">
        <f>E11+E18+E19</f>
        <v>572285</v>
      </c>
      <c r="F10" s="59">
        <f>G10+H10</f>
        <v>3598540</v>
      </c>
      <c r="G10" s="58">
        <f>G11+G18+G19</f>
        <v>2561403</v>
      </c>
      <c r="H10" s="58">
        <f>H11+H18+H19</f>
        <v>1037137</v>
      </c>
      <c r="I10" s="60">
        <f t="shared" si="0"/>
        <v>1.6395454793971314</v>
      </c>
      <c r="J10" s="44">
        <f t="shared" si="0"/>
        <v>1.5786232207845035</v>
      </c>
      <c r="K10" s="44">
        <f t="shared" si="0"/>
        <v>1.8122736049346042</v>
      </c>
    </row>
    <row r="11" spans="1:13" s="5" customFormat="1" ht="22.15" customHeight="1">
      <c r="A11" s="8">
        <v>1</v>
      </c>
      <c r="B11" s="17" t="s">
        <v>24</v>
      </c>
      <c r="C11" s="58">
        <f>D11+E11</f>
        <v>2194840</v>
      </c>
      <c r="D11" s="58">
        <v>1622555</v>
      </c>
      <c r="E11" s="58">
        <v>572285</v>
      </c>
      <c r="F11" s="59">
        <f>G11+H11</f>
        <v>3598540</v>
      </c>
      <c r="G11" s="58">
        <v>2561403</v>
      </c>
      <c r="H11" s="58">
        <v>1037137</v>
      </c>
      <c r="I11" s="60">
        <f t="shared" si="0"/>
        <v>1.6395454793971314</v>
      </c>
      <c r="J11" s="44">
        <f t="shared" si="0"/>
        <v>1.5786232207845035</v>
      </c>
      <c r="K11" s="44">
        <f t="shared" si="0"/>
        <v>1.8122736049346042</v>
      </c>
    </row>
    <row r="12" spans="1:13" s="5" customFormat="1" ht="22.15" customHeight="1">
      <c r="A12" s="8"/>
      <c r="B12" s="17" t="s">
        <v>25</v>
      </c>
      <c r="C12" s="61">
        <f t="shared" ref="C12:C50" si="1">D12+E12</f>
        <v>0</v>
      </c>
      <c r="D12" s="62"/>
      <c r="E12" s="62"/>
      <c r="F12" s="59">
        <f t="shared" ref="F12:F49" si="2">G12+H12</f>
        <v>0</v>
      </c>
      <c r="G12" s="62"/>
      <c r="H12" s="62"/>
      <c r="I12" s="63"/>
      <c r="J12" s="43"/>
      <c r="K12" s="43"/>
    </row>
    <row r="13" spans="1:13" s="5" customFormat="1" ht="22.15" customHeight="1">
      <c r="A13" s="41" t="s">
        <v>20</v>
      </c>
      <c r="B13" s="17" t="s">
        <v>26</v>
      </c>
      <c r="C13" s="61">
        <f t="shared" si="1"/>
        <v>0</v>
      </c>
      <c r="D13" s="61"/>
      <c r="E13" s="61"/>
      <c r="F13" s="59">
        <f t="shared" si="2"/>
        <v>0</v>
      </c>
      <c r="G13" s="61"/>
      <c r="H13" s="61"/>
      <c r="I13" s="63"/>
      <c r="J13" s="43"/>
      <c r="K13" s="43"/>
    </row>
    <row r="14" spans="1:13" s="5" customFormat="1" ht="22.15" customHeight="1">
      <c r="A14" s="41" t="s">
        <v>20</v>
      </c>
      <c r="B14" s="17" t="s">
        <v>27</v>
      </c>
      <c r="C14" s="61">
        <f t="shared" si="1"/>
        <v>0</v>
      </c>
      <c r="D14" s="61"/>
      <c r="E14" s="61"/>
      <c r="F14" s="59">
        <f t="shared" si="2"/>
        <v>635358</v>
      </c>
      <c r="G14" s="61">
        <v>519901</v>
      </c>
      <c r="H14" s="61">
        <f>114512+945</f>
        <v>115457</v>
      </c>
      <c r="I14" s="63"/>
      <c r="J14" s="43"/>
      <c r="K14" s="43"/>
    </row>
    <row r="15" spans="1:13" s="5" customFormat="1" ht="22.15" customHeight="1">
      <c r="A15" s="8"/>
      <c r="B15" s="17" t="s">
        <v>28</v>
      </c>
      <c r="C15" s="61">
        <f t="shared" si="1"/>
        <v>0</v>
      </c>
      <c r="D15" s="61"/>
      <c r="E15" s="61"/>
      <c r="F15" s="59">
        <f t="shared" si="2"/>
        <v>20961</v>
      </c>
      <c r="G15" s="61">
        <v>20010</v>
      </c>
      <c r="H15" s="61">
        <v>951</v>
      </c>
      <c r="I15" s="63"/>
      <c r="J15" s="43"/>
      <c r="K15" s="43"/>
    </row>
    <row r="16" spans="1:13" s="5" customFormat="1" ht="22.15" customHeight="1">
      <c r="A16" s="41" t="s">
        <v>20</v>
      </c>
      <c r="B16" s="17" t="s">
        <v>29</v>
      </c>
      <c r="C16" s="61">
        <v>0</v>
      </c>
      <c r="D16" s="61">
        <f>18500+32000</f>
        <v>50500</v>
      </c>
      <c r="E16" s="61"/>
      <c r="F16" s="58">
        <f>G16+H17</f>
        <v>75544</v>
      </c>
      <c r="G16" s="61">
        <f>22570+52974</f>
        <v>75544</v>
      </c>
      <c r="H16" s="61"/>
      <c r="I16" s="63"/>
      <c r="J16" s="43">
        <f t="shared" ref="J16:J29" si="3">G16/D16</f>
        <v>1.4959207920792079</v>
      </c>
      <c r="K16" s="43"/>
    </row>
    <row r="17" spans="1:11" s="5" customFormat="1" ht="22.15" customHeight="1">
      <c r="A17" s="41" t="s">
        <v>20</v>
      </c>
      <c r="B17" s="17" t="s">
        <v>30</v>
      </c>
      <c r="C17" s="61">
        <v>0</v>
      </c>
      <c r="D17" s="61">
        <f>1020000+107663+478+6044</f>
        <v>1134185</v>
      </c>
      <c r="E17" s="61"/>
      <c r="F17" s="58">
        <f>G17+H18</f>
        <v>1117871</v>
      </c>
      <c r="G17" s="61">
        <f>1013350+98239+478+5804</f>
        <v>1117871</v>
      </c>
      <c r="H17" s="61"/>
      <c r="I17" s="63"/>
      <c r="J17" s="43">
        <f t="shared" si="3"/>
        <v>0.98561610319304171</v>
      </c>
      <c r="K17" s="43"/>
    </row>
    <row r="18" spans="1:11" s="5" customFormat="1" ht="67.900000000000006" customHeight="1">
      <c r="A18" s="8">
        <v>2</v>
      </c>
      <c r="B18" s="7" t="s">
        <v>31</v>
      </c>
      <c r="C18" s="61"/>
      <c r="D18" s="64"/>
      <c r="E18" s="61"/>
      <c r="F18" s="65"/>
      <c r="G18" s="61"/>
      <c r="H18" s="61"/>
      <c r="I18" s="63"/>
      <c r="J18" s="43">
        <f>G17/D17</f>
        <v>0.98561610319304171</v>
      </c>
      <c r="K18" s="43"/>
    </row>
    <row r="19" spans="1:11" s="5" customFormat="1" ht="22.15" customHeight="1">
      <c r="A19" s="8">
        <v>3</v>
      </c>
      <c r="B19" s="17" t="s">
        <v>32</v>
      </c>
      <c r="C19" s="58">
        <f t="shared" si="1"/>
        <v>0</v>
      </c>
      <c r="D19" s="61"/>
      <c r="E19" s="61"/>
      <c r="F19" s="59">
        <f t="shared" si="2"/>
        <v>0</v>
      </c>
      <c r="G19" s="61"/>
      <c r="H19" s="61"/>
      <c r="I19" s="63"/>
      <c r="J19" s="43"/>
      <c r="K19" s="43"/>
    </row>
    <row r="20" spans="1:11" s="33" customFormat="1" ht="22.15" customHeight="1">
      <c r="A20" s="15" t="s">
        <v>6</v>
      </c>
      <c r="B20" s="16" t="s">
        <v>11</v>
      </c>
      <c r="C20" s="58">
        <f t="shared" si="1"/>
        <v>6861302</v>
      </c>
      <c r="D20" s="58">
        <v>2559025</v>
      </c>
      <c r="E20" s="58">
        <v>4302277</v>
      </c>
      <c r="F20" s="59">
        <f t="shared" si="2"/>
        <v>6895252</v>
      </c>
      <c r="G20" s="66">
        <v>2348790</v>
      </c>
      <c r="H20" s="66">
        <v>4546462</v>
      </c>
      <c r="I20" s="60">
        <f t="shared" ref="I20:I29" si="4">F20/C20</f>
        <v>1.0049480404739508</v>
      </c>
      <c r="J20" s="44">
        <f t="shared" si="3"/>
        <v>0.91784566387589028</v>
      </c>
      <c r="K20" s="44">
        <f t="shared" ref="K20:K29" si="5">H20/E20</f>
        <v>1.0567571544091652</v>
      </c>
    </row>
    <row r="21" spans="1:11" s="4" customFormat="1" ht="22.15" customHeight="1">
      <c r="A21" s="15"/>
      <c r="B21" s="22" t="s">
        <v>33</v>
      </c>
      <c r="C21" s="58">
        <f t="shared" si="1"/>
        <v>0</v>
      </c>
      <c r="D21" s="67"/>
      <c r="E21" s="67"/>
      <c r="F21" s="59">
        <f t="shared" si="2"/>
        <v>0</v>
      </c>
      <c r="G21" s="67"/>
      <c r="H21" s="67"/>
      <c r="I21" s="63"/>
      <c r="J21" s="43"/>
      <c r="K21" s="43"/>
    </row>
    <row r="22" spans="1:11" s="4" customFormat="1" ht="22.15" customHeight="1">
      <c r="A22" s="42">
        <v>1</v>
      </c>
      <c r="B22" s="22" t="s">
        <v>34</v>
      </c>
      <c r="C22" s="58">
        <f t="shared" si="1"/>
        <v>0</v>
      </c>
      <c r="D22" s="68"/>
      <c r="E22" s="68"/>
      <c r="F22" s="59">
        <f t="shared" si="2"/>
        <v>2617035</v>
      </c>
      <c r="G22" s="61">
        <v>501766</v>
      </c>
      <c r="H22" s="61">
        <f>2103880+11389</f>
        <v>2115269</v>
      </c>
      <c r="I22" s="63"/>
      <c r="J22" s="43"/>
      <c r="K22" s="43"/>
    </row>
    <row r="23" spans="1:11" s="4" customFormat="1" ht="22.15" customHeight="1">
      <c r="A23" s="42">
        <v>2</v>
      </c>
      <c r="B23" s="22" t="s">
        <v>35</v>
      </c>
      <c r="C23" s="58">
        <f t="shared" si="1"/>
        <v>0</v>
      </c>
      <c r="D23" s="68"/>
      <c r="E23" s="68"/>
      <c r="F23" s="59">
        <f t="shared" si="2"/>
        <v>24935</v>
      </c>
      <c r="G23" s="61">
        <v>24935</v>
      </c>
      <c r="H23" s="61"/>
      <c r="I23" s="63"/>
      <c r="J23" s="43"/>
      <c r="K23" s="43"/>
    </row>
    <row r="24" spans="1:11" s="4" customFormat="1" ht="34.5" customHeight="1">
      <c r="A24" s="9" t="s">
        <v>7</v>
      </c>
      <c r="B24" s="16" t="s">
        <v>12</v>
      </c>
      <c r="C24" s="58"/>
      <c r="D24" s="58">
        <v>2916</v>
      </c>
      <c r="E24" s="69"/>
      <c r="F24" s="59">
        <f t="shared" si="2"/>
        <v>5783</v>
      </c>
      <c r="G24" s="58">
        <v>5783</v>
      </c>
      <c r="H24" s="69"/>
      <c r="I24" s="63"/>
      <c r="J24" s="43">
        <f t="shared" si="3"/>
        <v>1.983196159122085</v>
      </c>
      <c r="K24" s="43"/>
    </row>
    <row r="25" spans="1:11" s="4" customFormat="1" ht="22.15" customHeight="1">
      <c r="A25" s="15" t="s">
        <v>8</v>
      </c>
      <c r="B25" s="16" t="s">
        <v>13</v>
      </c>
      <c r="C25" s="58"/>
      <c r="D25" s="58">
        <v>1260</v>
      </c>
      <c r="E25" s="69"/>
      <c r="F25" s="59">
        <f t="shared" si="2"/>
        <v>1260</v>
      </c>
      <c r="G25" s="58">
        <v>1260</v>
      </c>
      <c r="H25" s="69"/>
      <c r="I25" s="63"/>
      <c r="J25" s="43">
        <f t="shared" si="3"/>
        <v>1</v>
      </c>
      <c r="K25" s="43"/>
    </row>
    <row r="26" spans="1:11" s="4" customFormat="1" ht="22.15" customHeight="1">
      <c r="A26" s="15" t="s">
        <v>9</v>
      </c>
      <c r="B26" s="16" t="s">
        <v>14</v>
      </c>
      <c r="C26" s="58">
        <f t="shared" si="1"/>
        <v>189000</v>
      </c>
      <c r="D26" s="70">
        <v>93508</v>
      </c>
      <c r="E26" s="70">
        <v>95492</v>
      </c>
      <c r="F26" s="59">
        <f t="shared" si="2"/>
        <v>108636</v>
      </c>
      <c r="G26" s="70">
        <v>72347</v>
      </c>
      <c r="H26" s="70">
        <v>36289</v>
      </c>
      <c r="I26" s="63">
        <f t="shared" si="4"/>
        <v>0.57479365079365075</v>
      </c>
      <c r="J26" s="43">
        <f t="shared" si="3"/>
        <v>0.77369850707960819</v>
      </c>
      <c r="K26" s="43">
        <f t="shared" si="5"/>
        <v>0.38002136304611905</v>
      </c>
    </row>
    <row r="27" spans="1:11" s="4" customFormat="1" ht="22.15" customHeight="1">
      <c r="A27" s="15" t="s">
        <v>36</v>
      </c>
      <c r="B27" s="23" t="s">
        <v>15</v>
      </c>
      <c r="C27" s="58">
        <f t="shared" si="1"/>
        <v>0</v>
      </c>
      <c r="D27" s="71"/>
      <c r="E27" s="71"/>
      <c r="F27" s="59">
        <f t="shared" si="2"/>
        <v>0</v>
      </c>
      <c r="G27" s="71"/>
      <c r="H27" s="71"/>
      <c r="I27" s="63"/>
      <c r="J27" s="43"/>
      <c r="K27" s="43"/>
    </row>
    <row r="28" spans="1:11" s="4" customFormat="1" ht="22.15" customHeight="1">
      <c r="A28" s="15" t="s">
        <v>4</v>
      </c>
      <c r="B28" s="24" t="s">
        <v>37</v>
      </c>
      <c r="C28" s="58">
        <f t="shared" si="1"/>
        <v>309920</v>
      </c>
      <c r="D28" s="72">
        <v>176490</v>
      </c>
      <c r="E28" s="72">
        <v>133430</v>
      </c>
      <c r="F28" s="59">
        <f t="shared" si="2"/>
        <v>376324</v>
      </c>
      <c r="G28" s="72">
        <f>G29+G34</f>
        <v>229058</v>
      </c>
      <c r="H28" s="72">
        <f>H29+H34</f>
        <v>147266</v>
      </c>
      <c r="I28" s="60">
        <f t="shared" si="4"/>
        <v>1.214261744966443</v>
      </c>
      <c r="J28" s="44">
        <f t="shared" si="3"/>
        <v>1.2978525695506828</v>
      </c>
      <c r="K28" s="44">
        <f t="shared" si="5"/>
        <v>1.1036948212545905</v>
      </c>
    </row>
    <row r="29" spans="1:11" s="4" customFormat="1" ht="22.15" customHeight="1">
      <c r="A29" s="15" t="s">
        <v>5</v>
      </c>
      <c r="B29" s="16" t="s">
        <v>16</v>
      </c>
      <c r="C29" s="58">
        <f t="shared" si="1"/>
        <v>241147</v>
      </c>
      <c r="D29" s="58">
        <f>SUM(D30:D33)</f>
        <v>80432</v>
      </c>
      <c r="E29" s="58">
        <f>SUM(E30:E33)</f>
        <v>160715</v>
      </c>
      <c r="F29" s="59">
        <f t="shared" si="2"/>
        <v>224701</v>
      </c>
      <c r="G29" s="58">
        <f>SUM(G30:G33)</f>
        <v>77480</v>
      </c>
      <c r="H29" s="58">
        <f>SUM(H30:H33)</f>
        <v>147221</v>
      </c>
      <c r="I29" s="60">
        <f t="shared" si="4"/>
        <v>0.93180093469958158</v>
      </c>
      <c r="J29" s="44">
        <f t="shared" si="3"/>
        <v>0.96329818977521386</v>
      </c>
      <c r="K29" s="44">
        <f t="shared" si="5"/>
        <v>0.91603770649908223</v>
      </c>
    </row>
    <row r="30" spans="1:11" s="4" customFormat="1" ht="22.15" customHeight="1">
      <c r="A30" s="25">
        <v>1</v>
      </c>
      <c r="B30" s="26" t="s">
        <v>46</v>
      </c>
      <c r="C30" s="61">
        <f t="shared" si="1"/>
        <v>209477</v>
      </c>
      <c r="D30" s="73">
        <f>34000+22157</f>
        <v>56157</v>
      </c>
      <c r="E30" s="73">
        <f>133430+19890</f>
        <v>153320</v>
      </c>
      <c r="F30" s="59">
        <f t="shared" si="2"/>
        <v>195411</v>
      </c>
      <c r="G30" s="73">
        <v>56680</v>
      </c>
      <c r="H30" s="73">
        <v>138731</v>
      </c>
      <c r="I30" s="63">
        <f t="shared" ref="I30:K31" si="6">F30/C30</f>
        <v>0.93285181666722361</v>
      </c>
      <c r="J30" s="43">
        <f t="shared" si="6"/>
        <v>1.0093131755613727</v>
      </c>
      <c r="K30" s="43">
        <f t="shared" si="6"/>
        <v>0.90484607357161495</v>
      </c>
    </row>
    <row r="31" spans="1:11" s="4" customFormat="1" ht="22.15" customHeight="1">
      <c r="A31" s="25">
        <v>2</v>
      </c>
      <c r="B31" s="26" t="s">
        <v>47</v>
      </c>
      <c r="C31" s="61">
        <f t="shared" si="1"/>
        <v>31670</v>
      </c>
      <c r="D31" s="73">
        <f>21632+2643</f>
        <v>24275</v>
      </c>
      <c r="E31" s="73">
        <v>7395</v>
      </c>
      <c r="F31" s="59">
        <f t="shared" si="2"/>
        <v>26987</v>
      </c>
      <c r="G31" s="73">
        <v>20689</v>
      </c>
      <c r="H31" s="73">
        <v>6298</v>
      </c>
      <c r="I31" s="63">
        <f t="shared" si="6"/>
        <v>0.85213135459425327</v>
      </c>
      <c r="J31" s="43">
        <f t="shared" si="6"/>
        <v>0.85227600411946447</v>
      </c>
      <c r="K31" s="43">
        <f t="shared" si="6"/>
        <v>0.85165652467883701</v>
      </c>
    </row>
    <row r="32" spans="1:11" s="4" customFormat="1" ht="22.15" customHeight="1">
      <c r="A32" s="25">
        <v>3</v>
      </c>
      <c r="B32" s="26" t="s">
        <v>48</v>
      </c>
      <c r="C32" s="61">
        <f t="shared" si="1"/>
        <v>0</v>
      </c>
      <c r="D32" s="70"/>
      <c r="E32" s="70"/>
      <c r="F32" s="59">
        <f t="shared" si="2"/>
        <v>1787</v>
      </c>
      <c r="G32" s="73">
        <v>111</v>
      </c>
      <c r="H32" s="73">
        <v>1676</v>
      </c>
      <c r="I32" s="63"/>
      <c r="J32" s="43"/>
      <c r="K32" s="43"/>
    </row>
    <row r="33" spans="1:11" s="4" customFormat="1" ht="22.15" customHeight="1">
      <c r="A33" s="25">
        <v>4</v>
      </c>
      <c r="B33" s="26" t="s">
        <v>49</v>
      </c>
      <c r="C33" s="61">
        <f t="shared" si="1"/>
        <v>0</v>
      </c>
      <c r="D33" s="70"/>
      <c r="E33" s="70"/>
      <c r="F33" s="59">
        <f t="shared" si="2"/>
        <v>516</v>
      </c>
      <c r="G33" s="73"/>
      <c r="H33" s="73">
        <v>516</v>
      </c>
      <c r="I33" s="63"/>
      <c r="J33" s="43"/>
      <c r="K33" s="43"/>
    </row>
    <row r="34" spans="1:11" s="4" customFormat="1" ht="22.15" customHeight="1">
      <c r="A34" s="15" t="s">
        <v>6</v>
      </c>
      <c r="B34" s="16" t="s">
        <v>17</v>
      </c>
      <c r="C34" s="58">
        <f t="shared" si="1"/>
        <v>183934</v>
      </c>
      <c r="D34" s="58">
        <f>D35+D43</f>
        <v>183934</v>
      </c>
      <c r="E34" s="58">
        <f>E35+E43</f>
        <v>0</v>
      </c>
      <c r="F34" s="59">
        <f t="shared" si="2"/>
        <v>151623</v>
      </c>
      <c r="G34" s="58">
        <f>G35+G43</f>
        <v>151578</v>
      </c>
      <c r="H34" s="58">
        <f>H35+H43</f>
        <v>45</v>
      </c>
      <c r="I34" s="63"/>
      <c r="J34" s="43"/>
      <c r="K34" s="43"/>
    </row>
    <row r="35" spans="1:11" s="4" customFormat="1" ht="22.15" customHeight="1">
      <c r="A35" s="15">
        <v>1</v>
      </c>
      <c r="B35" s="16" t="s">
        <v>50</v>
      </c>
      <c r="C35" s="58">
        <f t="shared" si="1"/>
        <v>167190</v>
      </c>
      <c r="D35" s="58">
        <f>SUM(D36:D42)</f>
        <v>167190</v>
      </c>
      <c r="E35" s="58">
        <f>SUM(E36:E42)</f>
        <v>0</v>
      </c>
      <c r="F35" s="59">
        <f t="shared" si="2"/>
        <v>144414</v>
      </c>
      <c r="G35" s="58">
        <f>SUM(G36:G42)</f>
        <v>144414</v>
      </c>
      <c r="H35" s="58">
        <f>SUM(H36:H42)</f>
        <v>0</v>
      </c>
      <c r="I35" s="63"/>
      <c r="J35" s="43"/>
      <c r="K35" s="43"/>
    </row>
    <row r="36" spans="1:11" s="4" customFormat="1" ht="31.5">
      <c r="A36" s="15"/>
      <c r="B36" s="26" t="s">
        <v>51</v>
      </c>
      <c r="C36" s="61">
        <f t="shared" si="1"/>
        <v>0</v>
      </c>
      <c r="D36" s="74"/>
      <c r="E36" s="75"/>
      <c r="F36" s="59">
        <f t="shared" si="2"/>
        <v>607</v>
      </c>
      <c r="G36" s="76">
        <v>607</v>
      </c>
      <c r="H36" s="75"/>
      <c r="I36" s="63"/>
      <c r="J36" s="43"/>
      <c r="K36" s="43"/>
    </row>
    <row r="37" spans="1:11" s="4" customFormat="1" ht="18.75">
      <c r="A37" s="15"/>
      <c r="B37" s="26" t="s">
        <v>52</v>
      </c>
      <c r="C37" s="61">
        <f t="shared" si="1"/>
        <v>119190</v>
      </c>
      <c r="D37" s="74">
        <v>119190</v>
      </c>
      <c r="E37" s="75"/>
      <c r="F37" s="59">
        <f t="shared" si="2"/>
        <v>124896</v>
      </c>
      <c r="G37" s="76">
        <v>124896</v>
      </c>
      <c r="H37" s="75"/>
      <c r="I37" s="63"/>
      <c r="J37" s="43"/>
      <c r="K37" s="43"/>
    </row>
    <row r="38" spans="1:11" s="4" customFormat="1" ht="31.5">
      <c r="A38" s="15"/>
      <c r="B38" s="26" t="s">
        <v>53</v>
      </c>
      <c r="C38" s="61">
        <f t="shared" si="1"/>
        <v>0</v>
      </c>
      <c r="D38" s="74"/>
      <c r="E38" s="75"/>
      <c r="F38" s="59">
        <f t="shared" si="2"/>
        <v>8276</v>
      </c>
      <c r="G38" s="76">
        <v>8276</v>
      </c>
      <c r="H38" s="75"/>
      <c r="I38" s="63"/>
      <c r="J38" s="43"/>
      <c r="K38" s="43"/>
    </row>
    <row r="39" spans="1:11" s="4" customFormat="1" ht="18.75">
      <c r="A39" s="15"/>
      <c r="B39" s="26" t="s">
        <v>54</v>
      </c>
      <c r="C39" s="61">
        <f t="shared" si="1"/>
        <v>45000</v>
      </c>
      <c r="D39" s="74">
        <v>45000</v>
      </c>
      <c r="E39" s="75"/>
      <c r="F39" s="59">
        <f t="shared" si="2"/>
        <v>1152</v>
      </c>
      <c r="G39" s="76">
        <v>1152</v>
      </c>
      <c r="H39" s="75"/>
      <c r="I39" s="63"/>
      <c r="J39" s="43"/>
      <c r="K39" s="43"/>
    </row>
    <row r="40" spans="1:11" s="4" customFormat="1" ht="18.75">
      <c r="A40" s="15"/>
      <c r="B40" s="21" t="s">
        <v>55</v>
      </c>
      <c r="C40" s="61">
        <f t="shared" si="1"/>
        <v>3000</v>
      </c>
      <c r="D40" s="74">
        <v>3000</v>
      </c>
      <c r="E40" s="77"/>
      <c r="F40" s="59">
        <f t="shared" si="2"/>
        <v>2955</v>
      </c>
      <c r="G40" s="74">
        <v>2955</v>
      </c>
      <c r="H40" s="77"/>
      <c r="I40" s="63"/>
      <c r="J40" s="43"/>
      <c r="K40" s="43"/>
    </row>
    <row r="41" spans="1:11" s="4" customFormat="1" ht="31.5">
      <c r="A41" s="15"/>
      <c r="B41" s="27" t="s">
        <v>56</v>
      </c>
      <c r="C41" s="61">
        <f t="shared" si="1"/>
        <v>0</v>
      </c>
      <c r="D41" s="74"/>
      <c r="E41" s="75"/>
      <c r="F41" s="59">
        <f t="shared" si="2"/>
        <v>5074</v>
      </c>
      <c r="G41" s="76">
        <v>5074</v>
      </c>
      <c r="H41" s="75"/>
      <c r="I41" s="63"/>
      <c r="J41" s="43"/>
      <c r="K41" s="43"/>
    </row>
    <row r="42" spans="1:11" s="4" customFormat="1" ht="18.75">
      <c r="A42" s="15"/>
      <c r="B42" s="21" t="s">
        <v>57</v>
      </c>
      <c r="C42" s="61">
        <f t="shared" si="1"/>
        <v>0</v>
      </c>
      <c r="D42" s="74"/>
      <c r="E42" s="77"/>
      <c r="F42" s="59">
        <f t="shared" si="2"/>
        <v>1454</v>
      </c>
      <c r="G42" s="74">
        <v>1454</v>
      </c>
      <c r="H42" s="77"/>
      <c r="I42" s="63"/>
      <c r="J42" s="43"/>
      <c r="K42" s="43"/>
    </row>
    <row r="43" spans="1:11" s="4" customFormat="1" ht="18.75">
      <c r="A43" s="15">
        <v>2</v>
      </c>
      <c r="B43" s="19" t="s">
        <v>11</v>
      </c>
      <c r="C43" s="58">
        <f t="shared" si="1"/>
        <v>16744</v>
      </c>
      <c r="D43" s="77">
        <f>SUM(D44:D49)</f>
        <v>16744</v>
      </c>
      <c r="E43" s="77">
        <f>SUM(E44:E49)</f>
        <v>0</v>
      </c>
      <c r="F43" s="59">
        <f t="shared" si="2"/>
        <v>7209</v>
      </c>
      <c r="G43" s="77">
        <f>SUM(G44:G49)</f>
        <v>7164</v>
      </c>
      <c r="H43" s="77">
        <f>SUM(H44:H49)</f>
        <v>45</v>
      </c>
      <c r="I43" s="63"/>
      <c r="J43" s="43"/>
      <c r="K43" s="43"/>
    </row>
    <row r="44" spans="1:11" s="4" customFormat="1" ht="18.75">
      <c r="A44" s="15"/>
      <c r="B44" s="26" t="s">
        <v>58</v>
      </c>
      <c r="C44" s="58">
        <f t="shared" si="1"/>
        <v>0</v>
      </c>
      <c r="D44" s="76"/>
      <c r="E44" s="76"/>
      <c r="F44" s="59">
        <f t="shared" si="2"/>
        <v>451</v>
      </c>
      <c r="G44" s="76">
        <v>451</v>
      </c>
      <c r="H44" s="76"/>
      <c r="I44" s="63"/>
      <c r="J44" s="43"/>
      <c r="K44" s="43"/>
    </row>
    <row r="45" spans="1:11" s="4" customFormat="1" ht="18.75">
      <c r="A45" s="15"/>
      <c r="B45" s="26" t="s">
        <v>59</v>
      </c>
      <c r="C45" s="18">
        <f t="shared" si="1"/>
        <v>0</v>
      </c>
      <c r="D45" s="38"/>
      <c r="E45" s="38"/>
      <c r="F45" s="20">
        <f t="shared" si="2"/>
        <v>45</v>
      </c>
      <c r="G45" s="38"/>
      <c r="H45" s="38">
        <v>45</v>
      </c>
      <c r="I45" s="43"/>
      <c r="J45" s="43"/>
      <c r="K45" s="43"/>
    </row>
    <row r="46" spans="1:11" s="4" customFormat="1" ht="18.75">
      <c r="A46" s="15"/>
      <c r="B46" s="26" t="s">
        <v>60</v>
      </c>
      <c r="C46" s="18">
        <f t="shared" si="1"/>
        <v>300</v>
      </c>
      <c r="D46" s="38">
        <v>300</v>
      </c>
      <c r="E46" s="38"/>
      <c r="F46" s="20">
        <f t="shared" si="2"/>
        <v>114</v>
      </c>
      <c r="G46" s="39">
        <v>114</v>
      </c>
      <c r="H46" s="39"/>
      <c r="I46" s="43"/>
      <c r="J46" s="43"/>
      <c r="K46" s="43"/>
    </row>
    <row r="47" spans="1:11" s="4" customFormat="1" ht="18.75">
      <c r="A47" s="15"/>
      <c r="B47" s="26" t="s">
        <v>61</v>
      </c>
      <c r="C47" s="18">
        <f t="shared" si="1"/>
        <v>15477</v>
      </c>
      <c r="D47" s="38">
        <v>15477</v>
      </c>
      <c r="E47" s="38"/>
      <c r="F47" s="20">
        <f t="shared" si="2"/>
        <v>4780</v>
      </c>
      <c r="G47" s="39">
        <v>4780</v>
      </c>
      <c r="H47" s="39"/>
      <c r="I47" s="43"/>
      <c r="J47" s="43"/>
      <c r="K47" s="43"/>
    </row>
    <row r="48" spans="1:11" s="4" customFormat="1" ht="31.5">
      <c r="A48" s="15"/>
      <c r="B48" s="26" t="s">
        <v>62</v>
      </c>
      <c r="C48" s="18">
        <f t="shared" si="1"/>
        <v>0</v>
      </c>
      <c r="D48" s="38"/>
      <c r="E48" s="38"/>
      <c r="F48" s="20">
        <f t="shared" si="2"/>
        <v>1340</v>
      </c>
      <c r="G48" s="39">
        <v>1340</v>
      </c>
      <c r="H48" s="39"/>
      <c r="I48" s="43"/>
      <c r="J48" s="43"/>
      <c r="K48" s="43"/>
    </row>
    <row r="49" spans="1:11" s="4" customFormat="1" ht="18.75">
      <c r="A49" s="15"/>
      <c r="B49" s="26" t="s">
        <v>63</v>
      </c>
      <c r="C49" s="18">
        <f t="shared" si="1"/>
        <v>967</v>
      </c>
      <c r="D49" s="38">
        <v>967</v>
      </c>
      <c r="E49" s="37"/>
      <c r="F49" s="20">
        <f t="shared" si="2"/>
        <v>479</v>
      </c>
      <c r="G49" s="38">
        <v>479</v>
      </c>
      <c r="H49" s="38"/>
      <c r="I49" s="43"/>
      <c r="J49" s="43"/>
      <c r="K49" s="43"/>
    </row>
    <row r="50" spans="1:11" ht="21" customHeight="1">
      <c r="A50" s="28" t="s">
        <v>18</v>
      </c>
      <c r="B50" s="29" t="s">
        <v>38</v>
      </c>
      <c r="C50" s="30">
        <f t="shared" si="1"/>
        <v>0</v>
      </c>
      <c r="D50" s="29"/>
      <c r="E50" s="29"/>
      <c r="F50" s="31">
        <f>G50+H50</f>
        <v>3123673</v>
      </c>
      <c r="G50" s="40">
        <v>2368385</v>
      </c>
      <c r="H50" s="40">
        <f>714606+40682</f>
        <v>755288</v>
      </c>
      <c r="I50" s="45"/>
      <c r="J50" s="45"/>
      <c r="K50" s="45"/>
    </row>
    <row r="51" spans="1:11" ht="18.75">
      <c r="A51" s="4"/>
      <c r="B51" s="4"/>
      <c r="C51" s="4"/>
      <c r="D51" s="4"/>
      <c r="E51" s="4"/>
      <c r="F51" s="32"/>
      <c r="G51" s="4"/>
      <c r="H51" s="4"/>
      <c r="I51" s="4"/>
      <c r="J51" s="4"/>
      <c r="K51" s="4"/>
    </row>
    <row r="52" spans="1:11" ht="18.75">
      <c r="A52" s="4"/>
      <c r="B52" s="4"/>
      <c r="C52" s="4"/>
      <c r="D52" s="4"/>
      <c r="E52" s="4"/>
      <c r="F52" s="32"/>
      <c r="G52" s="4"/>
      <c r="H52" s="4"/>
      <c r="I52" s="4"/>
      <c r="J52" s="4"/>
      <c r="K52" s="4"/>
    </row>
    <row r="53" spans="1:11" ht="18.75">
      <c r="A53" s="4"/>
      <c r="B53" s="4"/>
      <c r="C53" s="4"/>
      <c r="D53" s="4"/>
      <c r="E53" s="4"/>
      <c r="F53" s="32"/>
      <c r="G53" s="4"/>
      <c r="H53" s="4"/>
      <c r="I53" s="4"/>
      <c r="J53" s="4"/>
      <c r="K53" s="4"/>
    </row>
    <row r="54" spans="1:11" ht="18.75">
      <c r="A54" s="4"/>
      <c r="B54" s="4"/>
      <c r="C54" s="4"/>
      <c r="D54" s="4"/>
      <c r="E54" s="4"/>
      <c r="F54" s="32"/>
      <c r="G54" s="4"/>
      <c r="H54" s="4"/>
      <c r="I54" s="4"/>
      <c r="J54" s="4"/>
      <c r="K54" s="4"/>
    </row>
  </sheetData>
  <mergeCells count="19">
    <mergeCell ref="I5:K5"/>
    <mergeCell ref="D6:D7"/>
    <mergeCell ref="E6:E7"/>
    <mergeCell ref="A5:A7"/>
    <mergeCell ref="B5:B7"/>
    <mergeCell ref="C5:C7"/>
    <mergeCell ref="D5:E5"/>
    <mergeCell ref="F5:F7"/>
    <mergeCell ref="G5:H5"/>
    <mergeCell ref="A1:B1"/>
    <mergeCell ref="J1:K1"/>
    <mergeCell ref="J4:K4"/>
    <mergeCell ref="G6:G7"/>
    <mergeCell ref="H6:H7"/>
    <mergeCell ref="I6:I7"/>
    <mergeCell ref="J6:J7"/>
    <mergeCell ref="K6:K7"/>
    <mergeCell ref="A2:J2"/>
    <mergeCell ref="A3:K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148797F-1A62-419B-BE66-1E1C19CDAD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9C30DFC-2C10-45F3-9A5E-E5158F00BE21}">
  <ds:schemaRefs>
    <ds:schemaRef ds:uri="http://schemas.microsoft.com/sharepoint/v3/contenttype/forms"/>
  </ds:schemaRefs>
</ds:datastoreItem>
</file>

<file path=customXml/itemProps3.xml><?xml version="1.0" encoding="utf-8"?>
<ds:datastoreItem xmlns:ds="http://schemas.openxmlformats.org/officeDocument/2006/customXml" ds:itemID="{27530F60-A7AE-401D-9BFF-8B2BA18814E3}">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TTCNTT</cp:lastModifiedBy>
  <dcterms:created xsi:type="dcterms:W3CDTF">2018-08-22T07:49:45Z</dcterms:created>
  <dcterms:modified xsi:type="dcterms:W3CDTF">2020-01-10T02:52:03Z</dcterms:modified>
</cp:coreProperties>
</file>