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31.192.7\SoTaiChinh\CacPhongBan\TrungTamTinHoc\PhongKiThuat\DuongTrungDuc\CONG KHAI DU TOAN\CKNS-QT2017\"/>
    </mc:Choice>
  </mc:AlternateContent>
  <bookViews>
    <workbookView xWindow="0" yWindow="0" windowWidth="19200" windowHeight="11595" tabRatio="880"/>
  </bookViews>
  <sheets>
    <sheet name="Bao cao" sheetId="51" r:id="rId1"/>
  </sheets>
  <externalReferences>
    <externalReference r:id="rId2"/>
    <externalReference r:id="rId3"/>
    <externalReference r:id="rId4"/>
  </externalReferences>
  <definedNames>
    <definedName name="ADP">#REF!</definedName>
    <definedName name="AKHAC">#REF!</definedName>
    <definedName name="ALTINH">#REF!</definedName>
    <definedName name="Anguon">'[3]Dt 2001'!#REF!</definedName>
    <definedName name="ANN">#REF!</definedName>
    <definedName name="ANQD">#REF!</definedName>
    <definedName name="ANQQH">'[3]Dt 2001'!#REF!</definedName>
    <definedName name="ANSNN">'[3]Dt 2001'!#REF!</definedName>
    <definedName name="ANSNNxnk">'[3]Dt 2001'!#REF!</definedName>
    <definedName name="APC">'[3]Dt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>'[3]Dt 2001'!#REF!</definedName>
    <definedName name="NSNN">'[3]Dt 2001'!#REF!</definedName>
    <definedName name="PC">'[3]Dt 2001'!#REF!</definedName>
    <definedName name="Phan_cap">#REF!</definedName>
    <definedName name="Phi_le_phi">#REF!</definedName>
    <definedName name="_xlnm.Print_Area" localSheetId="0">'Bao cao'!$A$1:$H$79</definedName>
    <definedName name="_xlnm.Print_Area">#REF!</definedName>
    <definedName name="PRINT_AREA_MI">#REF!</definedName>
    <definedName name="_xlnm.Print_Titles" localSheetId="0">'Bao cao'!$7:$8</definedName>
    <definedName name="TW">#REF!</definedName>
  </definedNames>
  <calcPr calcId="152511" calcMode="manual"/>
</workbook>
</file>

<file path=xl/calcChain.xml><?xml version="1.0" encoding="utf-8"?>
<calcChain xmlns="http://schemas.openxmlformats.org/spreadsheetml/2006/main">
  <c r="E79" i="51" l="1"/>
  <c r="F79" i="51" s="1"/>
  <c r="C79" i="51"/>
  <c r="D79" i="51" s="1"/>
  <c r="F78" i="51"/>
  <c r="E78" i="51"/>
  <c r="F77" i="51"/>
  <c r="E77" i="51"/>
  <c r="C77" i="51"/>
  <c r="D77" i="51" s="1"/>
  <c r="E76" i="51"/>
  <c r="E75" i="51" s="1"/>
  <c r="D76" i="51"/>
  <c r="C76" i="51"/>
  <c r="C75" i="51"/>
  <c r="E74" i="51"/>
  <c r="F74" i="51" s="1"/>
  <c r="D74" i="51"/>
  <c r="C74" i="51"/>
  <c r="C73" i="51"/>
  <c r="C72" i="51" s="1"/>
  <c r="E71" i="51"/>
  <c r="F71" i="51" s="1"/>
  <c r="F70" i="51"/>
  <c r="E70" i="51"/>
  <c r="E68" i="51"/>
  <c r="F68" i="51" s="1"/>
  <c r="E67" i="51"/>
  <c r="F67" i="51" s="1"/>
  <c r="E66" i="51"/>
  <c r="E65" i="51"/>
  <c r="E62" i="51"/>
  <c r="E61" i="51"/>
  <c r="E60" i="51" s="1"/>
  <c r="G60" i="51" s="1"/>
  <c r="F60" i="51"/>
  <c r="D60" i="51"/>
  <c r="E57" i="51"/>
  <c r="F57" i="51" s="1"/>
  <c r="E55" i="51"/>
  <c r="F55" i="51" s="1"/>
  <c r="H55" i="51" s="1"/>
  <c r="C55" i="51"/>
  <c r="D55" i="51" s="1"/>
  <c r="G54" i="51"/>
  <c r="F54" i="51"/>
  <c r="H54" i="51" s="1"/>
  <c r="E54" i="51"/>
  <c r="C54" i="51"/>
  <c r="D54" i="51" s="1"/>
  <c r="E53" i="51"/>
  <c r="G53" i="51" s="1"/>
  <c r="D53" i="51"/>
  <c r="E52" i="51"/>
  <c r="G52" i="51" s="1"/>
  <c r="D52" i="51"/>
  <c r="D51" i="51" s="1"/>
  <c r="C51" i="51"/>
  <c r="E50" i="51"/>
  <c r="G50" i="51" s="1"/>
  <c r="D50" i="51"/>
  <c r="C50" i="51"/>
  <c r="E49" i="51"/>
  <c r="F49" i="51" s="1"/>
  <c r="E48" i="51"/>
  <c r="G48" i="51" s="1"/>
  <c r="D48" i="51"/>
  <c r="C48" i="51"/>
  <c r="E47" i="51"/>
  <c r="G47" i="51" s="1"/>
  <c r="C47" i="51"/>
  <c r="D47" i="51" s="1"/>
  <c r="E46" i="51"/>
  <c r="F46" i="51" s="1"/>
  <c r="H46" i="51" s="1"/>
  <c r="C46" i="51"/>
  <c r="D46" i="51" s="1"/>
  <c r="G44" i="51"/>
  <c r="F44" i="51"/>
  <c r="H44" i="51" s="1"/>
  <c r="E44" i="51"/>
  <c r="E42" i="51" s="1"/>
  <c r="C44" i="51"/>
  <c r="D44" i="51" s="1"/>
  <c r="D42" i="51" s="1"/>
  <c r="F43" i="51"/>
  <c r="F42" i="51" s="1"/>
  <c r="H42" i="51" s="1"/>
  <c r="E43" i="51"/>
  <c r="C43" i="51"/>
  <c r="G43" i="51" s="1"/>
  <c r="G41" i="51"/>
  <c r="F41" i="51"/>
  <c r="E41" i="51"/>
  <c r="C41" i="51"/>
  <c r="D41" i="51" s="1"/>
  <c r="E40" i="51"/>
  <c r="G40" i="51" s="1"/>
  <c r="D40" i="51"/>
  <c r="D38" i="51" s="1"/>
  <c r="C40" i="51"/>
  <c r="E39" i="51"/>
  <c r="G39" i="51" s="1"/>
  <c r="C39" i="51"/>
  <c r="C38" i="51" s="1"/>
  <c r="E38" i="51"/>
  <c r="F37" i="51"/>
  <c r="H37" i="51" s="1"/>
  <c r="E37" i="51"/>
  <c r="G37" i="51" s="1"/>
  <c r="C37" i="51"/>
  <c r="D37" i="51" s="1"/>
  <c r="F36" i="51"/>
  <c r="E36" i="51"/>
  <c r="D36" i="51"/>
  <c r="E35" i="51"/>
  <c r="F35" i="51" s="1"/>
  <c r="H35" i="51" s="1"/>
  <c r="D35" i="51"/>
  <c r="C35" i="51"/>
  <c r="E34" i="51"/>
  <c r="G34" i="51" s="1"/>
  <c r="C34" i="51"/>
  <c r="D34" i="51" s="1"/>
  <c r="E33" i="51"/>
  <c r="F33" i="51" s="1"/>
  <c r="C33" i="51"/>
  <c r="D33" i="51" s="1"/>
  <c r="G32" i="51"/>
  <c r="F32" i="51"/>
  <c r="E32" i="51"/>
  <c r="C32" i="51"/>
  <c r="D32" i="51" s="1"/>
  <c r="E31" i="51"/>
  <c r="E30" i="51"/>
  <c r="F30" i="51" s="1"/>
  <c r="F25" i="51" s="1"/>
  <c r="D30" i="51"/>
  <c r="F29" i="51"/>
  <c r="E29" i="51"/>
  <c r="D29" i="51"/>
  <c r="D28" i="51"/>
  <c r="F27" i="51"/>
  <c r="E27" i="51"/>
  <c r="G27" i="51" s="1"/>
  <c r="D27" i="51"/>
  <c r="H27" i="51" s="1"/>
  <c r="C27" i="51"/>
  <c r="H26" i="51"/>
  <c r="G26" i="51"/>
  <c r="F26" i="51"/>
  <c r="E26" i="51"/>
  <c r="D26" i="51"/>
  <c r="C26" i="51"/>
  <c r="E25" i="51"/>
  <c r="G25" i="51" s="1"/>
  <c r="C25" i="51"/>
  <c r="F24" i="51"/>
  <c r="E24" i="51"/>
  <c r="E23" i="51"/>
  <c r="G23" i="51" s="1"/>
  <c r="D23" i="51"/>
  <c r="C23" i="51"/>
  <c r="F22" i="51"/>
  <c r="E22" i="51"/>
  <c r="C22" i="51"/>
  <c r="C19" i="51" s="1"/>
  <c r="G21" i="51"/>
  <c r="F21" i="51"/>
  <c r="E21" i="51"/>
  <c r="D21" i="51"/>
  <c r="H21" i="51" s="1"/>
  <c r="C21" i="51"/>
  <c r="H20" i="51"/>
  <c r="G20" i="51"/>
  <c r="F20" i="51"/>
  <c r="E20" i="51"/>
  <c r="D20" i="51"/>
  <c r="C20" i="51"/>
  <c r="E19" i="51"/>
  <c r="F18" i="51"/>
  <c r="E18" i="51"/>
  <c r="D18" i="51"/>
  <c r="G17" i="51"/>
  <c r="F17" i="51"/>
  <c r="H17" i="51" s="1"/>
  <c r="E17" i="51"/>
  <c r="D17" i="51"/>
  <c r="C17" i="51"/>
  <c r="E15" i="51"/>
  <c r="F15" i="51" s="1"/>
  <c r="H15" i="51" s="1"/>
  <c r="D15" i="51"/>
  <c r="C15" i="51"/>
  <c r="E14" i="51"/>
  <c r="G14" i="51" s="1"/>
  <c r="C14" i="51"/>
  <c r="C13" i="51" s="1"/>
  <c r="H33" i="51" l="1"/>
  <c r="G42" i="51"/>
  <c r="G19" i="51"/>
  <c r="G38" i="51"/>
  <c r="H41" i="51"/>
  <c r="G31" i="51"/>
  <c r="D31" i="51"/>
  <c r="H32" i="51"/>
  <c r="D75" i="51"/>
  <c r="D73" i="51" s="1"/>
  <c r="D72" i="51" s="1"/>
  <c r="F23" i="51"/>
  <c r="G15" i="51"/>
  <c r="G35" i="51"/>
  <c r="E73" i="51"/>
  <c r="D19" i="51"/>
  <c r="D25" i="51"/>
  <c r="H25" i="51" s="1"/>
  <c r="C31" i="51"/>
  <c r="C12" i="51" s="1"/>
  <c r="C11" i="51" s="1"/>
  <c r="C10" i="51" s="1"/>
  <c r="G33" i="51"/>
  <c r="G46" i="51"/>
  <c r="E51" i="51"/>
  <c r="G51" i="51" s="1"/>
  <c r="G55" i="51"/>
  <c r="D22" i="51"/>
  <c r="H22" i="51" s="1"/>
  <c r="D14" i="51"/>
  <c r="D13" i="51" s="1"/>
  <c r="D12" i="51" s="1"/>
  <c r="D11" i="51" s="1"/>
  <c r="F31" i="51"/>
  <c r="H31" i="51" s="1"/>
  <c r="F40" i="51"/>
  <c r="F48" i="51"/>
  <c r="H48" i="51" s="1"/>
  <c r="F50" i="51"/>
  <c r="H50" i="51" s="1"/>
  <c r="F53" i="51"/>
  <c r="H53" i="51" s="1"/>
  <c r="F76" i="51"/>
  <c r="C42" i="51"/>
  <c r="F14" i="51"/>
  <c r="G22" i="51"/>
  <c r="F34" i="51"/>
  <c r="H34" i="51" s="1"/>
  <c r="F47" i="51"/>
  <c r="H47" i="51" s="1"/>
  <c r="G76" i="51"/>
  <c r="E13" i="51"/>
  <c r="F52" i="51"/>
  <c r="D10" i="51" l="1"/>
  <c r="G13" i="51"/>
  <c r="E12" i="51"/>
  <c r="H23" i="51"/>
  <c r="F19" i="51"/>
  <c r="H19" i="51" s="1"/>
  <c r="H40" i="51"/>
  <c r="F38" i="51"/>
  <c r="H38" i="51" s="1"/>
  <c r="G73" i="51"/>
  <c r="E72" i="51"/>
  <c r="G72" i="51" s="1"/>
  <c r="H14" i="51"/>
  <c r="F13" i="51"/>
  <c r="H52" i="51"/>
  <c r="F51" i="51"/>
  <c r="H51" i="51" s="1"/>
  <c r="F75" i="51"/>
  <c r="F73" i="51" s="1"/>
  <c r="H76" i="51"/>
  <c r="H13" i="51" l="1"/>
  <c r="F12" i="51"/>
  <c r="H73" i="51"/>
  <c r="F72" i="51"/>
  <c r="H72" i="51" s="1"/>
  <c r="G12" i="51"/>
  <c r="E11" i="51"/>
  <c r="G11" i="51" l="1"/>
  <c r="E10" i="51"/>
  <c r="G10" i="51" s="1"/>
  <c r="H12" i="51"/>
  <c r="F11" i="51"/>
  <c r="H11" i="51" l="1"/>
  <c r="F10" i="51"/>
  <c r="H10" i="51" s="1"/>
</calcChain>
</file>

<file path=xl/sharedStrings.xml><?xml version="1.0" encoding="utf-8"?>
<sst xmlns="http://schemas.openxmlformats.org/spreadsheetml/2006/main" count="112" uniqueCount="85">
  <si>
    <t>STT</t>
  </si>
  <si>
    <t>Nội dung</t>
  </si>
  <si>
    <t>A</t>
  </si>
  <si>
    <t>B</t>
  </si>
  <si>
    <t>II</t>
  </si>
  <si>
    <t>C</t>
  </si>
  <si>
    <t>I</t>
  </si>
  <si>
    <t>D</t>
  </si>
  <si>
    <t>Thuế thu nhập cá nhân</t>
  </si>
  <si>
    <t>Thu tiền sử dụng đất</t>
  </si>
  <si>
    <t>Thu bổ sung từ ngân sách cấp trên</t>
  </si>
  <si>
    <t>So sánh (%)</t>
  </si>
  <si>
    <t>Tổng thu NSNN</t>
  </si>
  <si>
    <t>Thu NSĐP</t>
  </si>
  <si>
    <t>5=3/1</t>
  </si>
  <si>
    <t>6=4/2</t>
  </si>
  <si>
    <t>Thuế sử dụng đất nông nghiệp</t>
  </si>
  <si>
    <t>Thuế sử dụng đất phi nông nghiệp</t>
  </si>
  <si>
    <t>Thu tiền cấp quyền khai thác khoáng sản</t>
  </si>
  <si>
    <t>Thuế nhập khẩu</t>
  </si>
  <si>
    <t>Thu khác</t>
  </si>
  <si>
    <t>Lệ phí trước bạ</t>
  </si>
  <si>
    <t>Thuế xuất khẩu</t>
  </si>
  <si>
    <t>Dự toán</t>
  </si>
  <si>
    <t>Quyết toán</t>
  </si>
  <si>
    <t>Bổ sung có mục tiêu</t>
  </si>
  <si>
    <t>2.1</t>
  </si>
  <si>
    <t>Bổ sung có mục tiêu bằng nguồn vốn ngoài nước</t>
  </si>
  <si>
    <t>Thu từ ngân sách cấp dưới nộp lên</t>
  </si>
  <si>
    <t>2.2</t>
  </si>
  <si>
    <t>Biểu số 63/CK-NSNN</t>
  </si>
  <si>
    <t>UBND TỈNH QUẢNG BÌNH</t>
  </si>
  <si>
    <t>QUYẾT TOÁN THU NGÂN SÁCH NHÀ NƯỚC NĂM 2017</t>
  </si>
  <si>
    <t>(Quyết toán đã được Hội đồng nhân dân phê chuẩn)</t>
  </si>
  <si>
    <t>(Kèm theo Quyết định số            /QĐ-UBND ngày         tháng 01 năm 2019 của UBND tỉnh Quảng Bình)</t>
  </si>
  <si>
    <t>Đơn vị: đồng</t>
  </si>
  <si>
    <t>TỔNG NGUỒN THU NSNN (A+B+C+D+E+F+G)</t>
  </si>
  <si>
    <t>TỔNG THU CÂN ĐỐI NSNN</t>
  </si>
  <si>
    <t>Thu nội địa</t>
  </si>
  <si>
    <t>Thu từ khu vực DNNN do trung ương quản lý</t>
  </si>
  <si>
    <t>- Thuế giá trị gia tăng</t>
  </si>
  <si>
    <t>- Thuế thu nhập doanh nghiệp</t>
  </si>
  <si>
    <t>- Thuế tiêu thụ đặc biệt</t>
  </si>
  <si>
    <t>- Thuế tài nguyên</t>
  </si>
  <si>
    <t>- Thu khác</t>
  </si>
  <si>
    <t xml:space="preserve">Thu từ khu vực DNNN do địa phương quản lý </t>
  </si>
  <si>
    <t xml:space="preserve">Thu từ khu vực doanh nghiệp có vốn đầu tư nước ngoài </t>
  </si>
  <si>
    <t>Thu từ khu vực kinh tế ngoài quốc doanh</t>
  </si>
  <si>
    <t>Thuế bảo vệ môi trường</t>
  </si>
  <si>
    <t>-</t>
  </si>
  <si>
    <t>Thuế BVMT thu từ hàng hóa sản xuất, kinh doanh trong nước</t>
  </si>
  <si>
    <t>Thuế BVMT thu từ hàng hóa nhập khẩu</t>
  </si>
  <si>
    <t xml:space="preserve">Thu phí, lệ phí </t>
  </si>
  <si>
    <t>Phí và lệ phí trung ương</t>
  </si>
  <si>
    <t>Phí và lệ phí địa phương</t>
  </si>
  <si>
    <t>Tiền cho thuê đất, thuê mặt nước</t>
  </si>
  <si>
    <t>Tiền cho thuê và tiền bán nhà ở thuộc sở hữu nhà nước</t>
  </si>
  <si>
    <t>Thu từ hoạt động xổ số kiến thiết</t>
  </si>
  <si>
    <t>Trong đó: - Giấy phép do Trung ương cấp</t>
  </si>
  <si>
    <t>- Giấy phép do Ủy ban nhân dân cấp tỉnh cấp</t>
  </si>
  <si>
    <t>Thu khác ngân sách</t>
  </si>
  <si>
    <t>Thu từ quỹ đất công ích, hoa lợi công sản khác</t>
  </si>
  <si>
    <t xml:space="preserve">Thu hồi vốn, thu cổ tức </t>
  </si>
  <si>
    <t xml:space="preserve">Lợi nhuận được chia của Nhà nước và lợi nhuận sau thuế còn lại sau khi trích lập các quỹ của doanh nghiệp nhà nước </t>
  </si>
  <si>
    <t>Chênh lệch thu chi Ngân hàng Nhà nước</t>
  </si>
  <si>
    <t>Thu từ dầu thô</t>
  </si>
  <si>
    <t>III</t>
  </si>
  <si>
    <t xml:space="preserve">Thu từ hoạt động xuất nhập khẩu </t>
  </si>
  <si>
    <t>Thuế tiêu thụ đặc biệt thu từ hàng hóa nhập khẩu</t>
  </si>
  <si>
    <t>Thuế bảo vệ môi trường thu từ hàng hóa nhập khẩu</t>
  </si>
  <si>
    <t>Thuế giá trị gia tăng thu từ hàng hóa nhập khẩu</t>
  </si>
  <si>
    <t>IV</t>
  </si>
  <si>
    <t>Thu viện trợ</t>
  </si>
  <si>
    <t>V</t>
  </si>
  <si>
    <t>Các khoản thu huy động đóng gop</t>
  </si>
  <si>
    <t>THU TỪ QUỸ DỰ TRỮ TÀI CHÍNH</t>
  </si>
  <si>
    <t>THU KẾT DƯ NĂM TRƯỚC</t>
  </si>
  <si>
    <t>THU CHUYỂN NGUỒN TỪ NĂM TRƯỚC CHUYỂN SANG</t>
  </si>
  <si>
    <t>F</t>
  </si>
  <si>
    <t>THU CHUYỂN GIAO NGÂN SÁCH</t>
  </si>
  <si>
    <t>1.</t>
  </si>
  <si>
    <t xml:space="preserve">Bổ sung cân đối </t>
  </si>
  <si>
    <t>2.</t>
  </si>
  <si>
    <t xml:space="preserve">Bổ sung có mục tiêu bằng nguồn vốn trong nước </t>
  </si>
  <si>
    <t>VAY CỦA NGÂN SÁCH ĐỊA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</si>
</sst>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_(* #,##0_);_(* \(#,##0\);_(* &quot;-&quot;??_);_(@_)"/>
  </numFmts>
  <fonts count="1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0"/>
      <name val="Arial"/>
      <family val="2"/>
    </font>
    <font>
      <sz val="14"/>
      <name val=".VnTime"/>
      <family val="2"/>
    </font>
    <font>
      <sz val="12"/>
      <name val=".VnArial Narrow"/>
    </font>
    <font>
      <b/>
      <sz val="12"/>
      <name val="Times New Roman"/>
      <family val="1"/>
    </font>
    <font>
      <sz val="12"/>
      <name val=".VnTime"/>
      <family val="2"/>
    </font>
    <font>
      <b/>
      <sz val="14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41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4" fillId="0" borderId="0"/>
    <xf numFmtId="0" fontId="6" fillId="0" borderId="0"/>
    <xf numFmtId="43" fontId="4" fillId="0" borderId="0" applyFont="0" applyFill="0" applyBorder="0" applyAlignment="0" applyProtection="0"/>
  </cellStyleXfs>
  <cellXfs count="77">
    <xf numFmtId="0" fontId="0" fillId="0" borderId="0" xfId="0"/>
    <xf numFmtId="0" fontId="5" fillId="0" borderId="0" xfId="5" applyFont="1" applyFill="1" applyAlignment="1"/>
    <xf numFmtId="0" fontId="1" fillId="0" borderId="0" xfId="6" applyFont="1" applyFill="1" applyAlignment="1">
      <alignment horizontal="right"/>
    </xf>
    <xf numFmtId="0" fontId="1" fillId="0" borderId="0" xfId="6" applyFont="1" applyFill="1" applyAlignment="1">
      <alignment horizontal="centerContinuous"/>
    </xf>
    <xf numFmtId="10" fontId="5" fillId="0" borderId="0" xfId="5" applyNumberFormat="1" applyFont="1" applyFill="1" applyAlignment="1">
      <alignment horizontal="center"/>
    </xf>
    <xf numFmtId="0" fontId="1" fillId="0" borderId="0" xfId="6" applyFont="1" applyFill="1"/>
    <xf numFmtId="0" fontId="7" fillId="0" borderId="0" xfId="6" applyFont="1" applyFill="1" applyAlignment="1">
      <alignment horizontal="left"/>
    </xf>
    <xf numFmtId="10" fontId="1" fillId="0" borderId="0" xfId="6" applyNumberFormat="1" applyFont="1" applyFill="1" applyAlignment="1">
      <alignment horizontal="centerContinuous"/>
    </xf>
    <xf numFmtId="0" fontId="5" fillId="0" borderId="0" xfId="6" applyFont="1" applyFill="1" applyAlignment="1">
      <alignment horizontal="centerContinuous"/>
    </xf>
    <xf numFmtId="0" fontId="7" fillId="0" borderId="0" xfId="6" applyFont="1" applyFill="1" applyAlignment="1">
      <alignment horizontal="centerContinuous"/>
    </xf>
    <xf numFmtId="0" fontId="8" fillId="0" borderId="0" xfId="6" applyFont="1" applyFill="1" applyAlignment="1">
      <alignment horizontal="centerContinuous"/>
    </xf>
    <xf numFmtId="10" fontId="8" fillId="0" borderId="0" xfId="6" applyNumberFormat="1" applyFont="1" applyFill="1" applyAlignment="1">
      <alignment horizontal="centerContinuous"/>
    </xf>
    <xf numFmtId="0" fontId="9" fillId="0" borderId="0" xfId="5" applyNumberFormat="1" applyFont="1" applyFill="1" applyBorder="1" applyAlignment="1">
      <alignment horizontal="center" vertical="center" wrapText="1"/>
    </xf>
    <xf numFmtId="0" fontId="1" fillId="0" borderId="0" xfId="5" applyFont="1" applyAlignment="1">
      <alignment horizontal="center"/>
    </xf>
    <xf numFmtId="0" fontId="1" fillId="0" borderId="0" xfId="5" applyFont="1"/>
    <xf numFmtId="165" fontId="1" fillId="0" borderId="0" xfId="7" applyNumberFormat="1" applyFont="1"/>
    <xf numFmtId="9" fontId="1" fillId="0" borderId="0" xfId="5" applyNumberFormat="1" applyFont="1"/>
    <xf numFmtId="9" fontId="10" fillId="0" borderId="0" xfId="5" applyNumberFormat="1" applyFont="1" applyAlignment="1">
      <alignment horizontal="right" vertical="center"/>
    </xf>
    <xf numFmtId="0" fontId="11" fillId="0" borderId="1" xfId="5" applyFont="1" applyBorder="1" applyAlignment="1">
      <alignment horizontal="center" vertical="center" wrapText="1"/>
    </xf>
    <xf numFmtId="165" fontId="11" fillId="0" borderId="1" xfId="7" applyNumberFormat="1" applyFont="1" applyBorder="1" applyAlignment="1">
      <alignment horizontal="center" vertical="center" wrapText="1"/>
    </xf>
    <xf numFmtId="9" fontId="11" fillId="0" borderId="1" xfId="5" applyNumberFormat="1" applyFont="1" applyBorder="1" applyAlignment="1">
      <alignment horizontal="center" vertical="center" wrapText="1"/>
    </xf>
    <xf numFmtId="165" fontId="11" fillId="0" borderId="1" xfId="7" applyNumberFormat="1" applyFont="1" applyBorder="1" applyAlignment="1">
      <alignment horizontal="center" vertical="center" wrapText="1"/>
    </xf>
    <xf numFmtId="9" fontId="11" fillId="0" borderId="1" xfId="5" applyNumberFormat="1" applyFont="1" applyBorder="1" applyAlignment="1">
      <alignment horizontal="center" vertical="center" wrapText="1"/>
    </xf>
    <xf numFmtId="0" fontId="11" fillId="0" borderId="1" xfId="5" applyFont="1" applyBorder="1" applyAlignment="1">
      <alignment horizontal="center" vertical="center" wrapText="1"/>
    </xf>
    <xf numFmtId="0" fontId="11" fillId="0" borderId="2" xfId="5" applyFont="1" applyBorder="1" applyAlignment="1">
      <alignment horizontal="center" vertical="center" wrapText="1"/>
    </xf>
    <xf numFmtId="0" fontId="11" fillId="0" borderId="2" xfId="5" applyFont="1" applyBorder="1" applyAlignment="1">
      <alignment vertical="center" wrapText="1"/>
    </xf>
    <xf numFmtId="165" fontId="11" fillId="0" borderId="2" xfId="7" applyNumberFormat="1" applyFont="1" applyBorder="1" applyAlignment="1">
      <alignment horizontal="center" vertical="center" wrapText="1"/>
    </xf>
    <xf numFmtId="9" fontId="11" fillId="0" borderId="2" xfId="7" applyNumberFormat="1" applyFont="1" applyBorder="1" applyAlignment="1">
      <alignment horizontal="center" vertical="center" wrapText="1"/>
    </xf>
    <xf numFmtId="9" fontId="11" fillId="0" borderId="2" xfId="5" applyNumberFormat="1" applyFont="1" applyBorder="1" applyAlignment="1">
      <alignment horizontal="center" vertical="center" wrapText="1"/>
    </xf>
    <xf numFmtId="0" fontId="11" fillId="0" borderId="3" xfId="5" applyFont="1" applyBorder="1" applyAlignment="1">
      <alignment horizontal="center" vertical="center" wrapText="1"/>
    </xf>
    <xf numFmtId="0" fontId="11" fillId="0" borderId="3" xfId="5" applyFont="1" applyBorder="1" applyAlignment="1">
      <alignment vertical="center" wrapText="1"/>
    </xf>
    <xf numFmtId="165" fontId="11" fillId="0" borderId="3" xfId="7" applyNumberFormat="1" applyFont="1" applyBorder="1" applyAlignment="1">
      <alignment horizontal="center" vertical="center" wrapText="1"/>
    </xf>
    <xf numFmtId="9" fontId="11" fillId="0" borderId="3" xfId="7" applyNumberFormat="1" applyFont="1" applyBorder="1" applyAlignment="1">
      <alignment horizontal="center" vertical="center" wrapText="1"/>
    </xf>
    <xf numFmtId="9" fontId="11" fillId="0" borderId="3" xfId="5" applyNumberFormat="1" applyFont="1" applyBorder="1" applyAlignment="1">
      <alignment horizontal="center" vertical="center" wrapText="1"/>
    </xf>
    <xf numFmtId="0" fontId="12" fillId="0" borderId="3" xfId="5" applyFont="1" applyBorder="1" applyAlignment="1">
      <alignment horizontal="center" vertical="center" wrapText="1"/>
    </xf>
    <xf numFmtId="165" fontId="11" fillId="0" borderId="3" xfId="7" applyNumberFormat="1" applyFont="1" applyBorder="1" applyAlignment="1">
      <alignment vertical="center" wrapText="1"/>
    </xf>
    <xf numFmtId="165" fontId="5" fillId="0" borderId="0" xfId="7" applyNumberFormat="1" applyFont="1"/>
    <xf numFmtId="0" fontId="5" fillId="0" borderId="0" xfId="5" applyFont="1"/>
    <xf numFmtId="0" fontId="12" fillId="2" borderId="3" xfId="5" applyFont="1" applyFill="1" applyBorder="1" applyAlignment="1">
      <alignment vertical="center" wrapText="1"/>
    </xf>
    <xf numFmtId="165" fontId="12" fillId="0" borderId="3" xfId="7" applyNumberFormat="1" applyFont="1" applyBorder="1" applyAlignment="1">
      <alignment vertical="center" wrapText="1"/>
    </xf>
    <xf numFmtId="9" fontId="12" fillId="0" borderId="3" xfId="7" applyNumberFormat="1" applyFont="1" applyBorder="1" applyAlignment="1">
      <alignment horizontal="center" vertical="center" wrapText="1"/>
    </xf>
    <xf numFmtId="9" fontId="12" fillId="0" borderId="3" xfId="5" applyNumberFormat="1" applyFont="1" applyBorder="1" applyAlignment="1">
      <alignment horizontal="center" vertical="center" wrapText="1"/>
    </xf>
    <xf numFmtId="9" fontId="12" fillId="0" borderId="3" xfId="5" applyNumberFormat="1" applyFont="1" applyBorder="1" applyAlignment="1">
      <alignment vertical="center" wrapText="1"/>
    </xf>
    <xf numFmtId="0" fontId="12" fillId="0" borderId="3" xfId="5" applyFont="1" applyBorder="1" applyAlignment="1">
      <alignment horizontal="center" vertical="center" wrapText="1"/>
    </xf>
    <xf numFmtId="0" fontId="12" fillId="2" borderId="3" xfId="5" quotePrefix="1" applyFont="1" applyFill="1" applyBorder="1" applyAlignment="1">
      <alignment vertical="center" wrapText="1"/>
    </xf>
    <xf numFmtId="165" fontId="12" fillId="0" borderId="3" xfId="7" applyNumberFormat="1" applyFont="1" applyBorder="1" applyAlignment="1">
      <alignment horizontal="center" vertical="center" wrapText="1"/>
    </xf>
    <xf numFmtId="0" fontId="10" fillId="0" borderId="3" xfId="5" applyFont="1" applyBorder="1" applyAlignment="1">
      <alignment vertical="center" wrapText="1"/>
    </xf>
    <xf numFmtId="9" fontId="11" fillId="0" borderId="3" xfId="5" applyNumberFormat="1" applyFont="1" applyBorder="1" applyAlignment="1">
      <alignment vertical="center" wrapText="1"/>
    </xf>
    <xf numFmtId="0" fontId="10" fillId="0" borderId="3" xfId="5" applyFont="1" applyBorder="1" applyAlignment="1">
      <alignment horizontal="center" vertical="center" wrapText="1"/>
    </xf>
    <xf numFmtId="0" fontId="10" fillId="2" borderId="3" xfId="5" applyFont="1" applyFill="1" applyBorder="1" applyAlignment="1">
      <alignment vertical="center" wrapText="1"/>
    </xf>
    <xf numFmtId="165" fontId="10" fillId="0" borderId="3" xfId="7" applyNumberFormat="1" applyFont="1" applyBorder="1" applyAlignment="1">
      <alignment horizontal="center" vertical="center" wrapText="1"/>
    </xf>
    <xf numFmtId="9" fontId="10" fillId="0" borderId="3" xfId="7" applyNumberFormat="1" applyFont="1" applyBorder="1" applyAlignment="1">
      <alignment horizontal="center" vertical="center" wrapText="1"/>
    </xf>
    <xf numFmtId="9" fontId="10" fillId="0" borderId="3" xfId="5" applyNumberFormat="1" applyFont="1" applyBorder="1" applyAlignment="1">
      <alignment horizontal="center" vertical="center" wrapText="1"/>
    </xf>
    <xf numFmtId="165" fontId="9" fillId="0" borderId="0" xfId="7" applyNumberFormat="1" applyFont="1"/>
    <xf numFmtId="0" fontId="9" fillId="0" borderId="0" xfId="5" applyFont="1"/>
    <xf numFmtId="0" fontId="12" fillId="0" borderId="3" xfId="5" applyFont="1" applyBorder="1" applyAlignment="1">
      <alignment vertical="center" wrapText="1"/>
    </xf>
    <xf numFmtId="0" fontId="11" fillId="0" borderId="4" xfId="5" applyFont="1" applyBorder="1" applyAlignment="1">
      <alignment horizontal="center" vertical="center" wrapText="1"/>
    </xf>
    <xf numFmtId="0" fontId="11" fillId="0" borderId="4" xfId="5" applyFont="1" applyBorder="1" applyAlignment="1">
      <alignment vertical="center" wrapText="1"/>
    </xf>
    <xf numFmtId="165" fontId="12" fillId="0" borderId="4" xfId="7" applyNumberFormat="1" applyFont="1" applyBorder="1" applyAlignment="1">
      <alignment horizontal="center" vertical="center" wrapText="1"/>
    </xf>
    <xf numFmtId="165" fontId="11" fillId="0" borderId="4" xfId="7" applyNumberFormat="1" applyFont="1" applyBorder="1" applyAlignment="1">
      <alignment horizontal="center" vertical="center" wrapText="1"/>
    </xf>
    <xf numFmtId="9" fontId="11" fillId="0" borderId="4" xfId="5" applyNumberFormat="1" applyFont="1" applyBorder="1" applyAlignment="1">
      <alignment horizontal="center" vertical="center" wrapText="1"/>
    </xf>
    <xf numFmtId="0" fontId="11" fillId="2" borderId="3" xfId="5" applyFont="1" applyFill="1" applyBorder="1" applyAlignment="1">
      <alignment horizontal="center" vertical="center" wrapText="1"/>
    </xf>
    <xf numFmtId="0" fontId="11" fillId="2" borderId="3" xfId="5" applyFont="1" applyFill="1" applyBorder="1" applyAlignment="1">
      <alignment vertical="center" wrapText="1"/>
    </xf>
    <xf numFmtId="165" fontId="5" fillId="0" borderId="3" xfId="7" applyNumberFormat="1" applyFont="1" applyBorder="1"/>
    <xf numFmtId="0" fontId="13" fillId="2" borderId="3" xfId="5" applyFont="1" applyFill="1" applyBorder="1" applyAlignment="1">
      <alignment horizontal="center" vertical="center" wrapText="1"/>
    </xf>
    <xf numFmtId="0" fontId="13" fillId="2" borderId="3" xfId="5" applyFont="1" applyFill="1" applyBorder="1" applyAlignment="1">
      <alignment vertical="center" wrapText="1"/>
    </xf>
    <xf numFmtId="165" fontId="1" fillId="0" borderId="3" xfId="7" applyNumberFormat="1" applyFont="1" applyBorder="1"/>
    <xf numFmtId="9" fontId="1" fillId="0" borderId="3" xfId="5" applyNumberFormat="1" applyFont="1" applyBorder="1"/>
    <xf numFmtId="0" fontId="10" fillId="2" borderId="3" xfId="5" applyFont="1" applyFill="1" applyBorder="1" applyAlignment="1">
      <alignment horizontal="center" vertical="center" wrapText="1"/>
    </xf>
    <xf numFmtId="0" fontId="11" fillId="2" borderId="4" xfId="5" applyFont="1" applyFill="1" applyBorder="1" applyAlignment="1">
      <alignment horizontal="center" vertical="center" wrapText="1"/>
    </xf>
    <xf numFmtId="0" fontId="11" fillId="2" borderId="4" xfId="5" applyFont="1" applyFill="1" applyBorder="1" applyAlignment="1">
      <alignment vertical="center" wrapText="1"/>
    </xf>
    <xf numFmtId="165" fontId="5" fillId="0" borderId="4" xfId="7" applyNumberFormat="1" applyFont="1" applyBorder="1"/>
    <xf numFmtId="9" fontId="5" fillId="0" borderId="4" xfId="5" applyNumberFormat="1" applyFont="1" applyBorder="1"/>
    <xf numFmtId="0" fontId="11" fillId="2" borderId="1" xfId="5" applyFont="1" applyFill="1" applyBorder="1" applyAlignment="1">
      <alignment horizontal="center" vertical="center" wrapText="1"/>
    </xf>
    <xf numFmtId="0" fontId="11" fillId="2" borderId="1" xfId="5" applyFont="1" applyFill="1" applyBorder="1" applyAlignment="1">
      <alignment vertical="center" wrapText="1"/>
    </xf>
    <xf numFmtId="165" fontId="5" fillId="0" borderId="1" xfId="7" applyNumberFormat="1" applyFont="1" applyBorder="1"/>
    <xf numFmtId="9" fontId="5" fillId="0" borderId="1" xfId="5" applyNumberFormat="1" applyFont="1" applyBorder="1"/>
  </cellXfs>
  <cellStyles count="8">
    <cellStyle name="Comma [0] 2" xfId="1"/>
    <cellStyle name="Comma 10 2" xfId="3"/>
    <cellStyle name="Comma 2" xfId="7"/>
    <cellStyle name="Comma 2 2 2 10" xfId="2"/>
    <cellStyle name="Normal" xfId="0" builtinId="0"/>
    <cellStyle name="Normal 10" xfId="4"/>
    <cellStyle name="Normal 2" xfId="5"/>
    <cellStyle name="Normal 2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GAN%20SACH/QUYET%20TOAN/2017/t&#7893;ng%20quy&#7871;t%20to&#225;n/TONGQUYETTOAN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ghi%20quyet%20387%20va%20ND%2073/NQ%20387%20hoan%20thien%20trinh%20Bo%20lan%202%20(20042016)/Bieu%2013_PL%20Danh%20gia%20thu%20NSNN%20theo%20sac%20thue_FIXED%20(P&#272;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8.31"/>
      <sheetName val="49.31"/>
      <sheetName val="50.31"/>
      <sheetName val="51.31"/>
      <sheetName val="52.31"/>
      <sheetName val="53.31"/>
      <sheetName val="54.31"/>
      <sheetName val="55.31"/>
      <sheetName val="56.31"/>
      <sheetName val="57.31"/>
      <sheetName val="58.31quang"/>
      <sheetName val="59.31quang"/>
      <sheetName val="60.31quang"/>
      <sheetName val="61.31quang"/>
      <sheetName val="62.31"/>
      <sheetName val="63.31"/>
      <sheetName val="64.31"/>
      <sheetName val="60.342"/>
      <sheetName val="61.342"/>
      <sheetName val="thu"/>
      <sheetName val="62.342"/>
      <sheetName val="63."/>
      <sheetName val="64."/>
      <sheetName val="65."/>
      <sheetName val="66."/>
      <sheetName val="67."/>
      <sheetName val="68."/>
      <sheetName val="69."/>
      <sheetName val="70"/>
      <sheetName val="00000000"/>
    </sheetNames>
    <sheetDataSet>
      <sheetData sheetId="0" refreshError="1">
        <row r="16">
          <cell r="D16">
            <v>187389409944</v>
          </cell>
        </row>
        <row r="17">
          <cell r="D17">
            <v>1441508118817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1">
          <cell r="C11">
            <v>128700000000</v>
          </cell>
          <cell r="E11">
            <v>106458053978</v>
          </cell>
          <cell r="F11">
            <v>13841889</v>
          </cell>
        </row>
        <row r="13">
          <cell r="C13">
            <v>6000000000</v>
          </cell>
          <cell r="E13">
            <v>4620580605</v>
          </cell>
          <cell r="F13">
            <v>102598</v>
          </cell>
        </row>
        <row r="16">
          <cell r="C16">
            <v>20300000000</v>
          </cell>
          <cell r="E16">
            <v>11858313694</v>
          </cell>
          <cell r="F16">
            <v>0</v>
          </cell>
        </row>
        <row r="18">
          <cell r="E18">
            <v>36973666</v>
          </cell>
          <cell r="F18">
            <v>21509439</v>
          </cell>
        </row>
        <row r="20">
          <cell r="C20">
            <v>43700000000</v>
          </cell>
          <cell r="E20">
            <v>43950968036</v>
          </cell>
        </row>
        <row r="21">
          <cell r="C21">
            <v>12000000000</v>
          </cell>
          <cell r="E21">
            <v>11545295608</v>
          </cell>
        </row>
        <row r="22">
          <cell r="C22">
            <v>99000000000</v>
          </cell>
          <cell r="E22">
            <v>76556307810</v>
          </cell>
        </row>
        <row r="24">
          <cell r="C24">
            <v>5000000000</v>
          </cell>
          <cell r="E24">
            <v>2931771916</v>
          </cell>
        </row>
        <row r="25">
          <cell r="E25">
            <v>1992549897</v>
          </cell>
          <cell r="F25">
            <v>43679906</v>
          </cell>
        </row>
        <row r="27">
          <cell r="C27">
            <v>4700000000</v>
          </cell>
          <cell r="E27">
            <v>8958332325</v>
          </cell>
          <cell r="F27">
            <v>75593098</v>
          </cell>
        </row>
        <row r="29">
          <cell r="C29">
            <v>4300000000</v>
          </cell>
          <cell r="E29">
            <v>5414600095</v>
          </cell>
          <cell r="F29">
            <v>483988</v>
          </cell>
        </row>
        <row r="34">
          <cell r="E34">
            <v>290894573</v>
          </cell>
        </row>
        <row r="36">
          <cell r="E36">
            <v>1724480241</v>
          </cell>
        </row>
        <row r="38">
          <cell r="E38">
            <v>314900950</v>
          </cell>
          <cell r="F38">
            <v>308634277</v>
          </cell>
        </row>
        <row r="40">
          <cell r="C40">
            <v>489200000000</v>
          </cell>
          <cell r="E40">
            <v>380018484851</v>
          </cell>
        </row>
        <row r="41">
          <cell r="C41">
            <v>42800000000</v>
          </cell>
          <cell r="E41">
            <v>310022153285</v>
          </cell>
        </row>
        <row r="42">
          <cell r="C42">
            <v>1200000000</v>
          </cell>
          <cell r="E42">
            <v>1133294018</v>
          </cell>
          <cell r="F42">
            <v>197823733</v>
          </cell>
        </row>
        <row r="44">
          <cell r="E44">
            <v>244269565</v>
          </cell>
        </row>
        <row r="45">
          <cell r="C45">
            <v>42000000000</v>
          </cell>
          <cell r="E45">
            <v>48014727648</v>
          </cell>
        </row>
        <row r="46">
          <cell r="E46">
            <v>8032079995</v>
          </cell>
          <cell r="F46">
            <v>2052516764</v>
          </cell>
        </row>
        <row r="47">
          <cell r="C47">
            <v>195000000000</v>
          </cell>
          <cell r="E47">
            <v>170315135058</v>
          </cell>
        </row>
        <row r="49">
          <cell r="C49">
            <v>4000000000</v>
          </cell>
          <cell r="E49">
            <v>5753181007</v>
          </cell>
        </row>
        <row r="50">
          <cell r="C50">
            <v>75000000000</v>
          </cell>
          <cell r="E50">
            <v>78313685816</v>
          </cell>
          <cell r="F50">
            <v>8056231</v>
          </cell>
        </row>
        <row r="52">
          <cell r="C52">
            <v>232300000000</v>
          </cell>
          <cell r="E52">
            <v>207640627157</v>
          </cell>
        </row>
        <row r="53">
          <cell r="C53">
            <v>137700000000</v>
          </cell>
          <cell r="E53">
            <v>123002306801</v>
          </cell>
        </row>
        <row r="54">
          <cell r="C54">
            <v>139000000000</v>
          </cell>
        </row>
        <row r="55">
          <cell r="C55">
            <v>20000000000</v>
          </cell>
          <cell r="E55">
            <v>31613047044</v>
          </cell>
          <cell r="F55">
            <v>22936336025</v>
          </cell>
        </row>
        <row r="56">
          <cell r="E56">
            <v>170783780215</v>
          </cell>
          <cell r="F56">
            <v>5282000</v>
          </cell>
        </row>
        <row r="58">
          <cell r="D58">
            <v>950000000000</v>
          </cell>
          <cell r="E58">
            <v>1306768111969</v>
          </cell>
        </row>
        <row r="61">
          <cell r="C61">
            <v>75000000000</v>
          </cell>
          <cell r="E61">
            <v>156928648958</v>
          </cell>
        </row>
        <row r="65">
          <cell r="E65">
            <v>2329054500</v>
          </cell>
          <cell r="F65">
            <v>297550000</v>
          </cell>
        </row>
        <row r="72">
          <cell r="C72">
            <v>122100000000</v>
          </cell>
          <cell r="E72">
            <v>98717642742</v>
          </cell>
          <cell r="F72">
            <v>56258065563</v>
          </cell>
        </row>
        <row r="76">
          <cell r="E76">
            <v>14540148562</v>
          </cell>
          <cell r="F76">
            <v>10178103990</v>
          </cell>
        </row>
        <row r="77">
          <cell r="E77">
            <v>19271401613</v>
          </cell>
          <cell r="F77">
            <v>85679818</v>
          </cell>
        </row>
        <row r="78">
          <cell r="C78">
            <v>21000000000</v>
          </cell>
          <cell r="E78">
            <v>35442529238</v>
          </cell>
        </row>
        <row r="79">
          <cell r="E79">
            <v>1075002760</v>
          </cell>
        </row>
        <row r="80">
          <cell r="C80">
            <v>36000000000</v>
          </cell>
          <cell r="E80">
            <v>37686799036</v>
          </cell>
        </row>
        <row r="93">
          <cell r="E93">
            <v>71602758060</v>
          </cell>
        </row>
        <row r="94">
          <cell r="E94">
            <v>1836953196</v>
          </cell>
        </row>
        <row r="96">
          <cell r="E96">
            <v>56277374931</v>
          </cell>
        </row>
        <row r="101">
          <cell r="E101">
            <v>444756045</v>
          </cell>
        </row>
        <row r="102">
          <cell r="E102">
            <v>702889963</v>
          </cell>
        </row>
        <row r="103">
          <cell r="E103">
            <v>166868108442</v>
          </cell>
        </row>
        <row r="113">
          <cell r="C113">
            <v>14060000000</v>
          </cell>
          <cell r="E113">
            <v>2992636000</v>
          </cell>
        </row>
        <row r="122">
          <cell r="D122">
            <v>4456742000000</v>
          </cell>
          <cell r="G122">
            <v>4456742000000</v>
          </cell>
        </row>
        <row r="124">
          <cell r="D124">
            <v>747494000000</v>
          </cell>
          <cell r="G124">
            <v>2249158635825</v>
          </cell>
        </row>
        <row r="125">
          <cell r="D125">
            <v>195644000000</v>
          </cell>
          <cell r="G125">
            <v>176714459202</v>
          </cell>
        </row>
        <row r="126">
          <cell r="E126">
            <v>167303464172</v>
          </cell>
          <cell r="F126">
            <v>23804000000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"/>
      <sheetName val="#REF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B20" sqref="B20"/>
    </sheetView>
  </sheetViews>
  <sheetFormatPr defaultColWidth="10" defaultRowHeight="15.75" x14ac:dyDescent="0.25"/>
  <cols>
    <col min="1" max="1" width="5.7109375" style="13" customWidth="1"/>
    <col min="2" max="2" width="46.7109375" style="14" customWidth="1"/>
    <col min="3" max="4" width="19.85546875" style="15" bestFit="1" customWidth="1"/>
    <col min="5" max="5" width="21" style="15" bestFit="1" customWidth="1"/>
    <col min="6" max="6" width="20.7109375" style="15" bestFit="1" customWidth="1"/>
    <col min="7" max="7" width="11.28515625" style="16" customWidth="1"/>
    <col min="8" max="8" width="11.85546875" style="16" customWidth="1"/>
    <col min="9" max="9" width="10" style="15"/>
    <col min="10" max="256" width="10" style="14"/>
    <col min="257" max="257" width="5.7109375" style="14" customWidth="1"/>
    <col min="258" max="258" width="46.7109375" style="14" customWidth="1"/>
    <col min="259" max="260" width="19.85546875" style="14" bestFit="1" customWidth="1"/>
    <col min="261" max="261" width="21" style="14" bestFit="1" customWidth="1"/>
    <col min="262" max="262" width="20.7109375" style="14" bestFit="1" customWidth="1"/>
    <col min="263" max="263" width="11.28515625" style="14" customWidth="1"/>
    <col min="264" max="264" width="11.85546875" style="14" customWidth="1"/>
    <col min="265" max="512" width="10" style="14"/>
    <col min="513" max="513" width="5.7109375" style="14" customWidth="1"/>
    <col min="514" max="514" width="46.7109375" style="14" customWidth="1"/>
    <col min="515" max="516" width="19.85546875" style="14" bestFit="1" customWidth="1"/>
    <col min="517" max="517" width="21" style="14" bestFit="1" customWidth="1"/>
    <col min="518" max="518" width="20.7109375" style="14" bestFit="1" customWidth="1"/>
    <col min="519" max="519" width="11.28515625" style="14" customWidth="1"/>
    <col min="520" max="520" width="11.85546875" style="14" customWidth="1"/>
    <col min="521" max="768" width="10" style="14"/>
    <col min="769" max="769" width="5.7109375" style="14" customWidth="1"/>
    <col min="770" max="770" width="46.7109375" style="14" customWidth="1"/>
    <col min="771" max="772" width="19.85546875" style="14" bestFit="1" customWidth="1"/>
    <col min="773" max="773" width="21" style="14" bestFit="1" customWidth="1"/>
    <col min="774" max="774" width="20.7109375" style="14" bestFit="1" customWidth="1"/>
    <col min="775" max="775" width="11.28515625" style="14" customWidth="1"/>
    <col min="776" max="776" width="11.85546875" style="14" customWidth="1"/>
    <col min="777" max="1024" width="10" style="14"/>
    <col min="1025" max="1025" width="5.7109375" style="14" customWidth="1"/>
    <col min="1026" max="1026" width="46.7109375" style="14" customWidth="1"/>
    <col min="1027" max="1028" width="19.85546875" style="14" bestFit="1" customWidth="1"/>
    <col min="1029" max="1029" width="21" style="14" bestFit="1" customWidth="1"/>
    <col min="1030" max="1030" width="20.7109375" style="14" bestFit="1" customWidth="1"/>
    <col min="1031" max="1031" width="11.28515625" style="14" customWidth="1"/>
    <col min="1032" max="1032" width="11.85546875" style="14" customWidth="1"/>
    <col min="1033" max="1280" width="10" style="14"/>
    <col min="1281" max="1281" width="5.7109375" style="14" customWidth="1"/>
    <col min="1282" max="1282" width="46.7109375" style="14" customWidth="1"/>
    <col min="1283" max="1284" width="19.85546875" style="14" bestFit="1" customWidth="1"/>
    <col min="1285" max="1285" width="21" style="14" bestFit="1" customWidth="1"/>
    <col min="1286" max="1286" width="20.7109375" style="14" bestFit="1" customWidth="1"/>
    <col min="1287" max="1287" width="11.28515625" style="14" customWidth="1"/>
    <col min="1288" max="1288" width="11.85546875" style="14" customWidth="1"/>
    <col min="1289" max="1536" width="10" style="14"/>
    <col min="1537" max="1537" width="5.7109375" style="14" customWidth="1"/>
    <col min="1538" max="1538" width="46.7109375" style="14" customWidth="1"/>
    <col min="1539" max="1540" width="19.85546875" style="14" bestFit="1" customWidth="1"/>
    <col min="1541" max="1541" width="21" style="14" bestFit="1" customWidth="1"/>
    <col min="1542" max="1542" width="20.7109375" style="14" bestFit="1" customWidth="1"/>
    <col min="1543" max="1543" width="11.28515625" style="14" customWidth="1"/>
    <col min="1544" max="1544" width="11.85546875" style="14" customWidth="1"/>
    <col min="1545" max="1792" width="10" style="14"/>
    <col min="1793" max="1793" width="5.7109375" style="14" customWidth="1"/>
    <col min="1794" max="1794" width="46.7109375" style="14" customWidth="1"/>
    <col min="1795" max="1796" width="19.85546875" style="14" bestFit="1" customWidth="1"/>
    <col min="1797" max="1797" width="21" style="14" bestFit="1" customWidth="1"/>
    <col min="1798" max="1798" width="20.7109375" style="14" bestFit="1" customWidth="1"/>
    <col min="1799" max="1799" width="11.28515625" style="14" customWidth="1"/>
    <col min="1800" max="1800" width="11.85546875" style="14" customWidth="1"/>
    <col min="1801" max="2048" width="10" style="14"/>
    <col min="2049" max="2049" width="5.7109375" style="14" customWidth="1"/>
    <col min="2050" max="2050" width="46.7109375" style="14" customWidth="1"/>
    <col min="2051" max="2052" width="19.85546875" style="14" bestFit="1" customWidth="1"/>
    <col min="2053" max="2053" width="21" style="14" bestFit="1" customWidth="1"/>
    <col min="2054" max="2054" width="20.7109375" style="14" bestFit="1" customWidth="1"/>
    <col min="2055" max="2055" width="11.28515625" style="14" customWidth="1"/>
    <col min="2056" max="2056" width="11.85546875" style="14" customWidth="1"/>
    <col min="2057" max="2304" width="10" style="14"/>
    <col min="2305" max="2305" width="5.7109375" style="14" customWidth="1"/>
    <col min="2306" max="2306" width="46.7109375" style="14" customWidth="1"/>
    <col min="2307" max="2308" width="19.85546875" style="14" bestFit="1" customWidth="1"/>
    <col min="2309" max="2309" width="21" style="14" bestFit="1" customWidth="1"/>
    <col min="2310" max="2310" width="20.7109375" style="14" bestFit="1" customWidth="1"/>
    <col min="2311" max="2311" width="11.28515625" style="14" customWidth="1"/>
    <col min="2312" max="2312" width="11.85546875" style="14" customWidth="1"/>
    <col min="2313" max="2560" width="10" style="14"/>
    <col min="2561" max="2561" width="5.7109375" style="14" customWidth="1"/>
    <col min="2562" max="2562" width="46.7109375" style="14" customWidth="1"/>
    <col min="2563" max="2564" width="19.85546875" style="14" bestFit="1" customWidth="1"/>
    <col min="2565" max="2565" width="21" style="14" bestFit="1" customWidth="1"/>
    <col min="2566" max="2566" width="20.7109375" style="14" bestFit="1" customWidth="1"/>
    <col min="2567" max="2567" width="11.28515625" style="14" customWidth="1"/>
    <col min="2568" max="2568" width="11.85546875" style="14" customWidth="1"/>
    <col min="2569" max="2816" width="10" style="14"/>
    <col min="2817" max="2817" width="5.7109375" style="14" customWidth="1"/>
    <col min="2818" max="2818" width="46.7109375" style="14" customWidth="1"/>
    <col min="2819" max="2820" width="19.85546875" style="14" bestFit="1" customWidth="1"/>
    <col min="2821" max="2821" width="21" style="14" bestFit="1" customWidth="1"/>
    <col min="2822" max="2822" width="20.7109375" style="14" bestFit="1" customWidth="1"/>
    <col min="2823" max="2823" width="11.28515625" style="14" customWidth="1"/>
    <col min="2824" max="2824" width="11.85546875" style="14" customWidth="1"/>
    <col min="2825" max="3072" width="10" style="14"/>
    <col min="3073" max="3073" width="5.7109375" style="14" customWidth="1"/>
    <col min="3074" max="3074" width="46.7109375" style="14" customWidth="1"/>
    <col min="3075" max="3076" width="19.85546875" style="14" bestFit="1" customWidth="1"/>
    <col min="3077" max="3077" width="21" style="14" bestFit="1" customWidth="1"/>
    <col min="3078" max="3078" width="20.7109375" style="14" bestFit="1" customWidth="1"/>
    <col min="3079" max="3079" width="11.28515625" style="14" customWidth="1"/>
    <col min="3080" max="3080" width="11.85546875" style="14" customWidth="1"/>
    <col min="3081" max="3328" width="10" style="14"/>
    <col min="3329" max="3329" width="5.7109375" style="14" customWidth="1"/>
    <col min="3330" max="3330" width="46.7109375" style="14" customWidth="1"/>
    <col min="3331" max="3332" width="19.85546875" style="14" bestFit="1" customWidth="1"/>
    <col min="3333" max="3333" width="21" style="14" bestFit="1" customWidth="1"/>
    <col min="3334" max="3334" width="20.7109375" style="14" bestFit="1" customWidth="1"/>
    <col min="3335" max="3335" width="11.28515625" style="14" customWidth="1"/>
    <col min="3336" max="3336" width="11.85546875" style="14" customWidth="1"/>
    <col min="3337" max="3584" width="10" style="14"/>
    <col min="3585" max="3585" width="5.7109375" style="14" customWidth="1"/>
    <col min="3586" max="3586" width="46.7109375" style="14" customWidth="1"/>
    <col min="3587" max="3588" width="19.85546875" style="14" bestFit="1" customWidth="1"/>
    <col min="3589" max="3589" width="21" style="14" bestFit="1" customWidth="1"/>
    <col min="3590" max="3590" width="20.7109375" style="14" bestFit="1" customWidth="1"/>
    <col min="3591" max="3591" width="11.28515625" style="14" customWidth="1"/>
    <col min="3592" max="3592" width="11.85546875" style="14" customWidth="1"/>
    <col min="3593" max="3840" width="10" style="14"/>
    <col min="3841" max="3841" width="5.7109375" style="14" customWidth="1"/>
    <col min="3842" max="3842" width="46.7109375" style="14" customWidth="1"/>
    <col min="3843" max="3844" width="19.85546875" style="14" bestFit="1" customWidth="1"/>
    <col min="3845" max="3845" width="21" style="14" bestFit="1" customWidth="1"/>
    <col min="3846" max="3846" width="20.7109375" style="14" bestFit="1" customWidth="1"/>
    <col min="3847" max="3847" width="11.28515625" style="14" customWidth="1"/>
    <col min="3848" max="3848" width="11.85546875" style="14" customWidth="1"/>
    <col min="3849" max="4096" width="10" style="14"/>
    <col min="4097" max="4097" width="5.7109375" style="14" customWidth="1"/>
    <col min="4098" max="4098" width="46.7109375" style="14" customWidth="1"/>
    <col min="4099" max="4100" width="19.85546875" style="14" bestFit="1" customWidth="1"/>
    <col min="4101" max="4101" width="21" style="14" bestFit="1" customWidth="1"/>
    <col min="4102" max="4102" width="20.7109375" style="14" bestFit="1" customWidth="1"/>
    <col min="4103" max="4103" width="11.28515625" style="14" customWidth="1"/>
    <col min="4104" max="4104" width="11.85546875" style="14" customWidth="1"/>
    <col min="4105" max="4352" width="10" style="14"/>
    <col min="4353" max="4353" width="5.7109375" style="14" customWidth="1"/>
    <col min="4354" max="4354" width="46.7109375" style="14" customWidth="1"/>
    <col min="4355" max="4356" width="19.85546875" style="14" bestFit="1" customWidth="1"/>
    <col min="4357" max="4357" width="21" style="14" bestFit="1" customWidth="1"/>
    <col min="4358" max="4358" width="20.7109375" style="14" bestFit="1" customWidth="1"/>
    <col min="4359" max="4359" width="11.28515625" style="14" customWidth="1"/>
    <col min="4360" max="4360" width="11.85546875" style="14" customWidth="1"/>
    <col min="4361" max="4608" width="10" style="14"/>
    <col min="4609" max="4609" width="5.7109375" style="14" customWidth="1"/>
    <col min="4610" max="4610" width="46.7109375" style="14" customWidth="1"/>
    <col min="4611" max="4612" width="19.85546875" style="14" bestFit="1" customWidth="1"/>
    <col min="4613" max="4613" width="21" style="14" bestFit="1" customWidth="1"/>
    <col min="4614" max="4614" width="20.7109375" style="14" bestFit="1" customWidth="1"/>
    <col min="4615" max="4615" width="11.28515625" style="14" customWidth="1"/>
    <col min="4616" max="4616" width="11.85546875" style="14" customWidth="1"/>
    <col min="4617" max="4864" width="10" style="14"/>
    <col min="4865" max="4865" width="5.7109375" style="14" customWidth="1"/>
    <col min="4866" max="4866" width="46.7109375" style="14" customWidth="1"/>
    <col min="4867" max="4868" width="19.85546875" style="14" bestFit="1" customWidth="1"/>
    <col min="4869" max="4869" width="21" style="14" bestFit="1" customWidth="1"/>
    <col min="4870" max="4870" width="20.7109375" style="14" bestFit="1" customWidth="1"/>
    <col min="4871" max="4871" width="11.28515625" style="14" customWidth="1"/>
    <col min="4872" max="4872" width="11.85546875" style="14" customWidth="1"/>
    <col min="4873" max="5120" width="10" style="14"/>
    <col min="5121" max="5121" width="5.7109375" style="14" customWidth="1"/>
    <col min="5122" max="5122" width="46.7109375" style="14" customWidth="1"/>
    <col min="5123" max="5124" width="19.85546875" style="14" bestFit="1" customWidth="1"/>
    <col min="5125" max="5125" width="21" style="14" bestFit="1" customWidth="1"/>
    <col min="5126" max="5126" width="20.7109375" style="14" bestFit="1" customWidth="1"/>
    <col min="5127" max="5127" width="11.28515625" style="14" customWidth="1"/>
    <col min="5128" max="5128" width="11.85546875" style="14" customWidth="1"/>
    <col min="5129" max="5376" width="10" style="14"/>
    <col min="5377" max="5377" width="5.7109375" style="14" customWidth="1"/>
    <col min="5378" max="5378" width="46.7109375" style="14" customWidth="1"/>
    <col min="5379" max="5380" width="19.85546875" style="14" bestFit="1" customWidth="1"/>
    <col min="5381" max="5381" width="21" style="14" bestFit="1" customWidth="1"/>
    <col min="5382" max="5382" width="20.7109375" style="14" bestFit="1" customWidth="1"/>
    <col min="5383" max="5383" width="11.28515625" style="14" customWidth="1"/>
    <col min="5384" max="5384" width="11.85546875" style="14" customWidth="1"/>
    <col min="5385" max="5632" width="10" style="14"/>
    <col min="5633" max="5633" width="5.7109375" style="14" customWidth="1"/>
    <col min="5634" max="5634" width="46.7109375" style="14" customWidth="1"/>
    <col min="5635" max="5636" width="19.85546875" style="14" bestFit="1" customWidth="1"/>
    <col min="5637" max="5637" width="21" style="14" bestFit="1" customWidth="1"/>
    <col min="5638" max="5638" width="20.7109375" style="14" bestFit="1" customWidth="1"/>
    <col min="5639" max="5639" width="11.28515625" style="14" customWidth="1"/>
    <col min="5640" max="5640" width="11.85546875" style="14" customWidth="1"/>
    <col min="5641" max="5888" width="10" style="14"/>
    <col min="5889" max="5889" width="5.7109375" style="14" customWidth="1"/>
    <col min="5890" max="5890" width="46.7109375" style="14" customWidth="1"/>
    <col min="5891" max="5892" width="19.85546875" style="14" bestFit="1" customWidth="1"/>
    <col min="5893" max="5893" width="21" style="14" bestFit="1" customWidth="1"/>
    <col min="5894" max="5894" width="20.7109375" style="14" bestFit="1" customWidth="1"/>
    <col min="5895" max="5895" width="11.28515625" style="14" customWidth="1"/>
    <col min="5896" max="5896" width="11.85546875" style="14" customWidth="1"/>
    <col min="5897" max="6144" width="10" style="14"/>
    <col min="6145" max="6145" width="5.7109375" style="14" customWidth="1"/>
    <col min="6146" max="6146" width="46.7109375" style="14" customWidth="1"/>
    <col min="6147" max="6148" width="19.85546875" style="14" bestFit="1" customWidth="1"/>
    <col min="6149" max="6149" width="21" style="14" bestFit="1" customWidth="1"/>
    <col min="6150" max="6150" width="20.7109375" style="14" bestFit="1" customWidth="1"/>
    <col min="6151" max="6151" width="11.28515625" style="14" customWidth="1"/>
    <col min="6152" max="6152" width="11.85546875" style="14" customWidth="1"/>
    <col min="6153" max="6400" width="10" style="14"/>
    <col min="6401" max="6401" width="5.7109375" style="14" customWidth="1"/>
    <col min="6402" max="6402" width="46.7109375" style="14" customWidth="1"/>
    <col min="6403" max="6404" width="19.85546875" style="14" bestFit="1" customWidth="1"/>
    <col min="6405" max="6405" width="21" style="14" bestFit="1" customWidth="1"/>
    <col min="6406" max="6406" width="20.7109375" style="14" bestFit="1" customWidth="1"/>
    <col min="6407" max="6407" width="11.28515625" style="14" customWidth="1"/>
    <col min="6408" max="6408" width="11.85546875" style="14" customWidth="1"/>
    <col min="6409" max="6656" width="10" style="14"/>
    <col min="6657" max="6657" width="5.7109375" style="14" customWidth="1"/>
    <col min="6658" max="6658" width="46.7109375" style="14" customWidth="1"/>
    <col min="6659" max="6660" width="19.85546875" style="14" bestFit="1" customWidth="1"/>
    <col min="6661" max="6661" width="21" style="14" bestFit="1" customWidth="1"/>
    <col min="6662" max="6662" width="20.7109375" style="14" bestFit="1" customWidth="1"/>
    <col min="6663" max="6663" width="11.28515625" style="14" customWidth="1"/>
    <col min="6664" max="6664" width="11.85546875" style="14" customWidth="1"/>
    <col min="6665" max="6912" width="10" style="14"/>
    <col min="6913" max="6913" width="5.7109375" style="14" customWidth="1"/>
    <col min="6914" max="6914" width="46.7109375" style="14" customWidth="1"/>
    <col min="6915" max="6916" width="19.85546875" style="14" bestFit="1" customWidth="1"/>
    <col min="6917" max="6917" width="21" style="14" bestFit="1" customWidth="1"/>
    <col min="6918" max="6918" width="20.7109375" style="14" bestFit="1" customWidth="1"/>
    <col min="6919" max="6919" width="11.28515625" style="14" customWidth="1"/>
    <col min="6920" max="6920" width="11.85546875" style="14" customWidth="1"/>
    <col min="6921" max="7168" width="10" style="14"/>
    <col min="7169" max="7169" width="5.7109375" style="14" customWidth="1"/>
    <col min="7170" max="7170" width="46.7109375" style="14" customWidth="1"/>
    <col min="7171" max="7172" width="19.85546875" style="14" bestFit="1" customWidth="1"/>
    <col min="7173" max="7173" width="21" style="14" bestFit="1" customWidth="1"/>
    <col min="7174" max="7174" width="20.7109375" style="14" bestFit="1" customWidth="1"/>
    <col min="7175" max="7175" width="11.28515625" style="14" customWidth="1"/>
    <col min="7176" max="7176" width="11.85546875" style="14" customWidth="1"/>
    <col min="7177" max="7424" width="10" style="14"/>
    <col min="7425" max="7425" width="5.7109375" style="14" customWidth="1"/>
    <col min="7426" max="7426" width="46.7109375" style="14" customWidth="1"/>
    <col min="7427" max="7428" width="19.85546875" style="14" bestFit="1" customWidth="1"/>
    <col min="7429" max="7429" width="21" style="14" bestFit="1" customWidth="1"/>
    <col min="7430" max="7430" width="20.7109375" style="14" bestFit="1" customWidth="1"/>
    <col min="7431" max="7431" width="11.28515625" style="14" customWidth="1"/>
    <col min="7432" max="7432" width="11.85546875" style="14" customWidth="1"/>
    <col min="7433" max="7680" width="10" style="14"/>
    <col min="7681" max="7681" width="5.7109375" style="14" customWidth="1"/>
    <col min="7682" max="7682" width="46.7109375" style="14" customWidth="1"/>
    <col min="7683" max="7684" width="19.85546875" style="14" bestFit="1" customWidth="1"/>
    <col min="7685" max="7685" width="21" style="14" bestFit="1" customWidth="1"/>
    <col min="7686" max="7686" width="20.7109375" style="14" bestFit="1" customWidth="1"/>
    <col min="7687" max="7687" width="11.28515625" style="14" customWidth="1"/>
    <col min="7688" max="7688" width="11.85546875" style="14" customWidth="1"/>
    <col min="7689" max="7936" width="10" style="14"/>
    <col min="7937" max="7937" width="5.7109375" style="14" customWidth="1"/>
    <col min="7938" max="7938" width="46.7109375" style="14" customWidth="1"/>
    <col min="7939" max="7940" width="19.85546875" style="14" bestFit="1" customWidth="1"/>
    <col min="7941" max="7941" width="21" style="14" bestFit="1" customWidth="1"/>
    <col min="7942" max="7942" width="20.7109375" style="14" bestFit="1" customWidth="1"/>
    <col min="7943" max="7943" width="11.28515625" style="14" customWidth="1"/>
    <col min="7944" max="7944" width="11.85546875" style="14" customWidth="1"/>
    <col min="7945" max="8192" width="10" style="14"/>
    <col min="8193" max="8193" width="5.7109375" style="14" customWidth="1"/>
    <col min="8194" max="8194" width="46.7109375" style="14" customWidth="1"/>
    <col min="8195" max="8196" width="19.85546875" style="14" bestFit="1" customWidth="1"/>
    <col min="8197" max="8197" width="21" style="14" bestFit="1" customWidth="1"/>
    <col min="8198" max="8198" width="20.7109375" style="14" bestFit="1" customWidth="1"/>
    <col min="8199" max="8199" width="11.28515625" style="14" customWidth="1"/>
    <col min="8200" max="8200" width="11.85546875" style="14" customWidth="1"/>
    <col min="8201" max="8448" width="10" style="14"/>
    <col min="8449" max="8449" width="5.7109375" style="14" customWidth="1"/>
    <col min="8450" max="8450" width="46.7109375" style="14" customWidth="1"/>
    <col min="8451" max="8452" width="19.85546875" style="14" bestFit="1" customWidth="1"/>
    <col min="8453" max="8453" width="21" style="14" bestFit="1" customWidth="1"/>
    <col min="8454" max="8454" width="20.7109375" style="14" bestFit="1" customWidth="1"/>
    <col min="8455" max="8455" width="11.28515625" style="14" customWidth="1"/>
    <col min="8456" max="8456" width="11.85546875" style="14" customWidth="1"/>
    <col min="8457" max="8704" width="10" style="14"/>
    <col min="8705" max="8705" width="5.7109375" style="14" customWidth="1"/>
    <col min="8706" max="8706" width="46.7109375" style="14" customWidth="1"/>
    <col min="8707" max="8708" width="19.85546875" style="14" bestFit="1" customWidth="1"/>
    <col min="8709" max="8709" width="21" style="14" bestFit="1" customWidth="1"/>
    <col min="8710" max="8710" width="20.7109375" style="14" bestFit="1" customWidth="1"/>
    <col min="8711" max="8711" width="11.28515625" style="14" customWidth="1"/>
    <col min="8712" max="8712" width="11.85546875" style="14" customWidth="1"/>
    <col min="8713" max="8960" width="10" style="14"/>
    <col min="8961" max="8961" width="5.7109375" style="14" customWidth="1"/>
    <col min="8962" max="8962" width="46.7109375" style="14" customWidth="1"/>
    <col min="8963" max="8964" width="19.85546875" style="14" bestFit="1" customWidth="1"/>
    <col min="8965" max="8965" width="21" style="14" bestFit="1" customWidth="1"/>
    <col min="8966" max="8966" width="20.7109375" style="14" bestFit="1" customWidth="1"/>
    <col min="8967" max="8967" width="11.28515625" style="14" customWidth="1"/>
    <col min="8968" max="8968" width="11.85546875" style="14" customWidth="1"/>
    <col min="8969" max="9216" width="10" style="14"/>
    <col min="9217" max="9217" width="5.7109375" style="14" customWidth="1"/>
    <col min="9218" max="9218" width="46.7109375" style="14" customWidth="1"/>
    <col min="9219" max="9220" width="19.85546875" style="14" bestFit="1" customWidth="1"/>
    <col min="9221" max="9221" width="21" style="14" bestFit="1" customWidth="1"/>
    <col min="9222" max="9222" width="20.7109375" style="14" bestFit="1" customWidth="1"/>
    <col min="9223" max="9223" width="11.28515625" style="14" customWidth="1"/>
    <col min="9224" max="9224" width="11.85546875" style="14" customWidth="1"/>
    <col min="9225" max="9472" width="10" style="14"/>
    <col min="9473" max="9473" width="5.7109375" style="14" customWidth="1"/>
    <col min="9474" max="9474" width="46.7109375" style="14" customWidth="1"/>
    <col min="9475" max="9476" width="19.85546875" style="14" bestFit="1" customWidth="1"/>
    <col min="9477" max="9477" width="21" style="14" bestFit="1" customWidth="1"/>
    <col min="9478" max="9478" width="20.7109375" style="14" bestFit="1" customWidth="1"/>
    <col min="9479" max="9479" width="11.28515625" style="14" customWidth="1"/>
    <col min="9480" max="9480" width="11.85546875" style="14" customWidth="1"/>
    <col min="9481" max="9728" width="10" style="14"/>
    <col min="9729" max="9729" width="5.7109375" style="14" customWidth="1"/>
    <col min="9730" max="9730" width="46.7109375" style="14" customWidth="1"/>
    <col min="9731" max="9732" width="19.85546875" style="14" bestFit="1" customWidth="1"/>
    <col min="9733" max="9733" width="21" style="14" bestFit="1" customWidth="1"/>
    <col min="9734" max="9734" width="20.7109375" style="14" bestFit="1" customWidth="1"/>
    <col min="9735" max="9735" width="11.28515625" style="14" customWidth="1"/>
    <col min="9736" max="9736" width="11.85546875" style="14" customWidth="1"/>
    <col min="9737" max="9984" width="10" style="14"/>
    <col min="9985" max="9985" width="5.7109375" style="14" customWidth="1"/>
    <col min="9986" max="9986" width="46.7109375" style="14" customWidth="1"/>
    <col min="9987" max="9988" width="19.85546875" style="14" bestFit="1" customWidth="1"/>
    <col min="9989" max="9989" width="21" style="14" bestFit="1" customWidth="1"/>
    <col min="9990" max="9990" width="20.7109375" style="14" bestFit="1" customWidth="1"/>
    <col min="9991" max="9991" width="11.28515625" style="14" customWidth="1"/>
    <col min="9992" max="9992" width="11.85546875" style="14" customWidth="1"/>
    <col min="9993" max="10240" width="10" style="14"/>
    <col min="10241" max="10241" width="5.7109375" style="14" customWidth="1"/>
    <col min="10242" max="10242" width="46.7109375" style="14" customWidth="1"/>
    <col min="10243" max="10244" width="19.85546875" style="14" bestFit="1" customWidth="1"/>
    <col min="10245" max="10245" width="21" style="14" bestFit="1" customWidth="1"/>
    <col min="10246" max="10246" width="20.7109375" style="14" bestFit="1" customWidth="1"/>
    <col min="10247" max="10247" width="11.28515625" style="14" customWidth="1"/>
    <col min="10248" max="10248" width="11.85546875" style="14" customWidth="1"/>
    <col min="10249" max="10496" width="10" style="14"/>
    <col min="10497" max="10497" width="5.7109375" style="14" customWidth="1"/>
    <col min="10498" max="10498" width="46.7109375" style="14" customWidth="1"/>
    <col min="10499" max="10500" width="19.85546875" style="14" bestFit="1" customWidth="1"/>
    <col min="10501" max="10501" width="21" style="14" bestFit="1" customWidth="1"/>
    <col min="10502" max="10502" width="20.7109375" style="14" bestFit="1" customWidth="1"/>
    <col min="10503" max="10503" width="11.28515625" style="14" customWidth="1"/>
    <col min="10504" max="10504" width="11.85546875" style="14" customWidth="1"/>
    <col min="10505" max="10752" width="10" style="14"/>
    <col min="10753" max="10753" width="5.7109375" style="14" customWidth="1"/>
    <col min="10754" max="10754" width="46.7109375" style="14" customWidth="1"/>
    <col min="10755" max="10756" width="19.85546875" style="14" bestFit="1" customWidth="1"/>
    <col min="10757" max="10757" width="21" style="14" bestFit="1" customWidth="1"/>
    <col min="10758" max="10758" width="20.7109375" style="14" bestFit="1" customWidth="1"/>
    <col min="10759" max="10759" width="11.28515625" style="14" customWidth="1"/>
    <col min="10760" max="10760" width="11.85546875" style="14" customWidth="1"/>
    <col min="10761" max="11008" width="10" style="14"/>
    <col min="11009" max="11009" width="5.7109375" style="14" customWidth="1"/>
    <col min="11010" max="11010" width="46.7109375" style="14" customWidth="1"/>
    <col min="11011" max="11012" width="19.85546875" style="14" bestFit="1" customWidth="1"/>
    <col min="11013" max="11013" width="21" style="14" bestFit="1" customWidth="1"/>
    <col min="11014" max="11014" width="20.7109375" style="14" bestFit="1" customWidth="1"/>
    <col min="11015" max="11015" width="11.28515625" style="14" customWidth="1"/>
    <col min="11016" max="11016" width="11.85546875" style="14" customWidth="1"/>
    <col min="11017" max="11264" width="10" style="14"/>
    <col min="11265" max="11265" width="5.7109375" style="14" customWidth="1"/>
    <col min="11266" max="11266" width="46.7109375" style="14" customWidth="1"/>
    <col min="11267" max="11268" width="19.85546875" style="14" bestFit="1" customWidth="1"/>
    <col min="11269" max="11269" width="21" style="14" bestFit="1" customWidth="1"/>
    <col min="11270" max="11270" width="20.7109375" style="14" bestFit="1" customWidth="1"/>
    <col min="11271" max="11271" width="11.28515625" style="14" customWidth="1"/>
    <col min="11272" max="11272" width="11.85546875" style="14" customWidth="1"/>
    <col min="11273" max="11520" width="10" style="14"/>
    <col min="11521" max="11521" width="5.7109375" style="14" customWidth="1"/>
    <col min="11522" max="11522" width="46.7109375" style="14" customWidth="1"/>
    <col min="11523" max="11524" width="19.85546875" style="14" bestFit="1" customWidth="1"/>
    <col min="11525" max="11525" width="21" style="14" bestFit="1" customWidth="1"/>
    <col min="11526" max="11526" width="20.7109375" style="14" bestFit="1" customWidth="1"/>
    <col min="11527" max="11527" width="11.28515625" style="14" customWidth="1"/>
    <col min="11528" max="11528" width="11.85546875" style="14" customWidth="1"/>
    <col min="11529" max="11776" width="10" style="14"/>
    <col min="11777" max="11777" width="5.7109375" style="14" customWidth="1"/>
    <col min="11778" max="11778" width="46.7109375" style="14" customWidth="1"/>
    <col min="11779" max="11780" width="19.85546875" style="14" bestFit="1" customWidth="1"/>
    <col min="11781" max="11781" width="21" style="14" bestFit="1" customWidth="1"/>
    <col min="11782" max="11782" width="20.7109375" style="14" bestFit="1" customWidth="1"/>
    <col min="11783" max="11783" width="11.28515625" style="14" customWidth="1"/>
    <col min="11784" max="11784" width="11.85546875" style="14" customWidth="1"/>
    <col min="11785" max="12032" width="10" style="14"/>
    <col min="12033" max="12033" width="5.7109375" style="14" customWidth="1"/>
    <col min="12034" max="12034" width="46.7109375" style="14" customWidth="1"/>
    <col min="12035" max="12036" width="19.85546875" style="14" bestFit="1" customWidth="1"/>
    <col min="12037" max="12037" width="21" style="14" bestFit="1" customWidth="1"/>
    <col min="12038" max="12038" width="20.7109375" style="14" bestFit="1" customWidth="1"/>
    <col min="12039" max="12039" width="11.28515625" style="14" customWidth="1"/>
    <col min="12040" max="12040" width="11.85546875" style="14" customWidth="1"/>
    <col min="12041" max="12288" width="10" style="14"/>
    <col min="12289" max="12289" width="5.7109375" style="14" customWidth="1"/>
    <col min="12290" max="12290" width="46.7109375" style="14" customWidth="1"/>
    <col min="12291" max="12292" width="19.85546875" style="14" bestFit="1" customWidth="1"/>
    <col min="12293" max="12293" width="21" style="14" bestFit="1" customWidth="1"/>
    <col min="12294" max="12294" width="20.7109375" style="14" bestFit="1" customWidth="1"/>
    <col min="12295" max="12295" width="11.28515625" style="14" customWidth="1"/>
    <col min="12296" max="12296" width="11.85546875" style="14" customWidth="1"/>
    <col min="12297" max="12544" width="10" style="14"/>
    <col min="12545" max="12545" width="5.7109375" style="14" customWidth="1"/>
    <col min="12546" max="12546" width="46.7109375" style="14" customWidth="1"/>
    <col min="12547" max="12548" width="19.85546875" style="14" bestFit="1" customWidth="1"/>
    <col min="12549" max="12549" width="21" style="14" bestFit="1" customWidth="1"/>
    <col min="12550" max="12550" width="20.7109375" style="14" bestFit="1" customWidth="1"/>
    <col min="12551" max="12551" width="11.28515625" style="14" customWidth="1"/>
    <col min="12552" max="12552" width="11.85546875" style="14" customWidth="1"/>
    <col min="12553" max="12800" width="10" style="14"/>
    <col min="12801" max="12801" width="5.7109375" style="14" customWidth="1"/>
    <col min="12802" max="12802" width="46.7109375" style="14" customWidth="1"/>
    <col min="12803" max="12804" width="19.85546875" style="14" bestFit="1" customWidth="1"/>
    <col min="12805" max="12805" width="21" style="14" bestFit="1" customWidth="1"/>
    <col min="12806" max="12806" width="20.7109375" style="14" bestFit="1" customWidth="1"/>
    <col min="12807" max="12807" width="11.28515625" style="14" customWidth="1"/>
    <col min="12808" max="12808" width="11.85546875" style="14" customWidth="1"/>
    <col min="12809" max="13056" width="10" style="14"/>
    <col min="13057" max="13057" width="5.7109375" style="14" customWidth="1"/>
    <col min="13058" max="13058" width="46.7109375" style="14" customWidth="1"/>
    <col min="13059" max="13060" width="19.85546875" style="14" bestFit="1" customWidth="1"/>
    <col min="13061" max="13061" width="21" style="14" bestFit="1" customWidth="1"/>
    <col min="13062" max="13062" width="20.7109375" style="14" bestFit="1" customWidth="1"/>
    <col min="13063" max="13063" width="11.28515625" style="14" customWidth="1"/>
    <col min="13064" max="13064" width="11.85546875" style="14" customWidth="1"/>
    <col min="13065" max="13312" width="10" style="14"/>
    <col min="13313" max="13313" width="5.7109375" style="14" customWidth="1"/>
    <col min="13314" max="13314" width="46.7109375" style="14" customWidth="1"/>
    <col min="13315" max="13316" width="19.85546875" style="14" bestFit="1" customWidth="1"/>
    <col min="13317" max="13317" width="21" style="14" bestFit="1" customWidth="1"/>
    <col min="13318" max="13318" width="20.7109375" style="14" bestFit="1" customWidth="1"/>
    <col min="13319" max="13319" width="11.28515625" style="14" customWidth="1"/>
    <col min="13320" max="13320" width="11.85546875" style="14" customWidth="1"/>
    <col min="13321" max="13568" width="10" style="14"/>
    <col min="13569" max="13569" width="5.7109375" style="14" customWidth="1"/>
    <col min="13570" max="13570" width="46.7109375" style="14" customWidth="1"/>
    <col min="13571" max="13572" width="19.85546875" style="14" bestFit="1" customWidth="1"/>
    <col min="13573" max="13573" width="21" style="14" bestFit="1" customWidth="1"/>
    <col min="13574" max="13574" width="20.7109375" style="14" bestFit="1" customWidth="1"/>
    <col min="13575" max="13575" width="11.28515625" style="14" customWidth="1"/>
    <col min="13576" max="13576" width="11.85546875" style="14" customWidth="1"/>
    <col min="13577" max="13824" width="10" style="14"/>
    <col min="13825" max="13825" width="5.7109375" style="14" customWidth="1"/>
    <col min="13826" max="13826" width="46.7109375" style="14" customWidth="1"/>
    <col min="13827" max="13828" width="19.85546875" style="14" bestFit="1" customWidth="1"/>
    <col min="13829" max="13829" width="21" style="14" bestFit="1" customWidth="1"/>
    <col min="13830" max="13830" width="20.7109375" style="14" bestFit="1" customWidth="1"/>
    <col min="13831" max="13831" width="11.28515625" style="14" customWidth="1"/>
    <col min="13832" max="13832" width="11.85546875" style="14" customWidth="1"/>
    <col min="13833" max="14080" width="10" style="14"/>
    <col min="14081" max="14081" width="5.7109375" style="14" customWidth="1"/>
    <col min="14082" max="14082" width="46.7109375" style="14" customWidth="1"/>
    <col min="14083" max="14084" width="19.85546875" style="14" bestFit="1" customWidth="1"/>
    <col min="14085" max="14085" width="21" style="14" bestFit="1" customWidth="1"/>
    <col min="14086" max="14086" width="20.7109375" style="14" bestFit="1" customWidth="1"/>
    <col min="14087" max="14087" width="11.28515625" style="14" customWidth="1"/>
    <col min="14088" max="14088" width="11.85546875" style="14" customWidth="1"/>
    <col min="14089" max="14336" width="10" style="14"/>
    <col min="14337" max="14337" width="5.7109375" style="14" customWidth="1"/>
    <col min="14338" max="14338" width="46.7109375" style="14" customWidth="1"/>
    <col min="14339" max="14340" width="19.85546875" style="14" bestFit="1" customWidth="1"/>
    <col min="14341" max="14341" width="21" style="14" bestFit="1" customWidth="1"/>
    <col min="14342" max="14342" width="20.7109375" style="14" bestFit="1" customWidth="1"/>
    <col min="14343" max="14343" width="11.28515625" style="14" customWidth="1"/>
    <col min="14344" max="14344" width="11.85546875" style="14" customWidth="1"/>
    <col min="14345" max="14592" width="10" style="14"/>
    <col min="14593" max="14593" width="5.7109375" style="14" customWidth="1"/>
    <col min="14594" max="14594" width="46.7109375" style="14" customWidth="1"/>
    <col min="14595" max="14596" width="19.85546875" style="14" bestFit="1" customWidth="1"/>
    <col min="14597" max="14597" width="21" style="14" bestFit="1" customWidth="1"/>
    <col min="14598" max="14598" width="20.7109375" style="14" bestFit="1" customWidth="1"/>
    <col min="14599" max="14599" width="11.28515625" style="14" customWidth="1"/>
    <col min="14600" max="14600" width="11.85546875" style="14" customWidth="1"/>
    <col min="14601" max="14848" width="10" style="14"/>
    <col min="14849" max="14849" width="5.7109375" style="14" customWidth="1"/>
    <col min="14850" max="14850" width="46.7109375" style="14" customWidth="1"/>
    <col min="14851" max="14852" width="19.85546875" style="14" bestFit="1" customWidth="1"/>
    <col min="14853" max="14853" width="21" style="14" bestFit="1" customWidth="1"/>
    <col min="14854" max="14854" width="20.7109375" style="14" bestFit="1" customWidth="1"/>
    <col min="14855" max="14855" width="11.28515625" style="14" customWidth="1"/>
    <col min="14856" max="14856" width="11.85546875" style="14" customWidth="1"/>
    <col min="14857" max="15104" width="10" style="14"/>
    <col min="15105" max="15105" width="5.7109375" style="14" customWidth="1"/>
    <col min="15106" max="15106" width="46.7109375" style="14" customWidth="1"/>
    <col min="15107" max="15108" width="19.85546875" style="14" bestFit="1" customWidth="1"/>
    <col min="15109" max="15109" width="21" style="14" bestFit="1" customWidth="1"/>
    <col min="15110" max="15110" width="20.7109375" style="14" bestFit="1" customWidth="1"/>
    <col min="15111" max="15111" width="11.28515625" style="14" customWidth="1"/>
    <col min="15112" max="15112" width="11.85546875" style="14" customWidth="1"/>
    <col min="15113" max="15360" width="10" style="14"/>
    <col min="15361" max="15361" width="5.7109375" style="14" customWidth="1"/>
    <col min="15362" max="15362" width="46.7109375" style="14" customWidth="1"/>
    <col min="15363" max="15364" width="19.85546875" style="14" bestFit="1" customWidth="1"/>
    <col min="15365" max="15365" width="21" style="14" bestFit="1" customWidth="1"/>
    <col min="15366" max="15366" width="20.7109375" style="14" bestFit="1" customWidth="1"/>
    <col min="15367" max="15367" width="11.28515625" style="14" customWidth="1"/>
    <col min="15368" max="15368" width="11.85546875" style="14" customWidth="1"/>
    <col min="15369" max="15616" width="10" style="14"/>
    <col min="15617" max="15617" width="5.7109375" style="14" customWidth="1"/>
    <col min="15618" max="15618" width="46.7109375" style="14" customWidth="1"/>
    <col min="15619" max="15620" width="19.85546875" style="14" bestFit="1" customWidth="1"/>
    <col min="15621" max="15621" width="21" style="14" bestFit="1" customWidth="1"/>
    <col min="15622" max="15622" width="20.7109375" style="14" bestFit="1" customWidth="1"/>
    <col min="15623" max="15623" width="11.28515625" style="14" customWidth="1"/>
    <col min="15624" max="15624" width="11.85546875" style="14" customWidth="1"/>
    <col min="15625" max="15872" width="10" style="14"/>
    <col min="15873" max="15873" width="5.7109375" style="14" customWidth="1"/>
    <col min="15874" max="15874" width="46.7109375" style="14" customWidth="1"/>
    <col min="15875" max="15876" width="19.85546875" style="14" bestFit="1" customWidth="1"/>
    <col min="15877" max="15877" width="21" style="14" bestFit="1" customWidth="1"/>
    <col min="15878" max="15878" width="20.7109375" style="14" bestFit="1" customWidth="1"/>
    <col min="15879" max="15879" width="11.28515625" style="14" customWidth="1"/>
    <col min="15880" max="15880" width="11.85546875" style="14" customWidth="1"/>
    <col min="15881" max="16128" width="10" style="14"/>
    <col min="16129" max="16129" width="5.7109375" style="14" customWidth="1"/>
    <col min="16130" max="16130" width="46.7109375" style="14" customWidth="1"/>
    <col min="16131" max="16132" width="19.85546875" style="14" bestFit="1" customWidth="1"/>
    <col min="16133" max="16133" width="21" style="14" bestFit="1" customWidth="1"/>
    <col min="16134" max="16134" width="20.7109375" style="14" bestFit="1" customWidth="1"/>
    <col min="16135" max="16135" width="11.28515625" style="14" customWidth="1"/>
    <col min="16136" max="16136" width="11.85546875" style="14" customWidth="1"/>
    <col min="16137" max="16384" width="10" style="14"/>
  </cols>
  <sheetData>
    <row r="1" spans="1:9" s="5" customFormat="1" ht="21" customHeight="1" x14ac:dyDescent="0.25">
      <c r="A1" s="1" t="s">
        <v>31</v>
      </c>
      <c r="B1" s="1"/>
      <c r="C1" s="1"/>
      <c r="D1" s="2"/>
      <c r="E1" s="3"/>
      <c r="F1" s="3"/>
      <c r="G1" s="4" t="s">
        <v>30</v>
      </c>
      <c r="H1" s="4"/>
    </row>
    <row r="2" spans="1:9" s="5" customFormat="1" ht="8.25" customHeight="1" x14ac:dyDescent="0.3">
      <c r="A2" s="6"/>
      <c r="B2" s="6"/>
      <c r="C2" s="3"/>
      <c r="D2" s="3"/>
      <c r="E2" s="3"/>
      <c r="F2" s="3"/>
      <c r="G2" s="7"/>
      <c r="H2" s="7"/>
    </row>
    <row r="3" spans="1:9" s="5" customFormat="1" ht="21" customHeight="1" x14ac:dyDescent="0.3">
      <c r="A3" s="8" t="s">
        <v>32</v>
      </c>
      <c r="B3" s="9"/>
      <c r="C3" s="10"/>
      <c r="D3" s="10"/>
      <c r="E3" s="10"/>
      <c r="F3" s="10"/>
      <c r="G3" s="11"/>
      <c r="H3" s="11"/>
    </row>
    <row r="4" spans="1:9" s="5" customFormat="1" ht="21" customHeight="1" x14ac:dyDescent="0.25">
      <c r="A4" s="12" t="s">
        <v>33</v>
      </c>
      <c r="B4" s="12"/>
      <c r="C4" s="12"/>
      <c r="D4" s="12"/>
      <c r="E4" s="12"/>
      <c r="F4" s="12"/>
      <c r="G4" s="12"/>
      <c r="H4" s="12"/>
    </row>
    <row r="5" spans="1:9" s="5" customFormat="1" ht="21" customHeight="1" x14ac:dyDescent="0.25">
      <c r="A5" s="12" t="s">
        <v>34</v>
      </c>
      <c r="B5" s="12"/>
      <c r="C5" s="12"/>
      <c r="D5" s="12"/>
      <c r="E5" s="12"/>
      <c r="F5" s="12"/>
      <c r="G5" s="12"/>
      <c r="H5" s="12"/>
    </row>
    <row r="6" spans="1:9" ht="21" customHeight="1" x14ac:dyDescent="0.25">
      <c r="H6" s="17" t="s">
        <v>35</v>
      </c>
    </row>
    <row r="7" spans="1:9" ht="21" customHeight="1" x14ac:dyDescent="0.25">
      <c r="A7" s="18" t="s">
        <v>0</v>
      </c>
      <c r="B7" s="18" t="s">
        <v>1</v>
      </c>
      <c r="C7" s="19" t="s">
        <v>23</v>
      </c>
      <c r="D7" s="19"/>
      <c r="E7" s="19" t="s">
        <v>24</v>
      </c>
      <c r="F7" s="19"/>
      <c r="G7" s="20" t="s">
        <v>11</v>
      </c>
      <c r="H7" s="20"/>
    </row>
    <row r="8" spans="1:9" ht="17.25" customHeight="1" x14ac:dyDescent="0.25">
      <c r="A8" s="18"/>
      <c r="B8" s="18"/>
      <c r="C8" s="21" t="s">
        <v>12</v>
      </c>
      <c r="D8" s="21" t="s">
        <v>13</v>
      </c>
      <c r="E8" s="21" t="s">
        <v>12</v>
      </c>
      <c r="F8" s="21" t="s">
        <v>13</v>
      </c>
      <c r="G8" s="22" t="s">
        <v>12</v>
      </c>
      <c r="H8" s="22" t="s">
        <v>13</v>
      </c>
    </row>
    <row r="9" spans="1:9" ht="23.25" customHeight="1" x14ac:dyDescent="0.25">
      <c r="A9" s="23" t="s">
        <v>2</v>
      </c>
      <c r="B9" s="23" t="s">
        <v>3</v>
      </c>
      <c r="C9" s="21">
        <v>1</v>
      </c>
      <c r="D9" s="21">
        <v>2</v>
      </c>
      <c r="E9" s="21">
        <v>3</v>
      </c>
      <c r="F9" s="21">
        <v>4</v>
      </c>
      <c r="G9" s="22" t="s">
        <v>14</v>
      </c>
      <c r="H9" s="22" t="s">
        <v>15</v>
      </c>
    </row>
    <row r="10" spans="1:9" ht="29.25" customHeight="1" x14ac:dyDescent="0.25">
      <c r="A10" s="24"/>
      <c r="B10" s="25" t="s">
        <v>36</v>
      </c>
      <c r="C10" s="26">
        <f>SUBTOTAL(9,C11:C79)</f>
        <v>8449940000000</v>
      </c>
      <c r="D10" s="26">
        <f>SUBTOTAL(9,D11:D79)</f>
        <v>8049990000000</v>
      </c>
      <c r="E10" s="26">
        <f>SUBTOTAL(9,E11:E79)</f>
        <v>12463841699829</v>
      </c>
      <c r="F10" s="26">
        <f>SUBTOTAL(9,F11:F79)</f>
        <v>12009751971121</v>
      </c>
      <c r="G10" s="27">
        <f>E10/C10</f>
        <v>1.4750213255749745</v>
      </c>
      <c r="H10" s="28">
        <f>F10/D10</f>
        <v>1.4918965080852273</v>
      </c>
    </row>
    <row r="11" spans="1:9" ht="23.25" customHeight="1" x14ac:dyDescent="0.25">
      <c r="A11" s="29" t="s">
        <v>2</v>
      </c>
      <c r="B11" s="30" t="s">
        <v>37</v>
      </c>
      <c r="C11" s="31">
        <f>SUBTOTAL(9,C12:C67)</f>
        <v>3036000000000</v>
      </c>
      <c r="D11" s="31">
        <f>SUBTOTAL(9,D12:D67)</f>
        <v>2636050000000</v>
      </c>
      <c r="E11" s="31">
        <f>SUBTOTAL(9,E12:E68)</f>
        <v>3782032975869</v>
      </c>
      <c r="F11" s="31">
        <f>SUBTOTAL(9,F12:F68)</f>
        <v>3351747247161</v>
      </c>
      <c r="G11" s="32">
        <f>E11/C11</f>
        <v>1.2457289116828063</v>
      </c>
      <c r="H11" s="33">
        <f t="shared" ref="H11:H55" si="0">F11/D11</f>
        <v>1.2715036691872308</v>
      </c>
    </row>
    <row r="12" spans="1:9" ht="36.75" customHeight="1" x14ac:dyDescent="0.25">
      <c r="A12" s="29" t="s">
        <v>6</v>
      </c>
      <c r="B12" s="30" t="s">
        <v>38</v>
      </c>
      <c r="C12" s="31">
        <f>SUBTOTAL(9,C13:C58)</f>
        <v>2931000000000</v>
      </c>
      <c r="D12" s="31">
        <f>SUBTOTAL(9,D13:D58)</f>
        <v>2636050000000</v>
      </c>
      <c r="E12" s="31">
        <f>SUBTOTAL(9,E13:E58)</f>
        <v>3484300135232</v>
      </c>
      <c r="F12" s="31">
        <f>SUBTOTAL(9,F13:F58)</f>
        <v>3184176248756</v>
      </c>
      <c r="G12" s="32">
        <f>E12/C12</f>
        <v>1.1887752081992493</v>
      </c>
      <c r="H12" s="33">
        <f t="shared" si="0"/>
        <v>1.2079346934830524</v>
      </c>
    </row>
    <row r="13" spans="1:9" s="37" customFormat="1" ht="17.25" customHeight="1" x14ac:dyDescent="0.25">
      <c r="A13" s="34">
        <v>1</v>
      </c>
      <c r="B13" s="30" t="s">
        <v>39</v>
      </c>
      <c r="C13" s="35">
        <f>SUBTOTAL(9,C14:C18)</f>
        <v>155000000000</v>
      </c>
      <c r="D13" s="35">
        <f>SUBTOTAL(9,D14:D18)</f>
        <v>155000000000</v>
      </c>
      <c r="E13" s="35">
        <f>SUBTOTAL(9,E14:E18)</f>
        <v>122973921943</v>
      </c>
      <c r="F13" s="35">
        <f>SUBTOTAL(9,F14:F18)</f>
        <v>122938468017</v>
      </c>
      <c r="G13" s="32">
        <f>E13/C13</f>
        <v>0.79338014156774195</v>
      </c>
      <c r="H13" s="33">
        <f t="shared" si="0"/>
        <v>0.79315140656129035</v>
      </c>
      <c r="I13" s="36"/>
    </row>
    <row r="14" spans="1:9" ht="18.600000000000001" customHeight="1" x14ac:dyDescent="0.25">
      <c r="A14" s="34"/>
      <c r="B14" s="38" t="s">
        <v>40</v>
      </c>
      <c r="C14" s="39">
        <f>'[1]61.342'!C11</f>
        <v>128700000000</v>
      </c>
      <c r="D14" s="39">
        <f>C14</f>
        <v>128700000000</v>
      </c>
      <c r="E14" s="39">
        <f>'[1]61.342'!E11</f>
        <v>106458053978</v>
      </c>
      <c r="F14" s="39">
        <f>E14-'[1]61.342'!F11</f>
        <v>106444212089</v>
      </c>
      <c r="G14" s="40">
        <f>E14/C14</f>
        <v>0.82717990658896656</v>
      </c>
      <c r="H14" s="41">
        <f t="shared" si="0"/>
        <v>0.82707235500388498</v>
      </c>
    </row>
    <row r="15" spans="1:9" ht="18.600000000000001" customHeight="1" x14ac:dyDescent="0.25">
      <c r="A15" s="34"/>
      <c r="B15" s="38" t="s">
        <v>41</v>
      </c>
      <c r="C15" s="39">
        <f>'[1]61.342'!C13</f>
        <v>6000000000</v>
      </c>
      <c r="D15" s="39">
        <f t="shared" ref="D15:D36" si="1">C15</f>
        <v>6000000000</v>
      </c>
      <c r="E15" s="39">
        <f>'[1]61.342'!E13</f>
        <v>4620580605</v>
      </c>
      <c r="F15" s="39">
        <f>E15-'[1]61.342'!F13</f>
        <v>4620478007</v>
      </c>
      <c r="G15" s="40">
        <f>E15/C15</f>
        <v>0.7700967675</v>
      </c>
      <c r="H15" s="41">
        <f t="shared" si="0"/>
        <v>0.77007966783333337</v>
      </c>
    </row>
    <row r="16" spans="1:9" ht="18.600000000000001" customHeight="1" x14ac:dyDescent="0.25">
      <c r="A16" s="34"/>
      <c r="B16" s="38" t="s">
        <v>42</v>
      </c>
      <c r="C16" s="39"/>
      <c r="D16" s="39"/>
      <c r="E16" s="39"/>
      <c r="F16" s="39"/>
      <c r="G16" s="42"/>
      <c r="H16" s="41"/>
    </row>
    <row r="17" spans="1:9" ht="18.600000000000001" customHeight="1" x14ac:dyDescent="0.25">
      <c r="A17" s="34"/>
      <c r="B17" s="38" t="s">
        <v>43</v>
      </c>
      <c r="C17" s="39">
        <f>'[1]61.342'!C16</f>
        <v>20300000000</v>
      </c>
      <c r="D17" s="39">
        <f t="shared" si="1"/>
        <v>20300000000</v>
      </c>
      <c r="E17" s="39">
        <f>'[1]61.342'!E16</f>
        <v>11858313694</v>
      </c>
      <c r="F17" s="39">
        <f>E17-'[1]61.342'!F16</f>
        <v>11858313694</v>
      </c>
      <c r="G17" s="40">
        <f>E17/C17</f>
        <v>0.58415338394088667</v>
      </c>
      <c r="H17" s="41">
        <f t="shared" si="0"/>
        <v>0.58415338394088667</v>
      </c>
    </row>
    <row r="18" spans="1:9" ht="18.600000000000001" customHeight="1" x14ac:dyDescent="0.25">
      <c r="A18" s="43"/>
      <c r="B18" s="44" t="s">
        <v>44</v>
      </c>
      <c r="C18" s="45"/>
      <c r="D18" s="39">
        <f t="shared" si="1"/>
        <v>0</v>
      </c>
      <c r="E18" s="45">
        <f>'[1]61.342'!E18</f>
        <v>36973666</v>
      </c>
      <c r="F18" s="45">
        <f>E18-'[1]61.342'!F18</f>
        <v>15464227</v>
      </c>
      <c r="G18" s="41"/>
      <c r="H18" s="33"/>
    </row>
    <row r="19" spans="1:9" s="37" customFormat="1" ht="18.600000000000001" customHeight="1" x14ac:dyDescent="0.25">
      <c r="A19" s="34">
        <v>2</v>
      </c>
      <c r="B19" s="30" t="s">
        <v>45</v>
      </c>
      <c r="C19" s="35">
        <f>SUBTOTAL(9,C20:C24)</f>
        <v>159700000000</v>
      </c>
      <c r="D19" s="35">
        <f>SUBTOTAL(9,D20:D24)</f>
        <v>159700000000</v>
      </c>
      <c r="E19" s="35">
        <f>SUBTOTAL(9,E20:E24)</f>
        <v>136976893267</v>
      </c>
      <c r="F19" s="35">
        <f>SUBTOTAL(9,F20:F24)</f>
        <v>136933213361</v>
      </c>
      <c r="G19" s="32">
        <f>E19/C19</f>
        <v>0.85771379628678768</v>
      </c>
      <c r="H19" s="33">
        <f t="shared" si="0"/>
        <v>0.85744028403882278</v>
      </c>
      <c r="I19" s="36"/>
    </row>
    <row r="20" spans="1:9" ht="18.600000000000001" customHeight="1" x14ac:dyDescent="0.25">
      <c r="A20" s="34"/>
      <c r="B20" s="38" t="s">
        <v>40</v>
      </c>
      <c r="C20" s="39">
        <f>'[1]61.342'!C20</f>
        <v>43700000000</v>
      </c>
      <c r="D20" s="39">
        <f t="shared" si="1"/>
        <v>43700000000</v>
      </c>
      <c r="E20" s="39">
        <f>'[1]61.342'!E20</f>
        <v>43950968036</v>
      </c>
      <c r="F20" s="39">
        <f>E20</f>
        <v>43950968036</v>
      </c>
      <c r="G20" s="40">
        <f>E20/C20</f>
        <v>1.0057429756521739</v>
      </c>
      <c r="H20" s="41">
        <f t="shared" si="0"/>
        <v>1.0057429756521739</v>
      </c>
    </row>
    <row r="21" spans="1:9" ht="18.600000000000001" customHeight="1" x14ac:dyDescent="0.25">
      <c r="A21" s="34"/>
      <c r="B21" s="38" t="s">
        <v>41</v>
      </c>
      <c r="C21" s="39">
        <f>'[1]61.342'!C21</f>
        <v>12000000000</v>
      </c>
      <c r="D21" s="39">
        <f t="shared" si="1"/>
        <v>12000000000</v>
      </c>
      <c r="E21" s="39">
        <f>'[1]61.342'!E21</f>
        <v>11545295608</v>
      </c>
      <c r="F21" s="39">
        <f>E21</f>
        <v>11545295608</v>
      </c>
      <c r="G21" s="40">
        <f>E21/C21</f>
        <v>0.96210796733333337</v>
      </c>
      <c r="H21" s="41">
        <f t="shared" si="0"/>
        <v>0.96210796733333337</v>
      </c>
    </row>
    <row r="22" spans="1:9" ht="18.600000000000001" customHeight="1" x14ac:dyDescent="0.25">
      <c r="A22" s="34"/>
      <c r="B22" s="38" t="s">
        <v>42</v>
      </c>
      <c r="C22" s="39">
        <f>'[1]61.342'!C22</f>
        <v>99000000000</v>
      </c>
      <c r="D22" s="39">
        <f t="shared" si="1"/>
        <v>99000000000</v>
      </c>
      <c r="E22" s="39">
        <f>'[1]61.342'!E22</f>
        <v>76556307810</v>
      </c>
      <c r="F22" s="39">
        <f>E22</f>
        <v>76556307810</v>
      </c>
      <c r="G22" s="40">
        <f>E22/C22</f>
        <v>0.77329603848484851</v>
      </c>
      <c r="H22" s="41">
        <f t="shared" si="0"/>
        <v>0.77329603848484851</v>
      </c>
    </row>
    <row r="23" spans="1:9" ht="18.600000000000001" customHeight="1" x14ac:dyDescent="0.25">
      <c r="A23" s="34"/>
      <c r="B23" s="38" t="s">
        <v>43</v>
      </c>
      <c r="C23" s="39">
        <f>'[1]61.342'!C24</f>
        <v>5000000000</v>
      </c>
      <c r="D23" s="39">
        <f t="shared" si="1"/>
        <v>5000000000</v>
      </c>
      <c r="E23" s="39">
        <f>'[1]61.342'!E24</f>
        <v>2931771916</v>
      </c>
      <c r="F23" s="39">
        <f>E23</f>
        <v>2931771916</v>
      </c>
      <c r="G23" s="40">
        <f>E23/C23</f>
        <v>0.5863543832</v>
      </c>
      <c r="H23" s="41">
        <f t="shared" si="0"/>
        <v>0.5863543832</v>
      </c>
    </row>
    <row r="24" spans="1:9" ht="18.600000000000001" customHeight="1" x14ac:dyDescent="0.25">
      <c r="A24" s="34"/>
      <c r="B24" s="44" t="s">
        <v>44</v>
      </c>
      <c r="C24" s="39"/>
      <c r="D24" s="39"/>
      <c r="E24" s="39">
        <f>'[1]61.342'!E25</f>
        <v>1992549897</v>
      </c>
      <c r="F24" s="39">
        <f>E24-'[1]61.342'!F25</f>
        <v>1948869991</v>
      </c>
      <c r="G24" s="42"/>
      <c r="H24" s="41"/>
    </row>
    <row r="25" spans="1:9" s="37" customFormat="1" ht="18.600000000000001" customHeight="1" x14ac:dyDescent="0.25">
      <c r="A25" s="29">
        <v>3</v>
      </c>
      <c r="B25" s="30" t="s">
        <v>46</v>
      </c>
      <c r="C25" s="35">
        <f>SUBTOTAL(9,C26:C30)</f>
        <v>9000000000</v>
      </c>
      <c r="D25" s="35">
        <f>SUBTOTAL(9,D26:D30)</f>
        <v>9000000000</v>
      </c>
      <c r="E25" s="35">
        <f>SUBTOTAL(9,E26:E30)</f>
        <v>14978727943</v>
      </c>
      <c r="F25" s="35">
        <f>SUBTOTAL(9,F26:F30)</f>
        <v>14594016580</v>
      </c>
      <c r="G25" s="32">
        <f>E25/C25</f>
        <v>1.6643031047777779</v>
      </c>
      <c r="H25" s="33">
        <f t="shared" si="0"/>
        <v>1.6215573977777777</v>
      </c>
      <c r="I25" s="36"/>
    </row>
    <row r="26" spans="1:9" ht="18.600000000000001" customHeight="1" x14ac:dyDescent="0.25">
      <c r="A26" s="43"/>
      <c r="B26" s="38" t="s">
        <v>40</v>
      </c>
      <c r="C26" s="45">
        <f>'[1]61.342'!C27</f>
        <v>4700000000</v>
      </c>
      <c r="D26" s="39">
        <f t="shared" si="1"/>
        <v>4700000000</v>
      </c>
      <c r="E26" s="45">
        <f>'[1]61.342'!E27</f>
        <v>8958332325</v>
      </c>
      <c r="F26" s="45">
        <f>E26-'[1]61.342'!F27</f>
        <v>8882739227</v>
      </c>
      <c r="G26" s="40">
        <f>E26/C26</f>
        <v>1.9060281542553192</v>
      </c>
      <c r="H26" s="41">
        <f t="shared" si="0"/>
        <v>1.8899445163829787</v>
      </c>
    </row>
    <row r="27" spans="1:9" ht="18.600000000000001" customHeight="1" x14ac:dyDescent="0.25">
      <c r="A27" s="43"/>
      <c r="B27" s="38" t="s">
        <v>41</v>
      </c>
      <c r="C27" s="45">
        <f>'[1]61.342'!C29</f>
        <v>4300000000</v>
      </c>
      <c r="D27" s="39">
        <f t="shared" si="1"/>
        <v>4300000000</v>
      </c>
      <c r="E27" s="45">
        <f>'[1]61.342'!E29</f>
        <v>5414600095</v>
      </c>
      <c r="F27" s="45">
        <f>E27-'[1]61.342'!F29</f>
        <v>5414116107</v>
      </c>
      <c r="G27" s="40">
        <f>E27/C27</f>
        <v>1.2592093244186047</v>
      </c>
      <c r="H27" s="41">
        <f t="shared" si="0"/>
        <v>1.2590967690697674</v>
      </c>
    </row>
    <row r="28" spans="1:9" ht="18.600000000000001" customHeight="1" x14ac:dyDescent="0.25">
      <c r="A28" s="43"/>
      <c r="B28" s="38" t="s">
        <v>42</v>
      </c>
      <c r="C28" s="45"/>
      <c r="D28" s="39">
        <f t="shared" si="1"/>
        <v>0</v>
      </c>
      <c r="E28" s="45"/>
      <c r="F28" s="45"/>
      <c r="G28" s="41"/>
      <c r="H28" s="33"/>
    </row>
    <row r="29" spans="1:9" ht="18.600000000000001" customHeight="1" x14ac:dyDescent="0.25">
      <c r="A29" s="43"/>
      <c r="B29" s="38" t="s">
        <v>43</v>
      </c>
      <c r="C29" s="45"/>
      <c r="D29" s="39">
        <f t="shared" si="1"/>
        <v>0</v>
      </c>
      <c r="E29" s="45">
        <f>'[1]61.342'!E34</f>
        <v>290894573</v>
      </c>
      <c r="F29" s="45">
        <f>E29</f>
        <v>290894573</v>
      </c>
      <c r="G29" s="32"/>
      <c r="H29" s="33"/>
    </row>
    <row r="30" spans="1:9" ht="18.600000000000001" customHeight="1" x14ac:dyDescent="0.25">
      <c r="A30" s="43"/>
      <c r="B30" s="44" t="s">
        <v>44</v>
      </c>
      <c r="C30" s="45"/>
      <c r="D30" s="39">
        <f t="shared" si="1"/>
        <v>0</v>
      </c>
      <c r="E30" s="45">
        <f>'[1]61.342'!E38</f>
        <v>314900950</v>
      </c>
      <c r="F30" s="45">
        <f>E30-'[1]61.342'!F38</f>
        <v>6266673</v>
      </c>
      <c r="G30" s="32"/>
      <c r="H30" s="33"/>
    </row>
    <row r="31" spans="1:9" s="37" customFormat="1" ht="18.600000000000001" customHeight="1" x14ac:dyDescent="0.25">
      <c r="A31" s="29">
        <v>4</v>
      </c>
      <c r="B31" s="30" t="s">
        <v>47</v>
      </c>
      <c r="C31" s="35">
        <f>SUBTOTAL(9,C32:C36)</f>
        <v>575200000000</v>
      </c>
      <c r="D31" s="35">
        <f>SUBTOTAL(9,D32:D36)</f>
        <v>575200000000</v>
      </c>
      <c r="E31" s="35">
        <f>SUBTOTAL(9,E32:E36)</f>
        <v>747465009362</v>
      </c>
      <c r="F31" s="35">
        <f>SUBTOTAL(9,F32:F36)</f>
        <v>745214668865</v>
      </c>
      <c r="G31" s="32">
        <f>E31/C31</f>
        <v>1.2994871511856745</v>
      </c>
      <c r="H31" s="33">
        <f t="shared" si="0"/>
        <v>1.2955748763299721</v>
      </c>
      <c r="I31" s="36"/>
    </row>
    <row r="32" spans="1:9" ht="18.600000000000001" customHeight="1" x14ac:dyDescent="0.25">
      <c r="A32" s="43"/>
      <c r="B32" s="38" t="s">
        <v>40</v>
      </c>
      <c r="C32" s="45">
        <f>'[1]61.342'!C40</f>
        <v>489200000000</v>
      </c>
      <c r="D32" s="39">
        <f t="shared" si="1"/>
        <v>489200000000</v>
      </c>
      <c r="E32" s="45">
        <f>'[1]61.342'!E40</f>
        <v>380018484851</v>
      </c>
      <c r="F32" s="45">
        <f>E32</f>
        <v>380018484851</v>
      </c>
      <c r="G32" s="40">
        <f>E32/C32</f>
        <v>0.776816199613655</v>
      </c>
      <c r="H32" s="41">
        <f t="shared" si="0"/>
        <v>0.776816199613655</v>
      </c>
    </row>
    <row r="33" spans="1:9" ht="18.600000000000001" customHeight="1" x14ac:dyDescent="0.25">
      <c r="A33" s="43"/>
      <c r="B33" s="38" t="s">
        <v>41</v>
      </c>
      <c r="C33" s="45">
        <f>'[1]61.342'!C41</f>
        <v>42800000000</v>
      </c>
      <c r="D33" s="39">
        <f t="shared" si="1"/>
        <v>42800000000</v>
      </c>
      <c r="E33" s="45">
        <f>'[1]61.342'!E41</f>
        <v>310022153285</v>
      </c>
      <c r="F33" s="45">
        <f>E33</f>
        <v>310022153285</v>
      </c>
      <c r="G33" s="40">
        <f>E33/C33</f>
        <v>7.2435082543224301</v>
      </c>
      <c r="H33" s="41">
        <f t="shared" si="0"/>
        <v>7.2435082543224301</v>
      </c>
    </row>
    <row r="34" spans="1:9" ht="18.600000000000001" customHeight="1" x14ac:dyDescent="0.25">
      <c r="A34" s="43"/>
      <c r="B34" s="38" t="s">
        <v>42</v>
      </c>
      <c r="C34" s="45">
        <f>'[1]61.342'!C42</f>
        <v>1200000000</v>
      </c>
      <c r="D34" s="39">
        <f t="shared" si="1"/>
        <v>1200000000</v>
      </c>
      <c r="E34" s="45">
        <f>'[1]61.342'!E42</f>
        <v>1133294018</v>
      </c>
      <c r="F34" s="45">
        <f>E34-'[1]61.342'!F42</f>
        <v>935470285</v>
      </c>
      <c r="G34" s="40">
        <f>E34/C34</f>
        <v>0.94441168166666667</v>
      </c>
      <c r="H34" s="41">
        <f t="shared" si="0"/>
        <v>0.77955857083333335</v>
      </c>
    </row>
    <row r="35" spans="1:9" ht="18.600000000000001" customHeight="1" x14ac:dyDescent="0.25">
      <c r="A35" s="43"/>
      <c r="B35" s="38" t="s">
        <v>43</v>
      </c>
      <c r="C35" s="45">
        <f>'[1]61.342'!C45</f>
        <v>42000000000</v>
      </c>
      <c r="D35" s="39">
        <f t="shared" si="1"/>
        <v>42000000000</v>
      </c>
      <c r="E35" s="45">
        <f>'[1]61.342'!E45</f>
        <v>48014727648</v>
      </c>
      <c r="F35" s="45">
        <f>E35</f>
        <v>48014727648</v>
      </c>
      <c r="G35" s="40">
        <f>E35/C35</f>
        <v>1.1432078011428572</v>
      </c>
      <c r="H35" s="41">
        <f t="shared" si="0"/>
        <v>1.1432078011428572</v>
      </c>
    </row>
    <row r="36" spans="1:9" ht="18.600000000000001" customHeight="1" x14ac:dyDescent="0.25">
      <c r="A36" s="43"/>
      <c r="B36" s="44" t="s">
        <v>44</v>
      </c>
      <c r="C36" s="45"/>
      <c r="D36" s="39">
        <f t="shared" si="1"/>
        <v>0</v>
      </c>
      <c r="E36" s="45">
        <f>'[1]61.342'!E44+'[1]61.342'!E46</f>
        <v>8276349560</v>
      </c>
      <c r="F36" s="45">
        <f>E36-'[1]61.342'!F46</f>
        <v>6223832796</v>
      </c>
      <c r="G36" s="40"/>
      <c r="H36" s="41"/>
    </row>
    <row r="37" spans="1:9" s="37" customFormat="1" ht="18.600000000000001" customHeight="1" x14ac:dyDescent="0.25">
      <c r="A37" s="29">
        <v>5</v>
      </c>
      <c r="B37" s="30" t="s">
        <v>8</v>
      </c>
      <c r="C37" s="31">
        <f>'[1]61.342'!C50</f>
        <v>75000000000</v>
      </c>
      <c r="D37" s="31">
        <f>C37</f>
        <v>75000000000</v>
      </c>
      <c r="E37" s="31">
        <f>'[1]61.342'!E50</f>
        <v>78313685816</v>
      </c>
      <c r="F37" s="31">
        <f>E37-'[1]61.342'!F50</f>
        <v>78305629585</v>
      </c>
      <c r="G37" s="32">
        <f t="shared" ref="G37:G44" si="2">E37/C37</f>
        <v>1.0441824775466666</v>
      </c>
      <c r="H37" s="33">
        <f t="shared" si="0"/>
        <v>1.0440750611333334</v>
      </c>
      <c r="I37" s="36"/>
    </row>
    <row r="38" spans="1:9" s="37" customFormat="1" ht="18.600000000000001" customHeight="1" x14ac:dyDescent="0.25">
      <c r="A38" s="29">
        <v>6</v>
      </c>
      <c r="B38" s="30" t="s">
        <v>48</v>
      </c>
      <c r="C38" s="35">
        <f>SUBTOTAL(9,C39:C40)</f>
        <v>370000000000</v>
      </c>
      <c r="D38" s="35">
        <f>SUBTOTAL(9,D39:D40)</f>
        <v>137700000000</v>
      </c>
      <c r="E38" s="35">
        <f>SUBTOTAL(9,E39:E40)</f>
        <v>330642933958</v>
      </c>
      <c r="F38" s="35">
        <f>SUBTOTAL(9,F39:F40)</f>
        <v>123002306801</v>
      </c>
      <c r="G38" s="32">
        <f t="shared" si="2"/>
        <v>0.89362955123783783</v>
      </c>
      <c r="H38" s="33">
        <f t="shared" si="0"/>
        <v>0.89326293973129989</v>
      </c>
      <c r="I38" s="36"/>
    </row>
    <row r="39" spans="1:9" ht="18.600000000000001" customHeight="1" x14ac:dyDescent="0.25">
      <c r="A39" s="43" t="s">
        <v>49</v>
      </c>
      <c r="B39" s="46" t="s">
        <v>50</v>
      </c>
      <c r="C39" s="45">
        <f>'[1]61.342'!C52</f>
        <v>232300000000</v>
      </c>
      <c r="D39" s="45"/>
      <c r="E39" s="45">
        <f>'[1]61.342'!E52</f>
        <v>207640627157</v>
      </c>
      <c r="F39" s="45"/>
      <c r="G39" s="40">
        <f t="shared" si="2"/>
        <v>0.8938468667972449</v>
      </c>
      <c r="H39" s="33"/>
    </row>
    <row r="40" spans="1:9" ht="18.600000000000001" customHeight="1" x14ac:dyDescent="0.25">
      <c r="A40" s="43" t="s">
        <v>49</v>
      </c>
      <c r="B40" s="46" t="s">
        <v>51</v>
      </c>
      <c r="C40" s="45">
        <f>'[1]61.342'!C53</f>
        <v>137700000000</v>
      </c>
      <c r="D40" s="45">
        <f>C40</f>
        <v>137700000000</v>
      </c>
      <c r="E40" s="45">
        <f>'[1]61.342'!E53</f>
        <v>123002306801</v>
      </c>
      <c r="F40" s="45">
        <f>E40</f>
        <v>123002306801</v>
      </c>
      <c r="G40" s="40">
        <f t="shared" si="2"/>
        <v>0.89326293973129989</v>
      </c>
      <c r="H40" s="41">
        <f t="shared" si="0"/>
        <v>0.89326293973129989</v>
      </c>
    </row>
    <row r="41" spans="1:9" s="37" customFormat="1" ht="18.600000000000001" customHeight="1" x14ac:dyDescent="0.25">
      <c r="A41" s="29">
        <v>7</v>
      </c>
      <c r="B41" s="30" t="s">
        <v>21</v>
      </c>
      <c r="C41" s="31">
        <f>'[1]61.342'!C47</f>
        <v>195000000000</v>
      </c>
      <c r="D41" s="31">
        <f>C41</f>
        <v>195000000000</v>
      </c>
      <c r="E41" s="31">
        <f>'[1]61.342'!E47</f>
        <v>170315135058</v>
      </c>
      <c r="F41" s="31">
        <f>E41</f>
        <v>170315135058</v>
      </c>
      <c r="G41" s="32">
        <f t="shared" si="2"/>
        <v>0.87341094901538463</v>
      </c>
      <c r="H41" s="33">
        <f t="shared" si="0"/>
        <v>0.87341094901538463</v>
      </c>
      <c r="I41" s="36"/>
    </row>
    <row r="42" spans="1:9" s="37" customFormat="1" ht="18.600000000000001" customHeight="1" x14ac:dyDescent="0.25">
      <c r="A42" s="29">
        <v>8</v>
      </c>
      <c r="B42" s="30" t="s">
        <v>52</v>
      </c>
      <c r="C42" s="35">
        <f>SUBTOTAL(9,C43:C44)</f>
        <v>139000000000</v>
      </c>
      <c r="D42" s="35">
        <f>SUBTOTAL(9,D43:D45)</f>
        <v>119000000000</v>
      </c>
      <c r="E42" s="35">
        <f>SUBTOTAL(9,E43:E45)</f>
        <v>202396827259</v>
      </c>
      <c r="F42" s="35">
        <f>SUBTOTAL(9,F43:F45)</f>
        <v>179455209234</v>
      </c>
      <c r="G42" s="32">
        <f t="shared" si="2"/>
        <v>1.4560922824388489</v>
      </c>
      <c r="H42" s="33">
        <f t="shared" si="0"/>
        <v>1.5080269683529413</v>
      </c>
      <c r="I42" s="36"/>
    </row>
    <row r="43" spans="1:9" ht="18.600000000000001" customHeight="1" x14ac:dyDescent="0.25">
      <c r="A43" s="43" t="s">
        <v>49</v>
      </c>
      <c r="B43" s="46" t="s">
        <v>53</v>
      </c>
      <c r="C43" s="45">
        <f>'[1]61.342'!C55</f>
        <v>20000000000</v>
      </c>
      <c r="D43" s="45"/>
      <c r="E43" s="45">
        <f>'[1]61.342'!E55</f>
        <v>31613047044</v>
      </c>
      <c r="F43" s="45">
        <f>E43-'[1]61.342'!F55</f>
        <v>8676711019</v>
      </c>
      <c r="G43" s="40">
        <f t="shared" si="2"/>
        <v>1.5806523522</v>
      </c>
      <c r="H43" s="41"/>
    </row>
    <row r="44" spans="1:9" ht="18.600000000000001" customHeight="1" x14ac:dyDescent="0.25">
      <c r="A44" s="43" t="s">
        <v>49</v>
      </c>
      <c r="B44" s="46" t="s">
        <v>54</v>
      </c>
      <c r="C44" s="45">
        <f>'[1]61.342'!C54-'[1]61.342'!C55</f>
        <v>119000000000</v>
      </c>
      <c r="D44" s="45">
        <f>C44</f>
        <v>119000000000</v>
      </c>
      <c r="E44" s="45">
        <f>'[1]61.342'!E56</f>
        <v>170783780215</v>
      </c>
      <c r="F44" s="45">
        <f>E44-'[1]61.342'!F56</f>
        <v>170778498215</v>
      </c>
      <c r="G44" s="40">
        <f t="shared" si="2"/>
        <v>1.435157816932773</v>
      </c>
      <c r="H44" s="41">
        <f t="shared" si="0"/>
        <v>1.4351134303781512</v>
      </c>
    </row>
    <row r="45" spans="1:9" s="37" customFormat="1" ht="18.600000000000001" customHeight="1" x14ac:dyDescent="0.25">
      <c r="A45" s="29">
        <v>9</v>
      </c>
      <c r="B45" s="30" t="s">
        <v>16</v>
      </c>
      <c r="C45" s="31"/>
      <c r="D45" s="31"/>
      <c r="E45" s="31"/>
      <c r="F45" s="31"/>
      <c r="G45" s="33"/>
      <c r="H45" s="33"/>
      <c r="I45" s="36"/>
    </row>
    <row r="46" spans="1:9" s="37" customFormat="1" ht="18.600000000000001" customHeight="1" x14ac:dyDescent="0.25">
      <c r="A46" s="29">
        <v>10</v>
      </c>
      <c r="B46" s="30" t="s">
        <v>17</v>
      </c>
      <c r="C46" s="31">
        <f>'[1]61.342'!C49</f>
        <v>4000000000</v>
      </c>
      <c r="D46" s="31">
        <f>C46</f>
        <v>4000000000</v>
      </c>
      <c r="E46" s="31">
        <f>'[1]61.342'!E49</f>
        <v>5753181007</v>
      </c>
      <c r="F46" s="31">
        <f>E46</f>
        <v>5753181007</v>
      </c>
      <c r="G46" s="32">
        <f>E46/C46</f>
        <v>1.4382952517500001</v>
      </c>
      <c r="H46" s="33">
        <f t="shared" si="0"/>
        <v>1.4382952517500001</v>
      </c>
      <c r="I46" s="36"/>
    </row>
    <row r="47" spans="1:9" s="37" customFormat="1" ht="18.600000000000001" customHeight="1" x14ac:dyDescent="0.25">
      <c r="A47" s="29">
        <v>11</v>
      </c>
      <c r="B47" s="30" t="s">
        <v>55</v>
      </c>
      <c r="C47" s="31">
        <f>'[1]61.342'!C61</f>
        <v>75000000000</v>
      </c>
      <c r="D47" s="31">
        <f>C47</f>
        <v>75000000000</v>
      </c>
      <c r="E47" s="31">
        <f>'[1]61.342'!E61+'[1]61.342'!E36</f>
        <v>158653129199</v>
      </c>
      <c r="F47" s="31">
        <f>E47</f>
        <v>158653129199</v>
      </c>
      <c r="G47" s="32">
        <f>E47/C47</f>
        <v>2.1153750559866666</v>
      </c>
      <c r="H47" s="33">
        <f t="shared" si="0"/>
        <v>2.1153750559866666</v>
      </c>
      <c r="I47" s="36"/>
    </row>
    <row r="48" spans="1:9" s="37" customFormat="1" ht="18.600000000000001" customHeight="1" x14ac:dyDescent="0.25">
      <c r="A48" s="29">
        <v>12</v>
      </c>
      <c r="B48" s="30" t="s">
        <v>9</v>
      </c>
      <c r="C48" s="31">
        <f>'[1]61.342'!D58</f>
        <v>950000000000</v>
      </c>
      <c r="D48" s="31">
        <f>C48</f>
        <v>950000000000</v>
      </c>
      <c r="E48" s="31">
        <f>'[1]61.342'!E58</f>
        <v>1306768111969</v>
      </c>
      <c r="F48" s="31">
        <f>E48</f>
        <v>1306768111969</v>
      </c>
      <c r="G48" s="32">
        <f>E48/C48</f>
        <v>1.37554538102</v>
      </c>
      <c r="H48" s="33">
        <f t="shared" si="0"/>
        <v>1.37554538102</v>
      </c>
      <c r="I48" s="36"/>
    </row>
    <row r="49" spans="1:9" s="37" customFormat="1" ht="18.600000000000001" customHeight="1" x14ac:dyDescent="0.25">
      <c r="A49" s="29">
        <v>13</v>
      </c>
      <c r="B49" s="30" t="s">
        <v>56</v>
      </c>
      <c r="C49" s="31"/>
      <c r="D49" s="31"/>
      <c r="E49" s="31">
        <f>'[1]61.342'!E65</f>
        <v>2329054500</v>
      </c>
      <c r="F49" s="31">
        <f>E49-'[1]61.342'!F65</f>
        <v>2031504500</v>
      </c>
      <c r="G49" s="47"/>
      <c r="H49" s="33"/>
      <c r="I49" s="36"/>
    </row>
    <row r="50" spans="1:9" s="37" customFormat="1" ht="18.600000000000001" customHeight="1" x14ac:dyDescent="0.25">
      <c r="A50" s="43">
        <v>14</v>
      </c>
      <c r="B50" s="30" t="s">
        <v>57</v>
      </c>
      <c r="C50" s="35">
        <f>'[1]61.342'!C80</f>
        <v>36000000000</v>
      </c>
      <c r="D50" s="35">
        <f>C50</f>
        <v>36000000000</v>
      </c>
      <c r="E50" s="35">
        <f>'[1]61.342'!E80</f>
        <v>37686799036</v>
      </c>
      <c r="F50" s="35">
        <f>E50</f>
        <v>37686799036</v>
      </c>
      <c r="G50" s="32">
        <f t="shared" ref="G50:G55" si="3">E50/C50</f>
        <v>1.0468555287777779</v>
      </c>
      <c r="H50" s="33">
        <f t="shared" si="0"/>
        <v>1.0468555287777779</v>
      </c>
      <c r="I50" s="36"/>
    </row>
    <row r="51" spans="1:9" s="37" customFormat="1" ht="18.600000000000001" customHeight="1" x14ac:dyDescent="0.25">
      <c r="A51" s="29">
        <v>15</v>
      </c>
      <c r="B51" s="30" t="s">
        <v>18</v>
      </c>
      <c r="C51" s="31">
        <f>SUBTOTAL(9,C52:C53)</f>
        <v>45000000000</v>
      </c>
      <c r="D51" s="31">
        <f>SUBTOTAL(9,D52:D53)</f>
        <v>36250000000</v>
      </c>
      <c r="E51" s="31">
        <f>SUBTOTAL(9,E52:E53)</f>
        <v>33811550175</v>
      </c>
      <c r="F51" s="31">
        <f>SUBTOTAL(9,F52:F53)</f>
        <v>23547766367</v>
      </c>
      <c r="G51" s="32">
        <f t="shared" si="3"/>
        <v>0.75136778166666662</v>
      </c>
      <c r="H51" s="33">
        <f t="shared" si="0"/>
        <v>0.64959355495172411</v>
      </c>
      <c r="I51" s="36"/>
    </row>
    <row r="52" spans="1:9" s="54" customFormat="1" ht="18.600000000000001" customHeight="1" x14ac:dyDescent="0.25">
      <c r="A52" s="48"/>
      <c r="B52" s="49" t="s">
        <v>58</v>
      </c>
      <c r="C52" s="50">
        <v>12500000000</v>
      </c>
      <c r="D52" s="50">
        <f>C52*0.3</f>
        <v>3750000000</v>
      </c>
      <c r="E52" s="50">
        <f>'[1]61.342'!E76</f>
        <v>14540148562</v>
      </c>
      <c r="F52" s="50">
        <f>E52-'[1]61.342'!F76</f>
        <v>4362044572</v>
      </c>
      <c r="G52" s="51">
        <f t="shared" si="3"/>
        <v>1.1632118849599999</v>
      </c>
      <c r="H52" s="52">
        <f t="shared" si="0"/>
        <v>1.1632118858666667</v>
      </c>
      <c r="I52" s="53"/>
    </row>
    <row r="53" spans="1:9" s="54" customFormat="1" ht="18.600000000000001" customHeight="1" x14ac:dyDescent="0.25">
      <c r="A53" s="48"/>
      <c r="B53" s="49" t="s">
        <v>59</v>
      </c>
      <c r="C53" s="50">
        <v>32500000000</v>
      </c>
      <c r="D53" s="50">
        <f>C53</f>
        <v>32500000000</v>
      </c>
      <c r="E53" s="50">
        <f>'[1]61.342'!E77</f>
        <v>19271401613</v>
      </c>
      <c r="F53" s="50">
        <f>E53-'[1]61.342'!F77</f>
        <v>19185721795</v>
      </c>
      <c r="G53" s="51">
        <f t="shared" si="3"/>
        <v>0.59296620347692308</v>
      </c>
      <c r="H53" s="52">
        <f t="shared" si="0"/>
        <v>0.59032990138461539</v>
      </c>
      <c r="I53" s="53"/>
    </row>
    <row r="54" spans="1:9" s="37" customFormat="1" ht="18.600000000000001" customHeight="1" x14ac:dyDescent="0.25">
      <c r="A54" s="29">
        <v>16</v>
      </c>
      <c r="B54" s="30" t="s">
        <v>60</v>
      </c>
      <c r="C54" s="31">
        <f>'[1]61.342'!C72</f>
        <v>122100000000</v>
      </c>
      <c r="D54" s="31">
        <f>C54-40000000000+6100000000</f>
        <v>88200000000</v>
      </c>
      <c r="E54" s="31">
        <f>'[1]61.342'!E72</f>
        <v>98717642742</v>
      </c>
      <c r="F54" s="31">
        <f>E54-'[1]61.342'!F72</f>
        <v>42459577179</v>
      </c>
      <c r="G54" s="32">
        <f t="shared" si="3"/>
        <v>0.80849830255528254</v>
      </c>
      <c r="H54" s="33">
        <f t="shared" si="0"/>
        <v>0.48140110180272111</v>
      </c>
      <c r="I54" s="36"/>
    </row>
    <row r="55" spans="1:9" s="37" customFormat="1" ht="18.600000000000001" customHeight="1" x14ac:dyDescent="0.25">
      <c r="A55" s="29">
        <v>17</v>
      </c>
      <c r="B55" s="30" t="s">
        <v>61</v>
      </c>
      <c r="C55" s="31">
        <f>'[1]61.342'!C78</f>
        <v>21000000000</v>
      </c>
      <c r="D55" s="31">
        <f>C55</f>
        <v>21000000000</v>
      </c>
      <c r="E55" s="31">
        <f>'[1]61.342'!E78</f>
        <v>35442529238</v>
      </c>
      <c r="F55" s="31">
        <f>E55</f>
        <v>35442529238</v>
      </c>
      <c r="G55" s="32">
        <f t="shared" si="3"/>
        <v>1.6877394875238094</v>
      </c>
      <c r="H55" s="33">
        <f t="shared" si="0"/>
        <v>1.6877394875238094</v>
      </c>
      <c r="I55" s="36"/>
    </row>
    <row r="56" spans="1:9" s="37" customFormat="1" ht="18.600000000000001" customHeight="1" x14ac:dyDescent="0.25">
      <c r="A56" s="29">
        <v>18</v>
      </c>
      <c r="B56" s="30" t="s">
        <v>62</v>
      </c>
      <c r="C56" s="31"/>
      <c r="D56" s="31"/>
      <c r="E56" s="31"/>
      <c r="F56" s="31"/>
      <c r="G56" s="33"/>
      <c r="H56" s="33"/>
      <c r="I56" s="36"/>
    </row>
    <row r="57" spans="1:9" s="37" customFormat="1" ht="18.600000000000001" customHeight="1" x14ac:dyDescent="0.25">
      <c r="A57" s="29">
        <v>19</v>
      </c>
      <c r="B57" s="30" t="s">
        <v>63</v>
      </c>
      <c r="C57" s="31"/>
      <c r="D57" s="31"/>
      <c r="E57" s="31">
        <f>'[1]61.342'!E79</f>
        <v>1075002760</v>
      </c>
      <c r="F57" s="31">
        <f>E57</f>
        <v>1075002760</v>
      </c>
      <c r="G57" s="47"/>
      <c r="H57" s="33"/>
      <c r="I57" s="36"/>
    </row>
    <row r="58" spans="1:9" s="37" customFormat="1" ht="18.600000000000001" customHeight="1" x14ac:dyDescent="0.25">
      <c r="A58" s="29">
        <v>20</v>
      </c>
      <c r="B58" s="30" t="s">
        <v>64</v>
      </c>
      <c r="C58" s="31"/>
      <c r="D58" s="31"/>
      <c r="E58" s="31"/>
      <c r="F58" s="31"/>
      <c r="G58" s="33"/>
      <c r="H58" s="33"/>
      <c r="I58" s="36"/>
    </row>
    <row r="59" spans="1:9" ht="18.600000000000001" customHeight="1" x14ac:dyDescent="0.25">
      <c r="A59" s="29" t="s">
        <v>4</v>
      </c>
      <c r="B59" s="30" t="s">
        <v>65</v>
      </c>
      <c r="C59" s="45"/>
      <c r="D59" s="45"/>
      <c r="E59" s="45"/>
      <c r="F59" s="45"/>
      <c r="G59" s="41"/>
      <c r="H59" s="41"/>
    </row>
    <row r="60" spans="1:9" ht="18.600000000000001" customHeight="1" x14ac:dyDescent="0.25">
      <c r="A60" s="29" t="s">
        <v>66</v>
      </c>
      <c r="B60" s="30" t="s">
        <v>67</v>
      </c>
      <c r="C60" s="35">
        <v>105000000000</v>
      </c>
      <c r="D60" s="39">
        <f>SUBTOTAL(9,D61:D65)</f>
        <v>0</v>
      </c>
      <c r="E60" s="35">
        <f>SUBTOTAL(9,E61:E66)</f>
        <v>130161842232</v>
      </c>
      <c r="F60" s="35">
        <f>SUBTOTAL(9,F61:F66)</f>
        <v>0</v>
      </c>
      <c r="G60" s="32">
        <f>E60/C60</f>
        <v>1.2396365926857142</v>
      </c>
      <c r="H60" s="33"/>
    </row>
    <row r="61" spans="1:9" ht="18.600000000000001" customHeight="1" x14ac:dyDescent="0.25">
      <c r="A61" s="43">
        <v>1</v>
      </c>
      <c r="B61" s="55" t="s">
        <v>22</v>
      </c>
      <c r="C61" s="45"/>
      <c r="D61" s="45"/>
      <c r="E61" s="45">
        <f>'[1]61.342'!E93</f>
        <v>71602758060</v>
      </c>
      <c r="F61" s="45"/>
      <c r="G61" s="41"/>
      <c r="H61" s="41"/>
    </row>
    <row r="62" spans="1:9" ht="18.600000000000001" customHeight="1" x14ac:dyDescent="0.25">
      <c r="A62" s="43">
        <v>2</v>
      </c>
      <c r="B62" s="55" t="s">
        <v>19</v>
      </c>
      <c r="C62" s="45"/>
      <c r="D62" s="45"/>
      <c r="E62" s="45">
        <f>'[1]61.342'!E94</f>
        <v>1836953196</v>
      </c>
      <c r="F62" s="45"/>
      <c r="G62" s="41"/>
      <c r="H62" s="41"/>
    </row>
    <row r="63" spans="1:9" ht="18.600000000000001" customHeight="1" x14ac:dyDescent="0.25">
      <c r="A63" s="43">
        <v>3</v>
      </c>
      <c r="B63" s="55" t="s">
        <v>68</v>
      </c>
      <c r="C63" s="45"/>
      <c r="D63" s="45"/>
      <c r="E63" s="45"/>
      <c r="F63" s="45"/>
      <c r="G63" s="41"/>
      <c r="H63" s="41"/>
    </row>
    <row r="64" spans="1:9" ht="18.600000000000001" customHeight="1" x14ac:dyDescent="0.25">
      <c r="A64" s="43">
        <v>4</v>
      </c>
      <c r="B64" s="55" t="s">
        <v>69</v>
      </c>
      <c r="C64" s="45"/>
      <c r="D64" s="45"/>
      <c r="E64" s="45"/>
      <c r="F64" s="45"/>
      <c r="G64" s="41"/>
      <c r="H64" s="41"/>
    </row>
    <row r="65" spans="1:9" ht="18.600000000000001" customHeight="1" x14ac:dyDescent="0.25">
      <c r="A65" s="43">
        <v>5</v>
      </c>
      <c r="B65" s="55" t="s">
        <v>70</v>
      </c>
      <c r="C65" s="45"/>
      <c r="D65" s="45"/>
      <c r="E65" s="45">
        <f>'[1]61.342'!E96</f>
        <v>56277374931</v>
      </c>
      <c r="F65" s="45"/>
      <c r="G65" s="41"/>
      <c r="H65" s="41"/>
    </row>
    <row r="66" spans="1:9" ht="18.600000000000001" customHeight="1" x14ac:dyDescent="0.25">
      <c r="A66" s="43">
        <v>6</v>
      </c>
      <c r="B66" s="55" t="s">
        <v>20</v>
      </c>
      <c r="C66" s="45"/>
      <c r="D66" s="45"/>
      <c r="E66" s="45">
        <f>'[1]61.342'!E101</f>
        <v>444756045</v>
      </c>
      <c r="F66" s="45"/>
      <c r="G66" s="41"/>
      <c r="H66" s="41"/>
    </row>
    <row r="67" spans="1:9" ht="18.600000000000001" customHeight="1" x14ac:dyDescent="0.25">
      <c r="A67" s="29" t="s">
        <v>71</v>
      </c>
      <c r="B67" s="30" t="s">
        <v>72</v>
      </c>
      <c r="C67" s="45"/>
      <c r="D67" s="45"/>
      <c r="E67" s="31">
        <f>'[1]61.342'!E102</f>
        <v>702889963</v>
      </c>
      <c r="F67" s="31">
        <f>E67</f>
        <v>702889963</v>
      </c>
      <c r="G67" s="33"/>
      <c r="H67" s="33"/>
    </row>
    <row r="68" spans="1:9" ht="18.600000000000001" customHeight="1" x14ac:dyDescent="0.25">
      <c r="A68" s="29" t="s">
        <v>73</v>
      </c>
      <c r="B68" s="30" t="s">
        <v>74</v>
      </c>
      <c r="C68" s="45"/>
      <c r="D68" s="45"/>
      <c r="E68" s="31">
        <f>'[1]61.342'!E103</f>
        <v>166868108442</v>
      </c>
      <c r="F68" s="31">
        <f>E68</f>
        <v>166868108442</v>
      </c>
      <c r="G68" s="33"/>
      <c r="H68" s="33"/>
    </row>
    <row r="69" spans="1:9" ht="18.600000000000001" customHeight="1" x14ac:dyDescent="0.25">
      <c r="A69" s="29" t="s">
        <v>3</v>
      </c>
      <c r="B69" s="30" t="s">
        <v>75</v>
      </c>
      <c r="C69" s="45"/>
      <c r="D69" s="45"/>
      <c r="E69" s="31"/>
      <c r="F69" s="31"/>
      <c r="G69" s="33"/>
      <c r="H69" s="33"/>
    </row>
    <row r="70" spans="1:9" ht="18.600000000000001" customHeight="1" x14ac:dyDescent="0.25">
      <c r="A70" s="29" t="s">
        <v>5</v>
      </c>
      <c r="B70" s="30" t="s">
        <v>76</v>
      </c>
      <c r="C70" s="45"/>
      <c r="D70" s="45"/>
      <c r="E70" s="31">
        <f>'[1]48.31'!D16</f>
        <v>187389409944</v>
      </c>
      <c r="F70" s="31">
        <f>E70</f>
        <v>187389409944</v>
      </c>
      <c r="G70" s="33"/>
      <c r="H70" s="33"/>
    </row>
    <row r="71" spans="1:9" ht="19.149999999999999" customHeight="1" x14ac:dyDescent="0.25">
      <c r="A71" s="56" t="s">
        <v>7</v>
      </c>
      <c r="B71" s="57" t="s">
        <v>77</v>
      </c>
      <c r="C71" s="58"/>
      <c r="D71" s="58"/>
      <c r="E71" s="59">
        <f>'[1]48.31'!D17</f>
        <v>1441508118817</v>
      </c>
      <c r="F71" s="59">
        <f>E71</f>
        <v>1441508118817</v>
      </c>
      <c r="G71" s="60"/>
      <c r="H71" s="60"/>
    </row>
    <row r="72" spans="1:9" s="37" customFormat="1" ht="19.149999999999999" customHeight="1" x14ac:dyDescent="0.25">
      <c r="A72" s="61" t="s">
        <v>78</v>
      </c>
      <c r="B72" s="62" t="s">
        <v>79</v>
      </c>
      <c r="C72" s="63">
        <f>SUBTOTAL(9,C73:C78)</f>
        <v>5399880000000</v>
      </c>
      <c r="D72" s="63">
        <f>SUBTOTAL(9,D73:D78)</f>
        <v>5399880000000</v>
      </c>
      <c r="E72" s="63">
        <f>SUBTOTAL(9,E73:E78)</f>
        <v>7049918559199</v>
      </c>
      <c r="F72" s="63">
        <f>SUBTOTAL(9,F73:F78)</f>
        <v>7026114559199</v>
      </c>
      <c r="G72" s="32">
        <f>E72/C72</f>
        <v>1.3055694865809981</v>
      </c>
      <c r="H72" s="33">
        <f>F72/D72</f>
        <v>1.3011612404718254</v>
      </c>
      <c r="I72" s="36"/>
    </row>
    <row r="73" spans="1:9" s="37" customFormat="1" ht="32.25" customHeight="1" x14ac:dyDescent="0.25">
      <c r="A73" s="61" t="s">
        <v>6</v>
      </c>
      <c r="B73" s="62" t="s">
        <v>10</v>
      </c>
      <c r="C73" s="63">
        <f>SUBTOTAL(9,C74:C77)</f>
        <v>5399880000000</v>
      </c>
      <c r="D73" s="63">
        <f>SUBTOTAL(9,D74:D77)</f>
        <v>5399880000000</v>
      </c>
      <c r="E73" s="63">
        <f>SUBTOTAL(9,E74:E77)</f>
        <v>6882615095027</v>
      </c>
      <c r="F73" s="63">
        <f>SUBTOTAL(9,F74:F77)</f>
        <v>6882615095027</v>
      </c>
      <c r="G73" s="32">
        <f>E73/C73</f>
        <v>1.2745866750792609</v>
      </c>
      <c r="H73" s="33">
        <f>F73/D73</f>
        <v>1.2745866750792609</v>
      </c>
      <c r="I73" s="36"/>
    </row>
    <row r="74" spans="1:9" ht="19.149999999999999" customHeight="1" x14ac:dyDescent="0.25">
      <c r="A74" s="64" t="s">
        <v>80</v>
      </c>
      <c r="B74" s="65" t="s">
        <v>81</v>
      </c>
      <c r="C74" s="66">
        <f>'[1]61.342'!D122</f>
        <v>4456742000000</v>
      </c>
      <c r="D74" s="66">
        <f>C74</f>
        <v>4456742000000</v>
      </c>
      <c r="E74" s="66">
        <f>'[1]61.342'!G122</f>
        <v>4456742000000</v>
      </c>
      <c r="F74" s="66">
        <f>E74</f>
        <v>4456742000000</v>
      </c>
      <c r="G74" s="67"/>
      <c r="H74" s="67"/>
    </row>
    <row r="75" spans="1:9" ht="19.149999999999999" customHeight="1" x14ac:dyDescent="0.25">
      <c r="A75" s="64" t="s">
        <v>82</v>
      </c>
      <c r="B75" s="65" t="s">
        <v>25</v>
      </c>
      <c r="C75" s="66">
        <f>SUBTOTAL(9,C76:C77)</f>
        <v>943138000000</v>
      </c>
      <c r="D75" s="66">
        <f>SUBTOTAL(9,D76:D77)</f>
        <v>943138000000</v>
      </c>
      <c r="E75" s="66">
        <f>SUBTOTAL(9,E76:E77)</f>
        <v>2425873095027</v>
      </c>
      <c r="F75" s="66">
        <f>SUBTOTAL(9,F76:F77)</f>
        <v>2425873095027</v>
      </c>
      <c r="G75" s="66"/>
      <c r="H75" s="66"/>
    </row>
    <row r="76" spans="1:9" ht="19.149999999999999" customHeight="1" x14ac:dyDescent="0.25">
      <c r="A76" s="68" t="s">
        <v>26</v>
      </c>
      <c r="B76" s="49" t="s">
        <v>83</v>
      </c>
      <c r="C76" s="66">
        <f>'[1]61.342'!D124</f>
        <v>747494000000</v>
      </c>
      <c r="D76" s="66">
        <f>C76</f>
        <v>747494000000</v>
      </c>
      <c r="E76" s="66">
        <f>'[1]61.342'!G124</f>
        <v>2249158635825</v>
      </c>
      <c r="F76" s="66">
        <f>E76</f>
        <v>2249158635825</v>
      </c>
      <c r="G76" s="32">
        <f>E76/C76</f>
        <v>3.0089320259761281</v>
      </c>
      <c r="H76" s="33">
        <f>F76/D76</f>
        <v>3.0089320259761281</v>
      </c>
    </row>
    <row r="77" spans="1:9" ht="19.149999999999999" customHeight="1" x14ac:dyDescent="0.25">
      <c r="A77" s="68" t="s">
        <v>29</v>
      </c>
      <c r="B77" s="49" t="s">
        <v>27</v>
      </c>
      <c r="C77" s="66">
        <f>'[1]61.342'!D125</f>
        <v>195644000000</v>
      </c>
      <c r="D77" s="66">
        <f>C77</f>
        <v>195644000000</v>
      </c>
      <c r="E77" s="66">
        <f>'[1]61.342'!G125</f>
        <v>176714459202</v>
      </c>
      <c r="F77" s="66">
        <f>E77</f>
        <v>176714459202</v>
      </c>
      <c r="G77" s="67"/>
      <c r="H77" s="67"/>
    </row>
    <row r="78" spans="1:9" s="37" customFormat="1" ht="19.149999999999999" customHeight="1" x14ac:dyDescent="0.25">
      <c r="A78" s="69" t="s">
        <v>4</v>
      </c>
      <c r="B78" s="70" t="s">
        <v>28</v>
      </c>
      <c r="C78" s="71"/>
      <c r="D78" s="71"/>
      <c r="E78" s="71">
        <f>'[1]61.342'!E126</f>
        <v>167303464172</v>
      </c>
      <c r="F78" s="71">
        <f>'[1]61.342'!E126-'[1]61.342'!F126</f>
        <v>143499464172</v>
      </c>
      <c r="G78" s="72"/>
      <c r="H78" s="72"/>
      <c r="I78" s="36"/>
    </row>
    <row r="79" spans="1:9" s="37" customFormat="1" ht="19.149999999999999" customHeight="1" x14ac:dyDescent="0.25">
      <c r="A79" s="73" t="s">
        <v>78</v>
      </c>
      <c r="B79" s="74" t="s">
        <v>84</v>
      </c>
      <c r="C79" s="75">
        <f>'[1]61.342'!C113</f>
        <v>14060000000</v>
      </c>
      <c r="D79" s="75">
        <f>C79</f>
        <v>14060000000</v>
      </c>
      <c r="E79" s="75">
        <f>'[1]61.342'!E113</f>
        <v>2992636000</v>
      </c>
      <c r="F79" s="75">
        <f>E79</f>
        <v>2992636000</v>
      </c>
      <c r="G79" s="76"/>
      <c r="H79" s="76"/>
      <c r="I79" s="36"/>
    </row>
    <row r="80" spans="1:9" ht="19.149999999999999" customHeight="1" x14ac:dyDescent="0.25"/>
    <row r="81" ht="19.149999999999999" customHeight="1" x14ac:dyDescent="0.25"/>
    <row r="82" ht="19.149999999999999" customHeight="1" x14ac:dyDescent="0.25"/>
    <row r="83" ht="19.149999999999999" customHeight="1" x14ac:dyDescent="0.25"/>
    <row r="84" ht="19.149999999999999" customHeight="1" x14ac:dyDescent="0.25"/>
    <row r="85" ht="19.149999999999999" customHeight="1" x14ac:dyDescent="0.25"/>
    <row r="86" ht="19.5" customHeight="1" x14ac:dyDescent="0.25"/>
    <row r="87" ht="19.5" customHeight="1" x14ac:dyDescent="0.25"/>
    <row r="97" ht="22.5" customHeight="1" x14ac:dyDescent="0.25"/>
  </sheetData>
  <mergeCells count="10">
    <mergeCell ref="A13:A17"/>
    <mergeCell ref="A19:A24"/>
    <mergeCell ref="G1:H1"/>
    <mergeCell ref="A4:H4"/>
    <mergeCell ref="A5:H5"/>
    <mergeCell ref="A7:A8"/>
    <mergeCell ref="B7:B8"/>
    <mergeCell ref="C7:D7"/>
    <mergeCell ref="E7:F7"/>
    <mergeCell ref="G7:H7"/>
  </mergeCells>
  <printOptions horizontalCentered="1"/>
  <pageMargins left="0.196850393700787" right="0.196850393700787" top="0.47244094488188998" bottom="0.39370078740157499" header="0.15748031496063" footer="0.15748031496063"/>
  <pageSetup paperSize="9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B251108C330488A1A42BE8AE39165" ma:contentTypeVersion="1" ma:contentTypeDescription="Create a new document." ma:contentTypeScope="" ma:versionID="962f7dc7f0c6a03cdd1b43444bfab3f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C0BA02-2B34-48FB-BD8D-C4775723C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FABEFD-E413-40EF-8F8C-227588B6CD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E0DF354-A01B-4C6D-A0CE-F38DD94453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AutoBVT</cp:lastModifiedBy>
  <cp:lastPrinted>2019-01-07T07:03:42Z</cp:lastPrinted>
  <dcterms:created xsi:type="dcterms:W3CDTF">2017-04-26T02:19:00Z</dcterms:created>
  <dcterms:modified xsi:type="dcterms:W3CDTF">2019-05-02T09:09:39Z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0x010100CDAB251108C330488A1A42BE8AE39165</vt:lpwstr>
  </property>
</Properties>
</file>