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xl/comments1.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155"/>
  </bookViews>
  <sheets>
    <sheet name="Sheet1" sheetId="1" r:id="rId1"/>
  </sheets>
  <externalReferences>
    <externalReference r:id="rId2"/>
  </externalReferenc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2" i="1" l="1"/>
  <c r="G72" i="1"/>
  <c r="C72" i="1"/>
  <c r="D71" i="1"/>
  <c r="D70" i="1"/>
  <c r="D69" i="1"/>
  <c r="D68" i="1"/>
  <c r="D67" i="1"/>
  <c r="D66" i="1"/>
  <c r="D65" i="1"/>
  <c r="D64" i="1"/>
  <c r="D63" i="1"/>
  <c r="G61" i="1"/>
  <c r="F61" i="1" s="1"/>
  <c r="G60" i="1"/>
  <c r="F60" i="1" s="1"/>
  <c r="G58" i="1"/>
  <c r="F58" i="1" s="1"/>
  <c r="D58" i="1"/>
  <c r="C58" i="1"/>
  <c r="G43" i="1"/>
  <c r="G38" i="1" s="1"/>
  <c r="F38" i="1" s="1"/>
  <c r="G41" i="1"/>
  <c r="F40" i="1"/>
  <c r="F39" i="1"/>
  <c r="D37" i="1"/>
  <c r="C37" i="1"/>
  <c r="H29" i="1"/>
  <c r="H31" i="1" s="1"/>
  <c r="F29" i="1"/>
  <c r="J28" i="1"/>
  <c r="E28" i="1"/>
  <c r="C28" i="1"/>
  <c r="J27" i="1"/>
  <c r="F27" i="1"/>
  <c r="E27" i="1"/>
  <c r="K27" i="1" s="1"/>
  <c r="C27" i="1"/>
  <c r="J26" i="1"/>
  <c r="F26" i="1"/>
  <c r="E26" i="1"/>
  <c r="K26" i="1" s="1"/>
  <c r="C26" i="1"/>
  <c r="G25" i="1"/>
  <c r="J25" i="1" s="1"/>
  <c r="F25" i="1"/>
  <c r="I25" i="1" s="1"/>
  <c r="C25" i="1"/>
  <c r="G24" i="1"/>
  <c r="F24" i="1" s="1"/>
  <c r="C24" i="1"/>
  <c r="G23" i="1"/>
  <c r="J23" i="1" s="1"/>
  <c r="C23" i="1"/>
  <c r="J22" i="1"/>
  <c r="H22" i="1"/>
  <c r="F22" i="1"/>
  <c r="E22" i="1"/>
  <c r="K22" i="1" s="1"/>
  <c r="C22" i="1"/>
  <c r="F21" i="1"/>
  <c r="C21" i="1"/>
  <c r="H20" i="1"/>
  <c r="K20" i="1" s="1"/>
  <c r="D20" i="1"/>
  <c r="J20" i="1" s="1"/>
  <c r="C20" i="1"/>
  <c r="H19" i="1"/>
  <c r="G19" i="1"/>
  <c r="C19" i="1"/>
  <c r="F18" i="1"/>
  <c r="C18" i="1"/>
  <c r="G17" i="1"/>
  <c r="F17" i="1" s="1"/>
  <c r="I17" i="1" s="1"/>
  <c r="C17" i="1"/>
  <c r="H16" i="1"/>
  <c r="K16" i="1" s="1"/>
  <c r="G16" i="1"/>
  <c r="F16" i="1" s="1"/>
  <c r="I16" i="1" s="1"/>
  <c r="C16" i="1"/>
  <c r="D15" i="1"/>
  <c r="J15" i="1" s="1"/>
  <c r="C15" i="1"/>
  <c r="G14" i="1"/>
  <c r="F14" i="1" s="1"/>
  <c r="C14" i="1"/>
  <c r="H13" i="1"/>
  <c r="G13" i="1"/>
  <c r="F13" i="1" s="1"/>
  <c r="C13" i="1"/>
  <c r="F12" i="1"/>
  <c r="C12" i="1"/>
  <c r="H11" i="1"/>
  <c r="H15" i="1" s="1"/>
  <c r="E11" i="1"/>
  <c r="E15" i="1" s="1"/>
  <c r="D11" i="1"/>
  <c r="E10" i="1"/>
  <c r="E9" i="1" s="1"/>
  <c r="E8" i="1" s="1"/>
  <c r="D10" i="1"/>
  <c r="D9" i="1" s="1"/>
  <c r="D8" i="1" s="1"/>
  <c r="C10" i="1"/>
  <c r="C9" i="1"/>
  <c r="C8" i="1" s="1"/>
  <c r="J16" i="1" l="1"/>
  <c r="F23" i="1"/>
  <c r="I23" i="1" s="1"/>
  <c r="I24" i="1"/>
  <c r="H28" i="1"/>
  <c r="F28" i="1" s="1"/>
  <c r="I28" i="1"/>
  <c r="G11" i="1"/>
  <c r="F11" i="1" s="1"/>
  <c r="I11" i="1" s="1"/>
  <c r="F72" i="1"/>
  <c r="F19" i="1"/>
  <c r="I22" i="1"/>
  <c r="I26" i="1"/>
  <c r="I27" i="1"/>
  <c r="G10" i="1"/>
  <c r="J11" i="1"/>
  <c r="K15" i="1"/>
  <c r="F15" i="1"/>
  <c r="I15" i="1" s="1"/>
  <c r="G37" i="1"/>
  <c r="K11" i="1"/>
  <c r="H10" i="1"/>
  <c r="J17" i="1"/>
  <c r="J24" i="1"/>
  <c r="F20" i="1"/>
  <c r="I20" i="1" s="1"/>
  <c r="K10" i="1" l="1"/>
  <c r="H9" i="1"/>
  <c r="F37" i="1"/>
  <c r="I37" i="1" s="1"/>
  <c r="G59" i="1"/>
  <c r="F59" i="1" s="1"/>
  <c r="J37" i="1"/>
  <c r="F10" i="1"/>
  <c r="I10" i="1" s="1"/>
  <c r="J10" i="1"/>
  <c r="G9" i="1"/>
  <c r="J9" i="1" l="1"/>
  <c r="F9" i="1"/>
  <c r="G8" i="1"/>
  <c r="J8" i="1" s="1"/>
  <c r="K9" i="1"/>
  <c r="H8" i="1"/>
  <c r="K8" i="1" s="1"/>
  <c r="I9" i="1" l="1"/>
  <c r="F8" i="1"/>
  <c r="I8" i="1" s="1"/>
</calcChain>
</file>

<file path=xl/comments1.xml><?xml version="1.0" encoding="utf-8"?>
<comments xmlns="http://schemas.openxmlformats.org/spreadsheetml/2006/main">
  <authors>
    <author>Author</author>
  </authors>
  <commentList>
    <comment ref="C37" authorId="0">
      <text>
        <r>
          <rPr>
            <b/>
            <sz val="9"/>
            <color indexed="81"/>
            <rFont val="Tahoma"/>
            <family val="2"/>
          </rPr>
          <t>Author:</t>
        </r>
        <r>
          <rPr>
            <sz val="9"/>
            <color indexed="81"/>
            <rFont val="Tahoma"/>
            <family val="2"/>
          </rPr>
          <t xml:space="preserve">
chuyển 20 tỷ từ chương trình mục tiêu phát triển hệ thống trợ giúp xã hội
(CTMT chi tx)
</t>
        </r>
      </text>
    </comment>
    <comment ref="C70" authorId="0">
      <text>
        <r>
          <rPr>
            <b/>
            <sz val="9"/>
            <color indexed="81"/>
            <rFont val="Tahoma"/>
            <family val="2"/>
          </rPr>
          <t>Author:</t>
        </r>
        <r>
          <rPr>
            <sz val="9"/>
            <color indexed="81"/>
            <rFont val="Tahoma"/>
            <family val="2"/>
          </rPr>
          <t xml:space="preserve">
Cấp 20000 cho phòng đầu tư
</t>
        </r>
      </text>
    </comment>
  </commentList>
</comments>
</file>

<file path=xl/sharedStrings.xml><?xml version="1.0" encoding="utf-8"?>
<sst xmlns="http://schemas.openxmlformats.org/spreadsheetml/2006/main" count="117" uniqueCount="89">
  <si>
    <t>UBND TỈNH BẮC NINH</t>
  </si>
  <si>
    <t>Biểu số 64/CK-NSNN</t>
  </si>
  <si>
    <t>QUYẾT TOÁN CHI NGÂN SÁCH ĐỊA PHƯƠNG, CHI NGÂN SÁCH CẤP TỈNH VÀ CHI NGÂN SÁCH HUYỆN THEO CƠ CẤU CHI NĂM 2018</t>
  </si>
  <si>
    <t>Đơn vị: Triệu đồng</t>
  </si>
  <si>
    <t>TT</t>
  </si>
  <si>
    <t xml:space="preserve">Nội dung </t>
  </si>
  <si>
    <t>Dự toán năm 2019</t>
  </si>
  <si>
    <t>Bao gồm</t>
  </si>
  <si>
    <t>Quyết toán</t>
  </si>
  <si>
    <t>So sánh (%)</t>
  </si>
  <si>
    <t xml:space="preserve">Ngân sách cấp tỉnh </t>
  </si>
  <si>
    <t>Ngân sách huyện</t>
  </si>
  <si>
    <t>Ngân sách địa phương</t>
  </si>
  <si>
    <t xml:space="preserve">Ngân sách huyện </t>
  </si>
  <si>
    <t>A</t>
  </si>
  <si>
    <t>B</t>
  </si>
  <si>
    <t>1=2+3</t>
  </si>
  <si>
    <t>4=5+6</t>
  </si>
  <si>
    <t>7=4/1</t>
  </si>
  <si>
    <t>8=5/2</t>
  </si>
  <si>
    <t>9=6/3</t>
  </si>
  <si>
    <t>TỔNG CHI NSĐP</t>
  </si>
  <si>
    <t>CHI CÂN ĐỐI NSĐP</t>
  </si>
  <si>
    <t>I</t>
  </si>
  <si>
    <t>Chi đầu tư phát triển</t>
  </si>
  <si>
    <t>Chi đầu tư cho các dự án</t>
  </si>
  <si>
    <t>Trong đó: Chia theo lĩnh vực</t>
  </si>
  <si>
    <t>-</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</si>
  <si>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</si>
  <si>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</si>
  <si>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</si>
  <si>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</si>
  <si>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</si>
  <si>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</si>
  <si>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</si>
  <si>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</si>
  <si>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</si>
  <si>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Trong đó:</t>
  </si>
  <si>
    <t>III</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</si>
  <si>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</si>
  <si>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</si>
  <si>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</si>
  <si>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</si>
  <si>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</si>
  <si>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</si>
  <si>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</si>
  <si>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</si>
  <si>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</si>
  <si>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đầu tư</t>
  </si>
  <si>
    <t>1.1</t>
  </si>
  <si>
    <t>Giáo dục đào tạo</t>
  </si>
  <si>
    <t>1.2</t>
  </si>
  <si>
    <t>Khoa học công nghệ</t>
  </si>
  <si>
    <t>2.1</t>
  </si>
  <si>
    <t>2.2</t>
  </si>
  <si>
    <t>Chi các chương trình mục tiêu, nhiệm vụ</t>
  </si>
  <si>
    <t>II.1</t>
  </si>
  <si>
    <t>Đầu tư các dự án từ nguồn vốn nước ngoài</t>
  </si>
  <si>
    <t>Dự án đầu tư công trình nước sạch tập trung</t>
  </si>
  <si>
    <t>II.2</t>
  </si>
  <si>
    <t>Đầu tư các dự án từ nguồn vốn trong nước</t>
  </si>
  <si>
    <t>Xö lý s¹t lë cÊp b¸ch b¶o vÖ ®ª h÷u §uèng, h÷u Th¸i B×nh</t>
  </si>
  <si>
    <t>N¹o vÐt kªnh tiªu HiÒn L­¬ng, huyÖn QuÕ Vâ</t>
  </si>
  <si>
    <t>C¶i t¹o, N©ng cÊp kªnh Nam TrÞnh x¸ (®o¹n K26+550-K29+</t>
  </si>
  <si>
    <t>N¹o vÐt s«ng §«ng C«i - §¹i Qu¶ng B×nh huyÖn ThuËn Thµnh, Gia B×nh, L­¬ng Tµi</t>
  </si>
  <si>
    <t>C¶i t¹o, n©ng cÊp kªnh t­íi Kim §«i 1 ®o¹n tõ K7+854-K8+814, kªnh nam TrÞnh X¸ ®o¹n tõ K26+60-K26+550 vµ kªnh liªn th«ng nèi kªnh Kim §«i 1 víi kªnh nam TrÞnh X¸</t>
  </si>
  <si>
    <t>§T XD Trung t©m nu«i d­ìng ng­êi cã c«ng va BTXHBN</t>
  </si>
  <si>
    <t>X©y dùng TL 276 ®o¹n ( Chê-thÞ trÊn Lim )</t>
  </si>
  <si>
    <t>CTNC ®­êng TL 278 (H¹p lÜnh-QL18 )</t>
  </si>
  <si>
    <t>N©ng cÊp TKL 285 (®o¹n Ngô - §¹i Lai - QL 18)</t>
  </si>
  <si>
    <t>§Çu t­ x©y dùng kho l­u tr÷ chuyªn dông tØnh B¾c Ninh</t>
  </si>
  <si>
    <t>§Çu t­ x©y dùng h¹ tÇng vïng nu«i trång thñy s¶n QV</t>
  </si>
  <si>
    <t xml:space="preserve">N©ng cÊp tuyÕn ®ª H÷u §uèng, tØnh BN </t>
  </si>
  <si>
    <t xml:space="preserve">Xö lý khÈn cÊp kÌ ®ª h÷u CÇu ®o¹n tõ K53+570-K54+860 thµnh phè B¾c Ninh, tØnh B¾c Ninh                                                                                                                  </t>
  </si>
  <si>
    <t>Tu bæ, t«n t¹o Di tÝch L¨ng vµ §Òn thê Kinh D­¬ng V­¬ng</t>
  </si>
  <si>
    <t>Chi từ nguồn hỗ trợ thực hiện các chế độ, chính sách theo quy định (Bổ sung có mục tiêu từ NSTW)</t>
  </si>
  <si>
    <t>Vốn ngoài nước (Trung tâm nước sạch và VSMTNT và Trung tâm kiểm soát bệnh tật tỉnh)</t>
  </si>
  <si>
    <t>Hỗ trợ các hội Văn học nghệ thuật</t>
  </si>
  <si>
    <t>Hỗ trợ các hội Nhà báo</t>
  </si>
  <si>
    <t>Vốn chuẩn bị động viên</t>
  </si>
  <si>
    <t>Bổ sung kinh phí thực hiện nhiệm vụ đảm bảo trật tự an toàn giao thông</t>
  </si>
  <si>
    <t>Chương trình mục tiêu y tế - dân số</t>
  </si>
  <si>
    <t>Chương trình mục tiêu đảm bảo trật tự an toàn giao thông, phòng cháy, chữa cháy, phòng chống tội phạm, ma túy</t>
  </si>
  <si>
    <t>Chương trình mục tiêu giáo dục nghề nghiệp - việc làm và an toàn lao động</t>
  </si>
  <si>
    <t>Chương trình mục tiêu phát triển hệ thống trợ giúp xã hội</t>
  </si>
  <si>
    <t>Chương trình mục tiêu phát triển văn hóa</t>
  </si>
  <si>
    <t>D</t>
  </si>
  <si>
    <t>CHI CHUYỂN NGUỒN SANG NĂM SAU</t>
  </si>
  <si>
    <t>(Quyết toán đã được Hội đồng nhân dân phê chuẩn)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</si>
</sst>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_-* #,##0_-;\-* #,##0_-;_-* &quot;-&quot;??_-;_-@_-"/>
  </numFmts>
  <fonts count="13" x14ac:knownFonts="1">
    <font>
      <sz val="11"/>
      <color theme="1"/>
      <name val="Calibri"/>
      <family val="2"/>
      <charset val="163"/>
      <scheme val="minor"/>
    </font>
    <font>
      <sz val="11"/>
      <color theme="1"/>
      <name val="Calibri"/>
      <family val="2"/>
      <charset val="163"/>
      <scheme val="minor"/>
    </font>
    <font>
      <b/>
      <sz val="11"/>
      <color theme="1"/>
      <name val="Calibri"/>
      <family val="2"/>
      <charset val="163"/>
      <scheme val="minor"/>
    </font>
    <font>
      <b/>
      <sz val="11"/>
      <color theme="1"/>
      <name val="Times New Roman"/>
      <family val="1"/>
    </font>
    <font>
      <b/>
      <sz val="12"/>
      <color indexed="8"/>
      <name val="Times New Roman"/>
      <family val="1"/>
    </font>
    <font>
      <i/>
      <sz val="12"/>
      <color indexed="8"/>
      <name val="Times New Roman"/>
      <family val="1"/>
    </font>
    <font>
      <i/>
      <sz val="11"/>
      <color theme="1"/>
      <name val="Calibri"/>
      <family val="2"/>
      <charset val="163"/>
      <scheme val="minor"/>
    </font>
    <font>
      <sz val="12"/>
      <color indexed="8"/>
      <name val="Times New Roman"/>
      <family val="1"/>
    </font>
    <font>
      <sz val="12"/>
      <name val=".VnTime"/>
      <family val="2"/>
    </font>
    <font>
      <sz val="10"/>
      <name val="Arial"/>
      <family val="2"/>
    </font>
    <font>
      <b/>
      <i/>
      <sz val="12"/>
      <color indexed="8"/>
      <name val="Times New Roman"/>
      <family val="1"/>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1" fillId="0" borderId="0"/>
    <xf numFmtId="0" fontId="9" fillId="0" borderId="0"/>
  </cellStyleXfs>
  <cellXfs count="51">
    <xf numFmtId="0" fontId="0" fillId="0" borderId="0" xfId="0"/>
    <xf numFmtId="0" fontId="3" fillId="0" borderId="0" xfId="0" applyFont="1"/>
    <xf numFmtId="0" fontId="1" fillId="0" borderId="0" xfId="3"/>
    <xf numFmtId="165" fontId="1" fillId="0" borderId="0" xfId="1" applyNumberFormat="1" applyFont="1"/>
    <xf numFmtId="9" fontId="1" fillId="0" borderId="0" xfId="2" applyFont="1"/>
    <xf numFmtId="9" fontId="5" fillId="0" borderId="0" xfId="2" applyFont="1" applyAlignment="1">
      <alignment horizontal="right" vertical="center"/>
    </xf>
    <xf numFmtId="165" fontId="4" fillId="0" borderId="1" xfId="1" applyNumberFormat="1" applyFont="1" applyBorder="1" applyAlignment="1">
      <alignment horizontal="center" vertical="center" wrapText="1"/>
    </xf>
    <xf numFmtId="9" fontId="4" fillId="0" borderId="1" xfId="2" applyFont="1" applyBorder="1" applyAlignment="1">
      <alignment horizontal="center" vertical="center" wrapText="1"/>
    </xf>
    <xf numFmtId="0" fontId="4" fillId="0" borderId="1" xfId="3" applyFont="1" applyBorder="1" applyAlignment="1">
      <alignment horizontal="center" vertical="center" wrapText="1"/>
    </xf>
    <xf numFmtId="0" fontId="4" fillId="0" borderId="1" xfId="3" applyFont="1" applyBorder="1" applyAlignment="1">
      <alignment vertical="center" wrapText="1"/>
    </xf>
    <xf numFmtId="165" fontId="4" fillId="0" borderId="1" xfId="3" applyNumberFormat="1" applyFont="1" applyBorder="1" applyAlignment="1">
      <alignment horizontal="center" vertical="center" wrapText="1"/>
    </xf>
    <xf numFmtId="0" fontId="2" fillId="0" borderId="0" xfId="3" applyFont="1"/>
    <xf numFmtId="0" fontId="7" fillId="0" borderId="1" xfId="3" applyFont="1" applyBorder="1" applyAlignment="1">
      <alignment horizontal="center" vertical="center" wrapText="1"/>
    </xf>
    <xf numFmtId="0" fontId="7" fillId="0" borderId="1" xfId="3" applyFont="1" applyBorder="1" applyAlignment="1">
      <alignment vertical="center" wrapText="1"/>
    </xf>
    <xf numFmtId="165" fontId="7" fillId="0" borderId="1" xfId="3" applyNumberFormat="1" applyFont="1" applyBorder="1" applyAlignment="1">
      <alignment horizontal="center" vertical="center" wrapText="1"/>
    </xf>
    <xf numFmtId="165" fontId="7" fillId="0" borderId="1" xfId="1" applyNumberFormat="1" applyFont="1" applyBorder="1" applyAlignment="1">
      <alignment horizontal="center" vertical="center" wrapText="1"/>
    </xf>
    <xf numFmtId="0" fontId="5" fillId="0" borderId="1" xfId="3" applyFont="1" applyBorder="1" applyAlignment="1">
      <alignment vertical="center" wrapText="1"/>
    </xf>
    <xf numFmtId="0" fontId="4" fillId="2" borderId="1" xfId="3" applyFont="1" applyFill="1" applyBorder="1" applyAlignment="1">
      <alignment horizontal="center" vertical="center" wrapText="1"/>
    </xf>
    <xf numFmtId="0" fontId="7" fillId="2" borderId="1" xfId="3" applyFont="1" applyFill="1" applyBorder="1" applyAlignment="1">
      <alignment vertical="center" wrapText="1"/>
    </xf>
    <xf numFmtId="165" fontId="4" fillId="2" borderId="1" xfId="3" applyNumberFormat="1" applyFont="1" applyFill="1" applyBorder="1" applyAlignment="1">
      <alignment horizontal="center" vertical="center" wrapText="1"/>
    </xf>
    <xf numFmtId="165" fontId="4" fillId="2" borderId="1" xfId="1" applyNumberFormat="1" applyFont="1" applyFill="1" applyBorder="1" applyAlignment="1">
      <alignment horizontal="center" vertical="center" wrapText="1"/>
    </xf>
    <xf numFmtId="165" fontId="7" fillId="2" borderId="1" xfId="1" applyNumberFormat="1" applyFont="1" applyFill="1" applyBorder="1" applyAlignment="1">
      <alignment horizontal="center" vertical="center" wrapText="1"/>
    </xf>
    <xf numFmtId="9" fontId="4" fillId="2" borderId="1" xfId="2" applyFont="1" applyFill="1" applyBorder="1" applyAlignment="1">
      <alignment horizontal="center" vertical="center" wrapText="1"/>
    </xf>
    <xf numFmtId="0" fontId="2" fillId="2" borderId="0" xfId="3" applyFont="1" applyFill="1"/>
    <xf numFmtId="0" fontId="7" fillId="2" borderId="1" xfId="3" applyFont="1" applyFill="1" applyBorder="1" applyAlignment="1">
      <alignment horizontal="center" vertical="center" wrapText="1"/>
    </xf>
    <xf numFmtId="0" fontId="4" fillId="2" borderId="1" xfId="3" applyFont="1" applyFill="1" applyBorder="1" applyAlignment="1">
      <alignment vertical="center" wrapText="1"/>
    </xf>
    <xf numFmtId="165" fontId="7" fillId="2" borderId="1" xfId="3" applyNumberFormat="1" applyFont="1" applyFill="1" applyBorder="1" applyAlignment="1">
      <alignment horizontal="center" vertical="center" wrapText="1"/>
    </xf>
    <xf numFmtId="9" fontId="7" fillId="2" borderId="1" xfId="2" applyFont="1" applyFill="1" applyBorder="1" applyAlignment="1">
      <alignment horizontal="center" vertical="center" wrapText="1"/>
    </xf>
    <xf numFmtId="0" fontId="1" fillId="2" borderId="0" xfId="3" applyFont="1" applyFill="1"/>
    <xf numFmtId="0" fontId="4" fillId="0" borderId="1" xfId="3" applyFont="1" applyFill="1" applyBorder="1" applyAlignment="1">
      <alignment horizontal="center" vertical="center" wrapText="1"/>
    </xf>
    <xf numFmtId="0" fontId="4" fillId="0" borderId="1" xfId="3" applyFont="1" applyFill="1" applyBorder="1" applyAlignment="1">
      <alignment vertical="center" wrapText="1"/>
    </xf>
    <xf numFmtId="165" fontId="4" fillId="0" borderId="1" xfId="3" applyNumberFormat="1" applyFont="1" applyFill="1" applyBorder="1" applyAlignment="1">
      <alignment horizontal="center" vertical="center" wrapText="1"/>
    </xf>
    <xf numFmtId="165" fontId="4" fillId="0" borderId="1" xfId="1" applyNumberFormat="1" applyFont="1" applyFill="1" applyBorder="1" applyAlignment="1">
      <alignment horizontal="center" vertical="center" wrapText="1"/>
    </xf>
    <xf numFmtId="9" fontId="4" fillId="0" borderId="1" xfId="2" applyFont="1" applyFill="1" applyBorder="1" applyAlignment="1">
      <alignment horizontal="center" vertical="center" wrapText="1"/>
    </xf>
    <xf numFmtId="0" fontId="2" fillId="0" borderId="0" xfId="3" applyFont="1" applyFill="1"/>
    <xf numFmtId="0" fontId="7" fillId="0" borderId="1" xfId="3" applyFont="1" applyFill="1" applyBorder="1" applyAlignment="1">
      <alignment horizontal="center" vertical="center" wrapText="1"/>
    </xf>
    <xf numFmtId="0" fontId="7" fillId="0" borderId="1" xfId="3" applyFont="1" applyFill="1" applyBorder="1" applyAlignment="1">
      <alignment vertical="center" wrapText="1"/>
    </xf>
    <xf numFmtId="165" fontId="7" fillId="0" borderId="1" xfId="3" applyNumberFormat="1" applyFont="1" applyFill="1" applyBorder="1" applyAlignment="1">
      <alignment horizontal="center" vertical="center" wrapText="1"/>
    </xf>
    <xf numFmtId="165" fontId="7" fillId="0" borderId="1" xfId="1" applyNumberFormat="1" applyFont="1" applyFill="1" applyBorder="1" applyAlignment="1">
      <alignment horizontal="center" vertical="center" wrapText="1"/>
    </xf>
    <xf numFmtId="9" fontId="7" fillId="0" borderId="1" xfId="2" applyFont="1" applyFill="1" applyBorder="1" applyAlignment="1">
      <alignment horizontal="center" vertical="center" wrapText="1"/>
    </xf>
    <xf numFmtId="0" fontId="1" fillId="0" borderId="0" xfId="3" applyFont="1" applyFill="1"/>
    <xf numFmtId="0" fontId="8" fillId="0" borderId="1" xfId="0" applyFont="1" applyFill="1" applyBorder="1" applyAlignment="1">
      <alignment vertical="center" wrapText="1"/>
    </xf>
    <xf numFmtId="49" fontId="8" fillId="0" borderId="1" xfId="4" applyNumberFormat="1" applyFont="1" applyFill="1" applyBorder="1" applyAlignment="1">
      <alignment vertical="center" wrapText="1"/>
    </xf>
    <xf numFmtId="0" fontId="1" fillId="0" borderId="0" xfId="3" applyFill="1"/>
    <xf numFmtId="0" fontId="10" fillId="0" borderId="2" xfId="3" applyFont="1" applyBorder="1" applyAlignment="1">
      <alignment horizontal="left" vertical="center" wrapText="1"/>
    </xf>
    <xf numFmtId="9" fontId="4" fillId="0" borderId="0" xfId="2" applyFont="1" applyAlignment="1">
      <alignment horizontal="center" vertical="center"/>
    </xf>
    <xf numFmtId="0" fontId="4" fillId="0" borderId="0" xfId="3" applyFont="1" applyAlignment="1">
      <alignment horizontal="center" vertical="center" wrapText="1"/>
    </xf>
    <xf numFmtId="0" fontId="5" fillId="0" borderId="0" xfId="3" applyFont="1" applyAlignment="1">
      <alignment horizontal="center" vertical="center" wrapText="1"/>
    </xf>
    <xf numFmtId="0" fontId="6" fillId="0" borderId="0" xfId="3" applyFont="1" applyAlignment="1">
      <alignment horizontal="center" vertical="center" wrapText="1"/>
    </xf>
    <xf numFmtId="0" fontId="4" fillId="0" borderId="1" xfId="3" applyFont="1" applyBorder="1" applyAlignment="1">
      <alignment horizontal="center" vertical="center" wrapText="1"/>
    </xf>
    <xf numFmtId="9" fontId="4" fillId="0" borderId="1" xfId="2" applyFont="1" applyBorder="1" applyAlignment="1">
      <alignment horizontal="center" vertical="center" wrapText="1"/>
    </xf>
  </cellXfs>
  <cellStyles count="5">
    <cellStyle name="Comma" xfId="1" builtinId="3"/>
    <cellStyle name="Ledger 17 x 11 in_BC Qtoan ĐIA PHUONG nam 2016" xfId="4"/>
    <cellStyle name="Normal" xfId="0" builtinId="0"/>
    <cellStyle name="Normal 16" xfId="3"/>
    <cellStyle name="Percent" xfId="2" builtinId="5"/>
  </cellStyles>
  <dxfs count="4">
    <dxf>
      <fill>
        <patternFill>
          <bgColor indexed="11"/>
        </patternFill>
      </fill>
    </dxf>
    <dxf>
      <fill>
        <patternFill>
          <bgColor indexed="11"/>
        </patternFill>
      </fill>
    </dxf>
    <dxf>
      <fill>
        <patternFill>
          <bgColor indexed="11"/>
        </patternFill>
      </fill>
    </dxf>
    <dxf>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Quyet%20toan/2018/quyet%20toan%20chi%20cong%20thuc10092019(chay%20lai%20tk%20de%20bao%20cao%20hoi%20do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0-2018"/>
      <sheetName val="DMMSCT"/>
      <sheetName val="ctrinh muc tieu nhiem vu"/>
      <sheetName val="Sheet1"/>
      <sheetName val="60-342"/>
      <sheetName val="61-342"/>
      <sheetName val="62-342"/>
      <sheetName val="66-342"/>
      <sheetName val="68-342"/>
      <sheetName val="70-342"/>
      <sheetName val="48-31"/>
      <sheetName val="49-31"/>
      <sheetName val="50-31"/>
      <sheetName val="51-31"/>
      <sheetName val="52-31"/>
      <sheetName val="53-31"/>
      <sheetName val="54-31"/>
      <sheetName val="55-31"/>
      <sheetName val="56-31"/>
      <sheetName val="57-31"/>
      <sheetName val="61-31"/>
      <sheetName val="7000"/>
      <sheetName val="chi chương trình mục tiêu"/>
    </sheetNames>
    <sheetDataSet>
      <sheetData sheetId="0" refreshError="1"/>
      <sheetData sheetId="1" refreshError="1"/>
      <sheetData sheetId="2" refreshError="1">
        <row r="1">
          <cell r="B1">
            <v>7</v>
          </cell>
        </row>
        <row r="2">
          <cell r="B2">
            <v>8123</v>
          </cell>
          <cell r="H2">
            <v>131</v>
          </cell>
          <cell r="N2">
            <v>5738172</v>
          </cell>
        </row>
        <row r="3">
          <cell r="B3">
            <v>8123</v>
          </cell>
          <cell r="H3">
            <v>131</v>
          </cell>
          <cell r="N3">
            <v>52170625</v>
          </cell>
        </row>
        <row r="4">
          <cell r="B4">
            <v>8123</v>
          </cell>
          <cell r="H4">
            <v>134</v>
          </cell>
          <cell r="N4">
            <v>160787598</v>
          </cell>
        </row>
        <row r="5">
          <cell r="B5">
            <v>8123</v>
          </cell>
          <cell r="H5">
            <v>131</v>
          </cell>
          <cell r="N5">
            <v>92980</v>
          </cell>
        </row>
        <row r="6">
          <cell r="B6">
            <v>8123</v>
          </cell>
          <cell r="H6">
            <v>131</v>
          </cell>
          <cell r="N6">
            <v>6135000</v>
          </cell>
        </row>
        <row r="7">
          <cell r="B7">
            <v>8123</v>
          </cell>
          <cell r="H7">
            <v>151</v>
          </cell>
          <cell r="N7">
            <v>52800</v>
          </cell>
        </row>
        <row r="8">
          <cell r="B8">
            <v>8123</v>
          </cell>
          <cell r="H8">
            <v>134</v>
          </cell>
          <cell r="N8">
            <v>59400000</v>
          </cell>
        </row>
        <row r="9">
          <cell r="B9">
            <v>8123</v>
          </cell>
          <cell r="H9">
            <v>151</v>
          </cell>
          <cell r="N9">
            <v>760000</v>
          </cell>
        </row>
        <row r="10">
          <cell r="B10">
            <v>8123</v>
          </cell>
          <cell r="H10">
            <v>151</v>
          </cell>
          <cell r="N10">
            <v>10000000</v>
          </cell>
        </row>
        <row r="11">
          <cell r="B11">
            <v>8123</v>
          </cell>
          <cell r="H11">
            <v>361</v>
          </cell>
          <cell r="N11">
            <v>57200000</v>
          </cell>
        </row>
        <row r="12">
          <cell r="B12">
            <v>8123</v>
          </cell>
          <cell r="H12">
            <v>91</v>
          </cell>
          <cell r="N12">
            <v>36000000</v>
          </cell>
        </row>
        <row r="13">
          <cell r="B13">
            <v>8123</v>
          </cell>
          <cell r="H13">
            <v>98</v>
          </cell>
          <cell r="N13">
            <v>72390000</v>
          </cell>
        </row>
        <row r="14">
          <cell r="B14">
            <v>8123</v>
          </cell>
          <cell r="H14">
            <v>132</v>
          </cell>
          <cell r="N14">
            <v>50000000</v>
          </cell>
        </row>
        <row r="15">
          <cell r="B15">
            <v>8123</v>
          </cell>
          <cell r="H15">
            <v>132</v>
          </cell>
          <cell r="N15">
            <v>25000000</v>
          </cell>
        </row>
        <row r="16">
          <cell r="B16">
            <v>8123</v>
          </cell>
          <cell r="H16">
            <v>131</v>
          </cell>
          <cell r="N16">
            <v>139700000</v>
          </cell>
        </row>
        <row r="17">
          <cell r="B17">
            <v>8123</v>
          </cell>
          <cell r="H17">
            <v>131</v>
          </cell>
          <cell r="N17">
            <v>69431800</v>
          </cell>
        </row>
        <row r="18">
          <cell r="B18">
            <v>8123</v>
          </cell>
          <cell r="H18">
            <v>131</v>
          </cell>
          <cell r="N18">
            <v>519068200</v>
          </cell>
        </row>
        <row r="19">
          <cell r="B19">
            <v>8123</v>
          </cell>
          <cell r="H19">
            <v>131</v>
          </cell>
          <cell r="N19">
            <v>2990000</v>
          </cell>
        </row>
        <row r="20">
          <cell r="B20">
            <v>8123</v>
          </cell>
          <cell r="H20">
            <v>134</v>
          </cell>
          <cell r="N20">
            <v>1524906902</v>
          </cell>
        </row>
        <row r="21">
          <cell r="B21">
            <v>8123</v>
          </cell>
          <cell r="H21">
            <v>151</v>
          </cell>
          <cell r="N21">
            <v>2000000</v>
          </cell>
        </row>
        <row r="22">
          <cell r="B22">
            <v>8123</v>
          </cell>
          <cell r="H22">
            <v>131</v>
          </cell>
          <cell r="N22">
            <v>15700000</v>
          </cell>
        </row>
        <row r="23">
          <cell r="B23">
            <v>8123</v>
          </cell>
          <cell r="H23">
            <v>131</v>
          </cell>
          <cell r="N23">
            <v>6680000</v>
          </cell>
        </row>
        <row r="24">
          <cell r="B24">
            <v>8123</v>
          </cell>
          <cell r="H24">
            <v>361</v>
          </cell>
          <cell r="N24">
            <v>2700000</v>
          </cell>
        </row>
        <row r="25">
          <cell r="B25">
            <v>8123</v>
          </cell>
          <cell r="H25">
            <v>361</v>
          </cell>
          <cell r="N25">
            <v>2400000</v>
          </cell>
        </row>
        <row r="26">
          <cell r="B26">
            <v>8123</v>
          </cell>
          <cell r="H26">
            <v>361</v>
          </cell>
          <cell r="N26">
            <v>3900000</v>
          </cell>
        </row>
        <row r="27">
          <cell r="B27">
            <v>8123</v>
          </cell>
          <cell r="H27">
            <v>361</v>
          </cell>
          <cell r="N27">
            <v>5358000</v>
          </cell>
        </row>
        <row r="28">
          <cell r="B28">
            <v>8123</v>
          </cell>
          <cell r="H28">
            <v>132</v>
          </cell>
          <cell r="N28">
            <v>3578600</v>
          </cell>
        </row>
        <row r="29">
          <cell r="B29">
            <v>8123</v>
          </cell>
          <cell r="H29">
            <v>98</v>
          </cell>
          <cell r="N29">
            <v>8000000</v>
          </cell>
        </row>
        <row r="30">
          <cell r="B30">
            <v>8123</v>
          </cell>
          <cell r="H30">
            <v>91</v>
          </cell>
          <cell r="N30">
            <v>3674000</v>
          </cell>
        </row>
        <row r="31">
          <cell r="B31">
            <v>8123</v>
          </cell>
          <cell r="H31">
            <v>98</v>
          </cell>
          <cell r="N31">
            <v>5236000</v>
          </cell>
        </row>
        <row r="32">
          <cell r="B32">
            <v>8123</v>
          </cell>
          <cell r="H32">
            <v>398</v>
          </cell>
          <cell r="N32">
            <v>34436000</v>
          </cell>
        </row>
        <row r="33">
          <cell r="B33">
            <v>8123</v>
          </cell>
          <cell r="H33">
            <v>151</v>
          </cell>
          <cell r="N33">
            <v>8604100</v>
          </cell>
        </row>
        <row r="34">
          <cell r="B34">
            <v>8123</v>
          </cell>
          <cell r="H34">
            <v>151</v>
          </cell>
          <cell r="N34">
            <v>9869000</v>
          </cell>
        </row>
        <row r="35">
          <cell r="B35">
            <v>8123</v>
          </cell>
          <cell r="H35">
            <v>151</v>
          </cell>
          <cell r="N35">
            <v>5700000</v>
          </cell>
        </row>
        <row r="36">
          <cell r="B36">
            <v>8123</v>
          </cell>
          <cell r="H36">
            <v>151</v>
          </cell>
          <cell r="N36">
            <v>3780000</v>
          </cell>
        </row>
        <row r="37">
          <cell r="B37">
            <v>8123</v>
          </cell>
          <cell r="H37">
            <v>151</v>
          </cell>
          <cell r="N37">
            <v>860000</v>
          </cell>
        </row>
        <row r="38">
          <cell r="B38">
            <v>8123</v>
          </cell>
          <cell r="H38">
            <v>151</v>
          </cell>
          <cell r="N38">
            <v>5520000</v>
          </cell>
        </row>
        <row r="39">
          <cell r="B39">
            <v>8123</v>
          </cell>
          <cell r="H39">
            <v>151</v>
          </cell>
          <cell r="N39">
            <v>890000</v>
          </cell>
        </row>
        <row r="40">
          <cell r="B40">
            <v>8123</v>
          </cell>
          <cell r="H40">
            <v>151</v>
          </cell>
          <cell r="N40">
            <v>9948000</v>
          </cell>
        </row>
        <row r="41">
          <cell r="B41">
            <v>8123</v>
          </cell>
          <cell r="H41">
            <v>361</v>
          </cell>
          <cell r="N41">
            <v>3000000</v>
          </cell>
        </row>
        <row r="42">
          <cell r="B42">
            <v>8123</v>
          </cell>
          <cell r="H42">
            <v>131</v>
          </cell>
          <cell r="N42">
            <v>6250000</v>
          </cell>
        </row>
        <row r="43">
          <cell r="B43">
            <v>8123</v>
          </cell>
          <cell r="H43">
            <v>134</v>
          </cell>
          <cell r="N43">
            <v>131401000</v>
          </cell>
        </row>
        <row r="44">
          <cell r="B44">
            <v>8123</v>
          </cell>
          <cell r="H44">
            <v>151</v>
          </cell>
          <cell r="N44">
            <v>3507200</v>
          </cell>
        </row>
        <row r="45">
          <cell r="B45">
            <v>8123</v>
          </cell>
          <cell r="H45">
            <v>361</v>
          </cell>
          <cell r="N45">
            <v>2000000</v>
          </cell>
        </row>
        <row r="46">
          <cell r="B46">
            <v>8123</v>
          </cell>
          <cell r="H46">
            <v>361</v>
          </cell>
          <cell r="N46">
            <v>2000000</v>
          </cell>
        </row>
        <row r="47">
          <cell r="B47">
            <v>8123</v>
          </cell>
          <cell r="H47">
            <v>361</v>
          </cell>
          <cell r="N47">
            <v>2000000</v>
          </cell>
        </row>
        <row r="48">
          <cell r="B48">
            <v>8123</v>
          </cell>
          <cell r="H48">
            <v>132</v>
          </cell>
          <cell r="N48">
            <v>4000000</v>
          </cell>
        </row>
        <row r="49">
          <cell r="B49">
            <v>8123</v>
          </cell>
          <cell r="H49">
            <v>98</v>
          </cell>
          <cell r="N49">
            <v>600000</v>
          </cell>
        </row>
        <row r="50">
          <cell r="B50">
            <v>8123</v>
          </cell>
          <cell r="H50">
            <v>91</v>
          </cell>
          <cell r="N50">
            <v>7800000</v>
          </cell>
        </row>
        <row r="51">
          <cell r="B51">
            <v>8123</v>
          </cell>
          <cell r="H51">
            <v>98</v>
          </cell>
          <cell r="N51">
            <v>14400000</v>
          </cell>
        </row>
        <row r="52">
          <cell r="B52">
            <v>8123</v>
          </cell>
          <cell r="H52">
            <v>398</v>
          </cell>
          <cell r="N52">
            <v>10600000</v>
          </cell>
        </row>
        <row r="53">
          <cell r="B53">
            <v>8123</v>
          </cell>
          <cell r="H53">
            <v>151</v>
          </cell>
          <cell r="N53">
            <v>53250000</v>
          </cell>
        </row>
        <row r="54">
          <cell r="B54">
            <v>8123</v>
          </cell>
          <cell r="H54">
            <v>151</v>
          </cell>
          <cell r="N54">
            <v>79820000</v>
          </cell>
        </row>
        <row r="55">
          <cell r="B55">
            <v>8123</v>
          </cell>
          <cell r="H55">
            <v>151</v>
          </cell>
          <cell r="N55">
            <v>29080000</v>
          </cell>
        </row>
        <row r="56">
          <cell r="B56">
            <v>8123</v>
          </cell>
          <cell r="H56">
            <v>151</v>
          </cell>
          <cell r="N56">
            <v>8100000</v>
          </cell>
        </row>
        <row r="57">
          <cell r="B57">
            <v>8123</v>
          </cell>
          <cell r="H57">
            <v>151</v>
          </cell>
          <cell r="N57">
            <v>15000000</v>
          </cell>
        </row>
        <row r="58">
          <cell r="B58">
            <v>8123</v>
          </cell>
          <cell r="H58">
            <v>151</v>
          </cell>
          <cell r="N58">
            <v>14400000</v>
          </cell>
        </row>
        <row r="59">
          <cell r="B59">
            <v>8123</v>
          </cell>
          <cell r="H59">
            <v>151</v>
          </cell>
          <cell r="N59">
            <v>24600000</v>
          </cell>
        </row>
        <row r="60">
          <cell r="B60">
            <v>8123</v>
          </cell>
          <cell r="H60">
            <v>151</v>
          </cell>
          <cell r="N60">
            <v>41200000</v>
          </cell>
        </row>
        <row r="61">
          <cell r="B61">
            <v>8123</v>
          </cell>
          <cell r="H61">
            <v>151</v>
          </cell>
          <cell r="N61">
            <v>97500000</v>
          </cell>
        </row>
        <row r="62">
          <cell r="B62">
            <v>8123</v>
          </cell>
          <cell r="H62">
            <v>151</v>
          </cell>
          <cell r="N62">
            <v>6600000</v>
          </cell>
        </row>
        <row r="63">
          <cell r="B63">
            <v>8123</v>
          </cell>
          <cell r="H63">
            <v>151</v>
          </cell>
          <cell r="N63">
            <v>14400000</v>
          </cell>
        </row>
        <row r="64">
          <cell r="B64">
            <v>8123</v>
          </cell>
          <cell r="H64">
            <v>151</v>
          </cell>
          <cell r="N64">
            <v>72600000</v>
          </cell>
        </row>
        <row r="65">
          <cell r="B65">
            <v>8123</v>
          </cell>
          <cell r="H65">
            <v>361</v>
          </cell>
          <cell r="N65">
            <v>800000</v>
          </cell>
        </row>
        <row r="66">
          <cell r="B66">
            <v>8123</v>
          </cell>
          <cell r="H66">
            <v>131</v>
          </cell>
          <cell r="N66">
            <v>3600000</v>
          </cell>
        </row>
        <row r="67">
          <cell r="B67">
            <v>8123</v>
          </cell>
          <cell r="H67">
            <v>134</v>
          </cell>
          <cell r="N67">
            <v>20300000</v>
          </cell>
        </row>
        <row r="68">
          <cell r="B68">
            <v>8123</v>
          </cell>
          <cell r="H68">
            <v>151</v>
          </cell>
          <cell r="N68">
            <v>10800000</v>
          </cell>
        </row>
        <row r="69">
          <cell r="B69">
            <v>8123</v>
          </cell>
          <cell r="H69">
            <v>151</v>
          </cell>
          <cell r="N69">
            <v>78600000</v>
          </cell>
        </row>
        <row r="70">
          <cell r="B70">
            <v>8123</v>
          </cell>
          <cell r="H70">
            <v>151</v>
          </cell>
          <cell r="N70">
            <v>14000000</v>
          </cell>
        </row>
        <row r="71">
          <cell r="B71">
            <v>8123</v>
          </cell>
          <cell r="H71">
            <v>151</v>
          </cell>
          <cell r="N71">
            <v>28000000</v>
          </cell>
        </row>
        <row r="72">
          <cell r="B72">
            <v>8123</v>
          </cell>
          <cell r="H72">
            <v>151</v>
          </cell>
          <cell r="N72">
            <v>75600000</v>
          </cell>
        </row>
        <row r="73">
          <cell r="B73">
            <v>8123</v>
          </cell>
          <cell r="H73">
            <v>151</v>
          </cell>
          <cell r="N73">
            <v>24300000</v>
          </cell>
        </row>
        <row r="74">
          <cell r="B74">
            <v>8123</v>
          </cell>
          <cell r="H74">
            <v>151</v>
          </cell>
          <cell r="N74">
            <v>21550000</v>
          </cell>
        </row>
        <row r="75">
          <cell r="B75">
            <v>8123</v>
          </cell>
          <cell r="H75">
            <v>151</v>
          </cell>
          <cell r="N75">
            <v>41450000</v>
          </cell>
        </row>
        <row r="76">
          <cell r="B76">
            <v>8123</v>
          </cell>
          <cell r="H76">
            <v>151</v>
          </cell>
          <cell r="N76">
            <v>124050000</v>
          </cell>
        </row>
        <row r="77">
          <cell r="B77">
            <v>8123</v>
          </cell>
          <cell r="H77">
            <v>151</v>
          </cell>
          <cell r="N77">
            <v>11400000</v>
          </cell>
        </row>
        <row r="78">
          <cell r="B78">
            <v>8123</v>
          </cell>
          <cell r="H78">
            <v>151</v>
          </cell>
          <cell r="N78">
            <v>3250000</v>
          </cell>
        </row>
        <row r="79">
          <cell r="B79">
            <v>8123</v>
          </cell>
          <cell r="H79">
            <v>151</v>
          </cell>
          <cell r="N79">
            <v>6250000</v>
          </cell>
        </row>
        <row r="80">
          <cell r="B80">
            <v>8123</v>
          </cell>
          <cell r="H80">
            <v>398</v>
          </cell>
          <cell r="N80">
            <v>1750000</v>
          </cell>
        </row>
        <row r="81">
          <cell r="B81">
            <v>8123</v>
          </cell>
          <cell r="H81">
            <v>361</v>
          </cell>
          <cell r="N81">
            <v>3500000</v>
          </cell>
        </row>
        <row r="82">
          <cell r="B82">
            <v>8123</v>
          </cell>
          <cell r="H82">
            <v>361</v>
          </cell>
          <cell r="N82">
            <v>6600000</v>
          </cell>
        </row>
        <row r="83">
          <cell r="B83">
            <v>8123</v>
          </cell>
          <cell r="H83">
            <v>361</v>
          </cell>
          <cell r="N83">
            <v>6900000</v>
          </cell>
        </row>
        <row r="84">
          <cell r="B84">
            <v>8123</v>
          </cell>
          <cell r="H84">
            <v>91</v>
          </cell>
          <cell r="N84">
            <v>36000000</v>
          </cell>
        </row>
        <row r="85">
          <cell r="B85">
            <v>8123</v>
          </cell>
          <cell r="H85">
            <v>98</v>
          </cell>
          <cell r="N85">
            <v>12000000</v>
          </cell>
        </row>
        <row r="86">
          <cell r="B86">
            <v>8123</v>
          </cell>
          <cell r="H86">
            <v>132</v>
          </cell>
          <cell r="N86">
            <v>16000000</v>
          </cell>
        </row>
        <row r="87">
          <cell r="B87">
            <v>8123</v>
          </cell>
          <cell r="H87">
            <v>91</v>
          </cell>
          <cell r="N87">
            <v>12000000</v>
          </cell>
        </row>
        <row r="88">
          <cell r="B88">
            <v>8123</v>
          </cell>
          <cell r="H88">
            <v>398</v>
          </cell>
          <cell r="N88">
            <v>5923000</v>
          </cell>
        </row>
        <row r="89">
          <cell r="B89">
            <v>8123</v>
          </cell>
          <cell r="H89">
            <v>151</v>
          </cell>
          <cell r="N89">
            <v>15000000</v>
          </cell>
        </row>
        <row r="90">
          <cell r="B90">
            <v>8123</v>
          </cell>
          <cell r="H90">
            <v>151</v>
          </cell>
          <cell r="N90">
            <v>12500000</v>
          </cell>
        </row>
        <row r="91">
          <cell r="B91">
            <v>8123</v>
          </cell>
          <cell r="H91">
            <v>134</v>
          </cell>
          <cell r="N91">
            <v>62800000</v>
          </cell>
        </row>
        <row r="92">
          <cell r="B92">
            <v>8123</v>
          </cell>
          <cell r="H92">
            <v>361</v>
          </cell>
          <cell r="N92">
            <v>3000000</v>
          </cell>
        </row>
        <row r="93">
          <cell r="B93">
            <v>8123</v>
          </cell>
          <cell r="H93">
            <v>361</v>
          </cell>
          <cell r="N93">
            <v>1000000</v>
          </cell>
        </row>
        <row r="94">
          <cell r="B94">
            <v>8123</v>
          </cell>
          <cell r="H94">
            <v>361</v>
          </cell>
          <cell r="N94">
            <v>3620000</v>
          </cell>
        </row>
        <row r="95">
          <cell r="B95">
            <v>8123</v>
          </cell>
          <cell r="H95">
            <v>398</v>
          </cell>
          <cell r="N95">
            <v>19200000</v>
          </cell>
        </row>
        <row r="96">
          <cell r="B96">
            <v>8123</v>
          </cell>
          <cell r="H96">
            <v>151</v>
          </cell>
          <cell r="N96">
            <v>600000</v>
          </cell>
        </row>
        <row r="97">
          <cell r="B97">
            <v>8123</v>
          </cell>
          <cell r="H97">
            <v>151</v>
          </cell>
          <cell r="N97">
            <v>85000000</v>
          </cell>
        </row>
        <row r="98">
          <cell r="B98">
            <v>8123</v>
          </cell>
          <cell r="H98">
            <v>134</v>
          </cell>
          <cell r="N98">
            <v>8160000</v>
          </cell>
        </row>
        <row r="99">
          <cell r="B99">
            <v>8123</v>
          </cell>
          <cell r="H99">
            <v>361</v>
          </cell>
          <cell r="N99">
            <v>30000000</v>
          </cell>
        </row>
        <row r="100">
          <cell r="B100">
            <v>8123</v>
          </cell>
          <cell r="H100">
            <v>361</v>
          </cell>
          <cell r="N100">
            <v>29400000</v>
          </cell>
        </row>
        <row r="101">
          <cell r="B101">
            <v>8123</v>
          </cell>
          <cell r="H101">
            <v>361</v>
          </cell>
          <cell r="N101">
            <v>23800000</v>
          </cell>
        </row>
        <row r="102">
          <cell r="B102">
            <v>8123</v>
          </cell>
          <cell r="H102">
            <v>91</v>
          </cell>
          <cell r="N102">
            <v>25050000</v>
          </cell>
        </row>
        <row r="103">
          <cell r="B103">
            <v>8123</v>
          </cell>
          <cell r="H103">
            <v>98</v>
          </cell>
          <cell r="N103">
            <v>35700000</v>
          </cell>
        </row>
        <row r="104">
          <cell r="B104">
            <v>8123</v>
          </cell>
          <cell r="H104">
            <v>398</v>
          </cell>
          <cell r="N104">
            <v>98950000</v>
          </cell>
        </row>
        <row r="105">
          <cell r="B105">
            <v>8123</v>
          </cell>
          <cell r="H105">
            <v>151</v>
          </cell>
          <cell r="N105">
            <v>52900000</v>
          </cell>
        </row>
        <row r="106">
          <cell r="B106">
            <v>8123</v>
          </cell>
          <cell r="H106">
            <v>151</v>
          </cell>
          <cell r="N106">
            <v>59900000</v>
          </cell>
        </row>
        <row r="107">
          <cell r="B107">
            <v>8123</v>
          </cell>
          <cell r="H107">
            <v>151</v>
          </cell>
          <cell r="N107">
            <v>47500000</v>
          </cell>
        </row>
        <row r="108">
          <cell r="B108">
            <v>8123</v>
          </cell>
          <cell r="H108">
            <v>151</v>
          </cell>
          <cell r="N108">
            <v>31500000</v>
          </cell>
        </row>
        <row r="109">
          <cell r="B109">
            <v>8123</v>
          </cell>
          <cell r="H109">
            <v>151</v>
          </cell>
          <cell r="N109">
            <v>37000000</v>
          </cell>
        </row>
        <row r="110">
          <cell r="B110">
            <v>8123</v>
          </cell>
          <cell r="H110">
            <v>151</v>
          </cell>
          <cell r="N110">
            <v>8200000</v>
          </cell>
        </row>
        <row r="111">
          <cell r="B111">
            <v>8123</v>
          </cell>
          <cell r="H111">
            <v>151</v>
          </cell>
          <cell r="N111">
            <v>40800000</v>
          </cell>
        </row>
        <row r="112">
          <cell r="B112">
            <v>8123</v>
          </cell>
          <cell r="H112">
            <v>361</v>
          </cell>
          <cell r="N112">
            <v>12100000</v>
          </cell>
        </row>
        <row r="113">
          <cell r="B113">
            <v>8123</v>
          </cell>
          <cell r="H113">
            <v>134</v>
          </cell>
          <cell r="N113">
            <v>411300000</v>
          </cell>
        </row>
        <row r="114">
          <cell r="B114">
            <v>8123</v>
          </cell>
          <cell r="H114">
            <v>151</v>
          </cell>
          <cell r="N114">
            <v>25600000</v>
          </cell>
        </row>
        <row r="115">
          <cell r="B115">
            <v>8123</v>
          </cell>
          <cell r="H115">
            <v>361</v>
          </cell>
          <cell r="N115">
            <v>3600000</v>
          </cell>
        </row>
        <row r="116">
          <cell r="B116">
            <v>8123</v>
          </cell>
          <cell r="H116">
            <v>361</v>
          </cell>
          <cell r="N116">
            <v>8000000</v>
          </cell>
        </row>
        <row r="117">
          <cell r="B117">
            <v>8123</v>
          </cell>
          <cell r="H117">
            <v>361</v>
          </cell>
          <cell r="N117">
            <v>7800000</v>
          </cell>
        </row>
        <row r="118">
          <cell r="B118">
            <v>8123</v>
          </cell>
          <cell r="H118">
            <v>361</v>
          </cell>
          <cell r="N118">
            <v>15222000</v>
          </cell>
        </row>
        <row r="119">
          <cell r="B119">
            <v>8123</v>
          </cell>
          <cell r="H119">
            <v>132</v>
          </cell>
          <cell r="N119">
            <v>9181400</v>
          </cell>
        </row>
        <row r="120">
          <cell r="B120">
            <v>8123</v>
          </cell>
          <cell r="H120">
            <v>98</v>
          </cell>
          <cell r="N120">
            <v>11400000</v>
          </cell>
        </row>
        <row r="121">
          <cell r="B121">
            <v>8123</v>
          </cell>
          <cell r="H121">
            <v>91</v>
          </cell>
          <cell r="N121">
            <v>31476000</v>
          </cell>
        </row>
        <row r="122">
          <cell r="B122">
            <v>8123</v>
          </cell>
          <cell r="H122">
            <v>98</v>
          </cell>
          <cell r="N122">
            <v>39664000</v>
          </cell>
        </row>
        <row r="123">
          <cell r="B123">
            <v>8123</v>
          </cell>
          <cell r="H123">
            <v>398</v>
          </cell>
          <cell r="N123">
            <v>99141000</v>
          </cell>
        </row>
        <row r="124">
          <cell r="B124">
            <v>8123</v>
          </cell>
          <cell r="H124">
            <v>151</v>
          </cell>
          <cell r="N124">
            <v>121060900</v>
          </cell>
        </row>
        <row r="125">
          <cell r="B125">
            <v>8123</v>
          </cell>
          <cell r="H125">
            <v>151</v>
          </cell>
          <cell r="N125">
            <v>191180000</v>
          </cell>
        </row>
        <row r="126">
          <cell r="B126">
            <v>8123</v>
          </cell>
          <cell r="H126">
            <v>151</v>
          </cell>
          <cell r="N126">
            <v>98151000</v>
          </cell>
        </row>
        <row r="127">
          <cell r="B127">
            <v>8123</v>
          </cell>
          <cell r="H127">
            <v>151</v>
          </cell>
          <cell r="N127">
            <v>35552000</v>
          </cell>
        </row>
        <row r="128">
          <cell r="B128">
            <v>8123</v>
          </cell>
          <cell r="H128">
            <v>151</v>
          </cell>
          <cell r="N128">
            <v>45300000</v>
          </cell>
        </row>
        <row r="129">
          <cell r="B129">
            <v>8123</v>
          </cell>
          <cell r="H129">
            <v>151</v>
          </cell>
          <cell r="N129">
            <v>53320000</v>
          </cell>
        </row>
        <row r="130">
          <cell r="B130">
            <v>8123</v>
          </cell>
          <cell r="H130">
            <v>151</v>
          </cell>
          <cell r="N130">
            <v>90400000</v>
          </cell>
        </row>
        <row r="131">
          <cell r="B131">
            <v>8123</v>
          </cell>
          <cell r="H131">
            <v>151</v>
          </cell>
          <cell r="N131">
            <v>45202000</v>
          </cell>
        </row>
        <row r="132">
          <cell r="B132">
            <v>8123</v>
          </cell>
          <cell r="H132">
            <v>151</v>
          </cell>
          <cell r="N132">
            <v>237810000</v>
          </cell>
        </row>
        <row r="133">
          <cell r="B133">
            <v>8123</v>
          </cell>
          <cell r="H133">
            <v>151</v>
          </cell>
          <cell r="N133">
            <v>23920000</v>
          </cell>
        </row>
        <row r="134">
          <cell r="B134">
            <v>8123</v>
          </cell>
          <cell r="H134">
            <v>151</v>
          </cell>
          <cell r="N134">
            <v>54600000</v>
          </cell>
        </row>
        <row r="135">
          <cell r="B135">
            <v>8123</v>
          </cell>
          <cell r="H135">
            <v>151</v>
          </cell>
          <cell r="N135">
            <v>247412000</v>
          </cell>
        </row>
        <row r="136">
          <cell r="B136">
            <v>8123</v>
          </cell>
          <cell r="H136">
            <v>361</v>
          </cell>
          <cell r="N136">
            <v>4100000</v>
          </cell>
        </row>
        <row r="137">
          <cell r="B137">
            <v>8123</v>
          </cell>
          <cell r="H137">
            <v>131</v>
          </cell>
          <cell r="N137">
            <v>119680000</v>
          </cell>
        </row>
        <row r="138">
          <cell r="B138">
            <v>8123</v>
          </cell>
          <cell r="H138">
            <v>134</v>
          </cell>
          <cell r="N138">
            <v>179440000</v>
          </cell>
        </row>
        <row r="139">
          <cell r="B139">
            <v>8123</v>
          </cell>
          <cell r="H139">
            <v>151</v>
          </cell>
          <cell r="N139">
            <v>57200000</v>
          </cell>
        </row>
        <row r="140">
          <cell r="B140">
            <v>8123</v>
          </cell>
          <cell r="H140">
            <v>151</v>
          </cell>
          <cell r="N140">
            <v>236648000</v>
          </cell>
        </row>
        <row r="141">
          <cell r="B141">
            <v>8123</v>
          </cell>
          <cell r="H141">
            <v>151</v>
          </cell>
          <cell r="N141">
            <v>35000000</v>
          </cell>
        </row>
        <row r="142">
          <cell r="B142">
            <v>8123</v>
          </cell>
          <cell r="H142">
            <v>151</v>
          </cell>
          <cell r="N142">
            <v>70000000</v>
          </cell>
        </row>
        <row r="143">
          <cell r="B143">
            <v>8123</v>
          </cell>
          <cell r="H143">
            <v>151</v>
          </cell>
          <cell r="N143">
            <v>273900000</v>
          </cell>
        </row>
        <row r="144">
          <cell r="B144">
            <v>8123</v>
          </cell>
          <cell r="H144">
            <v>151</v>
          </cell>
          <cell r="N144">
            <v>86540000</v>
          </cell>
        </row>
        <row r="145">
          <cell r="B145">
            <v>8123</v>
          </cell>
          <cell r="H145">
            <v>151</v>
          </cell>
          <cell r="N145">
            <v>234450000</v>
          </cell>
        </row>
        <row r="146">
          <cell r="B146">
            <v>8123</v>
          </cell>
          <cell r="H146">
            <v>151</v>
          </cell>
          <cell r="N146">
            <v>129940000</v>
          </cell>
        </row>
        <row r="147">
          <cell r="B147">
            <v>8123</v>
          </cell>
          <cell r="H147">
            <v>151</v>
          </cell>
          <cell r="N147">
            <v>264950000</v>
          </cell>
        </row>
        <row r="148">
          <cell r="B148">
            <v>8123</v>
          </cell>
          <cell r="H148">
            <v>151</v>
          </cell>
          <cell r="N148">
            <v>35585000</v>
          </cell>
        </row>
        <row r="149">
          <cell r="B149">
            <v>8123</v>
          </cell>
          <cell r="H149">
            <v>151</v>
          </cell>
          <cell r="N149">
            <v>5488000</v>
          </cell>
        </row>
        <row r="150">
          <cell r="B150">
            <v>8123</v>
          </cell>
          <cell r="H150">
            <v>151</v>
          </cell>
          <cell r="N150">
            <v>10020000</v>
          </cell>
        </row>
        <row r="151">
          <cell r="B151">
            <v>8123</v>
          </cell>
          <cell r="H151">
            <v>131</v>
          </cell>
          <cell r="N151">
            <v>25720000</v>
          </cell>
        </row>
        <row r="152">
          <cell r="B152">
            <v>8123</v>
          </cell>
          <cell r="H152">
            <v>131</v>
          </cell>
          <cell r="N152">
            <v>33943000</v>
          </cell>
        </row>
        <row r="153">
          <cell r="B153">
            <v>8123</v>
          </cell>
          <cell r="H153">
            <v>134</v>
          </cell>
          <cell r="N153">
            <v>74409000</v>
          </cell>
        </row>
        <row r="154">
          <cell r="B154">
            <v>8123</v>
          </cell>
          <cell r="H154">
            <v>151</v>
          </cell>
          <cell r="N154">
            <v>12750000</v>
          </cell>
        </row>
        <row r="155">
          <cell r="B155">
            <v>8123</v>
          </cell>
          <cell r="H155">
            <v>131</v>
          </cell>
          <cell r="N155">
            <v>11100000</v>
          </cell>
        </row>
        <row r="156">
          <cell r="B156">
            <v>8123</v>
          </cell>
          <cell r="H156">
            <v>131</v>
          </cell>
          <cell r="N156">
            <v>30050000</v>
          </cell>
        </row>
        <row r="157">
          <cell r="B157">
            <v>8123</v>
          </cell>
          <cell r="H157">
            <v>134</v>
          </cell>
          <cell r="N157">
            <v>42900000</v>
          </cell>
        </row>
        <row r="158">
          <cell r="B158">
            <v>8123</v>
          </cell>
          <cell r="H158">
            <v>151</v>
          </cell>
          <cell r="N158">
            <v>18700000</v>
          </cell>
        </row>
        <row r="159">
          <cell r="B159">
            <v>8123</v>
          </cell>
          <cell r="H159">
            <v>131</v>
          </cell>
          <cell r="N159">
            <v>12850000</v>
          </cell>
        </row>
        <row r="160">
          <cell r="B160">
            <v>8123</v>
          </cell>
          <cell r="H160">
            <v>131</v>
          </cell>
          <cell r="N160">
            <v>57356000</v>
          </cell>
        </row>
        <row r="161">
          <cell r="B161">
            <v>8123</v>
          </cell>
          <cell r="H161">
            <v>134</v>
          </cell>
          <cell r="N161">
            <v>48800000</v>
          </cell>
        </row>
        <row r="162">
          <cell r="B162">
            <v>8123</v>
          </cell>
          <cell r="H162">
            <v>134</v>
          </cell>
          <cell r="N162">
            <v>9450000</v>
          </cell>
        </row>
        <row r="163">
          <cell r="B163">
            <v>8123</v>
          </cell>
          <cell r="H163">
            <v>91</v>
          </cell>
          <cell r="N163">
            <v>36000000</v>
          </cell>
        </row>
        <row r="164">
          <cell r="B164">
            <v>8123</v>
          </cell>
          <cell r="H164">
            <v>151</v>
          </cell>
          <cell r="N164">
            <v>13550000</v>
          </cell>
        </row>
        <row r="165">
          <cell r="B165">
            <v>8123</v>
          </cell>
          <cell r="H165">
            <v>131</v>
          </cell>
          <cell r="N165">
            <v>6881000</v>
          </cell>
        </row>
        <row r="166">
          <cell r="B166">
            <v>8123</v>
          </cell>
          <cell r="H166">
            <v>134</v>
          </cell>
          <cell r="N166">
            <v>124300000</v>
          </cell>
        </row>
        <row r="167">
          <cell r="B167">
            <v>8123</v>
          </cell>
          <cell r="H167">
            <v>91</v>
          </cell>
          <cell r="N167">
            <v>22000000</v>
          </cell>
        </row>
        <row r="168">
          <cell r="B168">
            <v>8123</v>
          </cell>
          <cell r="H168">
            <v>98</v>
          </cell>
          <cell r="N168">
            <v>15610000</v>
          </cell>
        </row>
        <row r="169">
          <cell r="B169">
            <v>8123</v>
          </cell>
          <cell r="H169">
            <v>131</v>
          </cell>
          <cell r="N169">
            <v>65669591</v>
          </cell>
        </row>
        <row r="170">
          <cell r="B170">
            <v>8123</v>
          </cell>
          <cell r="H170">
            <v>98</v>
          </cell>
          <cell r="N170">
            <v>40000000</v>
          </cell>
        </row>
        <row r="171">
          <cell r="B171">
            <v>8123</v>
          </cell>
          <cell r="H171">
            <v>134</v>
          </cell>
          <cell r="N171">
            <v>55250000</v>
          </cell>
        </row>
        <row r="172">
          <cell r="B172">
            <v>8123</v>
          </cell>
          <cell r="H172">
            <v>161</v>
          </cell>
          <cell r="N172">
            <v>1500000000</v>
          </cell>
        </row>
        <row r="173">
          <cell r="B173">
            <v>8123</v>
          </cell>
          <cell r="H173">
            <v>91</v>
          </cell>
          <cell r="N173">
            <v>2745900000</v>
          </cell>
        </row>
        <row r="174">
          <cell r="B174">
            <v>8123</v>
          </cell>
          <cell r="H174">
            <v>98</v>
          </cell>
          <cell r="N174">
            <v>3000000000</v>
          </cell>
        </row>
        <row r="175">
          <cell r="B175">
            <v>8123</v>
          </cell>
          <cell r="H175">
            <v>134</v>
          </cell>
          <cell r="N175">
            <v>99000000</v>
          </cell>
        </row>
        <row r="176">
          <cell r="B176">
            <v>8123</v>
          </cell>
          <cell r="H176">
            <v>91</v>
          </cell>
          <cell r="N176">
            <v>254100000</v>
          </cell>
        </row>
        <row r="177">
          <cell r="B177">
            <v>8123</v>
          </cell>
          <cell r="H177">
            <v>151</v>
          </cell>
          <cell r="N177">
            <v>59240000</v>
          </cell>
        </row>
        <row r="178">
          <cell r="B178">
            <v>8123</v>
          </cell>
          <cell r="H178">
            <v>134</v>
          </cell>
          <cell r="N178">
            <v>41200000</v>
          </cell>
        </row>
        <row r="179">
          <cell r="B179">
            <v>8123</v>
          </cell>
          <cell r="H179">
            <v>132</v>
          </cell>
          <cell r="N179">
            <v>322080044</v>
          </cell>
        </row>
        <row r="180">
          <cell r="B180">
            <v>8123</v>
          </cell>
          <cell r="H180">
            <v>132</v>
          </cell>
          <cell r="N180">
            <v>539634203</v>
          </cell>
        </row>
        <row r="181">
          <cell r="B181">
            <v>8123</v>
          </cell>
          <cell r="H181">
            <v>132</v>
          </cell>
          <cell r="N181">
            <v>81000000</v>
          </cell>
        </row>
        <row r="182">
          <cell r="B182">
            <v>8123</v>
          </cell>
          <cell r="H182">
            <v>132</v>
          </cell>
          <cell r="N182">
            <v>3564247</v>
          </cell>
        </row>
        <row r="183">
          <cell r="B183">
            <v>8123</v>
          </cell>
          <cell r="H183">
            <v>151</v>
          </cell>
          <cell r="N183">
            <v>14000000</v>
          </cell>
        </row>
        <row r="184">
          <cell r="B184">
            <v>8123</v>
          </cell>
          <cell r="H184">
            <v>151</v>
          </cell>
          <cell r="N184">
            <v>2000000</v>
          </cell>
        </row>
        <row r="185">
          <cell r="B185">
            <v>8123</v>
          </cell>
          <cell r="H185">
            <v>131</v>
          </cell>
          <cell r="N185">
            <v>225200000</v>
          </cell>
        </row>
        <row r="186">
          <cell r="B186">
            <v>8123</v>
          </cell>
          <cell r="H186">
            <v>131</v>
          </cell>
          <cell r="N186">
            <v>1194499146</v>
          </cell>
        </row>
        <row r="187">
          <cell r="B187">
            <v>8123</v>
          </cell>
          <cell r="H187">
            <v>131</v>
          </cell>
          <cell r="N187">
            <v>1002263756</v>
          </cell>
        </row>
        <row r="188">
          <cell r="B188">
            <v>8123</v>
          </cell>
          <cell r="H188">
            <v>134</v>
          </cell>
          <cell r="N188">
            <v>105760000</v>
          </cell>
        </row>
        <row r="189">
          <cell r="B189">
            <v>8123</v>
          </cell>
          <cell r="H189">
            <v>151</v>
          </cell>
          <cell r="N189">
            <v>2000000</v>
          </cell>
        </row>
        <row r="190">
          <cell r="B190">
            <v>8123</v>
          </cell>
          <cell r="H190">
            <v>201</v>
          </cell>
          <cell r="N190">
            <v>70000000</v>
          </cell>
        </row>
        <row r="191">
          <cell r="B191">
            <v>8123</v>
          </cell>
          <cell r="H191">
            <v>91</v>
          </cell>
          <cell r="N191">
            <v>420000000</v>
          </cell>
        </row>
        <row r="192">
          <cell r="B192">
            <v>8123</v>
          </cell>
          <cell r="H192">
            <v>98</v>
          </cell>
          <cell r="N192">
            <v>188000000</v>
          </cell>
        </row>
        <row r="193">
          <cell r="B193">
            <v>8123</v>
          </cell>
          <cell r="H193">
            <v>131</v>
          </cell>
          <cell r="N193">
            <v>304407430</v>
          </cell>
        </row>
        <row r="194">
          <cell r="B194">
            <v>8123</v>
          </cell>
          <cell r="H194">
            <v>131</v>
          </cell>
          <cell r="N194">
            <v>1152492570</v>
          </cell>
        </row>
        <row r="195">
          <cell r="B195">
            <v>8123</v>
          </cell>
          <cell r="H195">
            <v>131</v>
          </cell>
          <cell r="N195">
            <v>17010000</v>
          </cell>
        </row>
        <row r="196">
          <cell r="B196">
            <v>8123</v>
          </cell>
          <cell r="H196">
            <v>134</v>
          </cell>
          <cell r="N196">
            <v>296400000</v>
          </cell>
        </row>
        <row r="197">
          <cell r="B197">
            <v>8123</v>
          </cell>
          <cell r="H197">
            <v>41</v>
          </cell>
          <cell r="N197">
            <v>3980000000</v>
          </cell>
        </row>
        <row r="198">
          <cell r="B198">
            <v>8123</v>
          </cell>
          <cell r="H198">
            <v>91</v>
          </cell>
          <cell r="N198">
            <v>70000000</v>
          </cell>
        </row>
        <row r="199">
          <cell r="B199">
            <v>8123</v>
          </cell>
          <cell r="H199">
            <v>98</v>
          </cell>
          <cell r="N199">
            <v>20000000</v>
          </cell>
        </row>
        <row r="200">
          <cell r="B200">
            <v>8123</v>
          </cell>
          <cell r="H200">
            <v>132</v>
          </cell>
          <cell r="N200">
            <v>26750000</v>
          </cell>
        </row>
        <row r="201">
          <cell r="B201">
            <v>8123</v>
          </cell>
          <cell r="H201">
            <v>132</v>
          </cell>
          <cell r="N201">
            <v>123340000</v>
          </cell>
        </row>
        <row r="202">
          <cell r="B202">
            <v>8123</v>
          </cell>
          <cell r="H202">
            <v>91</v>
          </cell>
          <cell r="N202">
            <v>181123169</v>
          </cell>
        </row>
        <row r="203">
          <cell r="B203">
            <v>8123</v>
          </cell>
          <cell r="H203">
            <v>98</v>
          </cell>
          <cell r="N203">
            <v>224736720</v>
          </cell>
        </row>
        <row r="204">
          <cell r="B204">
            <v>8123</v>
          </cell>
          <cell r="H204">
            <v>151</v>
          </cell>
          <cell r="N204">
            <v>8040000</v>
          </cell>
        </row>
        <row r="205">
          <cell r="B205">
            <v>8123</v>
          </cell>
          <cell r="H205">
            <v>131</v>
          </cell>
          <cell r="N205">
            <v>224130472</v>
          </cell>
        </row>
        <row r="206">
          <cell r="B206">
            <v>8123</v>
          </cell>
          <cell r="H206">
            <v>131</v>
          </cell>
          <cell r="N206">
            <v>93181528</v>
          </cell>
        </row>
        <row r="207">
          <cell r="B207">
            <v>8123</v>
          </cell>
          <cell r="H207">
            <v>134</v>
          </cell>
          <cell r="N207">
            <v>662665500</v>
          </cell>
        </row>
        <row r="208">
          <cell r="B208">
            <v>8123</v>
          </cell>
          <cell r="H208">
            <v>151</v>
          </cell>
          <cell r="N208">
            <v>426300000</v>
          </cell>
        </row>
        <row r="209">
          <cell r="B209">
            <v>8123</v>
          </cell>
          <cell r="H209">
            <v>151</v>
          </cell>
          <cell r="N209">
            <v>8000000</v>
          </cell>
        </row>
        <row r="210">
          <cell r="B210">
            <v>8123</v>
          </cell>
          <cell r="H210">
            <v>341</v>
          </cell>
          <cell r="N210">
            <v>30000000</v>
          </cell>
        </row>
        <row r="211">
          <cell r="B211">
            <v>8123</v>
          </cell>
          <cell r="H211">
            <v>151</v>
          </cell>
          <cell r="N211">
            <v>8000000</v>
          </cell>
        </row>
        <row r="212">
          <cell r="B212">
            <v>8126</v>
          </cell>
          <cell r="H212">
            <v>171</v>
          </cell>
          <cell r="N212">
            <v>70000000</v>
          </cell>
        </row>
        <row r="213">
          <cell r="B213">
            <v>8126</v>
          </cell>
          <cell r="H213">
            <v>341</v>
          </cell>
          <cell r="N213">
            <v>100000000</v>
          </cell>
        </row>
        <row r="214">
          <cell r="B214">
            <v>8126</v>
          </cell>
          <cell r="H214">
            <v>341</v>
          </cell>
          <cell r="N214">
            <v>100000000</v>
          </cell>
        </row>
        <row r="215">
          <cell r="B215">
            <v>8126</v>
          </cell>
          <cell r="H215">
            <v>341</v>
          </cell>
          <cell r="N215">
            <v>20000000</v>
          </cell>
        </row>
        <row r="216">
          <cell r="B216">
            <v>8211</v>
          </cell>
          <cell r="H216">
            <v>292</v>
          </cell>
          <cell r="N216">
            <v>85930000</v>
          </cell>
        </row>
        <row r="217">
          <cell r="B217">
            <v>8211</v>
          </cell>
          <cell r="H217">
            <v>292</v>
          </cell>
          <cell r="N217">
            <v>235214000</v>
          </cell>
        </row>
        <row r="218">
          <cell r="B218">
            <v>8211</v>
          </cell>
          <cell r="H218">
            <v>341</v>
          </cell>
          <cell r="N218">
            <v>172510000</v>
          </cell>
        </row>
        <row r="219">
          <cell r="B219">
            <v>8211</v>
          </cell>
          <cell r="H219">
            <v>72</v>
          </cell>
          <cell r="N219">
            <v>22826000</v>
          </cell>
        </row>
        <row r="220">
          <cell r="B220">
            <v>8211</v>
          </cell>
          <cell r="H220">
            <v>341</v>
          </cell>
          <cell r="N220">
            <v>93554000</v>
          </cell>
        </row>
        <row r="221">
          <cell r="B221">
            <v>8211</v>
          </cell>
          <cell r="H221">
            <v>292</v>
          </cell>
          <cell r="N221">
            <v>21193000</v>
          </cell>
        </row>
        <row r="222">
          <cell r="B222">
            <v>8211</v>
          </cell>
          <cell r="H222">
            <v>292</v>
          </cell>
          <cell r="N222">
            <v>39835000</v>
          </cell>
        </row>
        <row r="223">
          <cell r="B223">
            <v>8211</v>
          </cell>
          <cell r="H223">
            <v>72</v>
          </cell>
          <cell r="N223">
            <v>171990000</v>
          </cell>
        </row>
        <row r="224">
          <cell r="B224">
            <v>8211</v>
          </cell>
          <cell r="H224">
            <v>341</v>
          </cell>
          <cell r="N224">
            <v>88538000</v>
          </cell>
        </row>
        <row r="225">
          <cell r="B225">
            <v>8211</v>
          </cell>
          <cell r="H225">
            <v>292</v>
          </cell>
          <cell r="N225">
            <v>104429000</v>
          </cell>
        </row>
        <row r="226">
          <cell r="B226">
            <v>8211</v>
          </cell>
          <cell r="H226">
            <v>71</v>
          </cell>
          <cell r="N226">
            <v>50000000</v>
          </cell>
        </row>
        <row r="227">
          <cell r="B227">
            <v>8211</v>
          </cell>
          <cell r="H227">
            <v>161</v>
          </cell>
          <cell r="N227">
            <v>90624000</v>
          </cell>
        </row>
        <row r="228">
          <cell r="B228">
            <v>8211</v>
          </cell>
          <cell r="H228">
            <v>292</v>
          </cell>
          <cell r="N228">
            <v>52172000</v>
          </cell>
        </row>
        <row r="229">
          <cell r="B229">
            <v>8211</v>
          </cell>
          <cell r="H229">
            <v>292</v>
          </cell>
          <cell r="N229">
            <v>72324200</v>
          </cell>
        </row>
        <row r="230">
          <cell r="B230">
            <v>8211</v>
          </cell>
          <cell r="H230">
            <v>341</v>
          </cell>
          <cell r="N230">
            <v>95848000</v>
          </cell>
        </row>
        <row r="231">
          <cell r="B231">
            <v>8211</v>
          </cell>
          <cell r="H231">
            <v>73</v>
          </cell>
          <cell r="N231">
            <v>28169000</v>
          </cell>
        </row>
        <row r="232">
          <cell r="B232">
            <v>8211</v>
          </cell>
          <cell r="H232">
            <v>292</v>
          </cell>
          <cell r="N232">
            <v>24887000</v>
          </cell>
        </row>
        <row r="233">
          <cell r="B233">
            <v>8211</v>
          </cell>
          <cell r="H233">
            <v>292</v>
          </cell>
          <cell r="N233">
            <v>20000000</v>
          </cell>
        </row>
        <row r="234">
          <cell r="B234">
            <v>8211</v>
          </cell>
          <cell r="H234">
            <v>71</v>
          </cell>
          <cell r="N234">
            <v>100000000</v>
          </cell>
        </row>
        <row r="235">
          <cell r="B235">
            <v>8211</v>
          </cell>
          <cell r="H235">
            <v>73</v>
          </cell>
          <cell r="N235">
            <v>70000000</v>
          </cell>
        </row>
        <row r="236">
          <cell r="B236">
            <v>8211</v>
          </cell>
          <cell r="H236">
            <v>72</v>
          </cell>
          <cell r="N236">
            <v>50000000</v>
          </cell>
        </row>
        <row r="237">
          <cell r="B237">
            <v>8211</v>
          </cell>
          <cell r="H237">
            <v>292</v>
          </cell>
          <cell r="N237">
            <v>50000000</v>
          </cell>
        </row>
        <row r="238">
          <cell r="B238">
            <v>8211</v>
          </cell>
          <cell r="H238">
            <v>292</v>
          </cell>
          <cell r="N238">
            <v>25000000</v>
          </cell>
        </row>
        <row r="239">
          <cell r="B239">
            <v>8211</v>
          </cell>
          <cell r="H239">
            <v>73</v>
          </cell>
          <cell r="N239">
            <v>10898000</v>
          </cell>
        </row>
        <row r="240">
          <cell r="B240">
            <v>8211</v>
          </cell>
          <cell r="H240">
            <v>292</v>
          </cell>
          <cell r="N240">
            <v>50000000</v>
          </cell>
        </row>
        <row r="241">
          <cell r="B241">
            <v>8211</v>
          </cell>
          <cell r="H241">
            <v>72</v>
          </cell>
          <cell r="N241">
            <v>50000000</v>
          </cell>
        </row>
        <row r="242">
          <cell r="B242">
            <v>8211</v>
          </cell>
          <cell r="H242">
            <v>341</v>
          </cell>
          <cell r="N242">
            <v>200000000</v>
          </cell>
        </row>
        <row r="243">
          <cell r="B243">
            <v>8211</v>
          </cell>
          <cell r="H243">
            <v>341</v>
          </cell>
          <cell r="N243">
            <v>80758720</v>
          </cell>
        </row>
        <row r="244">
          <cell r="B244">
            <v>8211</v>
          </cell>
          <cell r="H244">
            <v>292</v>
          </cell>
          <cell r="N244">
            <v>100000000</v>
          </cell>
        </row>
        <row r="245">
          <cell r="B245">
            <v>8211</v>
          </cell>
          <cell r="H245">
            <v>161</v>
          </cell>
          <cell r="N245">
            <v>50000000</v>
          </cell>
        </row>
        <row r="246">
          <cell r="B246">
            <v>8211</v>
          </cell>
          <cell r="H246">
            <v>292</v>
          </cell>
          <cell r="N246">
            <v>144058000</v>
          </cell>
        </row>
        <row r="247">
          <cell r="B247">
            <v>8211</v>
          </cell>
          <cell r="H247">
            <v>292</v>
          </cell>
          <cell r="N247">
            <v>131711000</v>
          </cell>
        </row>
        <row r="248">
          <cell r="B248">
            <v>8211</v>
          </cell>
          <cell r="H248">
            <v>341</v>
          </cell>
          <cell r="N248">
            <v>59687000</v>
          </cell>
        </row>
        <row r="249">
          <cell r="B249">
            <v>8211</v>
          </cell>
          <cell r="H249">
            <v>72</v>
          </cell>
          <cell r="N249">
            <v>102352000</v>
          </cell>
        </row>
        <row r="250">
          <cell r="B250">
            <v>8211</v>
          </cell>
          <cell r="H250">
            <v>341</v>
          </cell>
          <cell r="N250">
            <v>87856000</v>
          </cell>
        </row>
        <row r="251">
          <cell r="B251">
            <v>8211</v>
          </cell>
          <cell r="H251">
            <v>292</v>
          </cell>
          <cell r="N251">
            <v>23002000</v>
          </cell>
        </row>
        <row r="252">
          <cell r="B252">
            <v>8211</v>
          </cell>
          <cell r="H252">
            <v>292</v>
          </cell>
          <cell r="N252">
            <v>59479000</v>
          </cell>
        </row>
        <row r="253">
          <cell r="B253">
            <v>8211</v>
          </cell>
          <cell r="H253">
            <v>72</v>
          </cell>
          <cell r="N253">
            <v>63596000</v>
          </cell>
        </row>
        <row r="254">
          <cell r="B254">
            <v>8211</v>
          </cell>
          <cell r="H254">
            <v>341</v>
          </cell>
          <cell r="N254">
            <v>73324000</v>
          </cell>
        </row>
        <row r="255">
          <cell r="B255">
            <v>8211</v>
          </cell>
          <cell r="H255">
            <v>292</v>
          </cell>
          <cell r="N255">
            <v>73103000</v>
          </cell>
        </row>
        <row r="256">
          <cell r="B256">
            <v>8211</v>
          </cell>
          <cell r="H256">
            <v>72</v>
          </cell>
          <cell r="N256">
            <v>37166000</v>
          </cell>
        </row>
        <row r="257">
          <cell r="B257">
            <v>8211</v>
          </cell>
          <cell r="H257">
            <v>341</v>
          </cell>
          <cell r="N257">
            <v>138167000</v>
          </cell>
        </row>
        <row r="258">
          <cell r="B258">
            <v>8211</v>
          </cell>
          <cell r="H258">
            <v>71</v>
          </cell>
          <cell r="N258">
            <v>50000000</v>
          </cell>
        </row>
        <row r="259">
          <cell r="B259">
            <v>8211</v>
          </cell>
          <cell r="H259">
            <v>341</v>
          </cell>
          <cell r="N259">
            <v>50000000</v>
          </cell>
        </row>
        <row r="260">
          <cell r="B260">
            <v>8211</v>
          </cell>
          <cell r="H260">
            <v>71</v>
          </cell>
          <cell r="N260">
            <v>50000000</v>
          </cell>
        </row>
        <row r="261">
          <cell r="B261">
            <v>8211</v>
          </cell>
          <cell r="H261">
            <v>341</v>
          </cell>
          <cell r="N261">
            <v>61200000</v>
          </cell>
        </row>
        <row r="262">
          <cell r="B262">
            <v>8211</v>
          </cell>
          <cell r="H262">
            <v>72</v>
          </cell>
          <cell r="N262">
            <v>366706000</v>
          </cell>
        </row>
        <row r="263">
          <cell r="B263">
            <v>8211</v>
          </cell>
          <cell r="H263">
            <v>161</v>
          </cell>
          <cell r="N263">
            <v>56584000</v>
          </cell>
        </row>
        <row r="264">
          <cell r="B264">
            <v>8211</v>
          </cell>
          <cell r="H264">
            <v>292</v>
          </cell>
          <cell r="N264">
            <v>68703000</v>
          </cell>
        </row>
        <row r="265">
          <cell r="B265">
            <v>8211</v>
          </cell>
          <cell r="H265">
            <v>292</v>
          </cell>
          <cell r="N265">
            <v>80814800</v>
          </cell>
        </row>
        <row r="266">
          <cell r="B266">
            <v>8211</v>
          </cell>
          <cell r="H266">
            <v>341</v>
          </cell>
          <cell r="N266">
            <v>100000000</v>
          </cell>
        </row>
        <row r="267">
          <cell r="B267">
            <v>8211</v>
          </cell>
          <cell r="H267">
            <v>73</v>
          </cell>
          <cell r="N267">
            <v>21831000</v>
          </cell>
        </row>
        <row r="268">
          <cell r="B268">
            <v>8211</v>
          </cell>
          <cell r="H268">
            <v>72</v>
          </cell>
          <cell r="N268">
            <v>50000000</v>
          </cell>
        </row>
        <row r="269">
          <cell r="B269">
            <v>8211</v>
          </cell>
          <cell r="H269">
            <v>73</v>
          </cell>
          <cell r="N269">
            <v>50000000</v>
          </cell>
        </row>
        <row r="270">
          <cell r="B270">
            <v>8211</v>
          </cell>
          <cell r="H270">
            <v>292</v>
          </cell>
          <cell r="N270">
            <v>75113000</v>
          </cell>
        </row>
        <row r="271">
          <cell r="B271">
            <v>8211</v>
          </cell>
          <cell r="H271">
            <v>71</v>
          </cell>
          <cell r="N271">
            <v>100000000</v>
          </cell>
        </row>
        <row r="272">
          <cell r="B272">
            <v>8211</v>
          </cell>
          <cell r="H272">
            <v>161</v>
          </cell>
          <cell r="N272">
            <v>78000000</v>
          </cell>
        </row>
        <row r="273">
          <cell r="B273">
            <v>8211</v>
          </cell>
          <cell r="H273">
            <v>292</v>
          </cell>
          <cell r="N273">
            <v>50000000</v>
          </cell>
        </row>
        <row r="274">
          <cell r="B274">
            <v>8211</v>
          </cell>
          <cell r="H274">
            <v>283</v>
          </cell>
          <cell r="N274">
            <v>48000000</v>
          </cell>
        </row>
        <row r="275">
          <cell r="B275">
            <v>8211</v>
          </cell>
          <cell r="H275">
            <v>292</v>
          </cell>
          <cell r="N275">
            <v>30000000</v>
          </cell>
        </row>
        <row r="276">
          <cell r="B276">
            <v>8211</v>
          </cell>
          <cell r="H276">
            <v>292</v>
          </cell>
          <cell r="N276">
            <v>24895000</v>
          </cell>
        </row>
        <row r="277">
          <cell r="B277">
            <v>8211</v>
          </cell>
          <cell r="H277">
            <v>73</v>
          </cell>
          <cell r="N277">
            <v>130000000</v>
          </cell>
        </row>
        <row r="278">
          <cell r="B278">
            <v>8211</v>
          </cell>
          <cell r="H278">
            <v>341</v>
          </cell>
          <cell r="N278">
            <v>50000000</v>
          </cell>
        </row>
        <row r="279">
          <cell r="B279">
            <v>8211</v>
          </cell>
          <cell r="H279">
            <v>71</v>
          </cell>
          <cell r="N279">
            <v>100000000</v>
          </cell>
        </row>
        <row r="280">
          <cell r="B280">
            <v>8211</v>
          </cell>
          <cell r="H280">
            <v>292</v>
          </cell>
          <cell r="N280">
            <v>50000000</v>
          </cell>
        </row>
        <row r="281">
          <cell r="B281">
            <v>8211</v>
          </cell>
          <cell r="H281">
            <v>292</v>
          </cell>
          <cell r="N281">
            <v>25000000</v>
          </cell>
        </row>
        <row r="282">
          <cell r="B282">
            <v>8211</v>
          </cell>
          <cell r="H282">
            <v>73</v>
          </cell>
          <cell r="N282">
            <v>89428000</v>
          </cell>
        </row>
        <row r="283">
          <cell r="B283">
            <v>8211</v>
          </cell>
          <cell r="H283">
            <v>341</v>
          </cell>
          <cell r="N283">
            <v>94127000</v>
          </cell>
        </row>
        <row r="284">
          <cell r="B284">
            <v>8211</v>
          </cell>
          <cell r="H284">
            <v>292</v>
          </cell>
          <cell r="N284">
            <v>50000000</v>
          </cell>
        </row>
        <row r="285">
          <cell r="B285">
            <v>8211</v>
          </cell>
          <cell r="H285">
            <v>72</v>
          </cell>
          <cell r="N285">
            <v>50000000</v>
          </cell>
        </row>
        <row r="286">
          <cell r="B286">
            <v>8211</v>
          </cell>
          <cell r="H286">
            <v>71</v>
          </cell>
          <cell r="N286">
            <v>100000000</v>
          </cell>
        </row>
        <row r="287">
          <cell r="B287">
            <v>8211</v>
          </cell>
          <cell r="H287">
            <v>341</v>
          </cell>
          <cell r="N287">
            <v>120446000</v>
          </cell>
        </row>
        <row r="288">
          <cell r="B288">
            <v>8211</v>
          </cell>
          <cell r="H288">
            <v>161</v>
          </cell>
          <cell r="N288">
            <v>50000000</v>
          </cell>
        </row>
        <row r="289">
          <cell r="B289">
            <v>8211</v>
          </cell>
          <cell r="H289">
            <v>341</v>
          </cell>
          <cell r="N289">
            <v>299241280</v>
          </cell>
        </row>
        <row r="290">
          <cell r="B290">
            <v>8211</v>
          </cell>
          <cell r="H290">
            <v>292</v>
          </cell>
          <cell r="N290">
            <v>100000000</v>
          </cell>
        </row>
        <row r="291">
          <cell r="B291">
            <v>8211</v>
          </cell>
          <cell r="H291">
            <v>341</v>
          </cell>
          <cell r="N291">
            <v>100000000</v>
          </cell>
        </row>
        <row r="292">
          <cell r="B292">
            <v>8211</v>
          </cell>
          <cell r="H292">
            <v>341</v>
          </cell>
          <cell r="N292">
            <v>120000000</v>
          </cell>
        </row>
        <row r="293">
          <cell r="B293">
            <v>8211</v>
          </cell>
          <cell r="H293">
            <v>73</v>
          </cell>
          <cell r="N293">
            <v>50000000</v>
          </cell>
        </row>
        <row r="294">
          <cell r="B294">
            <v>8211</v>
          </cell>
          <cell r="H294">
            <v>341</v>
          </cell>
          <cell r="N294">
            <v>8540000</v>
          </cell>
        </row>
        <row r="295">
          <cell r="B295">
            <v>8211</v>
          </cell>
          <cell r="H295">
            <v>72</v>
          </cell>
          <cell r="N295">
            <v>13433000</v>
          </cell>
        </row>
        <row r="296">
          <cell r="B296">
            <v>8211</v>
          </cell>
          <cell r="H296">
            <v>71</v>
          </cell>
          <cell r="N296">
            <v>28278000</v>
          </cell>
        </row>
        <row r="297">
          <cell r="B297">
            <v>8211</v>
          </cell>
          <cell r="H297">
            <v>72</v>
          </cell>
          <cell r="N297">
            <v>18893000</v>
          </cell>
        </row>
        <row r="298">
          <cell r="B298">
            <v>8211</v>
          </cell>
          <cell r="H298">
            <v>292</v>
          </cell>
          <cell r="N298">
            <v>6847000</v>
          </cell>
        </row>
        <row r="299">
          <cell r="B299">
            <v>8211</v>
          </cell>
          <cell r="H299">
            <v>283</v>
          </cell>
          <cell r="N299">
            <v>2000000</v>
          </cell>
        </row>
        <row r="300">
          <cell r="B300">
            <v>8211</v>
          </cell>
          <cell r="H300">
            <v>292</v>
          </cell>
          <cell r="N300">
            <v>4341000</v>
          </cell>
        </row>
        <row r="301">
          <cell r="B301">
            <v>8211</v>
          </cell>
          <cell r="H301">
            <v>161</v>
          </cell>
          <cell r="N301">
            <v>8157000</v>
          </cell>
        </row>
        <row r="302">
          <cell r="B302">
            <v>8211</v>
          </cell>
          <cell r="H302">
            <v>71</v>
          </cell>
          <cell r="N302">
            <v>45535000</v>
          </cell>
        </row>
        <row r="303">
          <cell r="B303">
            <v>8211</v>
          </cell>
          <cell r="H303">
            <v>73</v>
          </cell>
          <cell r="N303">
            <v>14674000</v>
          </cell>
        </row>
        <row r="304">
          <cell r="B304">
            <v>8211</v>
          </cell>
          <cell r="H304">
            <v>341</v>
          </cell>
          <cell r="N304">
            <v>17711000</v>
          </cell>
        </row>
        <row r="305">
          <cell r="B305">
            <v>8211</v>
          </cell>
          <cell r="H305">
            <v>73</v>
          </cell>
          <cell r="N305">
            <v>25817000</v>
          </cell>
        </row>
        <row r="306">
          <cell r="B306">
            <v>8211</v>
          </cell>
          <cell r="H306">
            <v>341</v>
          </cell>
          <cell r="N306">
            <v>9046000</v>
          </cell>
        </row>
        <row r="307">
          <cell r="B307">
            <v>8211</v>
          </cell>
          <cell r="H307">
            <v>292</v>
          </cell>
          <cell r="N307">
            <v>22107000</v>
          </cell>
        </row>
        <row r="308">
          <cell r="B308">
            <v>8211</v>
          </cell>
          <cell r="H308">
            <v>292</v>
          </cell>
          <cell r="N308">
            <v>13300000</v>
          </cell>
        </row>
        <row r="309">
          <cell r="B309">
            <v>8211</v>
          </cell>
          <cell r="H309">
            <v>292</v>
          </cell>
          <cell r="N309">
            <v>22300000</v>
          </cell>
        </row>
        <row r="310">
          <cell r="B310">
            <v>8211</v>
          </cell>
          <cell r="H310">
            <v>341</v>
          </cell>
          <cell r="N310">
            <v>4527000</v>
          </cell>
        </row>
        <row r="311">
          <cell r="B311">
            <v>8211</v>
          </cell>
          <cell r="H311">
            <v>71</v>
          </cell>
          <cell r="N311">
            <v>12609000</v>
          </cell>
        </row>
        <row r="312">
          <cell r="B312">
            <v>8211</v>
          </cell>
          <cell r="H312">
            <v>292</v>
          </cell>
          <cell r="N312">
            <v>31842000</v>
          </cell>
        </row>
        <row r="313">
          <cell r="B313">
            <v>8211</v>
          </cell>
          <cell r="H313">
            <v>71</v>
          </cell>
          <cell r="N313">
            <v>100000000</v>
          </cell>
        </row>
        <row r="314">
          <cell r="B314">
            <v>8211</v>
          </cell>
          <cell r="H314">
            <v>72</v>
          </cell>
          <cell r="N314">
            <v>70000000</v>
          </cell>
        </row>
        <row r="315">
          <cell r="B315">
            <v>8211</v>
          </cell>
          <cell r="H315">
            <v>71</v>
          </cell>
          <cell r="N315">
            <v>42414000</v>
          </cell>
        </row>
        <row r="316">
          <cell r="B316">
            <v>8211</v>
          </cell>
          <cell r="H316">
            <v>341</v>
          </cell>
          <cell r="N316">
            <v>70508000</v>
          </cell>
        </row>
        <row r="317">
          <cell r="B317">
            <v>8211</v>
          </cell>
          <cell r="H317">
            <v>341</v>
          </cell>
          <cell r="N317">
            <v>66000000</v>
          </cell>
        </row>
        <row r="318">
          <cell r="B318">
            <v>8211</v>
          </cell>
          <cell r="H318">
            <v>341</v>
          </cell>
          <cell r="N318">
            <v>19090000</v>
          </cell>
        </row>
        <row r="319">
          <cell r="B319">
            <v>8211</v>
          </cell>
          <cell r="H319">
            <v>341</v>
          </cell>
          <cell r="N319">
            <v>827690600</v>
          </cell>
        </row>
        <row r="320">
          <cell r="B320">
            <v>8211</v>
          </cell>
          <cell r="H320">
            <v>341</v>
          </cell>
          <cell r="N320">
            <v>741630000</v>
          </cell>
        </row>
        <row r="321">
          <cell r="B321">
            <v>8211</v>
          </cell>
          <cell r="H321">
            <v>71</v>
          </cell>
          <cell r="N321">
            <v>693488300</v>
          </cell>
        </row>
        <row r="322">
          <cell r="B322">
            <v>8211</v>
          </cell>
          <cell r="H322">
            <v>341</v>
          </cell>
          <cell r="N322">
            <v>16553800</v>
          </cell>
        </row>
        <row r="323">
          <cell r="B323">
            <v>8211</v>
          </cell>
          <cell r="H323">
            <v>72</v>
          </cell>
          <cell r="N323">
            <v>4400000000</v>
          </cell>
        </row>
        <row r="324">
          <cell r="B324">
            <v>8211</v>
          </cell>
          <cell r="H324">
            <v>292</v>
          </cell>
          <cell r="N324">
            <v>3000000000</v>
          </cell>
        </row>
        <row r="325">
          <cell r="B325">
            <v>8211</v>
          </cell>
          <cell r="H325">
            <v>292</v>
          </cell>
          <cell r="N325">
            <v>300000000</v>
          </cell>
        </row>
        <row r="326">
          <cell r="B326">
            <v>8211</v>
          </cell>
          <cell r="H326">
            <v>71</v>
          </cell>
          <cell r="N326">
            <v>3947444000</v>
          </cell>
        </row>
        <row r="327">
          <cell r="B327">
            <v>8211</v>
          </cell>
          <cell r="H327">
            <v>292</v>
          </cell>
          <cell r="N327">
            <v>202326000</v>
          </cell>
        </row>
        <row r="328">
          <cell r="B328">
            <v>8211</v>
          </cell>
          <cell r="H328">
            <v>292</v>
          </cell>
          <cell r="N328">
            <v>810980000</v>
          </cell>
        </row>
        <row r="329">
          <cell r="B329">
            <v>8211</v>
          </cell>
          <cell r="H329">
            <v>341</v>
          </cell>
          <cell r="N329">
            <v>1072000000</v>
          </cell>
        </row>
        <row r="330">
          <cell r="B330">
            <v>8211</v>
          </cell>
          <cell r="H330">
            <v>341</v>
          </cell>
          <cell r="N330">
            <v>1526979000</v>
          </cell>
        </row>
        <row r="331">
          <cell r="B331">
            <v>8211</v>
          </cell>
          <cell r="H331">
            <v>341</v>
          </cell>
          <cell r="N331">
            <v>1053806000</v>
          </cell>
        </row>
        <row r="332">
          <cell r="B332">
            <v>8211</v>
          </cell>
          <cell r="H332">
            <v>292</v>
          </cell>
          <cell r="N332">
            <v>863000000</v>
          </cell>
        </row>
        <row r="333">
          <cell r="B333">
            <v>8211</v>
          </cell>
          <cell r="H333">
            <v>71</v>
          </cell>
          <cell r="N333">
            <v>1500000000</v>
          </cell>
        </row>
        <row r="334">
          <cell r="B334">
            <v>8211</v>
          </cell>
          <cell r="H334">
            <v>292</v>
          </cell>
          <cell r="N334">
            <v>890000000</v>
          </cell>
        </row>
        <row r="335">
          <cell r="B335">
            <v>8211</v>
          </cell>
          <cell r="H335">
            <v>292</v>
          </cell>
          <cell r="N335">
            <v>503030000</v>
          </cell>
        </row>
        <row r="336">
          <cell r="B336">
            <v>8211</v>
          </cell>
          <cell r="H336">
            <v>72</v>
          </cell>
          <cell r="N336">
            <v>866504000</v>
          </cell>
        </row>
        <row r="337">
          <cell r="B337">
            <v>8211</v>
          </cell>
          <cell r="H337">
            <v>292</v>
          </cell>
          <cell r="N337">
            <v>888514000</v>
          </cell>
        </row>
        <row r="338">
          <cell r="B338">
            <v>8211</v>
          </cell>
          <cell r="H338">
            <v>72</v>
          </cell>
          <cell r="N338">
            <v>1400000000</v>
          </cell>
        </row>
        <row r="339">
          <cell r="B339">
            <v>8211</v>
          </cell>
          <cell r="H339">
            <v>341</v>
          </cell>
          <cell r="N339">
            <v>1798765000</v>
          </cell>
        </row>
        <row r="340">
          <cell r="B340">
            <v>8211</v>
          </cell>
          <cell r="H340">
            <v>161</v>
          </cell>
          <cell r="N340">
            <v>200000000</v>
          </cell>
        </row>
        <row r="341">
          <cell r="B341">
            <v>8211</v>
          </cell>
          <cell r="H341">
            <v>71</v>
          </cell>
          <cell r="N341">
            <v>3029197000</v>
          </cell>
        </row>
        <row r="342">
          <cell r="B342">
            <v>8211</v>
          </cell>
          <cell r="H342">
            <v>71</v>
          </cell>
          <cell r="N342">
            <v>6120408000</v>
          </cell>
        </row>
        <row r="343">
          <cell r="B343">
            <v>8211</v>
          </cell>
          <cell r="H343">
            <v>292</v>
          </cell>
          <cell r="N343">
            <v>3431000000</v>
          </cell>
        </row>
        <row r="344">
          <cell r="B344">
            <v>8211</v>
          </cell>
          <cell r="H344">
            <v>341</v>
          </cell>
          <cell r="N344">
            <v>850000000</v>
          </cell>
        </row>
        <row r="345">
          <cell r="B345">
            <v>8211</v>
          </cell>
          <cell r="H345">
            <v>71</v>
          </cell>
          <cell r="N345">
            <v>3050000000</v>
          </cell>
        </row>
        <row r="346">
          <cell r="B346">
            <v>8211</v>
          </cell>
          <cell r="H346">
            <v>341</v>
          </cell>
          <cell r="N346">
            <v>900000000</v>
          </cell>
        </row>
        <row r="347">
          <cell r="B347">
            <v>8211</v>
          </cell>
          <cell r="H347">
            <v>72</v>
          </cell>
          <cell r="N347">
            <v>1839026000</v>
          </cell>
        </row>
        <row r="348">
          <cell r="B348">
            <v>8211</v>
          </cell>
          <cell r="H348">
            <v>292</v>
          </cell>
          <cell r="N348">
            <v>226000000</v>
          </cell>
        </row>
        <row r="349">
          <cell r="B349">
            <v>8211</v>
          </cell>
          <cell r="H349">
            <v>341</v>
          </cell>
          <cell r="N349">
            <v>480000000</v>
          </cell>
        </row>
        <row r="350">
          <cell r="B350">
            <v>8211</v>
          </cell>
          <cell r="H350">
            <v>161</v>
          </cell>
          <cell r="N350">
            <v>951876000</v>
          </cell>
        </row>
        <row r="351">
          <cell r="B351">
            <v>8211</v>
          </cell>
          <cell r="H351">
            <v>292</v>
          </cell>
          <cell r="N351">
            <v>648000000</v>
          </cell>
        </row>
        <row r="352">
          <cell r="B352">
            <v>8211</v>
          </cell>
          <cell r="H352">
            <v>292</v>
          </cell>
          <cell r="N352">
            <v>665000000</v>
          </cell>
        </row>
        <row r="353">
          <cell r="B353">
            <v>8211</v>
          </cell>
          <cell r="H353">
            <v>292</v>
          </cell>
          <cell r="N353">
            <v>1102792000</v>
          </cell>
        </row>
        <row r="354">
          <cell r="B354">
            <v>8211</v>
          </cell>
          <cell r="H354">
            <v>341</v>
          </cell>
          <cell r="N354">
            <v>604647000</v>
          </cell>
        </row>
        <row r="355">
          <cell r="B355">
            <v>8211</v>
          </cell>
          <cell r="H355">
            <v>72</v>
          </cell>
          <cell r="N355">
            <v>983330000</v>
          </cell>
        </row>
        <row r="356">
          <cell r="B356">
            <v>8211</v>
          </cell>
          <cell r="H356">
            <v>292</v>
          </cell>
          <cell r="N356">
            <v>2477931000</v>
          </cell>
        </row>
        <row r="357">
          <cell r="B357">
            <v>8211</v>
          </cell>
          <cell r="H357">
            <v>73</v>
          </cell>
          <cell r="N357">
            <v>2000000000</v>
          </cell>
        </row>
        <row r="358">
          <cell r="B358">
            <v>8211</v>
          </cell>
          <cell r="H358">
            <v>161</v>
          </cell>
          <cell r="N358">
            <v>1235000000</v>
          </cell>
        </row>
        <row r="359">
          <cell r="B359">
            <v>8211</v>
          </cell>
          <cell r="H359">
            <v>341</v>
          </cell>
          <cell r="N359">
            <v>250000000</v>
          </cell>
        </row>
        <row r="360">
          <cell r="B360">
            <v>8211</v>
          </cell>
          <cell r="H360">
            <v>292</v>
          </cell>
          <cell r="N360">
            <v>2205406000</v>
          </cell>
        </row>
        <row r="361">
          <cell r="B361">
            <v>8211</v>
          </cell>
          <cell r="H361">
            <v>341</v>
          </cell>
          <cell r="N361">
            <v>3481729000</v>
          </cell>
        </row>
        <row r="362">
          <cell r="B362">
            <v>8211</v>
          </cell>
          <cell r="H362">
            <v>161</v>
          </cell>
          <cell r="N362">
            <v>999000000</v>
          </cell>
        </row>
        <row r="363">
          <cell r="B363">
            <v>8211</v>
          </cell>
          <cell r="H363">
            <v>71</v>
          </cell>
          <cell r="N363">
            <v>950000000</v>
          </cell>
        </row>
        <row r="364">
          <cell r="B364">
            <v>8211</v>
          </cell>
          <cell r="H364">
            <v>292</v>
          </cell>
          <cell r="N364">
            <v>1744000000</v>
          </cell>
        </row>
        <row r="365">
          <cell r="B365">
            <v>8211</v>
          </cell>
          <cell r="H365">
            <v>73</v>
          </cell>
          <cell r="N365">
            <v>1229000000</v>
          </cell>
        </row>
        <row r="366">
          <cell r="B366">
            <v>8211</v>
          </cell>
          <cell r="H366">
            <v>161</v>
          </cell>
          <cell r="N366">
            <v>680000000</v>
          </cell>
        </row>
        <row r="367">
          <cell r="B367">
            <v>8211</v>
          </cell>
          <cell r="H367">
            <v>292</v>
          </cell>
          <cell r="N367">
            <v>500000000</v>
          </cell>
        </row>
        <row r="368">
          <cell r="B368">
            <v>8211</v>
          </cell>
          <cell r="H368">
            <v>292</v>
          </cell>
          <cell r="N368">
            <v>1124000000</v>
          </cell>
        </row>
        <row r="369">
          <cell r="B369">
            <v>8211</v>
          </cell>
          <cell r="H369">
            <v>73</v>
          </cell>
          <cell r="N369">
            <v>770000000</v>
          </cell>
        </row>
        <row r="370">
          <cell r="B370">
            <v>8211</v>
          </cell>
          <cell r="H370">
            <v>161</v>
          </cell>
          <cell r="N370">
            <v>205000000</v>
          </cell>
        </row>
        <row r="371">
          <cell r="B371">
            <v>8211</v>
          </cell>
          <cell r="H371">
            <v>72</v>
          </cell>
          <cell r="N371">
            <v>3650000000</v>
          </cell>
        </row>
        <row r="372">
          <cell r="B372">
            <v>8211</v>
          </cell>
          <cell r="H372">
            <v>73</v>
          </cell>
          <cell r="N372">
            <v>1175000000</v>
          </cell>
        </row>
        <row r="373">
          <cell r="B373">
            <v>8211</v>
          </cell>
          <cell r="H373">
            <v>72</v>
          </cell>
          <cell r="N373">
            <v>1250000000</v>
          </cell>
        </row>
        <row r="374">
          <cell r="B374">
            <v>8211</v>
          </cell>
          <cell r="H374">
            <v>292</v>
          </cell>
          <cell r="N374">
            <v>1300000000</v>
          </cell>
        </row>
        <row r="375">
          <cell r="B375">
            <v>8211</v>
          </cell>
          <cell r="H375">
            <v>71</v>
          </cell>
          <cell r="N375">
            <v>1000000000</v>
          </cell>
        </row>
        <row r="376">
          <cell r="B376">
            <v>8211</v>
          </cell>
          <cell r="H376">
            <v>161</v>
          </cell>
          <cell r="N376">
            <v>700000000</v>
          </cell>
        </row>
        <row r="377">
          <cell r="B377">
            <v>8211</v>
          </cell>
          <cell r="H377">
            <v>292</v>
          </cell>
          <cell r="N377">
            <v>1100000000</v>
          </cell>
        </row>
        <row r="378">
          <cell r="B378">
            <v>8211</v>
          </cell>
          <cell r="H378">
            <v>341</v>
          </cell>
          <cell r="N378">
            <v>444000000</v>
          </cell>
        </row>
        <row r="379">
          <cell r="B379">
            <v>8211</v>
          </cell>
          <cell r="H379">
            <v>283</v>
          </cell>
          <cell r="N379">
            <v>200000000</v>
          </cell>
        </row>
        <row r="380">
          <cell r="B380">
            <v>8211</v>
          </cell>
          <cell r="H380">
            <v>292</v>
          </cell>
          <cell r="N380">
            <v>495659000</v>
          </cell>
        </row>
        <row r="381">
          <cell r="B381">
            <v>8211</v>
          </cell>
          <cell r="H381">
            <v>161</v>
          </cell>
          <cell r="N381">
            <v>1361843000</v>
          </cell>
        </row>
        <row r="382">
          <cell r="B382">
            <v>8211</v>
          </cell>
          <cell r="H382">
            <v>71</v>
          </cell>
          <cell r="N382">
            <v>498895000</v>
          </cell>
        </row>
        <row r="383">
          <cell r="B383">
            <v>8211</v>
          </cell>
          <cell r="H383">
            <v>292</v>
          </cell>
          <cell r="N383">
            <v>1050000000</v>
          </cell>
        </row>
        <row r="384">
          <cell r="B384">
            <v>8211</v>
          </cell>
          <cell r="H384">
            <v>292</v>
          </cell>
          <cell r="N384">
            <v>1200000000</v>
          </cell>
        </row>
        <row r="385">
          <cell r="B385">
            <v>8211</v>
          </cell>
          <cell r="H385">
            <v>292</v>
          </cell>
          <cell r="N385">
            <v>400000000</v>
          </cell>
        </row>
        <row r="386">
          <cell r="B386">
            <v>8211</v>
          </cell>
          <cell r="H386">
            <v>71</v>
          </cell>
          <cell r="N386">
            <v>7854465000</v>
          </cell>
        </row>
        <row r="387">
          <cell r="B387">
            <v>8211</v>
          </cell>
          <cell r="H387">
            <v>312</v>
          </cell>
          <cell r="N387">
            <v>200000000</v>
          </cell>
        </row>
        <row r="388">
          <cell r="B388">
            <v>8211</v>
          </cell>
          <cell r="H388">
            <v>72</v>
          </cell>
          <cell r="N388">
            <v>1610000000</v>
          </cell>
        </row>
        <row r="389">
          <cell r="B389">
            <v>8211</v>
          </cell>
          <cell r="H389">
            <v>72</v>
          </cell>
          <cell r="N389">
            <v>1400000000</v>
          </cell>
        </row>
        <row r="390">
          <cell r="B390">
            <v>8211</v>
          </cell>
          <cell r="H390">
            <v>341</v>
          </cell>
          <cell r="N390">
            <v>1630000000</v>
          </cell>
        </row>
        <row r="391">
          <cell r="B391">
            <v>8211</v>
          </cell>
          <cell r="H391">
            <v>292</v>
          </cell>
          <cell r="N391">
            <v>486945000</v>
          </cell>
        </row>
        <row r="392">
          <cell r="B392">
            <v>8211</v>
          </cell>
          <cell r="H392">
            <v>73</v>
          </cell>
          <cell r="N392">
            <v>1700000000</v>
          </cell>
        </row>
        <row r="393">
          <cell r="B393">
            <v>8211</v>
          </cell>
          <cell r="H393">
            <v>71</v>
          </cell>
          <cell r="N393">
            <v>5200000000</v>
          </cell>
        </row>
        <row r="394">
          <cell r="B394">
            <v>8211</v>
          </cell>
          <cell r="H394">
            <v>72</v>
          </cell>
          <cell r="N394">
            <v>1450000000</v>
          </cell>
        </row>
        <row r="395">
          <cell r="B395">
            <v>8211</v>
          </cell>
          <cell r="H395">
            <v>73</v>
          </cell>
          <cell r="N395">
            <v>1135000000</v>
          </cell>
        </row>
        <row r="396">
          <cell r="B396">
            <v>8211</v>
          </cell>
          <cell r="H396">
            <v>171</v>
          </cell>
          <cell r="N396">
            <v>950000000</v>
          </cell>
        </row>
        <row r="397">
          <cell r="B397">
            <v>8211</v>
          </cell>
          <cell r="H397">
            <v>292</v>
          </cell>
          <cell r="N397">
            <v>2300000000</v>
          </cell>
        </row>
        <row r="398">
          <cell r="B398">
            <v>8211</v>
          </cell>
          <cell r="H398">
            <v>292</v>
          </cell>
          <cell r="N398">
            <v>2100000000</v>
          </cell>
        </row>
        <row r="399">
          <cell r="B399">
            <v>8211</v>
          </cell>
          <cell r="H399">
            <v>292</v>
          </cell>
          <cell r="N399">
            <v>1450000000</v>
          </cell>
        </row>
        <row r="400">
          <cell r="B400">
            <v>8211</v>
          </cell>
          <cell r="H400">
            <v>292</v>
          </cell>
          <cell r="N400">
            <v>2500000000</v>
          </cell>
        </row>
        <row r="401">
          <cell r="B401">
            <v>8211</v>
          </cell>
          <cell r="H401">
            <v>72</v>
          </cell>
          <cell r="N401">
            <v>500000000</v>
          </cell>
        </row>
        <row r="402">
          <cell r="B402">
            <v>8211</v>
          </cell>
          <cell r="H402">
            <v>72</v>
          </cell>
          <cell r="N402">
            <v>1194000000</v>
          </cell>
        </row>
        <row r="403">
          <cell r="B403">
            <v>8211</v>
          </cell>
          <cell r="H403">
            <v>73</v>
          </cell>
          <cell r="N403">
            <v>1172521000</v>
          </cell>
        </row>
        <row r="404">
          <cell r="B404">
            <v>8211</v>
          </cell>
          <cell r="H404">
            <v>341</v>
          </cell>
          <cell r="N404">
            <v>530000000</v>
          </cell>
        </row>
        <row r="405">
          <cell r="B405">
            <v>8211</v>
          </cell>
          <cell r="H405">
            <v>292</v>
          </cell>
          <cell r="N405">
            <v>1400000000</v>
          </cell>
        </row>
        <row r="406">
          <cell r="B406">
            <v>8211</v>
          </cell>
          <cell r="H406">
            <v>72</v>
          </cell>
          <cell r="N406">
            <v>2000000000</v>
          </cell>
        </row>
        <row r="407">
          <cell r="B407">
            <v>8211</v>
          </cell>
          <cell r="H407">
            <v>161</v>
          </cell>
          <cell r="N407">
            <v>1600000000</v>
          </cell>
        </row>
        <row r="408">
          <cell r="B408">
            <v>8211</v>
          </cell>
          <cell r="H408">
            <v>71</v>
          </cell>
          <cell r="N408">
            <v>2000000000</v>
          </cell>
        </row>
        <row r="409">
          <cell r="B409">
            <v>8211</v>
          </cell>
          <cell r="H409">
            <v>292</v>
          </cell>
          <cell r="N409">
            <v>2500000000</v>
          </cell>
        </row>
        <row r="410">
          <cell r="B410">
            <v>8211</v>
          </cell>
          <cell r="H410">
            <v>292</v>
          </cell>
          <cell r="N410">
            <v>1500000000</v>
          </cell>
        </row>
        <row r="411">
          <cell r="B411">
            <v>8211</v>
          </cell>
          <cell r="H411">
            <v>292</v>
          </cell>
          <cell r="N411">
            <v>1000000000</v>
          </cell>
        </row>
        <row r="412">
          <cell r="B412">
            <v>8211</v>
          </cell>
          <cell r="H412">
            <v>292</v>
          </cell>
          <cell r="N412">
            <v>2300000000</v>
          </cell>
        </row>
        <row r="413">
          <cell r="B413">
            <v>8211</v>
          </cell>
          <cell r="H413">
            <v>73</v>
          </cell>
          <cell r="N413">
            <v>2474183000</v>
          </cell>
        </row>
        <row r="414">
          <cell r="B414">
            <v>8211</v>
          </cell>
          <cell r="H414">
            <v>341</v>
          </cell>
          <cell r="N414">
            <v>2000000000</v>
          </cell>
        </row>
        <row r="415">
          <cell r="B415">
            <v>8211</v>
          </cell>
          <cell r="H415">
            <v>72</v>
          </cell>
          <cell r="N415">
            <v>1600000000</v>
          </cell>
        </row>
        <row r="416">
          <cell r="B416">
            <v>8211</v>
          </cell>
          <cell r="H416">
            <v>292</v>
          </cell>
          <cell r="N416">
            <v>5000000000</v>
          </cell>
        </row>
        <row r="417">
          <cell r="B417">
            <v>8211</v>
          </cell>
          <cell r="H417">
            <v>341</v>
          </cell>
          <cell r="N417">
            <v>934000000</v>
          </cell>
        </row>
        <row r="418">
          <cell r="B418">
            <v>8211</v>
          </cell>
          <cell r="H418">
            <v>72</v>
          </cell>
          <cell r="N418">
            <v>2000000000</v>
          </cell>
        </row>
        <row r="419">
          <cell r="B419">
            <v>8211</v>
          </cell>
          <cell r="H419">
            <v>341</v>
          </cell>
          <cell r="N419">
            <v>2655000000</v>
          </cell>
        </row>
        <row r="420">
          <cell r="B420">
            <v>8211</v>
          </cell>
          <cell r="H420">
            <v>292</v>
          </cell>
          <cell r="N420">
            <v>500000000</v>
          </cell>
        </row>
        <row r="421">
          <cell r="B421">
            <v>8211</v>
          </cell>
          <cell r="H421">
            <v>73</v>
          </cell>
          <cell r="N421">
            <v>1800000000</v>
          </cell>
        </row>
        <row r="422">
          <cell r="B422">
            <v>8211</v>
          </cell>
          <cell r="H422">
            <v>161</v>
          </cell>
          <cell r="N422">
            <v>1800000000</v>
          </cell>
        </row>
        <row r="423">
          <cell r="B423">
            <v>8211</v>
          </cell>
          <cell r="H423">
            <v>72</v>
          </cell>
          <cell r="N423">
            <v>1500000000</v>
          </cell>
        </row>
        <row r="424">
          <cell r="B424">
            <v>8211</v>
          </cell>
          <cell r="H424">
            <v>161</v>
          </cell>
          <cell r="N424">
            <v>750000000</v>
          </cell>
        </row>
        <row r="425">
          <cell r="B425">
            <v>8211</v>
          </cell>
          <cell r="H425">
            <v>292</v>
          </cell>
          <cell r="N425">
            <v>2577893000</v>
          </cell>
        </row>
        <row r="426">
          <cell r="B426">
            <v>8211</v>
          </cell>
          <cell r="H426">
            <v>341</v>
          </cell>
          <cell r="N426">
            <v>1580910000</v>
          </cell>
        </row>
        <row r="427">
          <cell r="B427">
            <v>8211</v>
          </cell>
          <cell r="H427">
            <v>161</v>
          </cell>
          <cell r="N427">
            <v>1400000000</v>
          </cell>
        </row>
        <row r="428">
          <cell r="B428">
            <v>8211</v>
          </cell>
          <cell r="H428">
            <v>292</v>
          </cell>
          <cell r="N428">
            <v>1300000000</v>
          </cell>
        </row>
        <row r="429">
          <cell r="B429">
            <v>8211</v>
          </cell>
          <cell r="H429">
            <v>341</v>
          </cell>
          <cell r="N429">
            <v>1180000000</v>
          </cell>
        </row>
        <row r="430">
          <cell r="B430">
            <v>8211</v>
          </cell>
          <cell r="H430">
            <v>73</v>
          </cell>
          <cell r="N430">
            <v>1300000000</v>
          </cell>
        </row>
        <row r="431">
          <cell r="B431">
            <v>8211</v>
          </cell>
          <cell r="H431">
            <v>161</v>
          </cell>
          <cell r="N431">
            <v>1700000000</v>
          </cell>
        </row>
        <row r="432">
          <cell r="B432">
            <v>8211</v>
          </cell>
          <cell r="H432">
            <v>71</v>
          </cell>
          <cell r="N432">
            <v>1775384000</v>
          </cell>
        </row>
        <row r="433">
          <cell r="B433">
            <v>8211</v>
          </cell>
          <cell r="H433">
            <v>71</v>
          </cell>
          <cell r="N433">
            <v>165483000</v>
          </cell>
        </row>
        <row r="434">
          <cell r="B434">
            <v>8211</v>
          </cell>
          <cell r="H434">
            <v>71</v>
          </cell>
          <cell r="N434">
            <v>119994000</v>
          </cell>
        </row>
        <row r="435">
          <cell r="B435">
            <v>8211</v>
          </cell>
          <cell r="H435">
            <v>292</v>
          </cell>
          <cell r="N435">
            <v>112257000</v>
          </cell>
        </row>
        <row r="436">
          <cell r="B436">
            <v>8211</v>
          </cell>
          <cell r="H436">
            <v>292</v>
          </cell>
          <cell r="N436">
            <v>126486000</v>
          </cell>
        </row>
        <row r="437">
          <cell r="B437">
            <v>8211</v>
          </cell>
          <cell r="H437">
            <v>341</v>
          </cell>
          <cell r="N437">
            <v>53634000</v>
          </cell>
        </row>
        <row r="438">
          <cell r="B438">
            <v>8211</v>
          </cell>
          <cell r="H438">
            <v>132</v>
          </cell>
          <cell r="N438">
            <v>23103000</v>
          </cell>
        </row>
        <row r="439">
          <cell r="B439">
            <v>8211</v>
          </cell>
          <cell r="H439">
            <v>341</v>
          </cell>
          <cell r="N439">
            <v>47731000</v>
          </cell>
        </row>
        <row r="440">
          <cell r="B440">
            <v>8211</v>
          </cell>
          <cell r="H440">
            <v>292</v>
          </cell>
          <cell r="N440">
            <v>116284000</v>
          </cell>
        </row>
        <row r="441">
          <cell r="B441">
            <v>8211</v>
          </cell>
          <cell r="H441">
            <v>292</v>
          </cell>
          <cell r="N441">
            <v>52652000</v>
          </cell>
        </row>
        <row r="442">
          <cell r="B442">
            <v>8211</v>
          </cell>
          <cell r="H442">
            <v>72</v>
          </cell>
          <cell r="N442">
            <v>65705000</v>
          </cell>
        </row>
        <row r="443">
          <cell r="B443">
            <v>8211</v>
          </cell>
          <cell r="H443">
            <v>341</v>
          </cell>
          <cell r="N443">
            <v>55303000</v>
          </cell>
        </row>
        <row r="444">
          <cell r="B444">
            <v>8211</v>
          </cell>
          <cell r="H444">
            <v>292</v>
          </cell>
          <cell r="N444">
            <v>58989000</v>
          </cell>
        </row>
        <row r="445">
          <cell r="B445">
            <v>8211</v>
          </cell>
          <cell r="H445">
            <v>72</v>
          </cell>
          <cell r="N445">
            <v>40000000</v>
          </cell>
        </row>
        <row r="446">
          <cell r="B446">
            <v>8211</v>
          </cell>
          <cell r="H446">
            <v>341</v>
          </cell>
          <cell r="N446">
            <v>101169000</v>
          </cell>
        </row>
        <row r="447">
          <cell r="B447">
            <v>8211</v>
          </cell>
          <cell r="H447">
            <v>72</v>
          </cell>
          <cell r="N447">
            <v>117594000</v>
          </cell>
        </row>
        <row r="448">
          <cell r="B448">
            <v>8211</v>
          </cell>
          <cell r="H448">
            <v>161</v>
          </cell>
          <cell r="N448">
            <v>41306000</v>
          </cell>
        </row>
        <row r="449">
          <cell r="B449">
            <v>8211</v>
          </cell>
          <cell r="H449">
            <v>292</v>
          </cell>
          <cell r="N449">
            <v>47249000</v>
          </cell>
        </row>
        <row r="450">
          <cell r="B450">
            <v>8211</v>
          </cell>
          <cell r="H450">
            <v>341</v>
          </cell>
          <cell r="N450">
            <v>41124000</v>
          </cell>
        </row>
        <row r="451">
          <cell r="B451">
            <v>8211</v>
          </cell>
          <cell r="H451">
            <v>292</v>
          </cell>
          <cell r="N451">
            <v>67190000</v>
          </cell>
        </row>
        <row r="452">
          <cell r="B452">
            <v>8211</v>
          </cell>
          <cell r="H452">
            <v>292</v>
          </cell>
          <cell r="N452">
            <v>83612000</v>
          </cell>
        </row>
        <row r="453">
          <cell r="B453">
            <v>8211</v>
          </cell>
          <cell r="H453">
            <v>292</v>
          </cell>
          <cell r="N453">
            <v>14099000</v>
          </cell>
        </row>
        <row r="454">
          <cell r="B454">
            <v>8211</v>
          </cell>
          <cell r="H454">
            <v>73</v>
          </cell>
          <cell r="N454">
            <v>35000000</v>
          </cell>
        </row>
        <row r="455">
          <cell r="B455">
            <v>8211</v>
          </cell>
          <cell r="H455">
            <v>72</v>
          </cell>
          <cell r="N455">
            <v>50000000</v>
          </cell>
        </row>
        <row r="456">
          <cell r="B456">
            <v>8211</v>
          </cell>
          <cell r="H456">
            <v>341</v>
          </cell>
          <cell r="N456">
            <v>86039000</v>
          </cell>
        </row>
        <row r="457">
          <cell r="B457">
            <v>8211</v>
          </cell>
          <cell r="H457">
            <v>73</v>
          </cell>
          <cell r="N457">
            <v>50000000</v>
          </cell>
        </row>
        <row r="458">
          <cell r="B458">
            <v>8211</v>
          </cell>
          <cell r="H458">
            <v>341</v>
          </cell>
          <cell r="N458">
            <v>100000000</v>
          </cell>
        </row>
        <row r="459">
          <cell r="B459">
            <v>8211</v>
          </cell>
          <cell r="H459">
            <v>71</v>
          </cell>
          <cell r="N459">
            <v>499178000</v>
          </cell>
        </row>
        <row r="460">
          <cell r="B460">
            <v>8211</v>
          </cell>
          <cell r="H460">
            <v>292</v>
          </cell>
          <cell r="N460">
            <v>127314000</v>
          </cell>
        </row>
        <row r="461">
          <cell r="B461">
            <v>8211</v>
          </cell>
          <cell r="H461">
            <v>292</v>
          </cell>
          <cell r="N461">
            <v>143451000</v>
          </cell>
        </row>
        <row r="462">
          <cell r="B462">
            <v>8211</v>
          </cell>
          <cell r="H462">
            <v>72</v>
          </cell>
          <cell r="N462">
            <v>46207000</v>
          </cell>
        </row>
        <row r="463">
          <cell r="B463">
            <v>8211</v>
          </cell>
          <cell r="H463">
            <v>341</v>
          </cell>
          <cell r="N463">
            <v>49698000</v>
          </cell>
        </row>
        <row r="464">
          <cell r="B464">
            <v>8211</v>
          </cell>
          <cell r="H464">
            <v>292</v>
          </cell>
          <cell r="N464">
            <v>163221000</v>
          </cell>
        </row>
        <row r="465">
          <cell r="B465">
            <v>8211</v>
          </cell>
          <cell r="H465">
            <v>292</v>
          </cell>
          <cell r="N465">
            <v>93734000</v>
          </cell>
        </row>
        <row r="466">
          <cell r="B466">
            <v>8211</v>
          </cell>
          <cell r="H466">
            <v>72</v>
          </cell>
          <cell r="N466">
            <v>37205000</v>
          </cell>
        </row>
        <row r="467">
          <cell r="B467">
            <v>8211</v>
          </cell>
          <cell r="H467">
            <v>341</v>
          </cell>
          <cell r="N467">
            <v>53890000</v>
          </cell>
        </row>
        <row r="468">
          <cell r="B468">
            <v>8211</v>
          </cell>
          <cell r="H468">
            <v>292</v>
          </cell>
          <cell r="N468">
            <v>68880000</v>
          </cell>
        </row>
        <row r="469">
          <cell r="B469">
            <v>8211</v>
          </cell>
          <cell r="H469">
            <v>72</v>
          </cell>
          <cell r="N469">
            <v>30000000</v>
          </cell>
        </row>
        <row r="470">
          <cell r="B470">
            <v>8211</v>
          </cell>
          <cell r="H470">
            <v>341</v>
          </cell>
          <cell r="N470">
            <v>101124000</v>
          </cell>
        </row>
        <row r="471">
          <cell r="B471">
            <v>8211</v>
          </cell>
          <cell r="H471">
            <v>71</v>
          </cell>
          <cell r="N471">
            <v>100000000</v>
          </cell>
        </row>
        <row r="472">
          <cell r="B472">
            <v>8211</v>
          </cell>
          <cell r="H472">
            <v>71</v>
          </cell>
          <cell r="N472">
            <v>114109000</v>
          </cell>
        </row>
        <row r="473">
          <cell r="B473">
            <v>8211</v>
          </cell>
          <cell r="H473">
            <v>341</v>
          </cell>
          <cell r="N473">
            <v>30000000</v>
          </cell>
        </row>
        <row r="474">
          <cell r="B474">
            <v>8211</v>
          </cell>
          <cell r="H474">
            <v>72</v>
          </cell>
          <cell r="N474">
            <v>124782000</v>
          </cell>
        </row>
        <row r="475">
          <cell r="B475">
            <v>8211</v>
          </cell>
          <cell r="H475">
            <v>161</v>
          </cell>
          <cell r="N475">
            <v>41306000</v>
          </cell>
        </row>
        <row r="476">
          <cell r="B476">
            <v>8211</v>
          </cell>
          <cell r="H476">
            <v>292</v>
          </cell>
          <cell r="N476">
            <v>62864000</v>
          </cell>
        </row>
        <row r="477">
          <cell r="B477">
            <v>8211</v>
          </cell>
          <cell r="H477">
            <v>341</v>
          </cell>
          <cell r="N477">
            <v>43690000</v>
          </cell>
        </row>
        <row r="478">
          <cell r="B478">
            <v>8211</v>
          </cell>
          <cell r="H478">
            <v>292</v>
          </cell>
          <cell r="N478">
            <v>78246000</v>
          </cell>
        </row>
        <row r="479">
          <cell r="B479">
            <v>8211</v>
          </cell>
          <cell r="H479">
            <v>292</v>
          </cell>
          <cell r="N479">
            <v>168156000</v>
          </cell>
        </row>
        <row r="480">
          <cell r="B480">
            <v>8211</v>
          </cell>
          <cell r="H480">
            <v>341</v>
          </cell>
          <cell r="N480">
            <v>200000000</v>
          </cell>
        </row>
        <row r="481">
          <cell r="B481">
            <v>8211</v>
          </cell>
          <cell r="H481">
            <v>73</v>
          </cell>
          <cell r="N481">
            <v>50000000</v>
          </cell>
        </row>
        <row r="482">
          <cell r="B482">
            <v>8211</v>
          </cell>
          <cell r="H482">
            <v>292</v>
          </cell>
          <cell r="N482">
            <v>50000000</v>
          </cell>
        </row>
        <row r="483">
          <cell r="B483">
            <v>8211</v>
          </cell>
          <cell r="H483">
            <v>71</v>
          </cell>
          <cell r="N483">
            <v>96000000</v>
          </cell>
        </row>
        <row r="484">
          <cell r="B484">
            <v>8211</v>
          </cell>
          <cell r="H484">
            <v>292</v>
          </cell>
          <cell r="N484">
            <v>15382000</v>
          </cell>
        </row>
        <row r="485">
          <cell r="B485">
            <v>8211</v>
          </cell>
          <cell r="H485">
            <v>73</v>
          </cell>
          <cell r="N485">
            <v>50000000</v>
          </cell>
        </row>
        <row r="486">
          <cell r="B486">
            <v>8211</v>
          </cell>
          <cell r="H486">
            <v>72</v>
          </cell>
          <cell r="N486">
            <v>100000000</v>
          </cell>
        </row>
        <row r="487">
          <cell r="B487">
            <v>8211</v>
          </cell>
          <cell r="H487">
            <v>73</v>
          </cell>
          <cell r="N487">
            <v>30000000</v>
          </cell>
        </row>
        <row r="488">
          <cell r="B488">
            <v>8211</v>
          </cell>
          <cell r="H488">
            <v>171</v>
          </cell>
          <cell r="N488">
            <v>100000000</v>
          </cell>
        </row>
        <row r="489">
          <cell r="B489">
            <v>8211</v>
          </cell>
          <cell r="H489">
            <v>292</v>
          </cell>
          <cell r="N489">
            <v>100000000</v>
          </cell>
        </row>
        <row r="490">
          <cell r="B490">
            <v>8211</v>
          </cell>
          <cell r="H490">
            <v>292</v>
          </cell>
          <cell r="N490">
            <v>50000000</v>
          </cell>
        </row>
        <row r="491">
          <cell r="B491">
            <v>8211</v>
          </cell>
          <cell r="H491">
            <v>292</v>
          </cell>
          <cell r="N491">
            <v>272073000</v>
          </cell>
        </row>
        <row r="492">
          <cell r="B492">
            <v>8211</v>
          </cell>
          <cell r="H492">
            <v>292</v>
          </cell>
          <cell r="N492">
            <v>100000000</v>
          </cell>
        </row>
        <row r="493">
          <cell r="B493">
            <v>8211</v>
          </cell>
          <cell r="H493">
            <v>72</v>
          </cell>
          <cell r="N493">
            <v>70000000</v>
          </cell>
        </row>
        <row r="494">
          <cell r="B494">
            <v>8211</v>
          </cell>
          <cell r="H494">
            <v>341</v>
          </cell>
          <cell r="N494">
            <v>58162000</v>
          </cell>
        </row>
        <row r="495">
          <cell r="B495">
            <v>8211</v>
          </cell>
          <cell r="H495">
            <v>72</v>
          </cell>
          <cell r="N495">
            <v>30000000</v>
          </cell>
        </row>
        <row r="496">
          <cell r="B496">
            <v>8211</v>
          </cell>
          <cell r="H496">
            <v>341</v>
          </cell>
          <cell r="N496">
            <v>631030704</v>
          </cell>
        </row>
        <row r="497">
          <cell r="B497">
            <v>8211</v>
          </cell>
          <cell r="H497">
            <v>73</v>
          </cell>
          <cell r="N497">
            <v>100000000</v>
          </cell>
        </row>
        <row r="498">
          <cell r="B498">
            <v>8211</v>
          </cell>
          <cell r="H498">
            <v>161</v>
          </cell>
          <cell r="N498">
            <v>50000000</v>
          </cell>
        </row>
        <row r="499">
          <cell r="B499">
            <v>8211</v>
          </cell>
          <cell r="H499">
            <v>292</v>
          </cell>
          <cell r="N499">
            <v>35288000</v>
          </cell>
        </row>
        <row r="500">
          <cell r="B500">
            <v>8211</v>
          </cell>
          <cell r="H500">
            <v>292</v>
          </cell>
          <cell r="N500">
            <v>73755000</v>
          </cell>
        </row>
        <row r="501">
          <cell r="B501">
            <v>8211</v>
          </cell>
          <cell r="H501">
            <v>341</v>
          </cell>
          <cell r="N501">
            <v>40402000</v>
          </cell>
        </row>
        <row r="502">
          <cell r="B502">
            <v>8211</v>
          </cell>
          <cell r="H502">
            <v>341</v>
          </cell>
          <cell r="N502">
            <v>23021000</v>
          </cell>
        </row>
        <row r="503">
          <cell r="B503">
            <v>8211</v>
          </cell>
          <cell r="H503">
            <v>341</v>
          </cell>
          <cell r="N503">
            <v>24671000</v>
          </cell>
        </row>
        <row r="504">
          <cell r="B504">
            <v>8211</v>
          </cell>
          <cell r="H504">
            <v>292</v>
          </cell>
          <cell r="N504">
            <v>45888000</v>
          </cell>
        </row>
        <row r="505">
          <cell r="B505">
            <v>8211</v>
          </cell>
          <cell r="H505">
            <v>73</v>
          </cell>
          <cell r="N505">
            <v>55747000</v>
          </cell>
        </row>
        <row r="506">
          <cell r="B506">
            <v>8211</v>
          </cell>
          <cell r="H506">
            <v>341</v>
          </cell>
          <cell r="N506">
            <v>19737000</v>
          </cell>
        </row>
        <row r="507">
          <cell r="B507">
            <v>8211</v>
          </cell>
          <cell r="H507">
            <v>292</v>
          </cell>
          <cell r="N507">
            <v>31283000</v>
          </cell>
        </row>
        <row r="508">
          <cell r="B508">
            <v>8211</v>
          </cell>
          <cell r="H508">
            <v>72</v>
          </cell>
          <cell r="N508">
            <v>39401000</v>
          </cell>
        </row>
        <row r="509">
          <cell r="B509">
            <v>8211</v>
          </cell>
          <cell r="H509">
            <v>341</v>
          </cell>
          <cell r="N509">
            <v>45775000</v>
          </cell>
        </row>
        <row r="510">
          <cell r="B510">
            <v>8211</v>
          </cell>
          <cell r="H510">
            <v>72</v>
          </cell>
          <cell r="N510">
            <v>53945000</v>
          </cell>
        </row>
        <row r="511">
          <cell r="B511">
            <v>8211</v>
          </cell>
          <cell r="H511">
            <v>161</v>
          </cell>
          <cell r="N511">
            <v>20015000</v>
          </cell>
        </row>
        <row r="512">
          <cell r="B512">
            <v>8211</v>
          </cell>
          <cell r="H512">
            <v>341</v>
          </cell>
          <cell r="N512">
            <v>21343000</v>
          </cell>
        </row>
        <row r="513">
          <cell r="B513">
            <v>8211</v>
          </cell>
          <cell r="H513">
            <v>72</v>
          </cell>
          <cell r="N513">
            <v>46670000</v>
          </cell>
        </row>
        <row r="514">
          <cell r="B514">
            <v>8211</v>
          </cell>
          <cell r="H514">
            <v>292</v>
          </cell>
          <cell r="N514">
            <v>35494000</v>
          </cell>
        </row>
        <row r="515">
          <cell r="B515">
            <v>8211</v>
          </cell>
          <cell r="H515">
            <v>292</v>
          </cell>
          <cell r="N515">
            <v>42826000</v>
          </cell>
        </row>
        <row r="516">
          <cell r="B516">
            <v>8211</v>
          </cell>
          <cell r="H516">
            <v>341</v>
          </cell>
          <cell r="N516">
            <v>35423000</v>
          </cell>
        </row>
        <row r="517">
          <cell r="B517">
            <v>8211</v>
          </cell>
          <cell r="H517">
            <v>292</v>
          </cell>
          <cell r="N517">
            <v>5622000</v>
          </cell>
        </row>
        <row r="518">
          <cell r="B518">
            <v>8211</v>
          </cell>
          <cell r="H518">
            <v>73</v>
          </cell>
          <cell r="N518">
            <v>50000000</v>
          </cell>
        </row>
        <row r="519">
          <cell r="B519">
            <v>8211</v>
          </cell>
          <cell r="H519">
            <v>341</v>
          </cell>
          <cell r="N519">
            <v>79524000</v>
          </cell>
        </row>
      </sheetData>
      <sheetData sheetId="3" refreshError="1"/>
      <sheetData sheetId="4" refreshError="1"/>
      <sheetData sheetId="5" refreshError="1"/>
      <sheetData sheetId="6" refreshError="1">
        <row r="12">
          <cell r="D12">
            <v>4742871</v>
          </cell>
        </row>
        <row r="16">
          <cell r="C16">
            <v>1300000</v>
          </cell>
          <cell r="F16">
            <v>1476390</v>
          </cell>
          <cell r="G16">
            <v>494132</v>
          </cell>
          <cell r="H16">
            <v>712938</v>
          </cell>
        </row>
        <row r="17">
          <cell r="C17">
            <v>11000</v>
          </cell>
          <cell r="F17">
            <v>13342</v>
          </cell>
        </row>
        <row r="31">
          <cell r="F31">
            <v>5086198</v>
          </cell>
          <cell r="G31">
            <v>932976</v>
          </cell>
          <cell r="H31">
            <v>3072911</v>
          </cell>
        </row>
        <row r="34">
          <cell r="F34">
            <v>675498</v>
          </cell>
          <cell r="G34">
            <v>161410</v>
          </cell>
          <cell r="H34">
            <v>939072</v>
          </cell>
        </row>
        <row r="35">
          <cell r="F35">
            <v>315463</v>
          </cell>
        </row>
        <row r="46">
          <cell r="F46">
            <v>118124</v>
          </cell>
          <cell r="G46">
            <v>0</v>
          </cell>
          <cell r="H46">
            <v>0</v>
          </cell>
        </row>
        <row r="47">
          <cell r="C47">
            <v>67100</v>
          </cell>
          <cell r="F47">
            <v>49851</v>
          </cell>
        </row>
        <row r="48">
          <cell r="G48">
            <v>3246763</v>
          </cell>
          <cell r="H48">
            <v>918302</v>
          </cell>
        </row>
        <row r="51">
          <cell r="D51">
            <v>3140822</v>
          </cell>
          <cell r="G51">
            <v>1888559</v>
          </cell>
          <cell r="H51">
            <v>11120</v>
          </cell>
        </row>
        <row r="52">
          <cell r="D52">
            <v>48161</v>
          </cell>
          <cell r="F52">
            <v>35646</v>
          </cell>
        </row>
        <row r="62">
          <cell r="D62">
            <v>1000</v>
          </cell>
          <cell r="F62">
            <v>1000</v>
          </cell>
        </row>
        <row r="63">
          <cell r="D63">
            <v>1512535</v>
          </cell>
        </row>
        <row r="64">
          <cell r="D64">
            <v>306090</v>
          </cell>
        </row>
        <row r="65">
          <cell r="F65">
            <v>3322972</v>
          </cell>
          <cell r="G65">
            <v>1050753</v>
          </cell>
          <cell r="H65">
            <v>909560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9">
          <cell r="G9">
            <v>0</v>
          </cell>
        </row>
        <row r="10">
          <cell r="G10">
            <v>0</v>
          </cell>
        </row>
      </sheetData>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3"/>
  <sheetViews>
    <sheetView tabSelected="1" topLeftCell="A20" workbookViewId="0">
      <selection activeCell="N42" sqref="N42"/>
    </sheetView>
  </sheetViews>
  <sheetFormatPr defaultRowHeight="15" x14ac:dyDescent="0.25"/>
  <cols>
    <col min="1" max="1" width="4.5703125" style="2" customWidth="1"/>
    <col min="2" max="2" width="44.140625" style="2" customWidth="1"/>
    <col min="3" max="3" width="13.140625" style="2" customWidth="1"/>
    <col min="4" max="4" width="11" style="3" customWidth="1"/>
    <col min="5" max="5" width="12.42578125" style="3" customWidth="1"/>
    <col min="6" max="6" width="13.7109375" style="2" customWidth="1"/>
    <col min="7" max="7" width="13.28515625" style="3" customWidth="1"/>
    <col min="8" max="8" width="12.140625" style="3" customWidth="1"/>
    <col min="9" max="10" width="11.5703125" style="4" customWidth="1"/>
    <col min="11" max="11" width="9" style="4" customWidth="1"/>
    <col min="12" max="12" width="9.140625" style="2" hidden="1" customWidth="1"/>
    <col min="13" max="254" width="9.140625" style="2"/>
    <col min="255" max="255" width="4.5703125" style="2" customWidth="1"/>
    <col min="256" max="256" width="44.140625" style="2" customWidth="1"/>
    <col min="257" max="257" width="13.140625" style="2" customWidth="1"/>
    <col min="258" max="258" width="11" style="2" customWidth="1"/>
    <col min="259" max="259" width="12.42578125" style="2" customWidth="1"/>
    <col min="260" max="260" width="13.7109375" style="2" customWidth="1"/>
    <col min="261" max="261" width="13.28515625" style="2" customWidth="1"/>
    <col min="262" max="262" width="12.140625" style="2" customWidth="1"/>
    <col min="263" max="264" width="11.5703125" style="2" customWidth="1"/>
    <col min="265" max="265" width="9" style="2" customWidth="1"/>
    <col min="266" max="266" width="0" style="2" hidden="1" customWidth="1"/>
    <col min="267" max="510" width="9.140625" style="2"/>
    <col min="511" max="511" width="4.5703125" style="2" customWidth="1"/>
    <col min="512" max="512" width="44.140625" style="2" customWidth="1"/>
    <col min="513" max="513" width="13.140625" style="2" customWidth="1"/>
    <col min="514" max="514" width="11" style="2" customWidth="1"/>
    <col min="515" max="515" width="12.42578125" style="2" customWidth="1"/>
    <col min="516" max="516" width="13.7109375" style="2" customWidth="1"/>
    <col min="517" max="517" width="13.28515625" style="2" customWidth="1"/>
    <col min="518" max="518" width="12.140625" style="2" customWidth="1"/>
    <col min="519" max="520" width="11.5703125" style="2" customWidth="1"/>
    <col min="521" max="521" width="9" style="2" customWidth="1"/>
    <col min="522" max="522" width="0" style="2" hidden="1" customWidth="1"/>
    <col min="523" max="766" width="9.140625" style="2"/>
    <col min="767" max="767" width="4.5703125" style="2" customWidth="1"/>
    <col min="768" max="768" width="44.140625" style="2" customWidth="1"/>
    <col min="769" max="769" width="13.140625" style="2" customWidth="1"/>
    <col min="770" max="770" width="11" style="2" customWidth="1"/>
    <col min="771" max="771" width="12.42578125" style="2" customWidth="1"/>
    <col min="772" max="772" width="13.7109375" style="2" customWidth="1"/>
    <col min="773" max="773" width="13.28515625" style="2" customWidth="1"/>
    <col min="774" max="774" width="12.140625" style="2" customWidth="1"/>
    <col min="775" max="776" width="11.5703125" style="2" customWidth="1"/>
    <col min="777" max="777" width="9" style="2" customWidth="1"/>
    <col min="778" max="778" width="0" style="2" hidden="1" customWidth="1"/>
    <col min="779" max="1022" width="9.140625" style="2"/>
    <col min="1023" max="1023" width="4.5703125" style="2" customWidth="1"/>
    <col min="1024" max="1024" width="44.140625" style="2" customWidth="1"/>
    <col min="1025" max="1025" width="13.140625" style="2" customWidth="1"/>
    <col min="1026" max="1026" width="11" style="2" customWidth="1"/>
    <col min="1027" max="1027" width="12.42578125" style="2" customWidth="1"/>
    <col min="1028" max="1028" width="13.7109375" style="2" customWidth="1"/>
    <col min="1029" max="1029" width="13.28515625" style="2" customWidth="1"/>
    <col min="1030" max="1030" width="12.140625" style="2" customWidth="1"/>
    <col min="1031" max="1032" width="11.5703125" style="2" customWidth="1"/>
    <col min="1033" max="1033" width="9" style="2" customWidth="1"/>
    <col min="1034" max="1034" width="0" style="2" hidden="1" customWidth="1"/>
    <col min="1035" max="1278" width="9.140625" style="2"/>
    <col min="1279" max="1279" width="4.5703125" style="2" customWidth="1"/>
    <col min="1280" max="1280" width="44.140625" style="2" customWidth="1"/>
    <col min="1281" max="1281" width="13.140625" style="2" customWidth="1"/>
    <col min="1282" max="1282" width="11" style="2" customWidth="1"/>
    <col min="1283" max="1283" width="12.42578125" style="2" customWidth="1"/>
    <col min="1284" max="1284" width="13.7109375" style="2" customWidth="1"/>
    <col min="1285" max="1285" width="13.28515625" style="2" customWidth="1"/>
    <col min="1286" max="1286" width="12.140625" style="2" customWidth="1"/>
    <col min="1287" max="1288" width="11.5703125" style="2" customWidth="1"/>
    <col min="1289" max="1289" width="9" style="2" customWidth="1"/>
    <col min="1290" max="1290" width="0" style="2" hidden="1" customWidth="1"/>
    <col min="1291" max="1534" width="9.140625" style="2"/>
    <col min="1535" max="1535" width="4.5703125" style="2" customWidth="1"/>
    <col min="1536" max="1536" width="44.140625" style="2" customWidth="1"/>
    <col min="1537" max="1537" width="13.140625" style="2" customWidth="1"/>
    <col min="1538" max="1538" width="11" style="2" customWidth="1"/>
    <col min="1539" max="1539" width="12.42578125" style="2" customWidth="1"/>
    <col min="1540" max="1540" width="13.7109375" style="2" customWidth="1"/>
    <col min="1541" max="1541" width="13.28515625" style="2" customWidth="1"/>
    <col min="1542" max="1542" width="12.140625" style="2" customWidth="1"/>
    <col min="1543" max="1544" width="11.5703125" style="2" customWidth="1"/>
    <col min="1545" max="1545" width="9" style="2" customWidth="1"/>
    <col min="1546" max="1546" width="0" style="2" hidden="1" customWidth="1"/>
    <col min="1547" max="1790" width="9.140625" style="2"/>
    <col min="1791" max="1791" width="4.5703125" style="2" customWidth="1"/>
    <col min="1792" max="1792" width="44.140625" style="2" customWidth="1"/>
    <col min="1793" max="1793" width="13.140625" style="2" customWidth="1"/>
    <col min="1794" max="1794" width="11" style="2" customWidth="1"/>
    <col min="1795" max="1795" width="12.42578125" style="2" customWidth="1"/>
    <col min="1796" max="1796" width="13.7109375" style="2" customWidth="1"/>
    <col min="1797" max="1797" width="13.28515625" style="2" customWidth="1"/>
    <col min="1798" max="1798" width="12.140625" style="2" customWidth="1"/>
    <col min="1799" max="1800" width="11.5703125" style="2" customWidth="1"/>
    <col min="1801" max="1801" width="9" style="2" customWidth="1"/>
    <col min="1802" max="1802" width="0" style="2" hidden="1" customWidth="1"/>
    <col min="1803" max="2046" width="9.140625" style="2"/>
    <col min="2047" max="2047" width="4.5703125" style="2" customWidth="1"/>
    <col min="2048" max="2048" width="44.140625" style="2" customWidth="1"/>
    <col min="2049" max="2049" width="13.140625" style="2" customWidth="1"/>
    <col min="2050" max="2050" width="11" style="2" customWidth="1"/>
    <col min="2051" max="2051" width="12.42578125" style="2" customWidth="1"/>
    <col min="2052" max="2052" width="13.7109375" style="2" customWidth="1"/>
    <col min="2053" max="2053" width="13.28515625" style="2" customWidth="1"/>
    <col min="2054" max="2054" width="12.140625" style="2" customWidth="1"/>
    <col min="2055" max="2056" width="11.5703125" style="2" customWidth="1"/>
    <col min="2057" max="2057" width="9" style="2" customWidth="1"/>
    <col min="2058" max="2058" width="0" style="2" hidden="1" customWidth="1"/>
    <col min="2059" max="2302" width="9.140625" style="2"/>
    <col min="2303" max="2303" width="4.5703125" style="2" customWidth="1"/>
    <col min="2304" max="2304" width="44.140625" style="2" customWidth="1"/>
    <col min="2305" max="2305" width="13.140625" style="2" customWidth="1"/>
    <col min="2306" max="2306" width="11" style="2" customWidth="1"/>
    <col min="2307" max="2307" width="12.42578125" style="2" customWidth="1"/>
    <col min="2308" max="2308" width="13.7109375" style="2" customWidth="1"/>
    <col min="2309" max="2309" width="13.28515625" style="2" customWidth="1"/>
    <col min="2310" max="2310" width="12.140625" style="2" customWidth="1"/>
    <col min="2311" max="2312" width="11.5703125" style="2" customWidth="1"/>
    <col min="2313" max="2313" width="9" style="2" customWidth="1"/>
    <col min="2314" max="2314" width="0" style="2" hidden="1" customWidth="1"/>
    <col min="2315" max="2558" width="9.140625" style="2"/>
    <col min="2559" max="2559" width="4.5703125" style="2" customWidth="1"/>
    <col min="2560" max="2560" width="44.140625" style="2" customWidth="1"/>
    <col min="2561" max="2561" width="13.140625" style="2" customWidth="1"/>
    <col min="2562" max="2562" width="11" style="2" customWidth="1"/>
    <col min="2563" max="2563" width="12.42578125" style="2" customWidth="1"/>
    <col min="2564" max="2564" width="13.7109375" style="2" customWidth="1"/>
    <col min="2565" max="2565" width="13.28515625" style="2" customWidth="1"/>
    <col min="2566" max="2566" width="12.140625" style="2" customWidth="1"/>
    <col min="2567" max="2568" width="11.5703125" style="2" customWidth="1"/>
    <col min="2569" max="2569" width="9" style="2" customWidth="1"/>
    <col min="2570" max="2570" width="0" style="2" hidden="1" customWidth="1"/>
    <col min="2571" max="2814" width="9.140625" style="2"/>
    <col min="2815" max="2815" width="4.5703125" style="2" customWidth="1"/>
    <col min="2816" max="2816" width="44.140625" style="2" customWidth="1"/>
    <col min="2817" max="2817" width="13.140625" style="2" customWidth="1"/>
    <col min="2818" max="2818" width="11" style="2" customWidth="1"/>
    <col min="2819" max="2819" width="12.42578125" style="2" customWidth="1"/>
    <col min="2820" max="2820" width="13.7109375" style="2" customWidth="1"/>
    <col min="2821" max="2821" width="13.28515625" style="2" customWidth="1"/>
    <col min="2822" max="2822" width="12.140625" style="2" customWidth="1"/>
    <col min="2823" max="2824" width="11.5703125" style="2" customWidth="1"/>
    <col min="2825" max="2825" width="9" style="2" customWidth="1"/>
    <col min="2826" max="2826" width="0" style="2" hidden="1" customWidth="1"/>
    <col min="2827" max="3070" width="9.140625" style="2"/>
    <col min="3071" max="3071" width="4.5703125" style="2" customWidth="1"/>
    <col min="3072" max="3072" width="44.140625" style="2" customWidth="1"/>
    <col min="3073" max="3073" width="13.140625" style="2" customWidth="1"/>
    <col min="3074" max="3074" width="11" style="2" customWidth="1"/>
    <col min="3075" max="3075" width="12.42578125" style="2" customWidth="1"/>
    <col min="3076" max="3076" width="13.7109375" style="2" customWidth="1"/>
    <col min="3077" max="3077" width="13.28515625" style="2" customWidth="1"/>
    <col min="3078" max="3078" width="12.140625" style="2" customWidth="1"/>
    <col min="3079" max="3080" width="11.5703125" style="2" customWidth="1"/>
    <col min="3081" max="3081" width="9" style="2" customWidth="1"/>
    <col min="3082" max="3082" width="0" style="2" hidden="1" customWidth="1"/>
    <col min="3083" max="3326" width="9.140625" style="2"/>
    <col min="3327" max="3327" width="4.5703125" style="2" customWidth="1"/>
    <col min="3328" max="3328" width="44.140625" style="2" customWidth="1"/>
    <col min="3329" max="3329" width="13.140625" style="2" customWidth="1"/>
    <col min="3330" max="3330" width="11" style="2" customWidth="1"/>
    <col min="3331" max="3331" width="12.42578125" style="2" customWidth="1"/>
    <col min="3332" max="3332" width="13.7109375" style="2" customWidth="1"/>
    <col min="3333" max="3333" width="13.28515625" style="2" customWidth="1"/>
    <col min="3334" max="3334" width="12.140625" style="2" customWidth="1"/>
    <col min="3335" max="3336" width="11.5703125" style="2" customWidth="1"/>
    <col min="3337" max="3337" width="9" style="2" customWidth="1"/>
    <col min="3338" max="3338" width="0" style="2" hidden="1" customWidth="1"/>
    <col min="3339" max="3582" width="9.140625" style="2"/>
    <col min="3583" max="3583" width="4.5703125" style="2" customWidth="1"/>
    <col min="3584" max="3584" width="44.140625" style="2" customWidth="1"/>
    <col min="3585" max="3585" width="13.140625" style="2" customWidth="1"/>
    <col min="3586" max="3586" width="11" style="2" customWidth="1"/>
    <col min="3587" max="3587" width="12.42578125" style="2" customWidth="1"/>
    <col min="3588" max="3588" width="13.7109375" style="2" customWidth="1"/>
    <col min="3589" max="3589" width="13.28515625" style="2" customWidth="1"/>
    <col min="3590" max="3590" width="12.140625" style="2" customWidth="1"/>
    <col min="3591" max="3592" width="11.5703125" style="2" customWidth="1"/>
    <col min="3593" max="3593" width="9" style="2" customWidth="1"/>
    <col min="3594" max="3594" width="0" style="2" hidden="1" customWidth="1"/>
    <col min="3595" max="3838" width="9.140625" style="2"/>
    <col min="3839" max="3839" width="4.5703125" style="2" customWidth="1"/>
    <col min="3840" max="3840" width="44.140625" style="2" customWidth="1"/>
    <col min="3841" max="3841" width="13.140625" style="2" customWidth="1"/>
    <col min="3842" max="3842" width="11" style="2" customWidth="1"/>
    <col min="3843" max="3843" width="12.42578125" style="2" customWidth="1"/>
    <col min="3844" max="3844" width="13.7109375" style="2" customWidth="1"/>
    <col min="3845" max="3845" width="13.28515625" style="2" customWidth="1"/>
    <col min="3846" max="3846" width="12.140625" style="2" customWidth="1"/>
    <col min="3847" max="3848" width="11.5703125" style="2" customWidth="1"/>
    <col min="3849" max="3849" width="9" style="2" customWidth="1"/>
    <col min="3850" max="3850" width="0" style="2" hidden="1" customWidth="1"/>
    <col min="3851" max="4094" width="9.140625" style="2"/>
    <col min="4095" max="4095" width="4.5703125" style="2" customWidth="1"/>
    <col min="4096" max="4096" width="44.140625" style="2" customWidth="1"/>
    <col min="4097" max="4097" width="13.140625" style="2" customWidth="1"/>
    <col min="4098" max="4098" width="11" style="2" customWidth="1"/>
    <col min="4099" max="4099" width="12.42578125" style="2" customWidth="1"/>
    <col min="4100" max="4100" width="13.7109375" style="2" customWidth="1"/>
    <col min="4101" max="4101" width="13.28515625" style="2" customWidth="1"/>
    <col min="4102" max="4102" width="12.140625" style="2" customWidth="1"/>
    <col min="4103" max="4104" width="11.5703125" style="2" customWidth="1"/>
    <col min="4105" max="4105" width="9" style="2" customWidth="1"/>
    <col min="4106" max="4106" width="0" style="2" hidden="1" customWidth="1"/>
    <col min="4107" max="4350" width="9.140625" style="2"/>
    <col min="4351" max="4351" width="4.5703125" style="2" customWidth="1"/>
    <col min="4352" max="4352" width="44.140625" style="2" customWidth="1"/>
    <col min="4353" max="4353" width="13.140625" style="2" customWidth="1"/>
    <col min="4354" max="4354" width="11" style="2" customWidth="1"/>
    <col min="4355" max="4355" width="12.42578125" style="2" customWidth="1"/>
    <col min="4356" max="4356" width="13.7109375" style="2" customWidth="1"/>
    <col min="4357" max="4357" width="13.28515625" style="2" customWidth="1"/>
    <col min="4358" max="4358" width="12.140625" style="2" customWidth="1"/>
    <col min="4359" max="4360" width="11.5703125" style="2" customWidth="1"/>
    <col min="4361" max="4361" width="9" style="2" customWidth="1"/>
    <col min="4362" max="4362" width="0" style="2" hidden="1" customWidth="1"/>
    <col min="4363" max="4606" width="9.140625" style="2"/>
    <col min="4607" max="4607" width="4.5703125" style="2" customWidth="1"/>
    <col min="4608" max="4608" width="44.140625" style="2" customWidth="1"/>
    <col min="4609" max="4609" width="13.140625" style="2" customWidth="1"/>
    <col min="4610" max="4610" width="11" style="2" customWidth="1"/>
    <col min="4611" max="4611" width="12.42578125" style="2" customWidth="1"/>
    <col min="4612" max="4612" width="13.7109375" style="2" customWidth="1"/>
    <col min="4613" max="4613" width="13.28515625" style="2" customWidth="1"/>
    <col min="4614" max="4614" width="12.140625" style="2" customWidth="1"/>
    <col min="4615" max="4616" width="11.5703125" style="2" customWidth="1"/>
    <col min="4617" max="4617" width="9" style="2" customWidth="1"/>
    <col min="4618" max="4618" width="0" style="2" hidden="1" customWidth="1"/>
    <col min="4619" max="4862" width="9.140625" style="2"/>
    <col min="4863" max="4863" width="4.5703125" style="2" customWidth="1"/>
    <col min="4864" max="4864" width="44.140625" style="2" customWidth="1"/>
    <col min="4865" max="4865" width="13.140625" style="2" customWidth="1"/>
    <col min="4866" max="4866" width="11" style="2" customWidth="1"/>
    <col min="4867" max="4867" width="12.42578125" style="2" customWidth="1"/>
    <col min="4868" max="4868" width="13.7109375" style="2" customWidth="1"/>
    <col min="4869" max="4869" width="13.28515625" style="2" customWidth="1"/>
    <col min="4870" max="4870" width="12.140625" style="2" customWidth="1"/>
    <col min="4871" max="4872" width="11.5703125" style="2" customWidth="1"/>
    <col min="4873" max="4873" width="9" style="2" customWidth="1"/>
    <col min="4874" max="4874" width="0" style="2" hidden="1" customWidth="1"/>
    <col min="4875" max="5118" width="9.140625" style="2"/>
    <col min="5119" max="5119" width="4.5703125" style="2" customWidth="1"/>
    <col min="5120" max="5120" width="44.140625" style="2" customWidth="1"/>
    <col min="5121" max="5121" width="13.140625" style="2" customWidth="1"/>
    <col min="5122" max="5122" width="11" style="2" customWidth="1"/>
    <col min="5123" max="5123" width="12.42578125" style="2" customWidth="1"/>
    <col min="5124" max="5124" width="13.7109375" style="2" customWidth="1"/>
    <col min="5125" max="5125" width="13.28515625" style="2" customWidth="1"/>
    <col min="5126" max="5126" width="12.140625" style="2" customWidth="1"/>
    <col min="5127" max="5128" width="11.5703125" style="2" customWidth="1"/>
    <col min="5129" max="5129" width="9" style="2" customWidth="1"/>
    <col min="5130" max="5130" width="0" style="2" hidden="1" customWidth="1"/>
    <col min="5131" max="5374" width="9.140625" style="2"/>
    <col min="5375" max="5375" width="4.5703125" style="2" customWidth="1"/>
    <col min="5376" max="5376" width="44.140625" style="2" customWidth="1"/>
    <col min="5377" max="5377" width="13.140625" style="2" customWidth="1"/>
    <col min="5378" max="5378" width="11" style="2" customWidth="1"/>
    <col min="5379" max="5379" width="12.42578125" style="2" customWidth="1"/>
    <col min="5380" max="5380" width="13.7109375" style="2" customWidth="1"/>
    <col min="5381" max="5381" width="13.28515625" style="2" customWidth="1"/>
    <col min="5382" max="5382" width="12.140625" style="2" customWidth="1"/>
    <col min="5383" max="5384" width="11.5703125" style="2" customWidth="1"/>
    <col min="5385" max="5385" width="9" style="2" customWidth="1"/>
    <col min="5386" max="5386" width="0" style="2" hidden="1" customWidth="1"/>
    <col min="5387" max="5630" width="9.140625" style="2"/>
    <col min="5631" max="5631" width="4.5703125" style="2" customWidth="1"/>
    <col min="5632" max="5632" width="44.140625" style="2" customWidth="1"/>
    <col min="5633" max="5633" width="13.140625" style="2" customWidth="1"/>
    <col min="5634" max="5634" width="11" style="2" customWidth="1"/>
    <col min="5635" max="5635" width="12.42578125" style="2" customWidth="1"/>
    <col min="5636" max="5636" width="13.7109375" style="2" customWidth="1"/>
    <col min="5637" max="5637" width="13.28515625" style="2" customWidth="1"/>
    <col min="5638" max="5638" width="12.140625" style="2" customWidth="1"/>
    <col min="5639" max="5640" width="11.5703125" style="2" customWidth="1"/>
    <col min="5641" max="5641" width="9" style="2" customWidth="1"/>
    <col min="5642" max="5642" width="0" style="2" hidden="1" customWidth="1"/>
    <col min="5643" max="5886" width="9.140625" style="2"/>
    <col min="5887" max="5887" width="4.5703125" style="2" customWidth="1"/>
    <col min="5888" max="5888" width="44.140625" style="2" customWidth="1"/>
    <col min="5889" max="5889" width="13.140625" style="2" customWidth="1"/>
    <col min="5890" max="5890" width="11" style="2" customWidth="1"/>
    <col min="5891" max="5891" width="12.42578125" style="2" customWidth="1"/>
    <col min="5892" max="5892" width="13.7109375" style="2" customWidth="1"/>
    <col min="5893" max="5893" width="13.28515625" style="2" customWidth="1"/>
    <col min="5894" max="5894" width="12.140625" style="2" customWidth="1"/>
    <col min="5895" max="5896" width="11.5703125" style="2" customWidth="1"/>
    <col min="5897" max="5897" width="9" style="2" customWidth="1"/>
    <col min="5898" max="5898" width="0" style="2" hidden="1" customWidth="1"/>
    <col min="5899" max="6142" width="9.140625" style="2"/>
    <col min="6143" max="6143" width="4.5703125" style="2" customWidth="1"/>
    <col min="6144" max="6144" width="44.140625" style="2" customWidth="1"/>
    <col min="6145" max="6145" width="13.140625" style="2" customWidth="1"/>
    <col min="6146" max="6146" width="11" style="2" customWidth="1"/>
    <col min="6147" max="6147" width="12.42578125" style="2" customWidth="1"/>
    <col min="6148" max="6148" width="13.7109375" style="2" customWidth="1"/>
    <col min="6149" max="6149" width="13.28515625" style="2" customWidth="1"/>
    <col min="6150" max="6150" width="12.140625" style="2" customWidth="1"/>
    <col min="6151" max="6152" width="11.5703125" style="2" customWidth="1"/>
    <col min="6153" max="6153" width="9" style="2" customWidth="1"/>
    <col min="6154" max="6154" width="0" style="2" hidden="1" customWidth="1"/>
    <col min="6155" max="6398" width="9.140625" style="2"/>
    <col min="6399" max="6399" width="4.5703125" style="2" customWidth="1"/>
    <col min="6400" max="6400" width="44.140625" style="2" customWidth="1"/>
    <col min="6401" max="6401" width="13.140625" style="2" customWidth="1"/>
    <col min="6402" max="6402" width="11" style="2" customWidth="1"/>
    <col min="6403" max="6403" width="12.42578125" style="2" customWidth="1"/>
    <col min="6404" max="6404" width="13.7109375" style="2" customWidth="1"/>
    <col min="6405" max="6405" width="13.28515625" style="2" customWidth="1"/>
    <col min="6406" max="6406" width="12.140625" style="2" customWidth="1"/>
    <col min="6407" max="6408" width="11.5703125" style="2" customWidth="1"/>
    <col min="6409" max="6409" width="9" style="2" customWidth="1"/>
    <col min="6410" max="6410" width="0" style="2" hidden="1" customWidth="1"/>
    <col min="6411" max="6654" width="9.140625" style="2"/>
    <col min="6655" max="6655" width="4.5703125" style="2" customWidth="1"/>
    <col min="6656" max="6656" width="44.140625" style="2" customWidth="1"/>
    <col min="6657" max="6657" width="13.140625" style="2" customWidth="1"/>
    <col min="6658" max="6658" width="11" style="2" customWidth="1"/>
    <col min="6659" max="6659" width="12.42578125" style="2" customWidth="1"/>
    <col min="6660" max="6660" width="13.7109375" style="2" customWidth="1"/>
    <col min="6661" max="6661" width="13.28515625" style="2" customWidth="1"/>
    <col min="6662" max="6662" width="12.140625" style="2" customWidth="1"/>
    <col min="6663" max="6664" width="11.5703125" style="2" customWidth="1"/>
    <col min="6665" max="6665" width="9" style="2" customWidth="1"/>
    <col min="6666" max="6666" width="0" style="2" hidden="1" customWidth="1"/>
    <col min="6667" max="6910" width="9.140625" style="2"/>
    <col min="6911" max="6911" width="4.5703125" style="2" customWidth="1"/>
    <col min="6912" max="6912" width="44.140625" style="2" customWidth="1"/>
    <col min="6913" max="6913" width="13.140625" style="2" customWidth="1"/>
    <col min="6914" max="6914" width="11" style="2" customWidth="1"/>
    <col min="6915" max="6915" width="12.42578125" style="2" customWidth="1"/>
    <col min="6916" max="6916" width="13.7109375" style="2" customWidth="1"/>
    <col min="6917" max="6917" width="13.28515625" style="2" customWidth="1"/>
    <col min="6918" max="6918" width="12.140625" style="2" customWidth="1"/>
    <col min="6919" max="6920" width="11.5703125" style="2" customWidth="1"/>
    <col min="6921" max="6921" width="9" style="2" customWidth="1"/>
    <col min="6922" max="6922" width="0" style="2" hidden="1" customWidth="1"/>
    <col min="6923" max="7166" width="9.140625" style="2"/>
    <col min="7167" max="7167" width="4.5703125" style="2" customWidth="1"/>
    <col min="7168" max="7168" width="44.140625" style="2" customWidth="1"/>
    <col min="7169" max="7169" width="13.140625" style="2" customWidth="1"/>
    <col min="7170" max="7170" width="11" style="2" customWidth="1"/>
    <col min="7171" max="7171" width="12.42578125" style="2" customWidth="1"/>
    <col min="7172" max="7172" width="13.7109375" style="2" customWidth="1"/>
    <col min="7173" max="7173" width="13.28515625" style="2" customWidth="1"/>
    <col min="7174" max="7174" width="12.140625" style="2" customWidth="1"/>
    <col min="7175" max="7176" width="11.5703125" style="2" customWidth="1"/>
    <col min="7177" max="7177" width="9" style="2" customWidth="1"/>
    <col min="7178" max="7178" width="0" style="2" hidden="1" customWidth="1"/>
    <col min="7179" max="7422" width="9.140625" style="2"/>
    <col min="7423" max="7423" width="4.5703125" style="2" customWidth="1"/>
    <col min="7424" max="7424" width="44.140625" style="2" customWidth="1"/>
    <col min="7425" max="7425" width="13.140625" style="2" customWidth="1"/>
    <col min="7426" max="7426" width="11" style="2" customWidth="1"/>
    <col min="7427" max="7427" width="12.42578125" style="2" customWidth="1"/>
    <col min="7428" max="7428" width="13.7109375" style="2" customWidth="1"/>
    <col min="7429" max="7429" width="13.28515625" style="2" customWidth="1"/>
    <col min="7430" max="7430" width="12.140625" style="2" customWidth="1"/>
    <col min="7431" max="7432" width="11.5703125" style="2" customWidth="1"/>
    <col min="7433" max="7433" width="9" style="2" customWidth="1"/>
    <col min="7434" max="7434" width="0" style="2" hidden="1" customWidth="1"/>
    <col min="7435" max="7678" width="9.140625" style="2"/>
    <col min="7679" max="7679" width="4.5703125" style="2" customWidth="1"/>
    <col min="7680" max="7680" width="44.140625" style="2" customWidth="1"/>
    <col min="7681" max="7681" width="13.140625" style="2" customWidth="1"/>
    <col min="7682" max="7682" width="11" style="2" customWidth="1"/>
    <col min="7683" max="7683" width="12.42578125" style="2" customWidth="1"/>
    <col min="7684" max="7684" width="13.7109375" style="2" customWidth="1"/>
    <col min="7685" max="7685" width="13.28515625" style="2" customWidth="1"/>
    <col min="7686" max="7686" width="12.140625" style="2" customWidth="1"/>
    <col min="7687" max="7688" width="11.5703125" style="2" customWidth="1"/>
    <col min="7689" max="7689" width="9" style="2" customWidth="1"/>
    <col min="7690" max="7690" width="0" style="2" hidden="1" customWidth="1"/>
    <col min="7691" max="7934" width="9.140625" style="2"/>
    <col min="7935" max="7935" width="4.5703125" style="2" customWidth="1"/>
    <col min="7936" max="7936" width="44.140625" style="2" customWidth="1"/>
    <col min="7937" max="7937" width="13.140625" style="2" customWidth="1"/>
    <col min="7938" max="7938" width="11" style="2" customWidth="1"/>
    <col min="7939" max="7939" width="12.42578125" style="2" customWidth="1"/>
    <col min="7940" max="7940" width="13.7109375" style="2" customWidth="1"/>
    <col min="7941" max="7941" width="13.28515625" style="2" customWidth="1"/>
    <col min="7942" max="7942" width="12.140625" style="2" customWidth="1"/>
    <col min="7943" max="7944" width="11.5703125" style="2" customWidth="1"/>
    <col min="7945" max="7945" width="9" style="2" customWidth="1"/>
    <col min="7946" max="7946" width="0" style="2" hidden="1" customWidth="1"/>
    <col min="7947" max="8190" width="9.140625" style="2"/>
    <col min="8191" max="8191" width="4.5703125" style="2" customWidth="1"/>
    <col min="8192" max="8192" width="44.140625" style="2" customWidth="1"/>
    <col min="8193" max="8193" width="13.140625" style="2" customWidth="1"/>
    <col min="8194" max="8194" width="11" style="2" customWidth="1"/>
    <col min="8195" max="8195" width="12.42578125" style="2" customWidth="1"/>
    <col min="8196" max="8196" width="13.7109375" style="2" customWidth="1"/>
    <col min="8197" max="8197" width="13.28515625" style="2" customWidth="1"/>
    <col min="8198" max="8198" width="12.140625" style="2" customWidth="1"/>
    <col min="8199" max="8200" width="11.5703125" style="2" customWidth="1"/>
    <col min="8201" max="8201" width="9" style="2" customWidth="1"/>
    <col min="8202" max="8202" width="0" style="2" hidden="1" customWidth="1"/>
    <col min="8203" max="8446" width="9.140625" style="2"/>
    <col min="8447" max="8447" width="4.5703125" style="2" customWidth="1"/>
    <col min="8448" max="8448" width="44.140625" style="2" customWidth="1"/>
    <col min="8449" max="8449" width="13.140625" style="2" customWidth="1"/>
    <col min="8450" max="8450" width="11" style="2" customWidth="1"/>
    <col min="8451" max="8451" width="12.42578125" style="2" customWidth="1"/>
    <col min="8452" max="8452" width="13.7109375" style="2" customWidth="1"/>
    <col min="8453" max="8453" width="13.28515625" style="2" customWidth="1"/>
    <col min="8454" max="8454" width="12.140625" style="2" customWidth="1"/>
    <col min="8455" max="8456" width="11.5703125" style="2" customWidth="1"/>
    <col min="8457" max="8457" width="9" style="2" customWidth="1"/>
    <col min="8458" max="8458" width="0" style="2" hidden="1" customWidth="1"/>
    <col min="8459" max="8702" width="9.140625" style="2"/>
    <col min="8703" max="8703" width="4.5703125" style="2" customWidth="1"/>
    <col min="8704" max="8704" width="44.140625" style="2" customWidth="1"/>
    <col min="8705" max="8705" width="13.140625" style="2" customWidth="1"/>
    <col min="8706" max="8706" width="11" style="2" customWidth="1"/>
    <col min="8707" max="8707" width="12.42578125" style="2" customWidth="1"/>
    <col min="8708" max="8708" width="13.7109375" style="2" customWidth="1"/>
    <col min="8709" max="8709" width="13.28515625" style="2" customWidth="1"/>
    <col min="8710" max="8710" width="12.140625" style="2" customWidth="1"/>
    <col min="8711" max="8712" width="11.5703125" style="2" customWidth="1"/>
    <col min="8713" max="8713" width="9" style="2" customWidth="1"/>
    <col min="8714" max="8714" width="0" style="2" hidden="1" customWidth="1"/>
    <col min="8715" max="8958" width="9.140625" style="2"/>
    <col min="8959" max="8959" width="4.5703125" style="2" customWidth="1"/>
    <col min="8960" max="8960" width="44.140625" style="2" customWidth="1"/>
    <col min="8961" max="8961" width="13.140625" style="2" customWidth="1"/>
    <col min="8962" max="8962" width="11" style="2" customWidth="1"/>
    <col min="8963" max="8963" width="12.42578125" style="2" customWidth="1"/>
    <col min="8964" max="8964" width="13.7109375" style="2" customWidth="1"/>
    <col min="8965" max="8965" width="13.28515625" style="2" customWidth="1"/>
    <col min="8966" max="8966" width="12.140625" style="2" customWidth="1"/>
    <col min="8967" max="8968" width="11.5703125" style="2" customWidth="1"/>
    <col min="8969" max="8969" width="9" style="2" customWidth="1"/>
    <col min="8970" max="8970" width="0" style="2" hidden="1" customWidth="1"/>
    <col min="8971" max="9214" width="9.140625" style="2"/>
    <col min="9215" max="9215" width="4.5703125" style="2" customWidth="1"/>
    <col min="9216" max="9216" width="44.140625" style="2" customWidth="1"/>
    <col min="9217" max="9217" width="13.140625" style="2" customWidth="1"/>
    <col min="9218" max="9218" width="11" style="2" customWidth="1"/>
    <col min="9219" max="9219" width="12.42578125" style="2" customWidth="1"/>
    <col min="9220" max="9220" width="13.7109375" style="2" customWidth="1"/>
    <col min="9221" max="9221" width="13.28515625" style="2" customWidth="1"/>
    <col min="9222" max="9222" width="12.140625" style="2" customWidth="1"/>
    <col min="9223" max="9224" width="11.5703125" style="2" customWidth="1"/>
    <col min="9225" max="9225" width="9" style="2" customWidth="1"/>
    <col min="9226" max="9226" width="0" style="2" hidden="1" customWidth="1"/>
    <col min="9227" max="9470" width="9.140625" style="2"/>
    <col min="9471" max="9471" width="4.5703125" style="2" customWidth="1"/>
    <col min="9472" max="9472" width="44.140625" style="2" customWidth="1"/>
    <col min="9473" max="9473" width="13.140625" style="2" customWidth="1"/>
    <col min="9474" max="9474" width="11" style="2" customWidth="1"/>
    <col min="9475" max="9475" width="12.42578125" style="2" customWidth="1"/>
    <col min="9476" max="9476" width="13.7109375" style="2" customWidth="1"/>
    <col min="9477" max="9477" width="13.28515625" style="2" customWidth="1"/>
    <col min="9478" max="9478" width="12.140625" style="2" customWidth="1"/>
    <col min="9479" max="9480" width="11.5703125" style="2" customWidth="1"/>
    <col min="9481" max="9481" width="9" style="2" customWidth="1"/>
    <col min="9482" max="9482" width="0" style="2" hidden="1" customWidth="1"/>
    <col min="9483" max="9726" width="9.140625" style="2"/>
    <col min="9727" max="9727" width="4.5703125" style="2" customWidth="1"/>
    <col min="9728" max="9728" width="44.140625" style="2" customWidth="1"/>
    <col min="9729" max="9729" width="13.140625" style="2" customWidth="1"/>
    <col min="9730" max="9730" width="11" style="2" customWidth="1"/>
    <col min="9731" max="9731" width="12.42578125" style="2" customWidth="1"/>
    <col min="9732" max="9732" width="13.7109375" style="2" customWidth="1"/>
    <col min="9733" max="9733" width="13.28515625" style="2" customWidth="1"/>
    <col min="9734" max="9734" width="12.140625" style="2" customWidth="1"/>
    <col min="9735" max="9736" width="11.5703125" style="2" customWidth="1"/>
    <col min="9737" max="9737" width="9" style="2" customWidth="1"/>
    <col min="9738" max="9738" width="0" style="2" hidden="1" customWidth="1"/>
    <col min="9739" max="9982" width="9.140625" style="2"/>
    <col min="9983" max="9983" width="4.5703125" style="2" customWidth="1"/>
    <col min="9984" max="9984" width="44.140625" style="2" customWidth="1"/>
    <col min="9985" max="9985" width="13.140625" style="2" customWidth="1"/>
    <col min="9986" max="9986" width="11" style="2" customWidth="1"/>
    <col min="9987" max="9987" width="12.42578125" style="2" customWidth="1"/>
    <col min="9988" max="9988" width="13.7109375" style="2" customWidth="1"/>
    <col min="9989" max="9989" width="13.28515625" style="2" customWidth="1"/>
    <col min="9990" max="9990" width="12.140625" style="2" customWidth="1"/>
    <col min="9991" max="9992" width="11.5703125" style="2" customWidth="1"/>
    <col min="9993" max="9993" width="9" style="2" customWidth="1"/>
    <col min="9994" max="9994" width="0" style="2" hidden="1" customWidth="1"/>
    <col min="9995" max="10238" width="9.140625" style="2"/>
    <col min="10239" max="10239" width="4.5703125" style="2" customWidth="1"/>
    <col min="10240" max="10240" width="44.140625" style="2" customWidth="1"/>
    <col min="10241" max="10241" width="13.140625" style="2" customWidth="1"/>
    <col min="10242" max="10242" width="11" style="2" customWidth="1"/>
    <col min="10243" max="10243" width="12.42578125" style="2" customWidth="1"/>
    <col min="10244" max="10244" width="13.7109375" style="2" customWidth="1"/>
    <col min="10245" max="10245" width="13.28515625" style="2" customWidth="1"/>
    <col min="10246" max="10246" width="12.140625" style="2" customWidth="1"/>
    <col min="10247" max="10248" width="11.5703125" style="2" customWidth="1"/>
    <col min="10249" max="10249" width="9" style="2" customWidth="1"/>
    <col min="10250" max="10250" width="0" style="2" hidden="1" customWidth="1"/>
    <col min="10251" max="10494" width="9.140625" style="2"/>
    <col min="10495" max="10495" width="4.5703125" style="2" customWidth="1"/>
    <col min="10496" max="10496" width="44.140625" style="2" customWidth="1"/>
    <col min="10497" max="10497" width="13.140625" style="2" customWidth="1"/>
    <col min="10498" max="10498" width="11" style="2" customWidth="1"/>
    <col min="10499" max="10499" width="12.42578125" style="2" customWidth="1"/>
    <col min="10500" max="10500" width="13.7109375" style="2" customWidth="1"/>
    <col min="10501" max="10501" width="13.28515625" style="2" customWidth="1"/>
    <col min="10502" max="10502" width="12.140625" style="2" customWidth="1"/>
    <col min="10503" max="10504" width="11.5703125" style="2" customWidth="1"/>
    <col min="10505" max="10505" width="9" style="2" customWidth="1"/>
    <col min="10506" max="10506" width="0" style="2" hidden="1" customWidth="1"/>
    <col min="10507" max="10750" width="9.140625" style="2"/>
    <col min="10751" max="10751" width="4.5703125" style="2" customWidth="1"/>
    <col min="10752" max="10752" width="44.140625" style="2" customWidth="1"/>
    <col min="10753" max="10753" width="13.140625" style="2" customWidth="1"/>
    <col min="10754" max="10754" width="11" style="2" customWidth="1"/>
    <col min="10755" max="10755" width="12.42578125" style="2" customWidth="1"/>
    <col min="10756" max="10756" width="13.7109375" style="2" customWidth="1"/>
    <col min="10757" max="10757" width="13.28515625" style="2" customWidth="1"/>
    <col min="10758" max="10758" width="12.140625" style="2" customWidth="1"/>
    <col min="10759" max="10760" width="11.5703125" style="2" customWidth="1"/>
    <col min="10761" max="10761" width="9" style="2" customWidth="1"/>
    <col min="10762" max="10762" width="0" style="2" hidden="1" customWidth="1"/>
    <col min="10763" max="11006" width="9.140625" style="2"/>
    <col min="11007" max="11007" width="4.5703125" style="2" customWidth="1"/>
    <col min="11008" max="11008" width="44.140625" style="2" customWidth="1"/>
    <col min="11009" max="11009" width="13.140625" style="2" customWidth="1"/>
    <col min="11010" max="11010" width="11" style="2" customWidth="1"/>
    <col min="11011" max="11011" width="12.42578125" style="2" customWidth="1"/>
    <col min="11012" max="11012" width="13.7109375" style="2" customWidth="1"/>
    <col min="11013" max="11013" width="13.28515625" style="2" customWidth="1"/>
    <col min="11014" max="11014" width="12.140625" style="2" customWidth="1"/>
    <col min="11015" max="11016" width="11.5703125" style="2" customWidth="1"/>
    <col min="11017" max="11017" width="9" style="2" customWidth="1"/>
    <col min="11018" max="11018" width="0" style="2" hidden="1" customWidth="1"/>
    <col min="11019" max="11262" width="9.140625" style="2"/>
    <col min="11263" max="11263" width="4.5703125" style="2" customWidth="1"/>
    <col min="11264" max="11264" width="44.140625" style="2" customWidth="1"/>
    <col min="11265" max="11265" width="13.140625" style="2" customWidth="1"/>
    <col min="11266" max="11266" width="11" style="2" customWidth="1"/>
    <col min="11267" max="11267" width="12.42578125" style="2" customWidth="1"/>
    <col min="11268" max="11268" width="13.7109375" style="2" customWidth="1"/>
    <col min="11269" max="11269" width="13.28515625" style="2" customWidth="1"/>
    <col min="11270" max="11270" width="12.140625" style="2" customWidth="1"/>
    <col min="11271" max="11272" width="11.5703125" style="2" customWidth="1"/>
    <col min="11273" max="11273" width="9" style="2" customWidth="1"/>
    <col min="11274" max="11274" width="0" style="2" hidden="1" customWidth="1"/>
    <col min="11275" max="11518" width="9.140625" style="2"/>
    <col min="11519" max="11519" width="4.5703125" style="2" customWidth="1"/>
    <col min="11520" max="11520" width="44.140625" style="2" customWidth="1"/>
    <col min="11521" max="11521" width="13.140625" style="2" customWidth="1"/>
    <col min="11522" max="11522" width="11" style="2" customWidth="1"/>
    <col min="11523" max="11523" width="12.42578125" style="2" customWidth="1"/>
    <col min="11524" max="11524" width="13.7109375" style="2" customWidth="1"/>
    <col min="11525" max="11525" width="13.28515625" style="2" customWidth="1"/>
    <col min="11526" max="11526" width="12.140625" style="2" customWidth="1"/>
    <col min="11527" max="11528" width="11.5703125" style="2" customWidth="1"/>
    <col min="11529" max="11529" width="9" style="2" customWidth="1"/>
    <col min="11530" max="11530" width="0" style="2" hidden="1" customWidth="1"/>
    <col min="11531" max="11774" width="9.140625" style="2"/>
    <col min="11775" max="11775" width="4.5703125" style="2" customWidth="1"/>
    <col min="11776" max="11776" width="44.140625" style="2" customWidth="1"/>
    <col min="11777" max="11777" width="13.140625" style="2" customWidth="1"/>
    <col min="11778" max="11778" width="11" style="2" customWidth="1"/>
    <col min="11779" max="11779" width="12.42578125" style="2" customWidth="1"/>
    <col min="11780" max="11780" width="13.7109375" style="2" customWidth="1"/>
    <col min="11781" max="11781" width="13.28515625" style="2" customWidth="1"/>
    <col min="11782" max="11782" width="12.140625" style="2" customWidth="1"/>
    <col min="11783" max="11784" width="11.5703125" style="2" customWidth="1"/>
    <col min="11785" max="11785" width="9" style="2" customWidth="1"/>
    <col min="11786" max="11786" width="0" style="2" hidden="1" customWidth="1"/>
    <col min="11787" max="12030" width="9.140625" style="2"/>
    <col min="12031" max="12031" width="4.5703125" style="2" customWidth="1"/>
    <col min="12032" max="12032" width="44.140625" style="2" customWidth="1"/>
    <col min="12033" max="12033" width="13.140625" style="2" customWidth="1"/>
    <col min="12034" max="12034" width="11" style="2" customWidth="1"/>
    <col min="12035" max="12035" width="12.42578125" style="2" customWidth="1"/>
    <col min="12036" max="12036" width="13.7109375" style="2" customWidth="1"/>
    <col min="12037" max="12037" width="13.28515625" style="2" customWidth="1"/>
    <col min="12038" max="12038" width="12.140625" style="2" customWidth="1"/>
    <col min="12039" max="12040" width="11.5703125" style="2" customWidth="1"/>
    <col min="12041" max="12041" width="9" style="2" customWidth="1"/>
    <col min="12042" max="12042" width="0" style="2" hidden="1" customWidth="1"/>
    <col min="12043" max="12286" width="9.140625" style="2"/>
    <col min="12287" max="12287" width="4.5703125" style="2" customWidth="1"/>
    <col min="12288" max="12288" width="44.140625" style="2" customWidth="1"/>
    <col min="12289" max="12289" width="13.140625" style="2" customWidth="1"/>
    <col min="12290" max="12290" width="11" style="2" customWidth="1"/>
    <col min="12291" max="12291" width="12.42578125" style="2" customWidth="1"/>
    <col min="12292" max="12292" width="13.7109375" style="2" customWidth="1"/>
    <col min="12293" max="12293" width="13.28515625" style="2" customWidth="1"/>
    <col min="12294" max="12294" width="12.140625" style="2" customWidth="1"/>
    <col min="12295" max="12296" width="11.5703125" style="2" customWidth="1"/>
    <col min="12297" max="12297" width="9" style="2" customWidth="1"/>
    <col min="12298" max="12298" width="0" style="2" hidden="1" customWidth="1"/>
    <col min="12299" max="12542" width="9.140625" style="2"/>
    <col min="12543" max="12543" width="4.5703125" style="2" customWidth="1"/>
    <col min="12544" max="12544" width="44.140625" style="2" customWidth="1"/>
    <col min="12545" max="12545" width="13.140625" style="2" customWidth="1"/>
    <col min="12546" max="12546" width="11" style="2" customWidth="1"/>
    <col min="12547" max="12547" width="12.42578125" style="2" customWidth="1"/>
    <col min="12548" max="12548" width="13.7109375" style="2" customWidth="1"/>
    <col min="12549" max="12549" width="13.28515625" style="2" customWidth="1"/>
    <col min="12550" max="12550" width="12.140625" style="2" customWidth="1"/>
    <col min="12551" max="12552" width="11.5703125" style="2" customWidth="1"/>
    <col min="12553" max="12553" width="9" style="2" customWidth="1"/>
    <col min="12554" max="12554" width="0" style="2" hidden="1" customWidth="1"/>
    <col min="12555" max="12798" width="9.140625" style="2"/>
    <col min="12799" max="12799" width="4.5703125" style="2" customWidth="1"/>
    <col min="12800" max="12800" width="44.140625" style="2" customWidth="1"/>
    <col min="12801" max="12801" width="13.140625" style="2" customWidth="1"/>
    <col min="12802" max="12802" width="11" style="2" customWidth="1"/>
    <col min="12803" max="12803" width="12.42578125" style="2" customWidth="1"/>
    <col min="12804" max="12804" width="13.7109375" style="2" customWidth="1"/>
    <col min="12805" max="12805" width="13.28515625" style="2" customWidth="1"/>
    <col min="12806" max="12806" width="12.140625" style="2" customWidth="1"/>
    <col min="12807" max="12808" width="11.5703125" style="2" customWidth="1"/>
    <col min="12809" max="12809" width="9" style="2" customWidth="1"/>
    <col min="12810" max="12810" width="0" style="2" hidden="1" customWidth="1"/>
    <col min="12811" max="13054" width="9.140625" style="2"/>
    <col min="13055" max="13055" width="4.5703125" style="2" customWidth="1"/>
    <col min="13056" max="13056" width="44.140625" style="2" customWidth="1"/>
    <col min="13057" max="13057" width="13.140625" style="2" customWidth="1"/>
    <col min="13058" max="13058" width="11" style="2" customWidth="1"/>
    <col min="13059" max="13059" width="12.42578125" style="2" customWidth="1"/>
    <col min="13060" max="13060" width="13.7109375" style="2" customWidth="1"/>
    <col min="13061" max="13061" width="13.28515625" style="2" customWidth="1"/>
    <col min="13062" max="13062" width="12.140625" style="2" customWidth="1"/>
    <col min="13063" max="13064" width="11.5703125" style="2" customWidth="1"/>
    <col min="13065" max="13065" width="9" style="2" customWidth="1"/>
    <col min="13066" max="13066" width="0" style="2" hidden="1" customWidth="1"/>
    <col min="13067" max="13310" width="9.140625" style="2"/>
    <col min="13311" max="13311" width="4.5703125" style="2" customWidth="1"/>
    <col min="13312" max="13312" width="44.140625" style="2" customWidth="1"/>
    <col min="13313" max="13313" width="13.140625" style="2" customWidth="1"/>
    <col min="13314" max="13314" width="11" style="2" customWidth="1"/>
    <col min="13315" max="13315" width="12.42578125" style="2" customWidth="1"/>
    <col min="13316" max="13316" width="13.7109375" style="2" customWidth="1"/>
    <col min="13317" max="13317" width="13.28515625" style="2" customWidth="1"/>
    <col min="13318" max="13318" width="12.140625" style="2" customWidth="1"/>
    <col min="13319" max="13320" width="11.5703125" style="2" customWidth="1"/>
    <col min="13321" max="13321" width="9" style="2" customWidth="1"/>
    <col min="13322" max="13322" width="0" style="2" hidden="1" customWidth="1"/>
    <col min="13323" max="13566" width="9.140625" style="2"/>
    <col min="13567" max="13567" width="4.5703125" style="2" customWidth="1"/>
    <col min="13568" max="13568" width="44.140625" style="2" customWidth="1"/>
    <col min="13569" max="13569" width="13.140625" style="2" customWidth="1"/>
    <col min="13570" max="13570" width="11" style="2" customWidth="1"/>
    <col min="13571" max="13571" width="12.42578125" style="2" customWidth="1"/>
    <col min="13572" max="13572" width="13.7109375" style="2" customWidth="1"/>
    <col min="13573" max="13573" width="13.28515625" style="2" customWidth="1"/>
    <col min="13574" max="13574" width="12.140625" style="2" customWidth="1"/>
    <col min="13575" max="13576" width="11.5703125" style="2" customWidth="1"/>
    <col min="13577" max="13577" width="9" style="2" customWidth="1"/>
    <col min="13578" max="13578" width="0" style="2" hidden="1" customWidth="1"/>
    <col min="13579" max="13822" width="9.140625" style="2"/>
    <col min="13823" max="13823" width="4.5703125" style="2" customWidth="1"/>
    <col min="13824" max="13824" width="44.140625" style="2" customWidth="1"/>
    <col min="13825" max="13825" width="13.140625" style="2" customWidth="1"/>
    <col min="13826" max="13826" width="11" style="2" customWidth="1"/>
    <col min="13827" max="13827" width="12.42578125" style="2" customWidth="1"/>
    <col min="13828" max="13828" width="13.7109375" style="2" customWidth="1"/>
    <col min="13829" max="13829" width="13.28515625" style="2" customWidth="1"/>
    <col min="13830" max="13830" width="12.140625" style="2" customWidth="1"/>
    <col min="13831" max="13832" width="11.5703125" style="2" customWidth="1"/>
    <col min="13833" max="13833" width="9" style="2" customWidth="1"/>
    <col min="13834" max="13834" width="0" style="2" hidden="1" customWidth="1"/>
    <col min="13835" max="14078" width="9.140625" style="2"/>
    <col min="14079" max="14079" width="4.5703125" style="2" customWidth="1"/>
    <col min="14080" max="14080" width="44.140625" style="2" customWidth="1"/>
    <col min="14081" max="14081" width="13.140625" style="2" customWidth="1"/>
    <col min="14082" max="14082" width="11" style="2" customWidth="1"/>
    <col min="14083" max="14083" width="12.42578125" style="2" customWidth="1"/>
    <col min="14084" max="14084" width="13.7109375" style="2" customWidth="1"/>
    <col min="14085" max="14085" width="13.28515625" style="2" customWidth="1"/>
    <col min="14086" max="14086" width="12.140625" style="2" customWidth="1"/>
    <col min="14087" max="14088" width="11.5703125" style="2" customWidth="1"/>
    <col min="14089" max="14089" width="9" style="2" customWidth="1"/>
    <col min="14090" max="14090" width="0" style="2" hidden="1" customWidth="1"/>
    <col min="14091" max="14334" width="9.140625" style="2"/>
    <col min="14335" max="14335" width="4.5703125" style="2" customWidth="1"/>
    <col min="14336" max="14336" width="44.140625" style="2" customWidth="1"/>
    <col min="14337" max="14337" width="13.140625" style="2" customWidth="1"/>
    <col min="14338" max="14338" width="11" style="2" customWidth="1"/>
    <col min="14339" max="14339" width="12.42578125" style="2" customWidth="1"/>
    <col min="14340" max="14340" width="13.7109375" style="2" customWidth="1"/>
    <col min="14341" max="14341" width="13.28515625" style="2" customWidth="1"/>
    <col min="14342" max="14342" width="12.140625" style="2" customWidth="1"/>
    <col min="14343" max="14344" width="11.5703125" style="2" customWidth="1"/>
    <col min="14345" max="14345" width="9" style="2" customWidth="1"/>
    <col min="14346" max="14346" width="0" style="2" hidden="1" customWidth="1"/>
    <col min="14347" max="14590" width="9.140625" style="2"/>
    <col min="14591" max="14591" width="4.5703125" style="2" customWidth="1"/>
    <col min="14592" max="14592" width="44.140625" style="2" customWidth="1"/>
    <col min="14593" max="14593" width="13.140625" style="2" customWidth="1"/>
    <col min="14594" max="14594" width="11" style="2" customWidth="1"/>
    <col min="14595" max="14595" width="12.42578125" style="2" customWidth="1"/>
    <col min="14596" max="14596" width="13.7109375" style="2" customWidth="1"/>
    <col min="14597" max="14597" width="13.28515625" style="2" customWidth="1"/>
    <col min="14598" max="14598" width="12.140625" style="2" customWidth="1"/>
    <col min="14599" max="14600" width="11.5703125" style="2" customWidth="1"/>
    <col min="14601" max="14601" width="9" style="2" customWidth="1"/>
    <col min="14602" max="14602" width="0" style="2" hidden="1" customWidth="1"/>
    <col min="14603" max="14846" width="9.140625" style="2"/>
    <col min="14847" max="14847" width="4.5703125" style="2" customWidth="1"/>
    <col min="14848" max="14848" width="44.140625" style="2" customWidth="1"/>
    <col min="14849" max="14849" width="13.140625" style="2" customWidth="1"/>
    <col min="14850" max="14850" width="11" style="2" customWidth="1"/>
    <col min="14851" max="14851" width="12.42578125" style="2" customWidth="1"/>
    <col min="14852" max="14852" width="13.7109375" style="2" customWidth="1"/>
    <col min="14853" max="14853" width="13.28515625" style="2" customWidth="1"/>
    <col min="14854" max="14854" width="12.140625" style="2" customWidth="1"/>
    <col min="14855" max="14856" width="11.5703125" style="2" customWidth="1"/>
    <col min="14857" max="14857" width="9" style="2" customWidth="1"/>
    <col min="14858" max="14858" width="0" style="2" hidden="1" customWidth="1"/>
    <col min="14859" max="15102" width="9.140625" style="2"/>
    <col min="15103" max="15103" width="4.5703125" style="2" customWidth="1"/>
    <col min="15104" max="15104" width="44.140625" style="2" customWidth="1"/>
    <col min="15105" max="15105" width="13.140625" style="2" customWidth="1"/>
    <col min="15106" max="15106" width="11" style="2" customWidth="1"/>
    <col min="15107" max="15107" width="12.42578125" style="2" customWidth="1"/>
    <col min="15108" max="15108" width="13.7109375" style="2" customWidth="1"/>
    <col min="15109" max="15109" width="13.28515625" style="2" customWidth="1"/>
    <col min="15110" max="15110" width="12.140625" style="2" customWidth="1"/>
    <col min="15111" max="15112" width="11.5703125" style="2" customWidth="1"/>
    <col min="15113" max="15113" width="9" style="2" customWidth="1"/>
    <col min="15114" max="15114" width="0" style="2" hidden="1" customWidth="1"/>
    <col min="15115" max="15358" width="9.140625" style="2"/>
    <col min="15359" max="15359" width="4.5703125" style="2" customWidth="1"/>
    <col min="15360" max="15360" width="44.140625" style="2" customWidth="1"/>
    <col min="15361" max="15361" width="13.140625" style="2" customWidth="1"/>
    <col min="15362" max="15362" width="11" style="2" customWidth="1"/>
    <col min="15363" max="15363" width="12.42578125" style="2" customWidth="1"/>
    <col min="15364" max="15364" width="13.7109375" style="2" customWidth="1"/>
    <col min="15365" max="15365" width="13.28515625" style="2" customWidth="1"/>
    <col min="15366" max="15366" width="12.140625" style="2" customWidth="1"/>
    <col min="15367" max="15368" width="11.5703125" style="2" customWidth="1"/>
    <col min="15369" max="15369" width="9" style="2" customWidth="1"/>
    <col min="15370" max="15370" width="0" style="2" hidden="1" customWidth="1"/>
    <col min="15371" max="15614" width="9.140625" style="2"/>
    <col min="15615" max="15615" width="4.5703125" style="2" customWidth="1"/>
    <col min="15616" max="15616" width="44.140625" style="2" customWidth="1"/>
    <col min="15617" max="15617" width="13.140625" style="2" customWidth="1"/>
    <col min="15618" max="15618" width="11" style="2" customWidth="1"/>
    <col min="15619" max="15619" width="12.42578125" style="2" customWidth="1"/>
    <col min="15620" max="15620" width="13.7109375" style="2" customWidth="1"/>
    <col min="15621" max="15621" width="13.28515625" style="2" customWidth="1"/>
    <col min="15622" max="15622" width="12.140625" style="2" customWidth="1"/>
    <col min="15623" max="15624" width="11.5703125" style="2" customWidth="1"/>
    <col min="15625" max="15625" width="9" style="2" customWidth="1"/>
    <col min="15626" max="15626" width="0" style="2" hidden="1" customWidth="1"/>
    <col min="15627" max="15870" width="9.140625" style="2"/>
    <col min="15871" max="15871" width="4.5703125" style="2" customWidth="1"/>
    <col min="15872" max="15872" width="44.140625" style="2" customWidth="1"/>
    <col min="15873" max="15873" width="13.140625" style="2" customWidth="1"/>
    <col min="15874" max="15874" width="11" style="2" customWidth="1"/>
    <col min="15875" max="15875" width="12.42578125" style="2" customWidth="1"/>
    <col min="15876" max="15876" width="13.7109375" style="2" customWidth="1"/>
    <col min="15877" max="15877" width="13.28515625" style="2" customWidth="1"/>
    <col min="15878" max="15878" width="12.140625" style="2" customWidth="1"/>
    <col min="15879" max="15880" width="11.5703125" style="2" customWidth="1"/>
    <col min="15881" max="15881" width="9" style="2" customWidth="1"/>
    <col min="15882" max="15882" width="0" style="2" hidden="1" customWidth="1"/>
    <col min="15883" max="16126" width="9.140625" style="2"/>
    <col min="16127" max="16127" width="4.5703125" style="2" customWidth="1"/>
    <col min="16128" max="16128" width="44.140625" style="2" customWidth="1"/>
    <col min="16129" max="16129" width="13.140625" style="2" customWidth="1"/>
    <col min="16130" max="16130" width="11" style="2" customWidth="1"/>
    <col min="16131" max="16131" width="12.42578125" style="2" customWidth="1"/>
    <col min="16132" max="16132" width="13.7109375" style="2" customWidth="1"/>
    <col min="16133" max="16133" width="13.28515625" style="2" customWidth="1"/>
    <col min="16134" max="16134" width="12.140625" style="2" customWidth="1"/>
    <col min="16135" max="16136" width="11.5703125" style="2" customWidth="1"/>
    <col min="16137" max="16137" width="9" style="2" customWidth="1"/>
    <col min="16138" max="16138" width="0" style="2" hidden="1" customWidth="1"/>
    <col min="16139" max="16384" width="9.140625" style="2"/>
  </cols>
  <sheetData>
    <row r="1" spans="1:11" ht="15" customHeight="1" x14ac:dyDescent="0.25">
      <c r="A1" s="1" t="s">
        <v>0</v>
      </c>
      <c r="I1" s="45" t="s">
        <v>1</v>
      </c>
      <c r="J1" s="45"/>
      <c r="K1" s="45"/>
    </row>
    <row r="2" spans="1:11" ht="27.75" customHeight="1" x14ac:dyDescent="0.25">
      <c r="A2" s="46" t="s">
        <v>2</v>
      </c>
      <c r="B2" s="46"/>
      <c r="C2" s="46"/>
      <c r="D2" s="46"/>
      <c r="E2" s="46"/>
      <c r="F2" s="46"/>
      <c r="G2" s="46"/>
      <c r="H2" s="46"/>
      <c r="I2" s="46"/>
      <c r="J2" s="46"/>
      <c r="K2" s="46"/>
    </row>
    <row r="3" spans="1:11" x14ac:dyDescent="0.25">
      <c r="A3" s="47" t="s">
        <v>88</v>
      </c>
      <c r="B3" s="48"/>
      <c r="C3" s="48"/>
      <c r="D3" s="48"/>
      <c r="E3" s="48"/>
      <c r="F3" s="48"/>
      <c r="G3" s="48"/>
      <c r="H3" s="48"/>
      <c r="I3" s="48"/>
      <c r="J3" s="48"/>
      <c r="K3" s="48"/>
    </row>
    <row r="4" spans="1:11" ht="15.75" x14ac:dyDescent="0.25">
      <c r="K4" s="5" t="s">
        <v>3</v>
      </c>
    </row>
    <row r="5" spans="1:11" ht="15.75" x14ac:dyDescent="0.25">
      <c r="A5" s="49" t="s">
        <v>4</v>
      </c>
      <c r="B5" s="49" t="s">
        <v>5</v>
      </c>
      <c r="C5" s="49" t="s">
        <v>6</v>
      </c>
      <c r="D5" s="49" t="s">
        <v>7</v>
      </c>
      <c r="E5" s="49"/>
      <c r="F5" s="49" t="s">
        <v>8</v>
      </c>
      <c r="G5" s="49" t="s">
        <v>7</v>
      </c>
      <c r="H5" s="49"/>
      <c r="I5" s="50" t="s">
        <v>9</v>
      </c>
      <c r="J5" s="50"/>
      <c r="K5" s="50"/>
    </row>
    <row r="6" spans="1:11" ht="47.25" x14ac:dyDescent="0.25">
      <c r="A6" s="49"/>
      <c r="B6" s="49"/>
      <c r="C6" s="49"/>
      <c r="D6" s="6" t="s">
        <v>10</v>
      </c>
      <c r="E6" s="6" t="s">
        <v>11</v>
      </c>
      <c r="F6" s="49"/>
      <c r="G6" s="6" t="s">
        <v>10</v>
      </c>
      <c r="H6" s="6" t="s">
        <v>11</v>
      </c>
      <c r="I6" s="7" t="s">
        <v>12</v>
      </c>
      <c r="J6" s="7" t="s">
        <v>10</v>
      </c>
      <c r="K6" s="7" t="s">
        <v>13</v>
      </c>
    </row>
    <row r="7" spans="1:11" ht="15.75" x14ac:dyDescent="0.25">
      <c r="A7" s="8" t="s">
        <v>14</v>
      </c>
      <c r="B7" s="8" t="s">
        <v>15</v>
      </c>
      <c r="C7" s="8" t="s">
        <v>16</v>
      </c>
      <c r="D7" s="6">
        <v>2</v>
      </c>
      <c r="E7" s="6">
        <v>3</v>
      </c>
      <c r="F7" s="8" t="s">
        <v>17</v>
      </c>
      <c r="G7" s="6">
        <v>5</v>
      </c>
      <c r="H7" s="6">
        <v>6</v>
      </c>
      <c r="I7" s="7" t="s">
        <v>18</v>
      </c>
      <c r="J7" s="7" t="s">
        <v>19</v>
      </c>
      <c r="K7" s="7" t="s">
        <v>20</v>
      </c>
    </row>
    <row r="8" spans="1:11" s="11" customFormat="1" ht="15.75" x14ac:dyDescent="0.25">
      <c r="A8" s="8"/>
      <c r="B8" s="9" t="s">
        <v>21</v>
      </c>
      <c r="C8" s="10">
        <f t="shared" ref="C8:H8" si="0">C9+C28+C72</f>
        <v>15009325</v>
      </c>
      <c r="D8" s="10">
        <f t="shared" si="0"/>
        <v>8896053</v>
      </c>
      <c r="E8" s="10">
        <f t="shared" si="0"/>
        <v>5340816</v>
      </c>
      <c r="F8" s="10">
        <f t="shared" si="0"/>
        <v>22108969</v>
      </c>
      <c r="G8" s="10">
        <f t="shared" si="0"/>
        <v>11977704</v>
      </c>
      <c r="H8" s="10">
        <f t="shared" si="0"/>
        <v>10131265</v>
      </c>
      <c r="I8" s="7">
        <f t="shared" ref="I8:K11" si="1">F8/C8</f>
        <v>1.4730155420047204</v>
      </c>
      <c r="J8" s="7">
        <f t="shared" si="1"/>
        <v>1.3464065468135138</v>
      </c>
      <c r="K8" s="7">
        <f t="shared" si="1"/>
        <v>1.896950765575897</v>
      </c>
    </row>
    <row r="9" spans="1:11" s="11" customFormat="1" ht="15.75" x14ac:dyDescent="0.25">
      <c r="A9" s="8" t="s">
        <v>14</v>
      </c>
      <c r="B9" s="9" t="s">
        <v>22</v>
      </c>
      <c r="C9" s="10">
        <f>C10+C20+C24+C25+C26+C27</f>
        <v>14569364</v>
      </c>
      <c r="D9" s="10">
        <f>D10+D20+D24+D25+D26+D27</f>
        <v>8456092</v>
      </c>
      <c r="E9" s="10">
        <f>E10+E20+E24+E25+E26+E27</f>
        <v>5340816</v>
      </c>
      <c r="F9" s="10">
        <f t="shared" ref="F9:F29" si="2">G9+H9</f>
        <v>16553706</v>
      </c>
      <c r="G9" s="6">
        <f>G10+G20+G24+G25+G26+G27</f>
        <v>8382754</v>
      </c>
      <c r="H9" s="6">
        <f>H10+H20+H24+H25+H26+H27</f>
        <v>8170952</v>
      </c>
      <c r="I9" s="7">
        <f t="shared" si="1"/>
        <v>1.1361996309516325</v>
      </c>
      <c r="J9" s="7">
        <f t="shared" si="1"/>
        <v>0.99132719937294911</v>
      </c>
      <c r="K9" s="7">
        <f t="shared" si="1"/>
        <v>1.5299070404222874</v>
      </c>
    </row>
    <row r="10" spans="1:11" s="11" customFormat="1" ht="15.75" x14ac:dyDescent="0.25">
      <c r="A10" s="8" t="s">
        <v>23</v>
      </c>
      <c r="B10" s="9" t="s">
        <v>24</v>
      </c>
      <c r="C10" s="10">
        <f>C11</f>
        <v>4364574</v>
      </c>
      <c r="D10" s="6">
        <f>D11+D18+D19</f>
        <v>2256600</v>
      </c>
      <c r="E10" s="6">
        <f>E11+E18+E19</f>
        <v>2107974</v>
      </c>
      <c r="F10" s="10">
        <f t="shared" si="2"/>
        <v>8996193</v>
      </c>
      <c r="G10" s="6">
        <f>G11+G18+G19</f>
        <v>4990306</v>
      </c>
      <c r="H10" s="6">
        <f>H11+H18+H19</f>
        <v>4005887</v>
      </c>
      <c r="I10" s="7">
        <f t="shared" si="1"/>
        <v>2.0611846654450123</v>
      </c>
      <c r="J10" s="7">
        <f t="shared" si="1"/>
        <v>2.2114269254630861</v>
      </c>
      <c r="K10" s="7">
        <f t="shared" si="1"/>
        <v>1.9003493401721274</v>
      </c>
    </row>
    <row r="11" spans="1:11" ht="15.75" x14ac:dyDescent="0.25">
      <c r="A11" s="12">
        <v>1</v>
      </c>
      <c r="B11" s="13" t="s">
        <v>25</v>
      </c>
      <c r="C11" s="14">
        <v>4364574</v>
      </c>
      <c r="D11" s="15">
        <f>2256600</f>
        <v>2256600</v>
      </c>
      <c r="E11" s="15">
        <f>2099900+8074</f>
        <v>2107974</v>
      </c>
      <c r="F11" s="10">
        <f t="shared" si="2"/>
        <v>8878069</v>
      </c>
      <c r="G11" s="15">
        <f>'[1]62-342'!F31-G41-G43</f>
        <v>4872182</v>
      </c>
      <c r="H11" s="15">
        <f>'[1]62-342'!G31+'[1]62-342'!H31-H29-H38</f>
        <v>4005887</v>
      </c>
      <c r="I11" s="7">
        <f t="shared" si="1"/>
        <v>2.0341203975462441</v>
      </c>
      <c r="J11" s="7">
        <f t="shared" si="1"/>
        <v>2.1590809181955155</v>
      </c>
      <c r="K11" s="7">
        <f t="shared" si="1"/>
        <v>1.9003493401721274</v>
      </c>
    </row>
    <row r="12" spans="1:11" ht="15.75" x14ac:dyDescent="0.25">
      <c r="A12" s="12"/>
      <c r="B12" s="16" t="s">
        <v>26</v>
      </c>
      <c r="C12" s="14">
        <f t="shared" ref="C12:C21" si="3">D12+E12</f>
        <v>0</v>
      </c>
      <c r="D12" s="15"/>
      <c r="E12" s="15"/>
      <c r="F12" s="10">
        <f t="shared" si="2"/>
        <v>0</v>
      </c>
      <c r="G12" s="15"/>
      <c r="H12" s="15"/>
      <c r="I12" s="7"/>
      <c r="J12" s="7"/>
      <c r="K12" s="7"/>
    </row>
    <row r="13" spans="1:11" ht="15.75" x14ac:dyDescent="0.25">
      <c r="A13" s="12" t="s">
        <v>27</v>
      </c>
      <c r="B13" s="16" t="s">
        <v>28</v>
      </c>
      <c r="C13" s="14">
        <f t="shared" si="3"/>
        <v>0</v>
      </c>
      <c r="D13" s="15"/>
      <c r="E13" s="15"/>
      <c r="F13" s="10">
        <f t="shared" si="2"/>
        <v>1775980</v>
      </c>
      <c r="G13" s="15">
        <f>'[1]62-342'!F34</f>
        <v>675498</v>
      </c>
      <c r="H13" s="15">
        <f>'[1]62-342'!G34+'[1]62-342'!H34-H39-H32</f>
        <v>1100482</v>
      </c>
      <c r="I13" s="7"/>
      <c r="J13" s="7"/>
      <c r="K13" s="7"/>
    </row>
    <row r="14" spans="1:11" ht="15.75" x14ac:dyDescent="0.25">
      <c r="A14" s="12" t="s">
        <v>27</v>
      </c>
      <c r="B14" s="16" t="s">
        <v>29</v>
      </c>
      <c r="C14" s="14">
        <f t="shared" si="3"/>
        <v>0</v>
      </c>
      <c r="D14" s="15"/>
      <c r="E14" s="15"/>
      <c r="F14" s="10">
        <f t="shared" si="2"/>
        <v>315463</v>
      </c>
      <c r="G14" s="15">
        <f>'[1]62-342'!F35</f>
        <v>315463</v>
      </c>
      <c r="H14" s="15"/>
      <c r="I14" s="7"/>
      <c r="J14" s="7"/>
      <c r="K14" s="7"/>
    </row>
    <row r="15" spans="1:11" ht="15.75" x14ac:dyDescent="0.25">
      <c r="A15" s="12"/>
      <c r="B15" s="16" t="s">
        <v>30</v>
      </c>
      <c r="C15" s="14">
        <f>C11</f>
        <v>4364574</v>
      </c>
      <c r="D15" s="15">
        <f>D11</f>
        <v>2256600</v>
      </c>
      <c r="E15" s="15">
        <f>E11</f>
        <v>2107974</v>
      </c>
      <c r="F15" s="10">
        <f t="shared" si="2"/>
        <v>8878069</v>
      </c>
      <c r="G15" s="15">
        <v>4872182</v>
      </c>
      <c r="H15" s="15">
        <f>H11</f>
        <v>4005887</v>
      </c>
      <c r="I15" s="7">
        <f t="shared" ref="I15:K16" si="4">F15/C15</f>
        <v>2.0341203975462441</v>
      </c>
      <c r="J15" s="7">
        <f t="shared" si="4"/>
        <v>2.1590809181955155</v>
      </c>
      <c r="K15" s="7">
        <f t="shared" si="4"/>
        <v>1.9003493401721274</v>
      </c>
    </row>
    <row r="16" spans="1:11" ht="15.75" x14ac:dyDescent="0.25">
      <c r="A16" s="12" t="s">
        <v>27</v>
      </c>
      <c r="B16" s="16" t="s">
        <v>31</v>
      </c>
      <c r="C16" s="14">
        <f>'[1]62-342'!C16</f>
        <v>1300000</v>
      </c>
      <c r="D16" s="15">
        <v>372600</v>
      </c>
      <c r="E16" s="15">
        <v>1927400</v>
      </c>
      <c r="F16" s="10">
        <f t="shared" si="2"/>
        <v>2683460</v>
      </c>
      <c r="G16" s="15">
        <f>'[1]62-342'!F16</f>
        <v>1476390</v>
      </c>
      <c r="H16" s="15">
        <f>'[1]62-342'!G16+'[1]62-342'!H16</f>
        <v>1207070</v>
      </c>
      <c r="I16" s="7">
        <f t="shared" si="4"/>
        <v>2.0642</v>
      </c>
      <c r="J16" s="7">
        <f t="shared" si="4"/>
        <v>3.9623993558776167</v>
      </c>
      <c r="K16" s="7">
        <f t="shared" si="4"/>
        <v>0.62626854830341394</v>
      </c>
    </row>
    <row r="17" spans="1:11" ht="15.75" x14ac:dyDescent="0.25">
      <c r="A17" s="12" t="s">
        <v>27</v>
      </c>
      <c r="B17" s="16" t="s">
        <v>32</v>
      </c>
      <c r="C17" s="14">
        <f>'[1]62-342'!C17</f>
        <v>11000</v>
      </c>
      <c r="D17" s="15">
        <v>11000</v>
      </c>
      <c r="E17" s="15"/>
      <c r="F17" s="10">
        <f t="shared" si="2"/>
        <v>13342</v>
      </c>
      <c r="G17" s="15">
        <f>'[1]62-342'!F17</f>
        <v>13342</v>
      </c>
      <c r="H17" s="15"/>
      <c r="I17" s="7">
        <f>F17/C17</f>
        <v>1.2129090909090909</v>
      </c>
      <c r="J17" s="7">
        <f>G17/D17</f>
        <v>1.2129090909090909</v>
      </c>
      <c r="K17" s="7"/>
    </row>
    <row r="18" spans="1:11" ht="78.75" x14ac:dyDescent="0.25">
      <c r="A18" s="12">
        <v>2</v>
      </c>
      <c r="B18" s="13" t="s">
        <v>33</v>
      </c>
      <c r="C18" s="14">
        <f t="shared" si="3"/>
        <v>0</v>
      </c>
      <c r="D18" s="15"/>
      <c r="E18" s="15"/>
      <c r="F18" s="10">
        <f t="shared" si="2"/>
        <v>0</v>
      </c>
      <c r="G18" s="6"/>
      <c r="H18" s="15"/>
      <c r="I18" s="7"/>
      <c r="J18" s="7"/>
      <c r="K18" s="7"/>
    </row>
    <row r="19" spans="1:11" ht="15.75" x14ac:dyDescent="0.25">
      <c r="A19" s="12">
        <v>3</v>
      </c>
      <c r="B19" s="13" t="s">
        <v>34</v>
      </c>
      <c r="C19" s="14">
        <f t="shared" si="3"/>
        <v>0</v>
      </c>
      <c r="D19" s="15"/>
      <c r="E19" s="15"/>
      <c r="F19" s="10">
        <f t="shared" si="2"/>
        <v>118124</v>
      </c>
      <c r="G19" s="6">
        <f>'[1]62-342'!F46</f>
        <v>118124</v>
      </c>
      <c r="H19" s="6">
        <f>'[1]62-342'!G46+'[1]62-342'!H46</f>
        <v>0</v>
      </c>
      <c r="I19" s="7"/>
      <c r="J19" s="7"/>
      <c r="K19" s="7"/>
    </row>
    <row r="20" spans="1:11" s="11" customFormat="1" ht="15.75" x14ac:dyDescent="0.25">
      <c r="A20" s="8" t="s">
        <v>35</v>
      </c>
      <c r="B20" s="9" t="s">
        <v>36</v>
      </c>
      <c r="C20" s="10">
        <f>8318065</f>
        <v>8318065</v>
      </c>
      <c r="D20" s="6">
        <f>4520530-61664</f>
        <v>4458866</v>
      </c>
      <c r="E20" s="6">
        <v>3086743</v>
      </c>
      <c r="F20" s="10">
        <f t="shared" si="2"/>
        <v>7506662</v>
      </c>
      <c r="G20" s="6">
        <v>3341597</v>
      </c>
      <c r="H20" s="6">
        <f>'[1]62-342'!G48+'[1]62-342'!H48-H58</f>
        <v>4165065</v>
      </c>
      <c r="I20" s="7">
        <f>F20/C20</f>
        <v>0.90245291422945118</v>
      </c>
      <c r="J20" s="7">
        <f>G20/D20</f>
        <v>0.74942754503050779</v>
      </c>
      <c r="K20" s="7">
        <f>H20/E20</f>
        <v>1.3493397409502508</v>
      </c>
    </row>
    <row r="21" spans="1:11" ht="15.75" x14ac:dyDescent="0.25">
      <c r="A21" s="12"/>
      <c r="B21" s="16" t="s">
        <v>37</v>
      </c>
      <c r="C21" s="14">
        <f t="shared" si="3"/>
        <v>0</v>
      </c>
      <c r="D21" s="15"/>
      <c r="E21" s="15"/>
      <c r="F21" s="10">
        <f t="shared" si="2"/>
        <v>0</v>
      </c>
      <c r="G21" s="15"/>
      <c r="H21" s="15"/>
      <c r="I21" s="7"/>
      <c r="J21" s="7"/>
      <c r="K21" s="7"/>
    </row>
    <row r="22" spans="1:11" ht="15.75" x14ac:dyDescent="0.25">
      <c r="A22" s="12">
        <v>1</v>
      </c>
      <c r="B22" s="16" t="s">
        <v>28</v>
      </c>
      <c r="C22" s="14">
        <f>'[1]62-342'!D51</f>
        <v>3140822</v>
      </c>
      <c r="D22" s="15">
        <v>1322746</v>
      </c>
      <c r="E22" s="15">
        <f>1811776+6300</f>
        <v>1818076</v>
      </c>
      <c r="F22" s="10">
        <f t="shared" si="2"/>
        <v>2872841</v>
      </c>
      <c r="G22" s="15">
        <v>973162</v>
      </c>
      <c r="H22" s="15">
        <f>'[1]62-342'!G51+'[1]62-342'!H51</f>
        <v>1899679</v>
      </c>
      <c r="I22" s="7">
        <f>F22/C22</f>
        <v>0.91467806835280696</v>
      </c>
      <c r="J22" s="7">
        <f>G22/D22</f>
        <v>0.73571343251085242</v>
      </c>
      <c r="K22" s="7">
        <f>H22/E22</f>
        <v>1.0448842622640637</v>
      </c>
    </row>
    <row r="23" spans="1:11" ht="15.75" x14ac:dyDescent="0.25">
      <c r="A23" s="12">
        <v>2</v>
      </c>
      <c r="B23" s="16" t="s">
        <v>29</v>
      </c>
      <c r="C23" s="14">
        <f>'[1]62-342'!D52</f>
        <v>48161</v>
      </c>
      <c r="D23" s="15">
        <v>48161</v>
      </c>
      <c r="E23" s="15"/>
      <c r="F23" s="10">
        <f t="shared" si="2"/>
        <v>35646</v>
      </c>
      <c r="G23" s="15">
        <f>'[1]62-342'!F52</f>
        <v>35646</v>
      </c>
      <c r="H23" s="15"/>
      <c r="I23" s="7">
        <f t="shared" ref="I23:J28" si="5">F23/C23</f>
        <v>0.7401424389028467</v>
      </c>
      <c r="J23" s="7">
        <f t="shared" si="5"/>
        <v>0.7401424389028467</v>
      </c>
      <c r="K23" s="7"/>
    </row>
    <row r="24" spans="1:11" ht="31.5" x14ac:dyDescent="0.25">
      <c r="A24" s="8" t="s">
        <v>38</v>
      </c>
      <c r="B24" s="9" t="s">
        <v>39</v>
      </c>
      <c r="C24" s="10">
        <f>'[1]62-342'!C47</f>
        <v>67100</v>
      </c>
      <c r="D24" s="15">
        <v>67100</v>
      </c>
      <c r="E24" s="15"/>
      <c r="F24" s="10">
        <f t="shared" si="2"/>
        <v>49851</v>
      </c>
      <c r="G24" s="15">
        <f>'[1]62-342'!F47</f>
        <v>49851</v>
      </c>
      <c r="H24" s="15"/>
      <c r="I24" s="7">
        <f t="shared" si="5"/>
        <v>0.74293591654247393</v>
      </c>
      <c r="J24" s="7">
        <f t="shared" si="5"/>
        <v>0.74293591654247393</v>
      </c>
      <c r="K24" s="7"/>
    </row>
    <row r="25" spans="1:11" ht="15.75" x14ac:dyDescent="0.25">
      <c r="A25" s="8" t="s">
        <v>40</v>
      </c>
      <c r="B25" s="9" t="s">
        <v>41</v>
      </c>
      <c r="C25" s="10">
        <f>'[1]62-342'!D62</f>
        <v>1000</v>
      </c>
      <c r="D25" s="15">
        <v>1000</v>
      </c>
      <c r="E25" s="15"/>
      <c r="F25" s="10">
        <f t="shared" si="2"/>
        <v>1000</v>
      </c>
      <c r="G25" s="15">
        <f>'[1]62-342'!F62</f>
        <v>1000</v>
      </c>
      <c r="H25" s="15"/>
      <c r="I25" s="7">
        <f t="shared" si="5"/>
        <v>1</v>
      </c>
      <c r="J25" s="7">
        <f t="shared" si="5"/>
        <v>1</v>
      </c>
      <c r="K25" s="7"/>
    </row>
    <row r="26" spans="1:11" ht="15.75" x14ac:dyDescent="0.25">
      <c r="A26" s="8" t="s">
        <v>42</v>
      </c>
      <c r="B26" s="9" t="s">
        <v>43</v>
      </c>
      <c r="C26" s="10">
        <f>'[1]62-342'!D64</f>
        <v>306090</v>
      </c>
      <c r="D26" s="15">
        <v>241301</v>
      </c>
      <c r="E26" s="15">
        <f>51223+13566</f>
        <v>64789</v>
      </c>
      <c r="F26" s="10">
        <f t="shared" si="2"/>
        <v>0</v>
      </c>
      <c r="G26" s="15"/>
      <c r="H26" s="15"/>
      <c r="I26" s="7">
        <f t="shared" si="5"/>
        <v>0</v>
      </c>
      <c r="J26" s="7">
        <f t="shared" si="5"/>
        <v>0</v>
      </c>
      <c r="K26" s="7">
        <f>H26/E26</f>
        <v>0</v>
      </c>
    </row>
    <row r="27" spans="1:11" ht="15.75" x14ac:dyDescent="0.25">
      <c r="A27" s="8" t="s">
        <v>44</v>
      </c>
      <c r="B27" s="9" t="s">
        <v>45</v>
      </c>
      <c r="C27" s="10">
        <f>'[1]62-342'!D63</f>
        <v>1512535</v>
      </c>
      <c r="D27" s="15">
        <v>1431225</v>
      </c>
      <c r="E27" s="15">
        <f>65548+15762</f>
        <v>81310</v>
      </c>
      <c r="F27" s="10">
        <f t="shared" si="2"/>
        <v>0</v>
      </c>
      <c r="G27" s="15"/>
      <c r="H27" s="15"/>
      <c r="I27" s="7">
        <f t="shared" si="5"/>
        <v>0</v>
      </c>
      <c r="J27" s="7">
        <f t="shared" si="5"/>
        <v>0</v>
      </c>
      <c r="K27" s="7">
        <f>H27/E27</f>
        <v>0</v>
      </c>
    </row>
    <row r="28" spans="1:11" s="11" customFormat="1" ht="15.75" x14ac:dyDescent="0.25">
      <c r="A28" s="8" t="s">
        <v>15</v>
      </c>
      <c r="B28" s="9" t="s">
        <v>46</v>
      </c>
      <c r="C28" s="10">
        <f>D28</f>
        <v>439961</v>
      </c>
      <c r="D28" s="10">
        <v>439961</v>
      </c>
      <c r="E28" s="10">
        <f>E29+E37</f>
        <v>0</v>
      </c>
      <c r="F28" s="10">
        <f t="shared" si="2"/>
        <v>271978</v>
      </c>
      <c r="G28" s="6">
        <v>271978</v>
      </c>
      <c r="H28" s="6">
        <f>H29+H37+H58</f>
        <v>0</v>
      </c>
      <c r="I28" s="7">
        <f t="shared" si="5"/>
        <v>0.61818661199515412</v>
      </c>
      <c r="J28" s="7">
        <f t="shared" si="5"/>
        <v>0.61818661199515412</v>
      </c>
      <c r="K28" s="7"/>
    </row>
    <row r="29" spans="1:11" s="11" customFormat="1" ht="15.75" x14ac:dyDescent="0.25">
      <c r="A29" s="8" t="s">
        <v>23</v>
      </c>
      <c r="B29" s="9" t="s">
        <v>47</v>
      </c>
      <c r="C29" s="10"/>
      <c r="D29" s="6"/>
      <c r="E29" s="6"/>
      <c r="F29" s="10">
        <f t="shared" si="2"/>
        <v>0</v>
      </c>
      <c r="G29" s="6"/>
      <c r="H29" s="6">
        <f>'[1]61-31'!G10</f>
        <v>0</v>
      </c>
      <c r="I29" s="7"/>
      <c r="J29" s="7"/>
      <c r="K29" s="7"/>
    </row>
    <row r="30" spans="1:11" s="11" customFormat="1" ht="15.75" hidden="1" x14ac:dyDescent="0.25">
      <c r="A30" s="8"/>
      <c r="B30" s="13" t="s">
        <v>37</v>
      </c>
      <c r="C30" s="10"/>
      <c r="D30" s="6"/>
      <c r="E30" s="6"/>
      <c r="F30" s="10"/>
      <c r="G30" s="6"/>
      <c r="H30" s="6"/>
      <c r="I30" s="7"/>
      <c r="J30" s="7"/>
      <c r="K30" s="7"/>
    </row>
    <row r="31" spans="1:11" s="23" customFormat="1" ht="15.75" hidden="1" x14ac:dyDescent="0.25">
      <c r="A31" s="17">
        <v>1</v>
      </c>
      <c r="B31" s="18" t="s">
        <v>48</v>
      </c>
      <c r="C31" s="19"/>
      <c r="D31" s="20"/>
      <c r="E31" s="20"/>
      <c r="F31" s="19"/>
      <c r="G31" s="20"/>
      <c r="H31" s="21">
        <f>H29</f>
        <v>0</v>
      </c>
      <c r="I31" s="22"/>
      <c r="J31" s="22"/>
      <c r="K31" s="22"/>
    </row>
    <row r="32" spans="1:11" s="23" customFormat="1" ht="15.75" hidden="1" customHeight="1" x14ac:dyDescent="0.25">
      <c r="A32" s="24" t="s">
        <v>49</v>
      </c>
      <c r="B32" s="18" t="s">
        <v>50</v>
      </c>
      <c r="C32" s="19"/>
      <c r="D32" s="20"/>
      <c r="E32" s="20"/>
      <c r="F32" s="19"/>
      <c r="G32" s="20"/>
      <c r="H32" s="21">
        <v>0</v>
      </c>
      <c r="I32" s="22"/>
      <c r="J32" s="22"/>
      <c r="K32" s="22"/>
    </row>
    <row r="33" spans="1:11" s="23" customFormat="1" ht="15.75" hidden="1" x14ac:dyDescent="0.25">
      <c r="A33" s="24" t="s">
        <v>51</v>
      </c>
      <c r="B33" s="18" t="s">
        <v>52</v>
      </c>
      <c r="C33" s="19"/>
      <c r="D33" s="20"/>
      <c r="E33" s="20"/>
      <c r="F33" s="19"/>
      <c r="G33" s="20"/>
      <c r="H33" s="21"/>
      <c r="I33" s="22"/>
      <c r="J33" s="22"/>
      <c r="K33" s="22"/>
    </row>
    <row r="34" spans="1:11" s="23" customFormat="1" ht="15.75" hidden="1" x14ac:dyDescent="0.25">
      <c r="A34" s="24">
        <v>2</v>
      </c>
      <c r="B34" s="18" t="s">
        <v>36</v>
      </c>
      <c r="C34" s="19"/>
      <c r="D34" s="20"/>
      <c r="E34" s="20"/>
      <c r="F34" s="19"/>
      <c r="G34" s="20"/>
      <c r="H34" s="20">
        <v>0</v>
      </c>
      <c r="I34" s="22"/>
      <c r="J34" s="22"/>
      <c r="K34" s="22"/>
    </row>
    <row r="35" spans="1:11" s="23" customFormat="1" ht="15.75" hidden="1" x14ac:dyDescent="0.25">
      <c r="A35" s="24" t="s">
        <v>53</v>
      </c>
      <c r="B35" s="18" t="s">
        <v>50</v>
      </c>
      <c r="C35" s="19"/>
      <c r="D35" s="20"/>
      <c r="E35" s="20"/>
      <c r="F35" s="19"/>
      <c r="G35" s="20"/>
      <c r="H35" s="20"/>
      <c r="I35" s="22"/>
      <c r="J35" s="22"/>
      <c r="K35" s="22"/>
    </row>
    <row r="36" spans="1:11" s="23" customFormat="1" ht="15.75" hidden="1" x14ac:dyDescent="0.25">
      <c r="A36" s="24" t="s">
        <v>54</v>
      </c>
      <c r="B36" s="18" t="s">
        <v>52</v>
      </c>
      <c r="C36" s="19"/>
      <c r="D36" s="20"/>
      <c r="E36" s="20"/>
      <c r="F36" s="19"/>
      <c r="G36" s="20"/>
      <c r="H36" s="20"/>
      <c r="I36" s="22"/>
      <c r="J36" s="22"/>
      <c r="K36" s="22"/>
    </row>
    <row r="37" spans="1:11" s="11" customFormat="1" ht="23.25" customHeight="1" x14ac:dyDescent="0.25">
      <c r="A37" s="8" t="s">
        <v>35</v>
      </c>
      <c r="B37" s="9" t="s">
        <v>55</v>
      </c>
      <c r="C37" s="10">
        <f>378297+20000</f>
        <v>398297</v>
      </c>
      <c r="D37" s="10">
        <f>378297+20000</f>
        <v>398297</v>
      </c>
      <c r="E37" s="6"/>
      <c r="F37" s="10">
        <f>G37+H37</f>
        <v>214016</v>
      </c>
      <c r="G37" s="6">
        <f>G41+G43</f>
        <v>214016</v>
      </c>
      <c r="H37" s="6"/>
      <c r="I37" s="7">
        <f>F37/C37</f>
        <v>0.53732767256594949</v>
      </c>
      <c r="J37" s="7">
        <f>G37/D37</f>
        <v>0.53732767256594949</v>
      </c>
      <c r="K37" s="7"/>
    </row>
    <row r="38" spans="1:11" s="23" customFormat="1" ht="15" hidden="1" customHeight="1" x14ac:dyDescent="0.25">
      <c r="A38" s="17">
        <v>1</v>
      </c>
      <c r="B38" s="25" t="s">
        <v>48</v>
      </c>
      <c r="C38" s="19"/>
      <c r="D38" s="20"/>
      <c r="E38" s="20"/>
      <c r="F38" s="10">
        <f>G38+H38</f>
        <v>214016</v>
      </c>
      <c r="G38" s="20">
        <f>G41+G43</f>
        <v>214016</v>
      </c>
      <c r="H38" s="20"/>
      <c r="I38" s="22"/>
      <c r="J38" s="22"/>
      <c r="K38" s="22"/>
    </row>
    <row r="39" spans="1:11" s="28" customFormat="1" ht="15.75" hidden="1" x14ac:dyDescent="0.25">
      <c r="A39" s="24" t="s">
        <v>49</v>
      </c>
      <c r="B39" s="18" t="s">
        <v>50</v>
      </c>
      <c r="C39" s="26"/>
      <c r="D39" s="21"/>
      <c r="E39" s="21"/>
      <c r="F39" s="10">
        <f>G39+H39</f>
        <v>0</v>
      </c>
      <c r="G39" s="21"/>
      <c r="H39" s="21"/>
      <c r="I39" s="27"/>
      <c r="J39" s="27"/>
      <c r="K39" s="27"/>
    </row>
    <row r="40" spans="1:11" s="28" customFormat="1" ht="15.75" hidden="1" x14ac:dyDescent="0.25">
      <c r="A40" s="24" t="s">
        <v>51</v>
      </c>
      <c r="B40" s="18" t="s">
        <v>52</v>
      </c>
      <c r="C40" s="26"/>
      <c r="D40" s="21"/>
      <c r="E40" s="21"/>
      <c r="F40" s="10">
        <f>G40+H40</f>
        <v>0</v>
      </c>
      <c r="G40" s="21"/>
      <c r="H40" s="21"/>
      <c r="I40" s="27"/>
      <c r="J40" s="27"/>
      <c r="K40" s="27"/>
    </row>
    <row r="41" spans="1:11" s="34" customFormat="1" ht="15.75" x14ac:dyDescent="0.25">
      <c r="A41" s="29" t="s">
        <v>56</v>
      </c>
      <c r="B41" s="30" t="s">
        <v>57</v>
      </c>
      <c r="C41" s="31"/>
      <c r="D41" s="32"/>
      <c r="E41" s="32"/>
      <c r="F41" s="31"/>
      <c r="G41" s="32">
        <f>G42</f>
        <v>100702</v>
      </c>
      <c r="H41" s="32"/>
      <c r="I41" s="33"/>
      <c r="J41" s="33"/>
      <c r="K41" s="33"/>
    </row>
    <row r="42" spans="1:11" s="40" customFormat="1" ht="15.75" x14ac:dyDescent="0.25">
      <c r="A42" s="35"/>
      <c r="B42" s="36" t="s">
        <v>58</v>
      </c>
      <c r="C42" s="37"/>
      <c r="D42" s="38"/>
      <c r="E42" s="38"/>
      <c r="F42" s="31"/>
      <c r="G42" s="38">
        <v>100702</v>
      </c>
      <c r="H42" s="38"/>
      <c r="I42" s="39"/>
      <c r="J42" s="39"/>
      <c r="K42" s="39"/>
    </row>
    <row r="43" spans="1:11" s="34" customFormat="1" ht="15.75" x14ac:dyDescent="0.25">
      <c r="A43" s="29" t="s">
        <v>59</v>
      </c>
      <c r="B43" s="30" t="s">
        <v>60</v>
      </c>
      <c r="C43" s="31"/>
      <c r="D43" s="32"/>
      <c r="E43" s="32"/>
      <c r="F43" s="31"/>
      <c r="G43" s="32">
        <f>SUM(G44:G57)</f>
        <v>113314</v>
      </c>
      <c r="H43" s="32"/>
      <c r="I43" s="33"/>
      <c r="J43" s="33"/>
      <c r="K43" s="33"/>
    </row>
    <row r="44" spans="1:11" ht="30" x14ac:dyDescent="0.25">
      <c r="A44" s="12">
        <v>1</v>
      </c>
      <c r="B44" s="41" t="s">
        <v>61</v>
      </c>
      <c r="C44" s="14"/>
      <c r="D44" s="15"/>
      <c r="E44" s="15"/>
      <c r="F44" s="14"/>
      <c r="G44" s="15">
        <v>20000</v>
      </c>
      <c r="H44" s="15"/>
      <c r="I44" s="7"/>
      <c r="J44" s="7"/>
      <c r="K44" s="7"/>
    </row>
    <row r="45" spans="1:11" ht="15.75" x14ac:dyDescent="0.25">
      <c r="A45" s="12">
        <v>2</v>
      </c>
      <c r="B45" s="41" t="s">
        <v>62</v>
      </c>
      <c r="C45" s="14"/>
      <c r="D45" s="15"/>
      <c r="E45" s="15"/>
      <c r="F45" s="14"/>
      <c r="G45" s="15">
        <v>4605</v>
      </c>
      <c r="H45" s="15"/>
      <c r="I45" s="7"/>
      <c r="J45" s="7"/>
      <c r="K45" s="7"/>
    </row>
    <row r="46" spans="1:11" ht="30" x14ac:dyDescent="0.25">
      <c r="A46" s="12">
        <v>3</v>
      </c>
      <c r="B46" s="41" t="s">
        <v>63</v>
      </c>
      <c r="C46" s="14"/>
      <c r="D46" s="15"/>
      <c r="E46" s="15"/>
      <c r="F46" s="14"/>
      <c r="G46" s="15">
        <v>378</v>
      </c>
      <c r="H46" s="15"/>
      <c r="I46" s="7"/>
      <c r="J46" s="7"/>
      <c r="K46" s="7"/>
    </row>
    <row r="47" spans="1:11" ht="30" x14ac:dyDescent="0.25">
      <c r="A47" s="12">
        <v>4</v>
      </c>
      <c r="B47" s="41" t="s">
        <v>64</v>
      </c>
      <c r="C47" s="14"/>
      <c r="D47" s="15"/>
      <c r="E47" s="15"/>
      <c r="F47" s="14"/>
      <c r="G47" s="15">
        <v>17018</v>
      </c>
      <c r="H47" s="15"/>
      <c r="I47" s="7"/>
      <c r="J47" s="7"/>
      <c r="K47" s="7"/>
    </row>
    <row r="48" spans="1:11" ht="60" x14ac:dyDescent="0.25">
      <c r="A48" s="12">
        <v>5</v>
      </c>
      <c r="B48" s="42" t="s">
        <v>65</v>
      </c>
      <c r="C48" s="14"/>
      <c r="D48" s="15"/>
      <c r="E48" s="15"/>
      <c r="F48" s="14"/>
      <c r="G48" s="15">
        <v>7618</v>
      </c>
      <c r="H48" s="15"/>
      <c r="I48" s="7"/>
      <c r="J48" s="7"/>
      <c r="K48" s="7"/>
    </row>
    <row r="49" spans="1:11" ht="30" x14ac:dyDescent="0.25">
      <c r="A49" s="12">
        <v>6</v>
      </c>
      <c r="B49" s="41" t="s">
        <v>66</v>
      </c>
      <c r="C49" s="14"/>
      <c r="D49" s="15"/>
      <c r="E49" s="15"/>
      <c r="F49" s="14"/>
      <c r="G49" s="15">
        <v>19580</v>
      </c>
      <c r="H49" s="15"/>
      <c r="I49" s="7"/>
      <c r="J49" s="7"/>
      <c r="K49" s="7"/>
    </row>
    <row r="50" spans="1:11" ht="15.75" x14ac:dyDescent="0.25">
      <c r="A50" s="12">
        <v>7</v>
      </c>
      <c r="B50" s="41" t="s">
        <v>67</v>
      </c>
      <c r="C50" s="14"/>
      <c r="D50" s="15"/>
      <c r="E50" s="15"/>
      <c r="F50" s="14"/>
      <c r="G50" s="15">
        <v>18360</v>
      </c>
      <c r="H50" s="15"/>
      <c r="I50" s="7"/>
      <c r="J50" s="7"/>
      <c r="K50" s="7"/>
    </row>
    <row r="51" spans="1:11" ht="15.75" x14ac:dyDescent="0.25">
      <c r="A51" s="12">
        <v>8</v>
      </c>
      <c r="B51" s="41" t="s">
        <v>68</v>
      </c>
      <c r="C51" s="14"/>
      <c r="D51" s="15"/>
      <c r="E51" s="15"/>
      <c r="F51" s="14"/>
      <c r="G51" s="15">
        <v>2337</v>
      </c>
      <c r="H51" s="15"/>
      <c r="I51" s="7"/>
      <c r="J51" s="7"/>
      <c r="K51" s="7"/>
    </row>
    <row r="52" spans="1:11" ht="30" x14ac:dyDescent="0.25">
      <c r="A52" s="12">
        <v>9</v>
      </c>
      <c r="B52" s="41" t="s">
        <v>69</v>
      </c>
      <c r="C52" s="14"/>
      <c r="D52" s="15"/>
      <c r="E52" s="15"/>
      <c r="F52" s="14"/>
      <c r="G52" s="15">
        <v>11500</v>
      </c>
      <c r="H52" s="15"/>
      <c r="I52" s="7"/>
      <c r="J52" s="7"/>
      <c r="K52" s="7"/>
    </row>
    <row r="53" spans="1:11" ht="30" x14ac:dyDescent="0.25">
      <c r="A53" s="12">
        <v>10</v>
      </c>
      <c r="B53" s="41" t="s">
        <v>70</v>
      </c>
      <c r="C53" s="14"/>
      <c r="D53" s="15"/>
      <c r="E53" s="15"/>
      <c r="F53" s="14"/>
      <c r="G53" s="15">
        <v>520</v>
      </c>
      <c r="H53" s="15"/>
      <c r="I53" s="7"/>
      <c r="J53" s="7"/>
      <c r="K53" s="7"/>
    </row>
    <row r="54" spans="1:11" ht="30" x14ac:dyDescent="0.25">
      <c r="A54" s="12">
        <v>11</v>
      </c>
      <c r="B54" s="41" t="s">
        <v>71</v>
      </c>
      <c r="C54" s="14"/>
      <c r="D54" s="15"/>
      <c r="E54" s="15"/>
      <c r="F54" s="14"/>
      <c r="G54" s="15">
        <v>1355</v>
      </c>
      <c r="H54" s="15"/>
      <c r="I54" s="7"/>
      <c r="J54" s="7"/>
      <c r="K54" s="7"/>
    </row>
    <row r="55" spans="1:11" ht="15.75" x14ac:dyDescent="0.25">
      <c r="A55" s="12">
        <v>12</v>
      </c>
      <c r="B55" s="41" t="s">
        <v>72</v>
      </c>
      <c r="C55" s="14"/>
      <c r="D55" s="15"/>
      <c r="E55" s="15"/>
      <c r="F55" s="14"/>
      <c r="G55" s="15">
        <v>888</v>
      </c>
      <c r="H55" s="15"/>
      <c r="I55" s="7"/>
      <c r="J55" s="7"/>
      <c r="K55" s="7"/>
    </row>
    <row r="56" spans="1:11" ht="45" x14ac:dyDescent="0.25">
      <c r="A56" s="12">
        <v>13</v>
      </c>
      <c r="B56" s="41" t="s">
        <v>73</v>
      </c>
      <c r="C56" s="14"/>
      <c r="D56" s="15"/>
      <c r="E56" s="15"/>
      <c r="F56" s="14"/>
      <c r="G56" s="15">
        <v>7355</v>
      </c>
      <c r="H56" s="15"/>
      <c r="I56" s="7"/>
      <c r="J56" s="7"/>
      <c r="K56" s="7"/>
    </row>
    <row r="57" spans="1:11" ht="30" x14ac:dyDescent="0.25">
      <c r="A57" s="12">
        <v>14</v>
      </c>
      <c r="B57" s="41" t="s">
        <v>74</v>
      </c>
      <c r="C57" s="14"/>
      <c r="D57" s="15"/>
      <c r="E57" s="15"/>
      <c r="F57" s="14"/>
      <c r="G57" s="15">
        <v>1800</v>
      </c>
      <c r="H57" s="15"/>
      <c r="I57" s="7"/>
      <c r="J57" s="7"/>
      <c r="K57" s="7"/>
    </row>
    <row r="58" spans="1:11" s="11" customFormat="1" ht="47.25" x14ac:dyDescent="0.25">
      <c r="A58" s="8" t="s">
        <v>38</v>
      </c>
      <c r="B58" s="9" t="s">
        <v>75</v>
      </c>
      <c r="C58" s="10">
        <f>61664-20000</f>
        <v>41664</v>
      </c>
      <c r="D58" s="10">
        <f>61664-20000</f>
        <v>41664</v>
      </c>
      <c r="E58" s="6"/>
      <c r="F58" s="10">
        <f>G58+H58</f>
        <v>57962</v>
      </c>
      <c r="G58" s="6">
        <f>SUM(G62:G71)</f>
        <v>57962</v>
      </c>
      <c r="H58" s="6"/>
      <c r="I58" s="7"/>
      <c r="J58" s="7"/>
      <c r="K58" s="7"/>
    </row>
    <row r="59" spans="1:11" s="23" customFormat="1" ht="15.75" hidden="1" x14ac:dyDescent="0.25">
      <c r="A59" s="17">
        <v>1</v>
      </c>
      <c r="B59" s="25" t="s">
        <v>36</v>
      </c>
      <c r="C59" s="19"/>
      <c r="D59" s="20"/>
      <c r="E59" s="20"/>
      <c r="F59" s="10">
        <f>G59+H59</f>
        <v>214016</v>
      </c>
      <c r="G59" s="20">
        <f>G37</f>
        <v>214016</v>
      </c>
      <c r="H59" s="20"/>
      <c r="I59" s="22"/>
      <c r="J59" s="22"/>
      <c r="K59" s="22"/>
    </row>
    <row r="60" spans="1:11" s="28" customFormat="1" ht="15.75" hidden="1" x14ac:dyDescent="0.25">
      <c r="A60" s="24" t="s">
        <v>49</v>
      </c>
      <c r="B60" s="18" t="s">
        <v>50</v>
      </c>
      <c r="C60" s="26"/>
      <c r="D60" s="21"/>
      <c r="E60" s="21"/>
      <c r="F60" s="10" t="e">
        <f>G60+H60</f>
        <v>#VALUE!</v>
      </c>
      <c r="G60" s="21" t="e">
        <f>ROUND(SUMIFS('[1]ctrinh muc tieu nhiem vu'!N$1:N$65536,'[1]ctrinh muc tieu nhiem vu'!B$1:B$65536,"&gt;8120",'[1]ctrinh muc tieu nhiem vu'!B$1:B$65536,"&lt;8130",'[1]ctrinh muc tieu nhiem vu'!H$1:H$65536,"&gt;70",'[1]ctrinh muc tieu nhiem vu'!H$1:H$65536,"&lt;100")/1000000,0)</f>
        <v>#VALUE!</v>
      </c>
      <c r="H60" s="21"/>
      <c r="I60" s="27"/>
      <c r="J60" s="27"/>
      <c r="K60" s="27"/>
    </row>
    <row r="61" spans="1:11" s="28" customFormat="1" ht="15.75" hidden="1" x14ac:dyDescent="0.25">
      <c r="A61" s="24" t="s">
        <v>51</v>
      </c>
      <c r="B61" s="18" t="s">
        <v>52</v>
      </c>
      <c r="C61" s="26"/>
      <c r="D61" s="21"/>
      <c r="E61" s="21"/>
      <c r="F61" s="10" t="e">
        <f>G61+H61</f>
        <v>#VALUE!</v>
      </c>
      <c r="G61" s="21" t="e">
        <f>ROUND(SUMIFS('[1]ctrinh muc tieu nhiem vu'!N$1:N$65536,'[1]ctrinh muc tieu nhiem vu'!B$1:B$65536,"&gt;8120",'[1]ctrinh muc tieu nhiem vu'!B$1:B$65536,"&lt;8130",'[1]ctrinh muc tieu nhiem vu'!H$1:H$65536,"&gt;100",'[1]ctrinh muc tieu nhiem vu'!H$1:H$65536,"&lt;130")/1000000,0)</f>
        <v>#VALUE!</v>
      </c>
      <c r="H61" s="21"/>
      <c r="I61" s="27"/>
      <c r="J61" s="27"/>
      <c r="K61" s="27"/>
    </row>
    <row r="62" spans="1:11" s="40" customFormat="1" ht="31.5" x14ac:dyDescent="0.25">
      <c r="A62" s="35">
        <v>1</v>
      </c>
      <c r="B62" s="36" t="s">
        <v>76</v>
      </c>
      <c r="C62" s="37">
        <v>3300</v>
      </c>
      <c r="D62" s="38">
        <v>3300</v>
      </c>
      <c r="E62" s="38"/>
      <c r="F62" s="31"/>
      <c r="G62" s="38">
        <v>2979</v>
      </c>
      <c r="H62" s="38"/>
      <c r="I62" s="39"/>
      <c r="J62" s="39"/>
      <c r="K62" s="39"/>
    </row>
    <row r="63" spans="1:11" s="40" customFormat="1" ht="15.75" x14ac:dyDescent="0.25">
      <c r="A63" s="35">
        <v>2</v>
      </c>
      <c r="B63" s="36" t="s">
        <v>77</v>
      </c>
      <c r="C63" s="37">
        <v>460</v>
      </c>
      <c r="D63" s="38">
        <f>C63</f>
        <v>460</v>
      </c>
      <c r="E63" s="38"/>
      <c r="F63" s="31"/>
      <c r="G63" s="38">
        <v>460</v>
      </c>
      <c r="H63" s="38"/>
      <c r="I63" s="39"/>
      <c r="J63" s="39"/>
      <c r="K63" s="39"/>
    </row>
    <row r="64" spans="1:11" s="40" customFormat="1" ht="15.75" x14ac:dyDescent="0.25">
      <c r="A64" s="35">
        <v>3</v>
      </c>
      <c r="B64" s="36" t="s">
        <v>78</v>
      </c>
      <c r="C64" s="37">
        <v>100</v>
      </c>
      <c r="D64" s="38">
        <f t="shared" ref="D64:D71" si="6">C64</f>
        <v>100</v>
      </c>
      <c r="E64" s="38"/>
      <c r="F64" s="31"/>
      <c r="G64" s="38">
        <v>100</v>
      </c>
      <c r="H64" s="38"/>
      <c r="I64" s="39"/>
      <c r="J64" s="39"/>
      <c r="K64" s="39"/>
    </row>
    <row r="65" spans="1:12" s="40" customFormat="1" ht="15.75" x14ac:dyDescent="0.25">
      <c r="A65" s="35">
        <v>4</v>
      </c>
      <c r="B65" s="36" t="s">
        <v>79</v>
      </c>
      <c r="C65" s="37">
        <v>10000</v>
      </c>
      <c r="D65" s="38">
        <f t="shared" si="6"/>
        <v>10000</v>
      </c>
      <c r="E65" s="38"/>
      <c r="F65" s="31"/>
      <c r="G65" s="38">
        <v>10000</v>
      </c>
      <c r="H65" s="38"/>
      <c r="I65" s="39"/>
      <c r="J65" s="39"/>
      <c r="K65" s="39"/>
    </row>
    <row r="66" spans="1:12" s="40" customFormat="1" ht="31.5" x14ac:dyDescent="0.25">
      <c r="A66" s="35">
        <v>5</v>
      </c>
      <c r="B66" s="36" t="s">
        <v>80</v>
      </c>
      <c r="C66" s="37">
        <v>15117</v>
      </c>
      <c r="D66" s="38">
        <f t="shared" si="6"/>
        <v>15117</v>
      </c>
      <c r="E66" s="38"/>
      <c r="F66" s="31"/>
      <c r="G66" s="38">
        <v>15117</v>
      </c>
      <c r="H66" s="38"/>
      <c r="I66" s="39"/>
      <c r="J66" s="39"/>
      <c r="K66" s="39"/>
    </row>
    <row r="67" spans="1:12" s="43" customFormat="1" ht="15.75" x14ac:dyDescent="0.25">
      <c r="A67" s="35">
        <v>6</v>
      </c>
      <c r="B67" s="36" t="s">
        <v>81</v>
      </c>
      <c r="C67" s="37">
        <v>6306</v>
      </c>
      <c r="D67" s="38">
        <f t="shared" si="6"/>
        <v>6306</v>
      </c>
      <c r="E67" s="38"/>
      <c r="F67" s="37"/>
      <c r="G67" s="38">
        <v>15337</v>
      </c>
      <c r="H67" s="38"/>
      <c r="I67" s="33"/>
      <c r="J67" s="33"/>
      <c r="K67" s="33"/>
      <c r="L67" s="43">
        <v>649</v>
      </c>
    </row>
    <row r="68" spans="1:12" s="43" customFormat="1" ht="47.25" x14ac:dyDescent="0.25">
      <c r="A68" s="35">
        <v>7</v>
      </c>
      <c r="B68" s="36" t="s">
        <v>82</v>
      </c>
      <c r="C68" s="37">
        <v>1840</v>
      </c>
      <c r="D68" s="38">
        <f t="shared" si="6"/>
        <v>1840</v>
      </c>
      <c r="E68" s="38"/>
      <c r="F68" s="37"/>
      <c r="G68" s="38">
        <v>4620</v>
      </c>
      <c r="H68" s="38"/>
      <c r="I68" s="33"/>
      <c r="J68" s="33"/>
      <c r="K68" s="33"/>
      <c r="L68" s="43">
        <v>669</v>
      </c>
    </row>
    <row r="69" spans="1:12" s="43" customFormat="1" ht="31.5" x14ac:dyDescent="0.25">
      <c r="A69" s="35">
        <v>8</v>
      </c>
      <c r="B69" s="36" t="s">
        <v>83</v>
      </c>
      <c r="C69" s="37">
        <v>3671</v>
      </c>
      <c r="D69" s="38">
        <f t="shared" si="6"/>
        <v>3671</v>
      </c>
      <c r="E69" s="38"/>
      <c r="F69" s="37"/>
      <c r="G69" s="38">
        <v>7549</v>
      </c>
      <c r="H69" s="38"/>
      <c r="I69" s="33"/>
      <c r="J69" s="33"/>
      <c r="K69" s="33"/>
      <c r="L69" s="43">
        <v>709</v>
      </c>
    </row>
    <row r="70" spans="1:12" s="43" customFormat="1" ht="31.5" x14ac:dyDescent="0.25">
      <c r="A70" s="35">
        <v>9</v>
      </c>
      <c r="B70" s="36" t="s">
        <v>84</v>
      </c>
      <c r="C70" s="37">
        <v>270</v>
      </c>
      <c r="D70" s="38">
        <f t="shared" si="6"/>
        <v>270</v>
      </c>
      <c r="E70" s="38"/>
      <c r="F70" s="37"/>
      <c r="G70" s="38">
        <v>300</v>
      </c>
      <c r="H70" s="38"/>
      <c r="I70" s="33"/>
      <c r="J70" s="33"/>
      <c r="K70" s="33"/>
      <c r="L70" s="43">
        <v>719</v>
      </c>
    </row>
    <row r="71" spans="1:12" s="43" customFormat="1" ht="15.75" x14ac:dyDescent="0.25">
      <c r="A71" s="35">
        <v>10</v>
      </c>
      <c r="B71" s="36" t="s">
        <v>85</v>
      </c>
      <c r="C71" s="37">
        <v>600</v>
      </c>
      <c r="D71" s="38">
        <f t="shared" si="6"/>
        <v>600</v>
      </c>
      <c r="E71" s="38"/>
      <c r="F71" s="37"/>
      <c r="G71" s="38">
        <v>1500</v>
      </c>
      <c r="H71" s="38"/>
      <c r="I71" s="33"/>
      <c r="J71" s="33"/>
      <c r="K71" s="33"/>
      <c r="L71" s="43">
        <v>729</v>
      </c>
    </row>
    <row r="72" spans="1:12" s="11" customFormat="1" ht="15.75" x14ac:dyDescent="0.25">
      <c r="A72" s="8" t="s">
        <v>86</v>
      </c>
      <c r="B72" s="9" t="s">
        <v>87</v>
      </c>
      <c r="C72" s="10">
        <f>D72+E72</f>
        <v>0</v>
      </c>
      <c r="D72" s="6"/>
      <c r="E72" s="6"/>
      <c r="F72" s="10">
        <f>G72+H72</f>
        <v>5283285</v>
      </c>
      <c r="G72" s="6">
        <f>'[1]62-342'!F65</f>
        <v>3322972</v>
      </c>
      <c r="H72" s="6">
        <f>'[1]62-342'!G65+'[1]62-342'!H65</f>
        <v>1960313</v>
      </c>
      <c r="I72" s="7"/>
      <c r="J72" s="7"/>
      <c r="K72" s="7"/>
    </row>
    <row r="73" spans="1:12" ht="15.75" x14ac:dyDescent="0.25">
      <c r="A73" s="44"/>
      <c r="B73" s="44"/>
      <c r="C73" s="44"/>
      <c r="D73" s="44"/>
      <c r="E73" s="44"/>
      <c r="F73" s="44"/>
      <c r="G73" s="44"/>
      <c r="H73" s="44"/>
      <c r="I73" s="44"/>
      <c r="J73" s="44"/>
      <c r="K73" s="44"/>
    </row>
  </sheetData>
  <mergeCells count="11">
    <mergeCell ref="A73:K73"/>
    <mergeCell ref="I1:K1"/>
    <mergeCell ref="A2:K2"/>
    <mergeCell ref="A3:K3"/>
    <mergeCell ref="A5:A6"/>
    <mergeCell ref="B5:B6"/>
    <mergeCell ref="C5:C6"/>
    <mergeCell ref="D5:E5"/>
    <mergeCell ref="F5:F6"/>
    <mergeCell ref="G5:H5"/>
    <mergeCell ref="I5:K5"/>
  </mergeCells>
  <conditionalFormatting sqref="B44:B52 B54">
    <cfRule type="cellIs" dxfId="3" priority="4" stopIfTrue="1" operator="equal">
      <formula>"GTGC"</formula>
    </cfRule>
  </conditionalFormatting>
  <conditionalFormatting sqref="B53">
    <cfRule type="cellIs" dxfId="2" priority="3" stopIfTrue="1" operator="equal">
      <formula>"GTGC"</formula>
    </cfRule>
  </conditionalFormatting>
  <conditionalFormatting sqref="B56:B57">
    <cfRule type="cellIs" dxfId="1" priority="2" stopIfTrue="1" operator="equal">
      <formula>"GTGC"</formula>
    </cfRule>
  </conditionalFormatting>
  <conditionalFormatting sqref="B55">
    <cfRule type="cellIs" dxfId="0" priority="1" stopIfTrue="1" operator="equal">
      <formula>"GTGC"</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A6A80D0-68FC-46B4-BE79-E355415302D0}"/>
</file>

<file path=customXml/itemProps2.xml><?xml version="1.0" encoding="utf-8"?>
<ds:datastoreItem xmlns:ds="http://schemas.openxmlformats.org/officeDocument/2006/customXml" ds:itemID="{9AA4370D-421B-4A85-A137-B86EB3F07080}"/>
</file>

<file path=customXml/itemProps3.xml><?xml version="1.0" encoding="utf-8"?>
<ds:datastoreItem xmlns:ds="http://schemas.openxmlformats.org/officeDocument/2006/customXml" ds:itemID="{D7B93F9F-C3FE-4F86-A2ED-E4FB02DCB7F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2020-01-10T07:34:03Z</dcterms:created>
  <dcterms:modified xsi:type="dcterms:W3CDTF">2020-01-10T09:05:52Z</dcterms:modified>
</cp:coreProperties>
</file>