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20" activeTab="20"/>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PL50" sheetId="52" state="hidden" r:id="rId12"/>
    <sheet name="PL51" sheetId="53" state="hidden" r:id="rId13"/>
    <sheet name="PL52" sheetId="166" state="hidden" r:id="rId14"/>
    <sheet name="PL53" sheetId="63" state="hidden" r:id="rId15"/>
    <sheet name="PL53 (2)" sheetId="168" state="hidden" r:id="rId16"/>
    <sheet name="PL54" sheetId="164" state="hidden" r:id="rId17"/>
    <sheet name="PL54 (2)" sheetId="167" state="hidden" r:id="rId18"/>
    <sheet name="PL54 (3)" sheetId="169" state="hidden" r:id="rId19"/>
    <sheet name="PL58" sheetId="122" state="hidden" r:id="rId20"/>
    <sheet name="PL59" sheetId="64"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3">'[1]Dt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3">'[1]Dt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3">'[1]Dt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3">'[1]Dt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3">'[1]Dt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7">'[1]Dt 2001'!#REF!</definedName>
    <definedName name="NQQH" localSheetId="8">'[1]Dt 2001'!#REF!</definedName>
    <definedName name="NQQH" localSheetId="9">'[1]Dt 2001'!#REF!</definedName>
    <definedName name="NQQH" localSheetId="10">'[1]Dt 2001'!#REF!</definedName>
    <definedName name="NQQH" localSheetId="13">'[1]Dt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3">'[1]Dt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7">'[1]Dt 2001'!#REF!</definedName>
    <definedName name="PC" localSheetId="8">'[1]Dt 2001'!#REF!</definedName>
    <definedName name="PC" localSheetId="9">'[1]Dt 2001'!#REF!</definedName>
    <definedName name="PC" localSheetId="10">'[1]Dt 2001'!#REF!</definedName>
    <definedName name="PC" localSheetId="13">'[1]Dt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1">'PL50'!$A$1:$H$76</definedName>
    <definedName name="_xlnm.Print_Area" localSheetId="12">'PL51'!$A$1:$E$58</definedName>
    <definedName name="_xlnm.Print_Area" localSheetId="13">'PL52'!$A$1:$F$48</definedName>
    <definedName name="_xlnm.Print_Area" localSheetId="14">'PL53'!$A$1:$K$61</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0">'PL0101'!$9:$13</definedName>
    <definedName name="_xlnm.Print_Titles" localSheetId="1">'PL0202 - Thue'!$7:$11</definedName>
    <definedName name="_xlnm.Print_Titles" localSheetId="10">'PL48'!$6:$7</definedName>
    <definedName name="_xlnm.Print_Titles" localSheetId="11">'PL50'!$7:$8</definedName>
    <definedName name="_xlnm.Print_Titles" localSheetId="12">'PL51'!$6:$6</definedName>
    <definedName name="_xlnm.Print_Titles" localSheetId="13">'PL52'!$7:$8</definedName>
    <definedName name="_xlnm.Print_Titles" localSheetId="14">'PL53'!$8:$9</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3" i="140"/>
  <c r="G13" i="63" l="1"/>
  <c r="H25" l="1"/>
  <c r="H29"/>
  <c r="J25" i="140"/>
  <c r="H14" i="63"/>
  <c r="F14" s="1"/>
  <c r="D21" i="140"/>
  <c r="E21" s="1"/>
  <c r="D20"/>
  <c r="E20"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7" i="140"/>
  <c r="E40"/>
  <c r="E41"/>
  <c r="E42"/>
  <c r="E38"/>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5"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5" i="140" s="1"/>
  <c r="D14" i="52"/>
  <c r="J13"/>
  <c r="I13"/>
  <c r="F13"/>
  <c r="E13"/>
  <c r="G13" s="1"/>
  <c r="C13"/>
  <c r="J12"/>
  <c r="I12"/>
  <c r="C12"/>
  <c r="C11" s="1"/>
  <c r="J11"/>
  <c r="I11"/>
  <c r="J10"/>
  <c r="I10"/>
  <c r="D9"/>
  <c r="E9" s="1"/>
  <c r="F42" i="140"/>
  <c r="F41"/>
  <c r="F40"/>
  <c r="D39"/>
  <c r="C39"/>
  <c r="F38"/>
  <c r="F37"/>
  <c r="E36"/>
  <c r="D36"/>
  <c r="C36"/>
  <c r="D34"/>
  <c r="A33"/>
  <c r="D32"/>
  <c r="E32" s="1"/>
  <c r="C31"/>
  <c r="D30"/>
  <c r="D29"/>
  <c r="D28"/>
  <c r="D27"/>
  <c r="A26"/>
  <c r="C24"/>
  <c r="G23" i="63" l="1"/>
  <c r="F23" s="1"/>
  <c r="D26" i="140" s="1"/>
  <c r="F36"/>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7" i="140"/>
  <c r="A28" s="1"/>
  <c r="A29" s="1"/>
  <c r="A30" s="1"/>
  <c r="E39"/>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39" i="140"/>
  <c r="D20" i="53"/>
  <c r="C20" s="1"/>
  <c r="F34" i="140"/>
  <c r="E34"/>
  <c r="E27"/>
  <c r="E48" i="166"/>
  <c r="G12" i="63"/>
  <c r="J13"/>
  <c r="F28" i="140"/>
  <c r="F32"/>
  <c r="J14" i="63"/>
  <c r="J12" i="168"/>
  <c r="G11"/>
  <c r="J11" s="1"/>
  <c r="E28" i="140"/>
  <c r="F29"/>
  <c r="E29"/>
  <c r="F30"/>
  <c r="F27"/>
  <c r="E30"/>
  <c r="F21"/>
  <c r="F20"/>
  <c r="F19"/>
  <c r="F18"/>
  <c r="E18"/>
  <c r="A18"/>
  <c r="F17"/>
  <c r="E17"/>
  <c r="E12" s="1"/>
  <c r="D16"/>
  <c r="C16"/>
  <c r="E15"/>
  <c r="D8"/>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6" i="140" l="1"/>
  <c r="F26"/>
  <c r="A33" i="151"/>
  <c r="C17" i="144"/>
  <c r="E15" i="146"/>
  <c r="A39" i="151"/>
  <c r="J37" i="63"/>
  <c r="D35"/>
  <c r="G13" i="144"/>
  <c r="E9" i="145"/>
  <c r="D12" i="52"/>
  <c r="D11" s="1"/>
  <c r="D10" s="1"/>
  <c r="C10" s="1"/>
  <c r="F9" s="1"/>
  <c r="E10"/>
  <c r="G11"/>
  <c r="C9" i="140"/>
  <c r="C12" s="1"/>
  <c r="I29" i="63"/>
  <c r="E16" i="140"/>
  <c r="F16"/>
  <c r="F12" i="168"/>
  <c r="F11" s="1"/>
  <c r="I11" s="1"/>
  <c r="H11" s="1"/>
  <c r="K11" s="1"/>
  <c r="F31" i="63"/>
  <c r="D33" i="140"/>
  <c r="K37" i="63"/>
  <c r="E31"/>
  <c r="I37"/>
  <c r="C35"/>
  <c r="E20" i="53"/>
  <c r="J12" i="63"/>
  <c r="F15" i="140"/>
  <c r="I12" i="168"/>
  <c r="I14" i="63"/>
  <c r="J35" l="1"/>
  <c r="D31"/>
  <c r="D11" s="1"/>
  <c r="E33" i="140"/>
  <c r="F33"/>
  <c r="D31"/>
  <c r="F31" s="1"/>
  <c r="E11" i="63"/>
  <c r="I35"/>
  <c r="H35" s="1"/>
  <c r="C31"/>
  <c r="D24" i="140"/>
  <c r="I13" i="63"/>
  <c r="H13" s="1"/>
  <c r="I12"/>
  <c r="K13" l="1"/>
  <c r="H12"/>
  <c r="K12" s="1"/>
  <c r="H31"/>
  <c r="K35"/>
  <c r="E31" i="140"/>
  <c r="I31" i="63"/>
  <c r="C11"/>
  <c r="F11"/>
  <c r="E25" i="140"/>
  <c r="J24"/>
  <c r="F25"/>
  <c r="G31" i="63" l="1"/>
  <c r="G11" s="1"/>
  <c r="J11" s="1"/>
  <c r="H11"/>
  <c r="K11" s="1"/>
  <c r="K31"/>
  <c r="J31" s="1"/>
  <c r="I11"/>
  <c r="D23" i="140"/>
  <c r="F24"/>
  <c r="E24" s="1"/>
  <c r="C23" l="1"/>
  <c r="C35" s="1"/>
  <c r="Q15" i="164"/>
  <c r="L84" s="1"/>
  <c r="R29"/>
  <c r="M29" s="1"/>
  <c r="G13"/>
  <c r="H13" s="1"/>
  <c r="I13" s="1"/>
  <c r="J13" s="1"/>
  <c r="O13"/>
  <c r="P13" s="1"/>
  <c r="Q13" s="1"/>
  <c r="R13" s="1"/>
  <c r="S13" s="1"/>
  <c r="P29"/>
  <c r="Y29" s="1"/>
  <c r="F23" i="140" l="1"/>
  <c r="E23" s="1"/>
  <c r="E35"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4" i="140" s="1"/>
  <c r="D13" s="1"/>
  <c r="F13"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9" i="140"/>
  <c r="F14"/>
  <c r="E14"/>
  <c r="F13" i="166"/>
  <c r="D10"/>
  <c r="F12"/>
  <c r="E13" i="140"/>
  <c r="E9" s="1"/>
  <c r="F9" l="1"/>
  <c r="D12"/>
  <c r="D35" s="1"/>
  <c r="F10" i="52"/>
  <c r="H10" s="1"/>
  <c r="H11"/>
  <c r="H10" i="166"/>
  <c r="F10"/>
  <c r="F12" i="140"/>
  <c r="J27" l="1"/>
  <c r="F35"/>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<sst xmlns="http://schemas.openxmlformats.org/spreadsheetml/2006/main" count="2112" uniqueCount="685">
  <si>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</si>
  <si>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</si>
  <si>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</si>
  <si>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</si>
  <si>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</si>
  <si>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</si>
  <si>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</si>
  <si>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</si>
  <si>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</si>
  <si>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</si>
  <si>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</si>
  <si>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</si>
  <si>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</si>
  <si>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</si>
  <si>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</si>
  <si>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</si>
  <si>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</si>
  <si>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</si>
  <si>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</si>
  <si>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</si>
  <si>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</si>
  <si>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</si>
  <si>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</si>
  <si>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</si>
  <si>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</si>
  <si>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</si>
  <si>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</si>
  <si>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</si>
  <si>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</si>
  <si>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</si>
  <si>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</si>
  <si>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</si>
  <si>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</si>
  <si>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</si>
  <si>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</si>
  <si>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</si>
  <si>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</si>
  <si>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</si>
  <si>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</si>
  <si>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</si>
  <si>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</si>
  <si>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</si>
  <si>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</si>
  <si>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</si>
  <si>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</si>
  <si>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</si>
  <si>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</si>
  <si>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</si>
  <si>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</si>
  <si>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</si>
  <si>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</si>
  <si>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</si>
  <si>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</si>
  <si>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</si>
  <si>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</si>
  <si>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</si>
  <si>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</si>
  <si>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</si>
  <si>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</si>
  <si>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</si>
  <si>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</si>
  <si>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</si>
  <si>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</si>
  <si>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</si>
  <si>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</si>
  <si>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</si>
  <si>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</si>
  <si>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</si>
  <si>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</si>
  <si>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</si>
  <si>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</si>
  <si>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</si>
  <si>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</si>
  <si>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</si>
  <si>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</si>
  <si>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</si>
  <si>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</si>
  <si>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</si>
  <si>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</si>
  <si>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</si>
  <si>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</si>
  <si>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</si>
  <si>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</si>
  <si>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</si>
  <si>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</si>
  <si>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</si>
  <si>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</si>
  <si>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</si>
  <si>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</si>
  <si>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</si>
  <si>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</si>
  <si>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</si>
  <si>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</si>
  <si>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</si>
  <si>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</si>
  <si>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</si>
  <si>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</si>
  <si>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</si>
  <si>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</si>
  <si>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</si>
  <si>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</si>
  <si>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</si>
  <si>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</si>
  <si>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</si>
  <si>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</si>
  <si>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</si>
  <si>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</si>
  <si>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</si>
  <si>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</si>
  <si>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</si>
  <si>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</si>
  <si>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</si>
  <si>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</si>
  <si>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</si>
  <si>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</si>
  <si>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</si>
  <si>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</si>
  <si>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</si>
  <si>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</si>
  <si>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</si>
  <si>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</si>
  <si>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</si>
  <si>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</si>
  <si>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</si>
  <si>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</si>
  <si>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</si>
  <si>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</si>
  <si>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</si>
  <si>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</si>
  <si>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</si>
  <si>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</si>
  <si>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</si>
  <si>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</si>
  <si>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</si>
  <si>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</si>
  <si>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</si>
  <si>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</si>
  <si>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</si>
  <si>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</si>
  <si>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</si>
  <si>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</si>
  <si>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</si>
  <si>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</si>
  <si>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</si>
  <si>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</si>
  <si>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</si>
  <si>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</si>
  <si>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</si>
  <si>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</si>
  <si>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</si>
  <si>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</si>
  <si>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</si>
  <si>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</si>
  <si>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</si>
  <si>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</si>
  <si>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</si>
  <si>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</si>
  <si>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</si>
  <si>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</si>
  <si>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</si>
  <si>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</si>
  <si>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</si>
  <si>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</si>
  <si>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</si>
  <si>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</si>
  <si>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</si>
  <si>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</si>
  <si>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</si>
  <si>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</si>
  <si>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</si>
  <si>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</si>
  <si>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</si>
  <si>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</si>
  <si>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</si>
  <si>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</si>
  <si>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</si>
  <si>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</si>
  <si>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</si>
  <si>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</si>
  <si>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</si>
  <si>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</si>
  <si>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</si>
  <si>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</si>
  <si>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</si>
  <si>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</si>
  <si>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</si>
  <si>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</si>
  <si>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</si>
  <si>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</si>
  <si>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</si>
  <si>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</si>
  <si>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</si>
  <si>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</si>
  <si>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</si>
  <si>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</si>
  <si>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</si>
  <si>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</si>
  <si>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</si>
  <si>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</si>
  <si>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</si>
  <si>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</si>
  <si>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</si>
  <si>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</si>
  <si>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</si>
  <si>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</si>
  <si>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</si>
  <si>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</si>
  <si>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</si>
  <si>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</si>
  <si>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</si>
  <si>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</si>
  <si>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</si>
  <si>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</si>
  <si>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</si>
  <si>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</si>
  <si>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</si>
  <si>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</si>
  <si>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</si>
  <si>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</si>
  <si>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</si>
  <si>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</si>
  <si>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</si>
  <si>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</si>
  <si>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</si>
  <si>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</si>
  <si>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</si>
  <si>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</si>
  <si>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</si>
  <si>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</si>
  <si>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</si>
  <si>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</si>
  <si>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</si>
  <si>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</si>
  <si>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</si>
  <si>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</si>
  <si>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</si>
  <si>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</si>
  <si>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</si>
  <si>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</si>
  <si>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</si>
  <si>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</si>
  <si>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</si>
  <si>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</si>
  <si>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</si>
  <si>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</si>
  <si>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</si>
  <si>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</si>
  <si>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</si>
  <si>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</si>
  <si>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</si>
  <si>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</si>
  <si>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</si>
  <si>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</si>
  <si>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</si>
  <si>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</si>
  <si>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</si>
  <si>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</si>
  <si>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</si>
  <si>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</si>
  <si>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</si>
  <si>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</si>
  <si>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</si>
  <si>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</si>
  <si>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</si>
  <si>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</si>
  <si>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</si>
  <si>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</si>
  <si>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</si>
  <si>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</si>
  <si>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</si>
  <si>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</si>
  <si>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</si>
  <si>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</si>
  <si>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</si>
  <si>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</si>
  <si>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</si>
  <si>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</si>
  <si>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</si>
  <si>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</si>
  <si>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</si>
  <si>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</si>
  <si>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</si>
  <si>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</si>
  <si>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</si>
  <si>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</si>
  <si>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</si>
  <si>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</si>
  <si>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</si>
  <si>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</si>
  <si>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</si>
  <si>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</si>
  <si>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</si>
  <si>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</si>
  <si>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</si>
  <si>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</si>
  <si>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</si>
  <si>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</si>
  <si>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</si>
  <si>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</si>
  <si>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</si>
  <si>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</si>
  <si>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</si>
  <si>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</si>
  <si>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</si>
  <si>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</si>
  <si>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</si>
  <si>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</si>
  <si>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</si>
  <si>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</si>
  <si>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</si>
  <si>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</si>
  <si>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</si>
  <si>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</si>
  <si>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</si>
  <si>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</si>
  <si>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</si>
  <si>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</si>
  <si>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</si>
  <si>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</si>
  <si>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</si>
  <si>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</si>
  <si>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</si>
  <si>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</si>
  <si>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</si>
  <si>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</si>
  <si>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</si>
  <si>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</si>
  <si>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</si>
  <si>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</si>
  <si>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</si>
  <si>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</si>
  <si>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</si>
  <si>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</si>
  <si>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</si>
  <si>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</si>
  <si>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</si>
  <si>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</si>
  <si>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</si>
  <si>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</si>
  <si>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</si>
  <si>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</si>
  <si>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</si>
  <si>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</si>
  <si>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</si>
  <si>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</si>
  <si>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</si>
  <si>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</si>
  <si>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</si>
  <si>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</si>
  <si>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</si>
  <si>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</si>
  <si>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</si>
  <si>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</si>
  <si>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</si>
  <si>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</si>
  <si>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</si>
  <si>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</si>
  <si>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</si>
  <si>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</si>
  <si>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</si>
  <si>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</si>
  <si>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</si>
  <si>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</si>
  <si>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</si>
  <si>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</si>
  <si>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</si>
  <si>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</si>
  <si>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</si>
  <si>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</si>
  <si>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</si>
  <si>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</si>
  <si>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</si>
  <si>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</si>
  <si>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</si>
  <si>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</si>
  <si>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</si>
  <si>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</si>
  <si>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</si>
  <si>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</si>
  <si>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</si>
  <si>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</si>
  <si>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</si>
  <si>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</si>
  <si>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</si>
  <si>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</si>
  <si>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</si>
  <si>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</si>
  <si>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</si>
  <si>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</si>
  <si>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</si>
  <si>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</si>
  <si>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</si>
  <si>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</si>
  <si>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</si>
  <si>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</si>
  <si>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</si>
  <si>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</si>
  <si>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</si>
  <si>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</si>
  <si>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</si>
  <si>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</si>
  <si>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</si>
  <si>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</si>
  <si>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</si>
  <si>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</si>
  <si>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</si>
  <si>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</si>
  <si>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</si>
  <si>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</si>
  <si>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</si>
  <si>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</si>
  <si>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</si>
  <si>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</si>
  <si>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</si>
  <si>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</si>
  <si>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</si>
  <si>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</si>
  <si>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</si>
  <si>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</si>
  <si>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</si>
  <si>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</si>
  <si>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</si>
  <si>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</si>
  <si>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</si>
  <si>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</si>
  <si>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</si>
  <si>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</si>
  <si>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</si>
  <si>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</si>
  <si>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</si>
  <si>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</si>
  <si>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</si>
  <si>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</si>
  <si>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</si>
  <si>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</si>
  <si>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</si>
  <si>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</si>
  <si>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</si>
  <si>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</si>
  <si>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</si>
  <si>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</si>
  <si>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</si>
  <si>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</si>
  <si>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</si>
  <si>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</si>
  <si>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</si>
  <si>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</si>
  <si>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</si>
  <si>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</si>
  <si>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</si>
  <si>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</si>
  <si>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</si>
  <si>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</si>
  <si>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</si>
  <si>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</si>
  <si>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</si>
  <si>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</si>
  <si>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</si>
  <si>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</si>
  <si>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</si>
  <si>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</si>
  <si>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</si>
  <si>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</si>
  <si>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</si>
  <si>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</si>
  <si>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</si>
  <si>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</si>
  <si>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</si>
  <si>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</si>
  <si>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</si>
  <si>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</si>
  <si>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</si>
  <si>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</si>
  <si>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</si>
  <si>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</si>
  <si>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</si>
  <si>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</si>
  <si>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</si>
  <si>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</si>
  <si>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</si>
  <si>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</si>
  <si>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</si>
  <si>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</si>
  <si>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</si>
  <si>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</si>
  <si>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</si>
  <si>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</si>
  <si>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</si>
  <si>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</si>
  <si>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</si>
  <si>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</si>
  <si>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</si>
  <si>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</si>
  <si>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</si>
  <si>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</si>
  <si>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</si>
  <si>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</si>
  <si>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</si>
  <si>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</si>
  <si>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</si>
  <si>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</si>
  <si>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</si>
  <si>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</si>
  <si>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</si>
  <si>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</si>
  <si>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</si>
  <si>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</si>
  <si>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</si>
  <si>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</si>
  <si>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</si>
  <si>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</si>
  <si>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</si>
  <si>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</si>
  <si>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</si>
  <si>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</si>
  <si>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</si>
  <si>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</si>
  <si>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</si>
  <si>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</si>
  <si>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</si>
  <si>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</si>
  <si>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</si>
  <si>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</si>
  <si>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</si>
  <si>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</si>
  <si>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</si>
  <si>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</si>
  <si>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</si>
  <si>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</si>
  <si>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</si>
  <si>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</si>
  <si>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</si>
  <si>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</si>
  <si>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</si>
  <si>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</si>
  <si>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</si>
  <si>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</si>
  <si>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</si>
  <si>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</si>
  <si>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</si>
  <si>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</si>
  <si>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</si>
  <si>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</si>
  <si>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</si>
  <si>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</si>
  <si>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</si>
  <si>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</si>
  <si>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</si>
  <si>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</si>
  <si>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</si>
  <si>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</si>
  <si>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</si>
  <si>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</si>
  <si>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</si>
  <si>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</si>
  <si>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</si>
  <si>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</si>
  <si>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</si>
  <si>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</si>
  <si>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</si>
  <si>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</si>
  <si>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</si>
  <si>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</si>
  <si>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</si>
  <si>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</si>
  <si>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</si>
  <si>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</si>
  <si>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</si>
  <si>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</si>
  <si>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</si>
  <si>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</si>
  <si>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</si>
  <si>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</si>
  <si>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</si>
  <si>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</si>
  <si>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</si>
  <si>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</si>
  <si>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</si>
  <si>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</si>
  <si>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</si>
  <si>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</si>
  <si>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</si>
  <si>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</si>
  <si>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</si>
  <si>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</si>
  <si>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</si>
  <si>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</si>
  <si>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</si>
  <si>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</si>
  <si>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</si>
  <si>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</si>
  <si>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</si>
  <si>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</si>
  <si>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</si>
  <si>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</si>
  <si>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</si>
  <si>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</si>
  <si>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</si>
  <si>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</si>
  <si>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</si>
  <si>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</si>
  <si>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</si>
  <si>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</si>
  <si>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</si>
  <si>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</si>
  <si>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</si>
  <si>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</si>
  <si>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</si>
  <si>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</si>
  <si>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</si>
  <si>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</si>
  <si>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</si>
  <si>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</si>
  <si>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</si>
  <si>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</si>
  <si>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</si>
  <si>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</si>
  <si>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</si>
  <si>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</si>
  <si>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</si>
  <si>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</si>
  <si>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</si>
  <si>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</si>
  <si>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</si>
  <si>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</si>
  <si>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</si>
  <si>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</si>
  <si>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</si>
  <si>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</si>
  <si>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</si>
  <si>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</si>
  <si>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</si>
  <si>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</si>
  <si>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</si>
  <si>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</si>
  <si>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</si>
  <si>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</si>
  <si>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</si>
  <si>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</si>
  <si>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</si>
  <si>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</si>
  <si>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</si>
  <si>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</si>
  <si>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</si>
  <si>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</si>
  <si>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</si>
  <si>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</si>
  <si>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</si>
  <si>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</si>
  <si>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</si>
  <si>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</si>
  <si>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</si>
  <si>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</si>
  <si>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</si>
  <si>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</si>
  <si>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</si>
  <si>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</si>
  <si>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</si>
  <si>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</si>
  <si>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</si>
  <si>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</si>
  <si>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</si>
  <si>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</si>
  <si>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</si>
  <si>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</si>
  <si>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</si>
  <si>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</si>
  <si>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t>
  </si>
  <si>
    <t>PHỤ LỤC III</t>
  </si>
  <si>
    <t>PHỤ LỤC IV</t>
  </si>
  <si>
    <t>PHỤ LỤC V</t>
  </si>
  <si>
    <t>PHỤ LỤC VI</t>
  </si>
  <si>
    <t>PHỤ LỤC VII</t>
  </si>
  <si>
    <t>PHỤ LỤC ĨX</t>
  </si>
  <si>
    <t>(Theo Biểu mẫu số 48 - Nghị định 31/2017/NĐ-CP)</t>
  </si>
  <si>
    <t>(Theo Biểu mẫu số 50 - Nghị định 31/2017/NĐ-CP)</t>
  </si>
  <si>
    <t>(Theo Biểu mẫu số 51 - Nghị định 31/2017/NĐ-CP)</t>
  </si>
  <si>
    <t>(Theo Biểu mẫu số 52 - Nghị định 31/2017/NĐ-CP)</t>
  </si>
  <si>
    <t>(Theo Biểu mẫu số 53 - Nghị định 31/2017/NĐ-CP)</t>
  </si>
  <si>
    <t>(Theo Biểu mẫu số 54 - Nghị định 31/2017/NĐ-CP)</t>
  </si>
  <si>
    <t>(Theo Biểu mẫu số 58 - Nghị định 31/2017/NĐ-CP)</t>
  </si>
  <si>
    <t>(Theo Biểu mẫu số 61 - Nghị định 31/2017/NĐ-CP)</t>
  </si>
  <si>
    <t>(Ban hành kèm theo Nghị quyết số             /NQ-HĐND ngày      tháng 12 năm 2019 của Hội đồng nhân dân tỉnh Bến Tre)</t>
  </si>
  <si>
    <t>Biểu số 67/CK-NSNN</t>
  </si>
  <si>
    <t>(Kèm theo Quyết định số 3010/QĐ-UBND ngày 31 tháng 12 năm 2019 của Ủy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</si>
</sst>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2">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5">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4"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3" fontId="4" fillId="0" borderId="13" xfId="12"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18" fillId="0" borderId="0" xfId="0" applyFont="1" applyBorder="1" applyAlignment="1">
      <alignment horizont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4" fillId="0" borderId="13" xfId="7" applyFont="1" applyBorder="1" applyAlignment="1">
      <alignment horizontal="center" vertical="center"/>
    </xf>
    <xf numFmtId="0" fontId="59" fillId="0" borderId="0" xfId="7" applyFont="1" applyAlignment="1">
      <alignment horizontal="center"/>
    </xf>
    <xf numFmtId="0" fontId="4" fillId="0" borderId="13" xfId="7" quotePrefix="1" applyFont="1" applyBorder="1" applyAlignment="1">
      <alignment horizontal="center" vertical="center"/>
    </xf>
    <xf numFmtId="0" fontId="60" fillId="0" borderId="0" xfId="7" applyFont="1" applyAlignment="1">
      <alignment horizont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42" xfId="0" applyFont="1" applyBorder="1" applyAlignment="1">
      <alignment horizontal="center" vertical="center" wrapText="1"/>
    </xf>
    <xf numFmtId="0" fontId="89" fillId="0" borderId="0" xfId="0" applyFont="1" applyAlignment="1">
      <alignment horizontal="center"/>
    </xf>
    <xf numFmtId="0" fontId="4" fillId="0" borderId="1" xfId="0" applyFont="1" applyBorder="1" applyAlignment="1">
      <alignment horizontal="center" vertical="center"/>
    </xf>
    <xf numFmtId="0" fontId="4" fillId="0" borderId="47" xfId="0" applyFont="1" applyBorder="1" applyAlignment="1">
      <alignment horizontal="center" vertical="center" wrapText="1"/>
    </xf>
    <xf numFmtId="0" fontId="6" fillId="0" borderId="14" xfId="0" applyFont="1" applyBorder="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174" fontId="7" fillId="0" borderId="0" xfId="0" applyNumberFormat="1" applyFont="1" applyAlignment="1">
      <alignment horizontal="center"/>
    </xf>
    <xf numFmtId="175" fontId="7" fillId="0" borderId="0" xfId="0" applyNumberFormat="1" applyFont="1" applyAlignment="1">
      <alignment horizontal="center"/>
    </xf>
    <xf numFmtId="173" fontId="7" fillId="0" borderId="0" xfId="1" applyNumberFormat="1" applyFont="1" applyAlignment="1">
      <alignment horizontal="center"/>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22" xfId="0" applyFont="1" applyBorder="1" applyAlignment="1">
      <alignment horizontal="center" vertical="center" wrapText="1"/>
    </xf>
    <xf numFmtId="0" fontId="25" fillId="0" borderId="14" xfId="0" applyFont="1" applyBorder="1" applyAlignment="1">
      <alignment horizontal="center"/>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7" xfId="0" applyFont="1" applyBorder="1" applyAlignment="1">
      <alignment horizontal="center" vertical="center"/>
    </xf>
    <xf numFmtId="0" fontId="8" fillId="0" borderId="5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3" xfId="0" applyFont="1" applyBorder="1" applyAlignment="1">
      <alignment horizontal="center" vertical="center"/>
    </xf>
    <xf numFmtId="0" fontId="88" fillId="0" borderId="0" xfId="7" applyFont="1" applyAlignment="1">
      <alignment horizontal="center"/>
    </xf>
    <xf numFmtId="0" fontId="6" fillId="0" borderId="0" xfId="7" applyFont="1" applyBorder="1" applyAlignment="1">
      <alignment horizontal="center"/>
    </xf>
    <xf numFmtId="0" fontId="4" fillId="0" borderId="13" xfId="7" applyFont="1" applyBorder="1" applyAlignment="1">
      <alignment horizontal="center" vertical="center" wrapText="1"/>
    </xf>
    <xf numFmtId="0" fontId="40" fillId="0" borderId="0" xfId="9" applyNumberFormat="1" applyFont="1" applyFill="1" applyBorder="1" applyAlignment="1">
      <alignment horizontal="center" vertical="center" wrapText="1"/>
    </xf>
    <xf numFmtId="3" fontId="4" fillId="0" borderId="13" xfId="7" applyNumberFormat="1" applyFont="1" applyBorder="1" applyAlignment="1">
      <alignment horizontal="center" vertical="center"/>
    </xf>
    <xf numFmtId="0" fontId="88" fillId="0" borderId="0" xfId="0" applyFont="1" applyAlignment="1">
      <alignment horizontal="center"/>
    </xf>
    <xf numFmtId="0" fontId="91" fillId="0" borderId="0" xfId="0" applyFont="1" applyAlignment="1">
      <alignment horizontal="center"/>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4" t="s">
        <v>162</v>
      </c>
      <c r="J3" s="815"/>
      <c r="K3" s="815"/>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1" t="s">
        <v>133</v>
      </c>
      <c r="D9" s="90" t="s">
        <v>181</v>
      </c>
      <c r="E9" s="805" t="s">
        <v>127</v>
      </c>
      <c r="F9" s="806"/>
      <c r="G9" s="806"/>
      <c r="H9" s="806"/>
      <c r="I9" s="806"/>
      <c r="J9" s="807"/>
      <c r="K9" s="808" t="s">
        <v>423</v>
      </c>
    </row>
    <row r="10" spans="1:13" s="10" customFormat="1" ht="25.5" customHeight="1">
      <c r="A10" s="108" t="s">
        <v>13</v>
      </c>
      <c r="B10" s="105"/>
      <c r="C10" s="812"/>
      <c r="D10" s="12" t="s">
        <v>86</v>
      </c>
      <c r="E10" s="12" t="s">
        <v>51</v>
      </c>
      <c r="F10" s="12" t="s">
        <v>97</v>
      </c>
      <c r="G10" s="12" t="s">
        <v>97</v>
      </c>
      <c r="H10" s="12" t="s">
        <v>97</v>
      </c>
      <c r="I10" s="12" t="s">
        <v>97</v>
      </c>
      <c r="J10" s="12" t="s">
        <v>97</v>
      </c>
      <c r="K10" s="809"/>
    </row>
    <row r="11" spans="1:13" s="10" customFormat="1" ht="25.5" customHeight="1">
      <c r="A11" s="108" t="s">
        <v>14</v>
      </c>
      <c r="B11" s="105" t="s">
        <v>11</v>
      </c>
      <c r="C11" s="812"/>
      <c r="D11" s="12" t="s">
        <v>95</v>
      </c>
      <c r="E11" s="12" t="s">
        <v>95</v>
      </c>
      <c r="F11" s="12" t="s">
        <v>98</v>
      </c>
      <c r="G11" s="12" t="s">
        <v>98</v>
      </c>
      <c r="H11" s="12" t="s">
        <v>98</v>
      </c>
      <c r="I11" s="12" t="s">
        <v>98</v>
      </c>
      <c r="J11" s="12" t="s">
        <v>98</v>
      </c>
      <c r="K11" s="809"/>
      <c r="M11" s="12" t="s">
        <v>12</v>
      </c>
    </row>
    <row r="12" spans="1:13" s="10" customFormat="1" ht="25.5" customHeight="1">
      <c r="A12" s="108" t="s">
        <v>14</v>
      </c>
      <c r="B12" s="105"/>
      <c r="C12" s="812"/>
      <c r="D12" s="12" t="s">
        <v>96</v>
      </c>
      <c r="E12" s="12" t="s">
        <v>96</v>
      </c>
      <c r="F12" s="12" t="s">
        <v>99</v>
      </c>
      <c r="G12" s="12" t="s">
        <v>100</v>
      </c>
      <c r="H12" s="12" t="s">
        <v>101</v>
      </c>
      <c r="I12" s="12" t="s">
        <v>58</v>
      </c>
      <c r="J12" s="12" t="s">
        <v>71</v>
      </c>
      <c r="K12" s="809"/>
      <c r="M12" s="82"/>
    </row>
    <row r="13" spans="1:13" s="10" customFormat="1" ht="25.5" customHeight="1">
      <c r="A13" s="109"/>
      <c r="B13" s="110"/>
      <c r="C13" s="813"/>
      <c r="D13" s="13" t="s">
        <v>57</v>
      </c>
      <c r="E13" s="13"/>
      <c r="F13" s="13"/>
      <c r="G13" s="13"/>
      <c r="H13" s="13"/>
      <c r="I13" s="13"/>
      <c r="J13" s="13"/>
      <c r="K13" s="810"/>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7" t="s">
        <v>435</v>
      </c>
      <c r="C3" s="918"/>
      <c r="D3" s="918"/>
      <c r="E3" s="918"/>
      <c r="F3" s="918"/>
      <c r="G3" s="918"/>
    </row>
    <row r="4" spans="1:7" ht="19.5" thickBot="1">
      <c r="A4" s="400"/>
      <c r="B4" s="372"/>
      <c r="C4" s="372"/>
      <c r="D4" s="372"/>
      <c r="E4" s="372"/>
      <c r="F4" s="51"/>
      <c r="G4" s="38" t="s">
        <v>187</v>
      </c>
    </row>
    <row r="5" spans="1:7" ht="20.25" customHeight="1">
      <c r="A5" s="919" t="s">
        <v>439</v>
      </c>
      <c r="B5" s="896" t="s">
        <v>11</v>
      </c>
      <c r="C5" s="519" t="s">
        <v>291</v>
      </c>
      <c r="D5" s="519"/>
      <c r="E5" s="520" t="s">
        <v>422</v>
      </c>
      <c r="F5" s="520"/>
      <c r="G5" s="521"/>
    </row>
    <row r="6" spans="1:7" ht="20.25" customHeight="1">
      <c r="A6" s="920"/>
      <c r="B6" s="897"/>
      <c r="C6" s="923" t="s">
        <v>292</v>
      </c>
      <c r="D6" s="923" t="s">
        <v>293</v>
      </c>
      <c r="E6" s="923" t="s">
        <v>418</v>
      </c>
      <c r="F6" s="923" t="s">
        <v>294</v>
      </c>
      <c r="G6" s="926" t="s">
        <v>295</v>
      </c>
    </row>
    <row r="7" spans="1:7" ht="20.25" customHeight="1">
      <c r="A7" s="920"/>
      <c r="B7" s="897"/>
      <c r="C7" s="924"/>
      <c r="D7" s="924"/>
      <c r="E7" s="924"/>
      <c r="F7" s="924"/>
      <c r="G7" s="927"/>
    </row>
    <row r="8" spans="1:7" ht="20.25" customHeight="1">
      <c r="A8" s="921"/>
      <c r="B8" s="898"/>
      <c r="C8" s="925"/>
      <c r="D8" s="925"/>
      <c r="E8" s="925"/>
      <c r="F8" s="925"/>
      <c r="G8" s="928"/>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6" t="s">
        <v>448</v>
      </c>
      <c r="B66" s="816"/>
      <c r="C66" s="816"/>
      <c r="D66" s="816"/>
      <c r="E66" s="816"/>
      <c r="F66" s="816"/>
      <c r="G66" s="816"/>
    </row>
    <row r="67" spans="1:7" s="532" customFormat="1" ht="15.75">
      <c r="A67" s="816" t="s">
        <v>449</v>
      </c>
      <c r="B67" s="816"/>
      <c r="C67" s="816"/>
      <c r="D67" s="816"/>
      <c r="E67" s="816"/>
      <c r="F67" s="816"/>
      <c r="G67" s="816"/>
    </row>
    <row r="68" spans="1:7" s="532" customFormat="1" ht="20.25" customHeight="1">
      <c r="A68" s="406"/>
      <c r="B68" s="891" t="s">
        <v>437</v>
      </c>
      <c r="C68" s="891"/>
      <c r="D68" s="891"/>
      <c r="E68" s="891"/>
      <c r="F68" s="891"/>
      <c r="G68" s="891"/>
    </row>
    <row r="69" spans="1:7" ht="3" customHeight="1">
      <c r="B69" s="821"/>
      <c r="C69" s="922"/>
      <c r="D69" s="922"/>
      <c r="E69" s="922"/>
      <c r="F69" s="922"/>
      <c r="G69" s="922"/>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2"/>
  <sheetViews>
    <sheetView topLeftCell="A13" zoomScale="70" zoomScaleNormal="70" workbookViewId="0">
      <selection activeCell="G33" sqref="G33"/>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29" t="s">
        <v>666</v>
      </c>
      <c r="B1" s="929"/>
      <c r="C1" s="929"/>
      <c r="D1" s="929"/>
      <c r="E1" s="929"/>
      <c r="F1" s="929"/>
    </row>
    <row r="2" spans="1:10" ht="19.5">
      <c r="A2" s="930" t="s">
        <v>674</v>
      </c>
      <c r="B2" s="930"/>
      <c r="C2" s="930"/>
      <c r="D2" s="930"/>
      <c r="E2" s="930"/>
      <c r="F2" s="930"/>
    </row>
    <row r="3" spans="1:10" ht="21" customHeight="1">
      <c r="A3" s="929" t="s">
        <v>453</v>
      </c>
      <c r="B3" s="929"/>
      <c r="C3" s="929"/>
      <c r="D3" s="929"/>
      <c r="E3" s="929"/>
      <c r="F3" s="929"/>
    </row>
    <row r="4" spans="1:10" ht="21" customHeight="1">
      <c r="A4" s="933" t="s">
        <v>682</v>
      </c>
      <c r="B4" s="933"/>
      <c r="C4" s="933"/>
      <c r="D4" s="933"/>
      <c r="E4" s="933"/>
      <c r="F4" s="933"/>
      <c r="G4" s="558"/>
      <c r="H4" s="558"/>
      <c r="I4" s="558"/>
      <c r="J4" s="558"/>
    </row>
    <row r="5" spans="1:10" ht="19.5" customHeight="1">
      <c r="A5" s="8"/>
      <c r="B5" s="8"/>
      <c r="C5" s="87"/>
      <c r="D5" s="931" t="s">
        <v>187</v>
      </c>
      <c r="E5" s="931"/>
      <c r="F5" s="931"/>
    </row>
    <row r="6" spans="1:10" s="10" customFormat="1" ht="23.25" customHeight="1">
      <c r="A6" s="932" t="s">
        <v>110</v>
      </c>
      <c r="B6" s="932" t="s">
        <v>11</v>
      </c>
      <c r="C6" s="934" t="s">
        <v>456</v>
      </c>
      <c r="D6" s="934" t="s">
        <v>457</v>
      </c>
      <c r="E6" s="932" t="s">
        <v>111</v>
      </c>
      <c r="F6" s="932"/>
    </row>
    <row r="7" spans="1:10" s="10" customFormat="1" ht="39" customHeight="1">
      <c r="A7" s="932"/>
      <c r="B7" s="932"/>
      <c r="C7" s="934"/>
      <c r="D7" s="934"/>
      <c r="E7" s="763" t="s">
        <v>196</v>
      </c>
      <c r="F7" s="763" t="s">
        <v>455</v>
      </c>
    </row>
    <row r="8" spans="1:10" s="36" customFormat="1" ht="17.25" customHeight="1">
      <c r="A8" s="578" t="s">
        <v>15</v>
      </c>
      <c r="B8" s="578" t="s">
        <v>16</v>
      </c>
      <c r="C8" s="578">
        <v>1</v>
      </c>
      <c r="D8" s="578">
        <f>C8+1</f>
        <v>2</v>
      </c>
      <c r="E8" s="578" t="s">
        <v>198</v>
      </c>
      <c r="F8" s="579" t="s">
        <v>199</v>
      </c>
    </row>
    <row r="9" spans="1:10" s="9" customFormat="1" ht="18.75">
      <c r="A9" s="559" t="s">
        <v>15</v>
      </c>
      <c r="B9" s="560" t="s">
        <v>300</v>
      </c>
      <c r="C9" s="573">
        <f>C13+C16+C19+C20+C21+C22</f>
        <v>8933277</v>
      </c>
      <c r="D9" s="573">
        <f>D13+D16+D19+D20+D21+D22</f>
        <v>11911218.126324998</v>
      </c>
      <c r="E9" s="573">
        <f>E13+E16+E19+E20+E21</f>
        <v>2937865.8930739998</v>
      </c>
      <c r="F9" s="775">
        <f t="shared" ref="F9:F34" si="0">IF(AND(D9&lt;&gt;0,C9&lt;&gt;0),D9/C9%,"")</f>
        <v>133.33537207370819</v>
      </c>
    </row>
    <row r="10" spans="1:10" s="9" customFormat="1" ht="18.75">
      <c r="A10" s="561"/>
      <c r="B10" s="769" t="s">
        <v>62</v>
      </c>
      <c r="C10" s="574"/>
      <c r="D10" s="574"/>
      <c r="E10" s="574"/>
      <c r="F10" s="777"/>
    </row>
    <row r="11" spans="1:10" s="32" customFormat="1" ht="18.75">
      <c r="A11" s="561" t="s">
        <v>663</v>
      </c>
      <c r="B11" s="562" t="s">
        <v>664</v>
      </c>
      <c r="C11" s="574"/>
      <c r="D11" s="574">
        <v>47500</v>
      </c>
      <c r="E11" s="574"/>
      <c r="F11" s="777"/>
    </row>
    <row r="12" spans="1:10" s="9" customFormat="1" ht="18.75">
      <c r="A12" s="770" t="s">
        <v>663</v>
      </c>
      <c r="B12" s="771" t="s">
        <v>665</v>
      </c>
      <c r="C12" s="772">
        <f>C9-C11</f>
        <v>8933277</v>
      </c>
      <c r="D12" s="772">
        <f>D9-D11</f>
        <v>11863718.126324998</v>
      </c>
      <c r="E12" s="772">
        <f>E10+E17+E20+E21+E22</f>
        <v>2485679.0341810002</v>
      </c>
      <c r="F12" s="776">
        <f t="shared" ref="F12" si="1">IF(AND(D12&lt;&gt;0,C12&lt;&gt;0),D12/C12%,"")</f>
        <v>132.80365230278875</v>
      </c>
    </row>
    <row r="13" spans="1:10" s="9" customFormat="1" ht="18.75">
      <c r="A13" s="561" t="s">
        <v>32</v>
      </c>
      <c r="B13" s="562" t="s">
        <v>91</v>
      </c>
      <c r="C13" s="574">
        <f>C14+C15</f>
        <v>3442300</v>
      </c>
      <c r="D13" s="574">
        <f>D14+D15</f>
        <v>3494170.2371789999</v>
      </c>
      <c r="E13" s="574">
        <f>E14+E15</f>
        <v>51870.237178999698</v>
      </c>
      <c r="F13" s="777">
        <f t="shared" si="0"/>
        <v>101.50684824620167</v>
      </c>
    </row>
    <row r="14" spans="1:10" s="9" customFormat="1" ht="18.75">
      <c r="A14" s="563" t="s">
        <v>24</v>
      </c>
      <c r="B14" s="564" t="s">
        <v>92</v>
      </c>
      <c r="C14" s="575">
        <v>1780840</v>
      </c>
      <c r="D14" s="575">
        <f>'PL50'!F17+'PL50'!F18+'PL50'!F23+'PL50'!F24+'PL50'!F29+'PL50'!F30+'PL50'!F35+'PL50'!F36+'PL50'!F41+'PL50'!F42+'PL50'!F47+'PL50'!F48+'PL50'!F49+'PL50'!F50+'PL50'!F51+'PL50'!F52+'PL50'!F58+'PL50'!F59+'PL50'!F60+'PL50'!F61+'PL50'!F62+'PL50'!F63</f>
        <v>1858222.5836059996</v>
      </c>
      <c r="E14" s="575">
        <f>D14-C14</f>
        <v>77382.583605999593</v>
      </c>
      <c r="F14" s="778">
        <f t="shared" si="0"/>
        <v>104.34528557343722</v>
      </c>
    </row>
    <row r="15" spans="1:10" s="9" customFormat="1" ht="18.75">
      <c r="A15" s="563" t="s">
        <v>24</v>
      </c>
      <c r="B15" s="564" t="s">
        <v>392</v>
      </c>
      <c r="C15" s="575">
        <v>1661460</v>
      </c>
      <c r="D15" s="575">
        <f>'PL50'!F14+'PL50'!F15+'PL50'!F16+'PL50'!F20+'PL50'!F21+'PL50'!F22+'PL50'!F26+'PL50'!F27+'PL50'!F28+'PL50'!F32+'PL50'!F33+'PL50'!F34+'PL50'!F37+'PL50'!F38</f>
        <v>1635947.6535730001</v>
      </c>
      <c r="E15" s="575">
        <f>D15-C15</f>
        <v>-25512.346426999895</v>
      </c>
      <c r="F15" s="778">
        <f t="shared" si="0"/>
        <v>98.46446219427493</v>
      </c>
    </row>
    <row r="16" spans="1:10" s="19" customFormat="1" ht="18.75">
      <c r="A16" s="561" t="s">
        <v>33</v>
      </c>
      <c r="B16" s="562" t="s">
        <v>68</v>
      </c>
      <c r="C16" s="574">
        <f>C17+C18</f>
        <v>5490977</v>
      </c>
      <c r="D16" s="574">
        <f>D17+D18</f>
        <v>5908608.6217139997</v>
      </c>
      <c r="E16" s="574">
        <f>E17+E18</f>
        <v>417631.62171400012</v>
      </c>
      <c r="F16" s="777">
        <f t="shared" si="0"/>
        <v>107.60577984052748</v>
      </c>
    </row>
    <row r="17" spans="1:10" s="9" customFormat="1" ht="18.75">
      <c r="A17" s="565">
        <v>1</v>
      </c>
      <c r="B17" s="564" t="s">
        <v>177</v>
      </c>
      <c r="C17" s="575">
        <v>3605852</v>
      </c>
      <c r="D17" s="575">
        <v>3623167</v>
      </c>
      <c r="E17" s="575">
        <f>D17-C17</f>
        <v>17315</v>
      </c>
      <c r="F17" s="778">
        <f t="shared" si="0"/>
        <v>100.48019164402756</v>
      </c>
    </row>
    <row r="18" spans="1:10" s="9" customFormat="1" ht="18.75">
      <c r="A18" s="565">
        <f>A17+1</f>
        <v>2</v>
      </c>
      <c r="B18" s="564" t="s">
        <v>184</v>
      </c>
      <c r="C18" s="575">
        <v>1885125</v>
      </c>
      <c r="D18" s="575">
        <v>2285441.6217140001</v>
      </c>
      <c r="E18" s="575">
        <f>D18-C18</f>
        <v>400316.62171400012</v>
      </c>
      <c r="F18" s="778">
        <f t="shared" si="0"/>
        <v>121.23554786626882</v>
      </c>
    </row>
    <row r="19" spans="1:10" s="210" customFormat="1" ht="19.5">
      <c r="A19" s="561" t="s">
        <v>34</v>
      </c>
      <c r="B19" s="562" t="s">
        <v>202</v>
      </c>
      <c r="C19" s="574">
        <v>0</v>
      </c>
      <c r="D19" s="574">
        <v>0</v>
      </c>
      <c r="E19" s="574"/>
      <c r="F19" s="777" t="str">
        <f t="shared" si="0"/>
        <v/>
      </c>
    </row>
    <row r="20" spans="1:10" s="210" customFormat="1" ht="19.5">
      <c r="A20" s="561" t="s">
        <v>35</v>
      </c>
      <c r="B20" s="562" t="s">
        <v>65</v>
      </c>
      <c r="C20" s="574">
        <v>0</v>
      </c>
      <c r="D20" s="574">
        <f>'PL50'!E75</f>
        <v>170486.81935999999</v>
      </c>
      <c r="E20" s="574">
        <f>D20-C20</f>
        <v>170486.81935999999</v>
      </c>
      <c r="F20" s="777" t="str">
        <f t="shared" si="0"/>
        <v/>
      </c>
    </row>
    <row r="21" spans="1:10" s="210" customFormat="1" ht="19.5">
      <c r="A21" s="561" t="s">
        <v>36</v>
      </c>
      <c r="B21" s="562" t="s">
        <v>155</v>
      </c>
      <c r="C21" s="574">
        <v>0</v>
      </c>
      <c r="D21" s="574">
        <f>'PL50'!E76</f>
        <v>2297877.2148210001</v>
      </c>
      <c r="E21" s="574">
        <f>D21-C21</f>
        <v>2297877.2148210001</v>
      </c>
      <c r="F21" s="777" t="str">
        <f t="shared" si="0"/>
        <v/>
      </c>
    </row>
    <row r="22" spans="1:10" s="210" customFormat="1" ht="19.5">
      <c r="A22" s="561" t="s">
        <v>61</v>
      </c>
      <c r="B22" s="562" t="s">
        <v>662</v>
      </c>
      <c r="C22" s="574"/>
      <c r="D22" s="574">
        <v>40075.233250999998</v>
      </c>
      <c r="E22" s="574"/>
      <c r="F22" s="777"/>
    </row>
    <row r="23" spans="1:10" s="9" customFormat="1" ht="18.75">
      <c r="A23" s="561" t="s">
        <v>16</v>
      </c>
      <c r="B23" s="562" t="s">
        <v>261</v>
      </c>
      <c r="C23" s="574">
        <f>C24+C31+C34</f>
        <v>8938477</v>
      </c>
      <c r="D23" s="574">
        <f>D24+D31+D34</f>
        <v>11436359.626620002</v>
      </c>
      <c r="E23" s="574">
        <f>E24+E31+E34</f>
        <v>2497882.6266200012</v>
      </c>
      <c r="F23" s="777">
        <f t="shared" si="0"/>
        <v>127.94528225132763</v>
      </c>
    </row>
    <row r="24" spans="1:10" s="9" customFormat="1" ht="18.75">
      <c r="A24" s="561" t="s">
        <v>32</v>
      </c>
      <c r="B24" s="562" t="s">
        <v>93</v>
      </c>
      <c r="C24" s="574">
        <f>SUM(C25:C30)</f>
        <v>7070667</v>
      </c>
      <c r="D24" s="574">
        <f>SUM(D25:D30)</f>
        <v>7179474.9933580011</v>
      </c>
      <c r="E24" s="574">
        <f>SUM(E25:E30)</f>
        <v>108807.99335800088</v>
      </c>
      <c r="F24" s="777">
        <f t="shared" si="0"/>
        <v>101.53886462702884</v>
      </c>
      <c r="J24" s="710">
        <f>D24+D31</f>
        <v>8046353.1607090011</v>
      </c>
    </row>
    <row r="25" spans="1:10" s="9" customFormat="1" ht="18.75">
      <c r="A25" s="565">
        <v>1</v>
      </c>
      <c r="B25" s="564" t="s">
        <v>64</v>
      </c>
      <c r="C25" s="575">
        <v>1714880</v>
      </c>
      <c r="D25" s="575">
        <f>'PL53'!F13</f>
        <v>1800944.097787</v>
      </c>
      <c r="E25" s="575">
        <f t="shared" ref="E25:E30" si="2">D25-C25</f>
        <v>86064.097787000006</v>
      </c>
      <c r="F25" s="778">
        <f t="shared" si="0"/>
        <v>105.01866590006298</v>
      </c>
      <c r="J25" s="695">
        <f>2380070.853477+5663247.318155+577.142101+1000</f>
        <v>8044895.3137329994</v>
      </c>
    </row>
    <row r="26" spans="1:10" s="9" customFormat="1" ht="18.75">
      <c r="A26" s="565">
        <f>A25+1</f>
        <v>2</v>
      </c>
      <c r="B26" s="564" t="s">
        <v>42</v>
      </c>
      <c r="C26" s="575">
        <v>5180587</v>
      </c>
      <c r="D26" s="575">
        <f>'PL53'!F23</f>
        <v>5317313.8763050009</v>
      </c>
      <c r="E26" s="575">
        <f t="shared" si="2"/>
        <v>136726.87630500086</v>
      </c>
      <c r="F26" s="778">
        <f t="shared" si="0"/>
        <v>102.63921590941337</v>
      </c>
      <c r="J26" s="695"/>
    </row>
    <row r="27" spans="1:10" s="9" customFormat="1" ht="37.5">
      <c r="A27" s="565">
        <f>A26+1</f>
        <v>3</v>
      </c>
      <c r="B27" s="564" t="s">
        <v>414</v>
      </c>
      <c r="C27" s="575">
        <v>800</v>
      </c>
      <c r="D27" s="575">
        <f>'PL53'!F27</f>
        <v>0</v>
      </c>
      <c r="E27" s="575">
        <f t="shared" si="2"/>
        <v>-800</v>
      </c>
      <c r="F27" s="778" t="str">
        <f t="shared" si="0"/>
        <v/>
      </c>
      <c r="J27" s="768">
        <f>D35-'[2]60'!$B$23</f>
        <v>-1458.3369760030182</v>
      </c>
    </row>
    <row r="28" spans="1:10" ht="18.75">
      <c r="A28" s="565">
        <f>A27+1</f>
        <v>4</v>
      </c>
      <c r="B28" s="564" t="s">
        <v>289</v>
      </c>
      <c r="C28" s="575">
        <v>1000</v>
      </c>
      <c r="D28" s="575">
        <f>'PL53'!F28</f>
        <v>1000</v>
      </c>
      <c r="E28" s="575">
        <f t="shared" si="2"/>
        <v>0</v>
      </c>
      <c r="F28" s="778">
        <f t="shared" si="0"/>
        <v>100</v>
      </c>
    </row>
    <row r="29" spans="1:10" ht="18.75">
      <c r="A29" s="565">
        <f>A28+1</f>
        <v>5</v>
      </c>
      <c r="B29" s="564" t="s">
        <v>44</v>
      </c>
      <c r="C29" s="575">
        <v>139350</v>
      </c>
      <c r="D29" s="575">
        <f>'PL53'!F29</f>
        <v>60217.019266000003</v>
      </c>
      <c r="E29" s="575">
        <f t="shared" si="2"/>
        <v>-79132.980733999997</v>
      </c>
      <c r="F29" s="778">
        <f t="shared" si="0"/>
        <v>43.212787417294585</v>
      </c>
    </row>
    <row r="30" spans="1:10" s="9" customFormat="1" ht="18.75">
      <c r="A30" s="565">
        <f>A29+1</f>
        <v>6</v>
      </c>
      <c r="B30" s="564" t="s">
        <v>160</v>
      </c>
      <c r="C30" s="575">
        <v>34050</v>
      </c>
      <c r="D30" s="575">
        <f>'PL53'!F30</f>
        <v>0</v>
      </c>
      <c r="E30" s="575">
        <f t="shared" si="2"/>
        <v>-34050</v>
      </c>
      <c r="F30" s="778" t="str">
        <f t="shared" si="0"/>
        <v/>
      </c>
    </row>
    <row r="31" spans="1:10" s="9" customFormat="1" ht="18.75">
      <c r="A31" s="561" t="s">
        <v>33</v>
      </c>
      <c r="B31" s="562" t="s">
        <v>301</v>
      </c>
      <c r="C31" s="574">
        <f>C32+C33</f>
        <v>1867810</v>
      </c>
      <c r="D31" s="574">
        <f>D32+D33</f>
        <v>866878.16735100001</v>
      </c>
      <c r="E31" s="574">
        <f>E32+E33</f>
        <v>-1000931.832649</v>
      </c>
      <c r="F31" s="777">
        <f t="shared" si="0"/>
        <v>46.411474794063643</v>
      </c>
    </row>
    <row r="32" spans="1:10" s="9" customFormat="1" ht="18.75">
      <c r="A32" s="565">
        <v>1</v>
      </c>
      <c r="B32" s="564" t="s">
        <v>302</v>
      </c>
      <c r="C32" s="575">
        <v>230446</v>
      </c>
      <c r="D32" s="575">
        <f>'PL53'!F32</f>
        <v>211879.94293600001</v>
      </c>
      <c r="E32" s="575">
        <f>D32-C32</f>
        <v>-18566.057063999993</v>
      </c>
      <c r="F32" s="778">
        <f t="shared" si="0"/>
        <v>91.943424028188815</v>
      </c>
    </row>
    <row r="33" spans="1:6" s="9" customFormat="1" ht="18.75">
      <c r="A33" s="565">
        <f>A32+1</f>
        <v>2</v>
      </c>
      <c r="B33" s="564" t="s">
        <v>303</v>
      </c>
      <c r="C33" s="575">
        <v>1637364</v>
      </c>
      <c r="D33" s="575">
        <f>'PL53'!F35</f>
        <v>654998.22441499995</v>
      </c>
      <c r="E33" s="575">
        <f>D33-C33</f>
        <v>-982365.77558500005</v>
      </c>
      <c r="F33" s="778">
        <f t="shared" si="0"/>
        <v>40.003213971664209</v>
      </c>
    </row>
    <row r="34" spans="1:6" s="9" customFormat="1" ht="18.75">
      <c r="A34" s="561" t="s">
        <v>34</v>
      </c>
      <c r="B34" s="562" t="s">
        <v>119</v>
      </c>
      <c r="C34" s="574"/>
      <c r="D34" s="574">
        <f>'PL53'!F61</f>
        <v>3390006.465911</v>
      </c>
      <c r="E34" s="574">
        <f>D34-C34</f>
        <v>3390006.465911</v>
      </c>
      <c r="F34" s="777" t="str">
        <f t="shared" si="0"/>
        <v/>
      </c>
    </row>
    <row r="35" spans="1:6" s="75" customFormat="1" ht="18.75">
      <c r="A35" s="567" t="s">
        <v>37</v>
      </c>
      <c r="B35" s="562" t="s">
        <v>419</v>
      </c>
      <c r="C35" s="576">
        <f>C12-C23</f>
        <v>-5200</v>
      </c>
      <c r="D35" s="576">
        <f>D12-D23</f>
        <v>427358.49970499612</v>
      </c>
      <c r="E35" s="576">
        <f>E12-E23</f>
        <v>-12203.59243900096</v>
      </c>
      <c r="F35" s="777">
        <f t="shared" ref="F35:F42" si="3">IF(AND(D35&lt;&gt;0,C35&lt;&gt;0),D35/C35%,"")</f>
        <v>-8218.43268663454</v>
      </c>
    </row>
    <row r="36" spans="1:6" s="68" customFormat="1" ht="18.75">
      <c r="A36" s="567" t="s">
        <v>63</v>
      </c>
      <c r="B36" s="562" t="s">
        <v>415</v>
      </c>
      <c r="C36" s="576">
        <f>C37+C38</f>
        <v>47500</v>
      </c>
      <c r="D36" s="576">
        <f>D37+D38</f>
        <v>47500</v>
      </c>
      <c r="E36" s="576">
        <f>E37+E38</f>
        <v>0</v>
      </c>
      <c r="F36" s="777">
        <f t="shared" si="3"/>
        <v>100</v>
      </c>
    </row>
    <row r="37" spans="1:6" s="526" customFormat="1" ht="18.75">
      <c r="A37" s="561" t="s">
        <v>32</v>
      </c>
      <c r="B37" s="562" t="s">
        <v>258</v>
      </c>
      <c r="C37" s="576">
        <v>47500</v>
      </c>
      <c r="D37" s="576">
        <v>0</v>
      </c>
      <c r="E37" s="576">
        <f>D37-C37</f>
        <v>-47500</v>
      </c>
      <c r="F37" s="777" t="str">
        <f t="shared" si="3"/>
        <v/>
      </c>
    </row>
    <row r="38" spans="1:6" s="526" customFormat="1" ht="37.5">
      <c r="A38" s="561" t="s">
        <v>33</v>
      </c>
      <c r="B38" s="562" t="s">
        <v>305</v>
      </c>
      <c r="C38" s="576">
        <v>0</v>
      </c>
      <c r="D38" s="576">
        <v>47500</v>
      </c>
      <c r="E38" s="576">
        <f>D38-C38</f>
        <v>47500</v>
      </c>
      <c r="F38" s="777" t="str">
        <f t="shared" si="3"/>
        <v/>
      </c>
    </row>
    <row r="39" spans="1:6" s="68" customFormat="1" ht="18.75">
      <c r="A39" s="561" t="s">
        <v>172</v>
      </c>
      <c r="B39" s="568" t="s">
        <v>416</v>
      </c>
      <c r="C39" s="576">
        <f>C40+C41</f>
        <v>52700</v>
      </c>
      <c r="D39" s="576">
        <f>D40+D41</f>
        <v>0</v>
      </c>
      <c r="E39" s="576">
        <f t="shared" ref="E39:E42" si="4">D39-C39</f>
        <v>-52700</v>
      </c>
      <c r="F39" s="777" t="str">
        <f t="shared" si="3"/>
        <v/>
      </c>
    </row>
    <row r="40" spans="1:6" s="526" customFormat="1" ht="18.75">
      <c r="A40" s="561" t="s">
        <v>32</v>
      </c>
      <c r="B40" s="562" t="s">
        <v>227</v>
      </c>
      <c r="C40" s="576">
        <v>5200</v>
      </c>
      <c r="D40" s="576">
        <v>0</v>
      </c>
      <c r="E40" s="576">
        <f t="shared" si="4"/>
        <v>-5200</v>
      </c>
      <c r="F40" s="777" t="str">
        <f t="shared" si="3"/>
        <v/>
      </c>
    </row>
    <row r="41" spans="1:6" s="526" customFormat="1" ht="18.75">
      <c r="A41" s="561" t="s">
        <v>33</v>
      </c>
      <c r="B41" s="562" t="s">
        <v>228</v>
      </c>
      <c r="C41" s="576">
        <v>47500</v>
      </c>
      <c r="D41" s="576">
        <v>0</v>
      </c>
      <c r="E41" s="576">
        <f t="shared" si="4"/>
        <v>-47500</v>
      </c>
      <c r="F41" s="777" t="str">
        <f t="shared" si="3"/>
        <v/>
      </c>
    </row>
    <row r="42" spans="1:6" s="68" customFormat="1" ht="37.5">
      <c r="A42" s="569" t="s">
        <v>441</v>
      </c>
      <c r="B42" s="570" t="s">
        <v>360</v>
      </c>
      <c r="C42" s="577"/>
      <c r="D42" s="577"/>
      <c r="E42" s="577">
        <f t="shared" si="4"/>
        <v>0</v>
      </c>
      <c r="F42" s="779"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opLeftCell="A76" zoomScale="70" zoomScaleNormal="70" workbookViewId="0">
      <selection activeCell="G33" sqref="G33"/>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29" t="s">
        <v>667</v>
      </c>
      <c r="B1" s="929"/>
      <c r="C1" s="929"/>
      <c r="D1" s="929"/>
      <c r="E1" s="929"/>
      <c r="F1" s="929"/>
      <c r="G1" s="929"/>
      <c r="H1" s="929"/>
    </row>
    <row r="2" spans="1:10" ht="18.75" customHeight="1">
      <c r="A2" s="930" t="s">
        <v>675</v>
      </c>
      <c r="B2" s="930"/>
      <c r="C2" s="930"/>
      <c r="D2" s="930"/>
      <c r="E2" s="930"/>
      <c r="F2" s="930"/>
      <c r="G2" s="930"/>
      <c r="H2" s="930"/>
    </row>
    <row r="3" spans="1:10" ht="21" customHeight="1">
      <c r="A3" s="942" t="s">
        <v>458</v>
      </c>
      <c r="B3" s="942"/>
      <c r="C3" s="942"/>
      <c r="D3" s="942"/>
      <c r="E3" s="942"/>
      <c r="F3" s="942"/>
      <c r="G3" s="942"/>
      <c r="H3" s="942"/>
    </row>
    <row r="4" spans="1:10" ht="21" customHeight="1">
      <c r="A4" s="944" t="s">
        <v>682</v>
      </c>
      <c r="B4" s="944"/>
      <c r="C4" s="944"/>
      <c r="D4" s="944"/>
      <c r="E4" s="944"/>
      <c r="F4" s="944"/>
      <c r="G4" s="944"/>
      <c r="H4" s="944"/>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41" t="s">
        <v>110</v>
      </c>
      <c r="B7" s="943" t="s">
        <v>11</v>
      </c>
      <c r="C7" s="941" t="s">
        <v>12</v>
      </c>
      <c r="D7" s="941"/>
      <c r="E7" s="941" t="s">
        <v>109</v>
      </c>
      <c r="F7" s="941"/>
      <c r="G7" s="941" t="s">
        <v>200</v>
      </c>
      <c r="H7" s="941"/>
      <c r="I7" s="665"/>
      <c r="J7" s="666"/>
    </row>
    <row r="8" spans="1:10" s="47" customFormat="1" ht="56.25">
      <c r="A8" s="941"/>
      <c r="B8" s="943"/>
      <c r="C8" s="555" t="s">
        <v>459</v>
      </c>
      <c r="D8" s="555" t="s">
        <v>460</v>
      </c>
      <c r="E8" s="555" t="s">
        <v>459</v>
      </c>
      <c r="F8" s="555" t="s">
        <v>460</v>
      </c>
      <c r="G8" s="555" t="s">
        <v>459</v>
      </c>
      <c r="H8" s="555" t="s">
        <v>460</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462</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472</v>
      </c>
      <c r="B14" s="572" t="s">
        <v>589</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472</v>
      </c>
      <c r="B15" s="572" t="s">
        <v>475</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472</v>
      </c>
      <c r="B16" s="572" t="s">
        <v>590</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472</v>
      </c>
      <c r="B17" s="572" t="s">
        <v>470</v>
      </c>
      <c r="C17" s="593">
        <v>0</v>
      </c>
      <c r="D17" s="593">
        <v>0</v>
      </c>
      <c r="E17" s="593">
        <v>0</v>
      </c>
      <c r="F17" s="593">
        <v>0</v>
      </c>
      <c r="G17" s="783" t="str">
        <f t="shared" si="0"/>
        <v/>
      </c>
      <c r="H17" s="783" t="str">
        <f t="shared" si="1"/>
        <v/>
      </c>
      <c r="I17" s="58"/>
      <c r="J17" s="59"/>
    </row>
    <row r="18" spans="1:10" s="46" customFormat="1" ht="20.25" customHeight="1">
      <c r="A18" s="592" t="s">
        <v>472</v>
      </c>
      <c r="B18" s="572" t="s">
        <v>471</v>
      </c>
      <c r="C18" s="593">
        <v>0</v>
      </c>
      <c r="D18" s="593">
        <v>0</v>
      </c>
      <c r="E18" s="593">
        <v>0</v>
      </c>
      <c r="F18" s="593">
        <v>0</v>
      </c>
      <c r="G18" s="783" t="str">
        <f t="shared" si="0"/>
        <v/>
      </c>
      <c r="H18" s="783" t="str">
        <f t="shared" si="1"/>
        <v/>
      </c>
      <c r="I18" s="58"/>
      <c r="J18" s="59"/>
    </row>
    <row r="19" spans="1:10" s="46" customFormat="1" ht="20.25" customHeight="1">
      <c r="A19" s="565">
        <f>A13+1</f>
        <v>2</v>
      </c>
      <c r="B19" s="566" t="s">
        <v>463</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472</v>
      </c>
      <c r="B20" s="572" t="s">
        <v>589</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472</v>
      </c>
      <c r="B21" s="572" t="s">
        <v>591</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472</v>
      </c>
      <c r="B22" s="572" t="s">
        <v>590</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472</v>
      </c>
      <c r="B23" s="572" t="s">
        <v>470</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472</v>
      </c>
      <c r="B24" s="572" t="s">
        <v>471</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464</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472</v>
      </c>
      <c r="B26" s="572" t="s">
        <v>589</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472</v>
      </c>
      <c r="B27" s="572" t="s">
        <v>591</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472</v>
      </c>
      <c r="B28" s="572" t="s">
        <v>590</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472</v>
      </c>
      <c r="B29" s="572" t="s">
        <v>470</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472</v>
      </c>
      <c r="B30" s="572" t="s">
        <v>471</v>
      </c>
      <c r="C30" s="593">
        <v>0</v>
      </c>
      <c r="D30" s="593">
        <v>0</v>
      </c>
      <c r="E30" s="593">
        <v>0</v>
      </c>
      <c r="F30" s="593">
        <v>0</v>
      </c>
      <c r="G30" s="783" t="str">
        <f t="shared" si="0"/>
        <v/>
      </c>
      <c r="H30" s="783" t="str">
        <f t="shared" si="1"/>
        <v/>
      </c>
      <c r="I30" s="58"/>
      <c r="J30" s="59"/>
    </row>
    <row r="31" spans="1:10" s="46" customFormat="1" ht="20.25" customHeight="1">
      <c r="A31" s="565">
        <f>A25+1</f>
        <v>4</v>
      </c>
      <c r="B31" s="566" t="s">
        <v>465</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472</v>
      </c>
      <c r="B32" s="572" t="s">
        <v>589</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472</v>
      </c>
      <c r="B33" s="572" t="s">
        <v>591</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472</v>
      </c>
      <c r="B34" s="572" t="s">
        <v>590</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472</v>
      </c>
      <c r="B35" s="572" t="s">
        <v>470</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472</v>
      </c>
      <c r="B36" s="572" t="s">
        <v>471</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35">
        <v>64500</v>
      </c>
      <c r="D44" s="938">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36"/>
      <c r="D45" s="939"/>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37"/>
      <c r="D46" s="940"/>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472</v>
      </c>
      <c r="B53" s="572" t="s">
        <v>473</v>
      </c>
      <c r="C53" s="593"/>
      <c r="D53" s="593"/>
      <c r="E53" s="593">
        <v>348456.00023800001</v>
      </c>
      <c r="F53" s="593">
        <f>E53</f>
        <v>348456.00023800001</v>
      </c>
      <c r="G53" s="783" t="str">
        <f t="shared" si="2"/>
        <v/>
      </c>
      <c r="H53" s="783" t="str">
        <f t="shared" si="3"/>
        <v/>
      </c>
      <c r="I53" s="58"/>
      <c r="J53" s="60"/>
    </row>
    <row r="54" spans="1:10" s="46" customFormat="1" ht="20.25" customHeight="1">
      <c r="A54" s="592" t="s">
        <v>472</v>
      </c>
      <c r="B54" s="572" t="s">
        <v>469</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472</v>
      </c>
      <c r="B55" s="572" t="s">
        <v>474</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472</v>
      </c>
      <c r="B56" s="572" t="s">
        <v>475</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472</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592</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466</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467</v>
      </c>
      <c r="C62" s="591"/>
      <c r="D62" s="591"/>
      <c r="E62" s="591">
        <v>0</v>
      </c>
      <c r="F62" s="591">
        <v>0</v>
      </c>
      <c r="G62" s="782" t="str">
        <f t="shared" si="2"/>
        <v/>
      </c>
      <c r="H62" s="782" t="str">
        <f t="shared" si="3"/>
        <v/>
      </c>
      <c r="I62" s="58"/>
      <c r="J62" s="59"/>
    </row>
    <row r="63" spans="1:10" s="46" customFormat="1" ht="20.25" customHeight="1">
      <c r="A63" s="565">
        <f t="shared" si="5"/>
        <v>20</v>
      </c>
      <c r="B63" s="566" t="s">
        <v>468</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461</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A1:H1"/>
    <mergeCell ref="A2:H2"/>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G33" sqref="G33"/>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7" t="s">
        <v>668</v>
      </c>
      <c r="B1" s="917"/>
      <c r="C1" s="917"/>
      <c r="D1" s="917"/>
      <c r="E1" s="917"/>
    </row>
    <row r="2" spans="1:5" ht="18.75" customHeight="1">
      <c r="A2" s="948" t="s">
        <v>676</v>
      </c>
      <c r="B2" s="948"/>
      <c r="C2" s="948"/>
      <c r="D2" s="948"/>
      <c r="E2" s="948"/>
    </row>
    <row r="3" spans="1:5" ht="21" customHeight="1">
      <c r="A3" s="946" t="s">
        <v>476</v>
      </c>
      <c r="B3" s="946"/>
      <c r="C3" s="946"/>
      <c r="D3" s="946"/>
      <c r="E3" s="946"/>
    </row>
    <row r="4" spans="1:5" ht="21" customHeight="1">
      <c r="A4" s="947" t="s">
        <v>682</v>
      </c>
      <c r="B4" s="947"/>
      <c r="C4" s="947"/>
      <c r="D4" s="947"/>
      <c r="E4" s="947"/>
    </row>
    <row r="5" spans="1:5" ht="19.5" customHeight="1">
      <c r="A5" s="45"/>
      <c r="B5" s="45"/>
      <c r="C5" s="46"/>
      <c r="D5" s="945" t="s">
        <v>187</v>
      </c>
      <c r="E5" s="945"/>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'PL53'!C14</f>
        <v>1707680</v>
      </c>
      <c r="D11" s="591">
        <f>'PL53'!F14</f>
        <v>1800944.097787</v>
      </c>
      <c r="E11" s="787">
        <f t="shared" si="0"/>
        <v>105.46145049347653</v>
      </c>
    </row>
    <row r="12" spans="1:5" s="50" customFormat="1" ht="18.75">
      <c r="A12" s="592"/>
      <c r="B12" s="572" t="s">
        <v>401</v>
      </c>
      <c r="C12" s="593">
        <f>'PL53'!C15</f>
        <v>0</v>
      </c>
      <c r="D12" s="593">
        <f>'PL53'!F15</f>
        <v>0</v>
      </c>
      <c r="E12" s="788" t="str">
        <f t="shared" si="0"/>
        <v/>
      </c>
    </row>
    <row r="13" spans="1:5" s="50" customFormat="1" ht="18.75">
      <c r="A13" s="563" t="s">
        <v>24</v>
      </c>
      <c r="B13" s="572" t="s">
        <v>117</v>
      </c>
      <c r="C13" s="593">
        <f>'PL53'!C16</f>
        <v>426703</v>
      </c>
      <c r="D13" s="593">
        <f>'PL53'!F16</f>
        <v>455198.32941800001</v>
      </c>
      <c r="E13" s="788">
        <f t="shared" si="0"/>
        <v>106.67802415684915</v>
      </c>
    </row>
    <row r="14" spans="1:5" s="46" customFormat="1" ht="18.75">
      <c r="A14" s="563" t="s">
        <v>24</v>
      </c>
      <c r="B14" s="572" t="s">
        <v>74</v>
      </c>
      <c r="C14" s="593">
        <f>'PL53'!C17</f>
        <v>10000</v>
      </c>
      <c r="D14" s="593">
        <f>'PL53'!F17</f>
        <v>277.34321599999998</v>
      </c>
      <c r="E14" s="788">
        <f t="shared" si="0"/>
        <v>2.77343216</v>
      </c>
    </row>
    <row r="15" spans="1:5" s="50" customFormat="1" ht="18.75">
      <c r="A15" s="565"/>
      <c r="B15" s="572" t="s">
        <v>402</v>
      </c>
      <c r="C15" s="593">
        <f>'PL53'!C18</f>
        <v>0</v>
      </c>
      <c r="D15" s="593">
        <f>'PL53'!F18</f>
        <v>0</v>
      </c>
      <c r="E15" s="788" t="str">
        <f t="shared" si="0"/>
        <v/>
      </c>
    </row>
    <row r="16" spans="1:5" s="50" customFormat="1" ht="18.75">
      <c r="A16" s="594" t="s">
        <v>24</v>
      </c>
      <c r="B16" s="572" t="s">
        <v>40</v>
      </c>
      <c r="C16" s="593">
        <f>'PL53'!C19</f>
        <v>110000</v>
      </c>
      <c r="D16" s="593">
        <f>'PL53'!F19</f>
        <v>108984.141326</v>
      </c>
      <c r="E16" s="788">
        <f t="shared" si="0"/>
        <v>99.076492114545445</v>
      </c>
    </row>
    <row r="17" spans="1:5" s="50" customFormat="1" ht="18.75">
      <c r="A17" s="594" t="s">
        <v>24</v>
      </c>
      <c r="B17" s="572" t="s">
        <v>41</v>
      </c>
      <c r="C17" s="593">
        <f>'PL53'!C20</f>
        <v>1200000</v>
      </c>
      <c r="D17" s="593">
        <f>'PL53'!F20</f>
        <v>1210697.411668</v>
      </c>
      <c r="E17" s="787">
        <f t="shared" si="0"/>
        <v>100.89145097233333</v>
      </c>
    </row>
    <row r="18" spans="1:5" s="46" customFormat="1" ht="56.25">
      <c r="A18" s="565">
        <v>2</v>
      </c>
      <c r="B18" s="599" t="s">
        <v>112</v>
      </c>
      <c r="C18" s="591">
        <f>'PL53'!C21</f>
        <v>2000</v>
      </c>
      <c r="D18" s="591">
        <f>'PL53'!F21</f>
        <v>0</v>
      </c>
      <c r="E18" s="787" t="str">
        <f t="shared" si="0"/>
        <v/>
      </c>
    </row>
    <row r="19" spans="1:5" s="63" customFormat="1" ht="18.75">
      <c r="A19" s="565">
        <v>3</v>
      </c>
      <c r="B19" s="566" t="s">
        <v>400</v>
      </c>
      <c r="C19" s="591">
        <f>'PL53'!C22</f>
        <v>5200</v>
      </c>
      <c r="D19" s="591">
        <f>'PL53'!F22</f>
        <v>0</v>
      </c>
      <c r="E19" s="787" t="str">
        <f t="shared" si="0"/>
        <v/>
      </c>
    </row>
    <row r="20" spans="1:5" s="46" customFormat="1" ht="18.75">
      <c r="A20" s="561" t="s">
        <v>33</v>
      </c>
      <c r="B20" s="571" t="s">
        <v>42</v>
      </c>
      <c r="C20" s="590">
        <f>'PL53'!C23</f>
        <v>5180587</v>
      </c>
      <c r="D20" s="590">
        <f>'PL53'!F23</f>
        <v>5317313.8763050009</v>
      </c>
      <c r="E20" s="787">
        <f t="shared" si="0"/>
        <v>102.63921590941337</v>
      </c>
    </row>
    <row r="21" spans="1:5" s="46" customFormat="1" ht="18.75">
      <c r="A21" s="561"/>
      <c r="B21" s="572" t="s">
        <v>62</v>
      </c>
      <c r="C21" s="593">
        <f>'PL53'!C24</f>
        <v>0</v>
      </c>
      <c r="D21" s="593">
        <f>'PL53'!F24</f>
        <v>0</v>
      </c>
      <c r="E21" s="787" t="str">
        <f t="shared" si="0"/>
        <v/>
      </c>
    </row>
    <row r="22" spans="1:5" s="46" customFormat="1" ht="18.75">
      <c r="A22" s="565">
        <v>1</v>
      </c>
      <c r="B22" s="572" t="s">
        <v>203</v>
      </c>
      <c r="C22" s="593">
        <f>'PL53'!C25</f>
        <v>2408215</v>
      </c>
      <c r="D22" s="593">
        <f>'PL53'!F25</f>
        <v>2242935.1282430002</v>
      </c>
      <c r="E22" s="787">
        <f t="shared" si="0"/>
        <v>93.13683073326095</v>
      </c>
    </row>
    <row r="23" spans="1:5" s="46" customFormat="1" ht="18.75">
      <c r="A23" s="565">
        <f>A22+1</f>
        <v>2</v>
      </c>
      <c r="B23" s="572" t="s">
        <v>417</v>
      </c>
      <c r="C23" s="593">
        <f>'PL53'!C26</f>
        <v>19639</v>
      </c>
      <c r="D23" s="593">
        <f>'PL53'!F26</f>
        <v>17170.165165000002</v>
      </c>
      <c r="E23" s="787">
        <f t="shared" si="0"/>
        <v>87.428917791129905</v>
      </c>
    </row>
    <row r="24" spans="1:5" s="46" customFormat="1" ht="18.75">
      <c r="A24" s="561" t="s">
        <v>34</v>
      </c>
      <c r="B24" s="571" t="s">
        <v>414</v>
      </c>
      <c r="C24" s="590">
        <f>'PL53'!C27</f>
        <v>800</v>
      </c>
      <c r="D24" s="590">
        <f>'PL53'!F27</f>
        <v>0</v>
      </c>
      <c r="E24" s="786" t="str">
        <f t="shared" si="0"/>
        <v/>
      </c>
    </row>
    <row r="25" spans="1:5" s="46" customFormat="1" ht="18.75">
      <c r="A25" s="561" t="s">
        <v>35</v>
      </c>
      <c r="B25" s="571" t="s">
        <v>289</v>
      </c>
      <c r="C25" s="590">
        <f>'PL53'!C28</f>
        <v>1000</v>
      </c>
      <c r="D25" s="590">
        <f>'PL53'!F28</f>
        <v>1000</v>
      </c>
      <c r="E25" s="786">
        <f t="shared" si="0"/>
        <v>100</v>
      </c>
    </row>
    <row r="26" spans="1:5" s="46" customFormat="1" ht="18.75">
      <c r="A26" s="561" t="s">
        <v>36</v>
      </c>
      <c r="B26" s="571" t="s">
        <v>44</v>
      </c>
      <c r="C26" s="590">
        <f>'PL53'!C29</f>
        <v>139350</v>
      </c>
      <c r="D26" s="590">
        <f>'PL53'!F29</f>
        <v>60217.019266000003</v>
      </c>
      <c r="E26" s="786">
        <f t="shared" si="0"/>
        <v>43.212787417294585</v>
      </c>
    </row>
    <row r="27" spans="1:5" s="46" customFormat="1" ht="18.75">
      <c r="A27" s="561" t="s">
        <v>61</v>
      </c>
      <c r="B27" s="571" t="s">
        <v>160</v>
      </c>
      <c r="C27" s="590">
        <f>'PL53'!C30</f>
        <v>34050</v>
      </c>
      <c r="D27" s="590">
        <f>'PL53'!F30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477</v>
      </c>
      <c r="C30" s="591">
        <f>'PL53'!C33</f>
        <v>183200</v>
      </c>
      <c r="D30" s="591">
        <f>'PL53'!F33</f>
        <v>172220.237199</v>
      </c>
      <c r="E30" s="787">
        <f t="shared" si="0"/>
        <v>94.006679693777286</v>
      </c>
    </row>
    <row r="31" spans="1:5" s="46" customFormat="1" ht="18.75">
      <c r="A31" s="565">
        <v>2</v>
      </c>
      <c r="B31" s="566" t="s">
        <v>478</v>
      </c>
      <c r="C31" s="591">
        <f>'PL53'!C34</f>
        <v>47246</v>
      </c>
      <c r="D31" s="591">
        <f>'PL53'!F34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479</v>
      </c>
      <c r="C33" s="591">
        <f>'PL53'!C36</f>
        <v>1304081</v>
      </c>
      <c r="D33" s="591">
        <f>'PL53'!F36</f>
        <v>428678.14723099995</v>
      </c>
      <c r="E33" s="787">
        <f t="shared" si="0"/>
        <v>32.872049146563747</v>
      </c>
    </row>
    <row r="34" spans="1:5" s="46" customFormat="1" ht="18.75">
      <c r="A34" s="603">
        <v>2</v>
      </c>
      <c r="B34" s="604" t="s">
        <v>480</v>
      </c>
      <c r="C34" s="591">
        <f>C35+SUM(C39:C57)</f>
        <v>333283</v>
      </c>
      <c r="D34" s="591">
        <f>'PL53'!F37</f>
        <v>226320.07718399999</v>
      </c>
      <c r="E34" s="787">
        <f t="shared" si="0"/>
        <v>67.906277003027455</v>
      </c>
    </row>
    <row r="35" spans="1:5" s="46" customFormat="1" ht="18.75">
      <c r="A35" s="603" t="s">
        <v>481</v>
      </c>
      <c r="B35" s="604" t="s">
        <v>39</v>
      </c>
      <c r="C35" s="591">
        <f>'PL53'!C38</f>
        <v>21500</v>
      </c>
      <c r="D35" s="591">
        <f>'PL53'!F38</f>
        <v>13236.211979</v>
      </c>
      <c r="E35" s="787">
        <f t="shared" si="0"/>
        <v>61.563776646511627</v>
      </c>
    </row>
    <row r="36" spans="1:5" s="46" customFormat="1" ht="18.75">
      <c r="A36" s="605" t="s">
        <v>472</v>
      </c>
      <c r="B36" s="606" t="s">
        <v>482</v>
      </c>
      <c r="C36" s="593">
        <f>'PL53'!C39</f>
        <v>10000</v>
      </c>
      <c r="D36" s="593">
        <f>'PL53'!F39</f>
        <v>4171.7251900000001</v>
      </c>
      <c r="E36" s="788">
        <f t="shared" si="0"/>
        <v>41.717251900000001</v>
      </c>
    </row>
    <row r="37" spans="1:5" s="46" customFormat="1" ht="18.75">
      <c r="A37" s="605" t="s">
        <v>472</v>
      </c>
      <c r="B37" s="606" t="s">
        <v>483</v>
      </c>
      <c r="C37" s="593">
        <f>'PL53'!C40</f>
        <v>9800</v>
      </c>
      <c r="D37" s="593">
        <f>'PL53'!F40</f>
        <v>9064.4867890000005</v>
      </c>
      <c r="E37" s="788">
        <f t="shared" si="0"/>
        <v>92.494763153061228</v>
      </c>
    </row>
    <row r="38" spans="1:5" s="46" customFormat="1" ht="18.75">
      <c r="A38" s="605" t="s">
        <v>472</v>
      </c>
      <c r="B38" s="606" t="s">
        <v>484</v>
      </c>
      <c r="C38" s="593">
        <f>'PL53'!C41</f>
        <v>1700</v>
      </c>
      <c r="D38" s="593">
        <f>'PL53'!F41</f>
        <v>0</v>
      </c>
      <c r="E38" s="788" t="str">
        <f t="shared" si="0"/>
        <v/>
      </c>
    </row>
    <row r="39" spans="1:5" s="46" customFormat="1" ht="18.75">
      <c r="A39" s="603" t="s">
        <v>485</v>
      </c>
      <c r="B39" s="604" t="s">
        <v>486</v>
      </c>
      <c r="C39" s="591">
        <f>'PL53'!C42</f>
        <v>295</v>
      </c>
      <c r="D39" s="591">
        <f>'PL53'!F42</f>
        <v>278.58100000000002</v>
      </c>
      <c r="E39" s="787">
        <f t="shared" si="0"/>
        <v>94.434237288135591</v>
      </c>
    </row>
    <row r="40" spans="1:5" s="46" customFormat="1" ht="37.5">
      <c r="A40" s="603" t="s">
        <v>487</v>
      </c>
      <c r="B40" s="633" t="s">
        <v>593</v>
      </c>
      <c r="C40" s="591">
        <f>'PL53'!C43</f>
        <v>615</v>
      </c>
      <c r="D40" s="591">
        <f>'PL53'!F43</f>
        <v>615</v>
      </c>
      <c r="E40" s="787">
        <f t="shared" ref="E40:E58" si="1">IF(AND(D40&lt;&gt;0,C40&lt;&gt;0),D40/C40%,"")</f>
        <v>100</v>
      </c>
    </row>
    <row r="41" spans="1:5" s="46" customFormat="1" ht="18.75">
      <c r="A41" s="603" t="s">
        <v>488</v>
      </c>
      <c r="B41" s="604" t="s">
        <v>489</v>
      </c>
      <c r="C41" s="591">
        <f>'PL53'!C44</f>
        <v>29515</v>
      </c>
      <c r="D41" s="591">
        <f>'PL53'!F44</f>
        <v>20020.645</v>
      </c>
      <c r="E41" s="787">
        <f t="shared" si="1"/>
        <v>67.832102320853807</v>
      </c>
    </row>
    <row r="42" spans="1:5" s="46" customFormat="1" ht="18.75">
      <c r="A42" s="603" t="s">
        <v>490</v>
      </c>
      <c r="B42" s="604" t="s">
        <v>491</v>
      </c>
      <c r="C42" s="591">
        <f>'PL53'!C45</f>
        <v>10698</v>
      </c>
      <c r="D42" s="591">
        <f>'PL53'!F45</f>
        <v>637.54999999999995</v>
      </c>
      <c r="E42" s="787">
        <f t="shared" si="1"/>
        <v>5.9595251448868938</v>
      </c>
    </row>
    <row r="43" spans="1:5" s="46" customFormat="1" ht="37.5">
      <c r="A43" s="603" t="s">
        <v>492</v>
      </c>
      <c r="B43" s="604" t="s">
        <v>493</v>
      </c>
      <c r="C43" s="591">
        <f>'PL53'!C46</f>
        <v>242</v>
      </c>
      <c r="D43" s="591">
        <f>'PL53'!F46</f>
        <v>0</v>
      </c>
      <c r="E43" s="787" t="str">
        <f t="shared" si="1"/>
        <v/>
      </c>
    </row>
    <row r="44" spans="1:5" s="46" customFormat="1" ht="18.75">
      <c r="A44" s="603" t="s">
        <v>494</v>
      </c>
      <c r="B44" s="604" t="s">
        <v>495</v>
      </c>
      <c r="C44" s="591">
        <f>'PL53'!C47</f>
        <v>1340</v>
      </c>
      <c r="D44" s="591">
        <f>'PL53'!F47</f>
        <v>1000.9</v>
      </c>
      <c r="E44" s="787">
        <f t="shared" si="1"/>
        <v>74.694029850746261</v>
      </c>
    </row>
    <row r="45" spans="1:5" s="46" customFormat="1" ht="37.5">
      <c r="A45" s="603" t="s">
        <v>496</v>
      </c>
      <c r="B45" s="604" t="s">
        <v>497</v>
      </c>
      <c r="C45" s="591">
        <f>'PL53'!C48</f>
        <v>89925</v>
      </c>
      <c r="D45" s="591">
        <f>'PL53'!F48</f>
        <v>96859.26</v>
      </c>
      <c r="E45" s="787">
        <f t="shared" si="1"/>
        <v>107.71115929941618</v>
      </c>
    </row>
    <row r="46" spans="1:5" s="46" customFormat="1" ht="18.75">
      <c r="A46" s="603" t="s">
        <v>498</v>
      </c>
      <c r="B46" s="604" t="s">
        <v>499</v>
      </c>
      <c r="C46" s="591">
        <f>'PL53'!C49</f>
        <v>9126</v>
      </c>
      <c r="D46" s="591">
        <f>'PL53'!F49</f>
        <v>6998.6386650000004</v>
      </c>
      <c r="E46" s="787">
        <f t="shared" si="1"/>
        <v>76.689005752794216</v>
      </c>
    </row>
    <row r="47" spans="1:5" s="46" customFormat="1" ht="56.25">
      <c r="A47" s="603" t="s">
        <v>500</v>
      </c>
      <c r="B47" s="604" t="s">
        <v>501</v>
      </c>
      <c r="C47" s="591">
        <f>'PL53'!C50</f>
        <v>22222</v>
      </c>
      <c r="D47" s="591">
        <f>'PL53'!F50</f>
        <v>23271.102674999998</v>
      </c>
      <c r="E47" s="787">
        <f t="shared" si="1"/>
        <v>104.72100924759246</v>
      </c>
    </row>
    <row r="48" spans="1:5" s="46" customFormat="1" ht="75">
      <c r="A48" s="603" t="s">
        <v>502</v>
      </c>
      <c r="B48" s="604" t="s">
        <v>503</v>
      </c>
      <c r="C48" s="591">
        <f>'PL53'!C51</f>
        <v>100674</v>
      </c>
      <c r="D48" s="591">
        <f>'PL53'!F51</f>
        <v>16597.491000000002</v>
      </c>
      <c r="E48" s="787">
        <f t="shared" si="1"/>
        <v>16.486372847011147</v>
      </c>
    </row>
    <row r="49" spans="1:5" s="46" customFormat="1" ht="18.75">
      <c r="A49" s="603" t="s">
        <v>504</v>
      </c>
      <c r="B49" s="604" t="s">
        <v>505</v>
      </c>
      <c r="C49" s="591">
        <f>'PL53'!C52</f>
        <v>26088</v>
      </c>
      <c r="D49" s="591">
        <f>'PL53'!F52</f>
        <v>26088</v>
      </c>
      <c r="E49" s="787">
        <f t="shared" si="1"/>
        <v>100</v>
      </c>
    </row>
    <row r="50" spans="1:5" s="46" customFormat="1" ht="37.5">
      <c r="A50" s="603" t="s">
        <v>506</v>
      </c>
      <c r="B50" s="604" t="s">
        <v>507</v>
      </c>
      <c r="C50" s="591">
        <f>'PL53'!C53</f>
        <v>500</v>
      </c>
      <c r="D50" s="591">
        <f>'PL53'!F53</f>
        <v>1300</v>
      </c>
      <c r="E50" s="787">
        <f t="shared" si="1"/>
        <v>260</v>
      </c>
    </row>
    <row r="51" spans="1:5" s="46" customFormat="1" ht="18.75">
      <c r="A51" s="603" t="s">
        <v>508</v>
      </c>
      <c r="B51" s="604" t="s">
        <v>509</v>
      </c>
      <c r="C51" s="591">
        <f>'PL53'!C54</f>
        <v>5635</v>
      </c>
      <c r="D51" s="591">
        <f>'PL53'!F54</f>
        <v>5544.5959999999995</v>
      </c>
      <c r="E51" s="787">
        <f t="shared" si="1"/>
        <v>98.395669920141955</v>
      </c>
    </row>
    <row r="52" spans="1:5" s="46" customFormat="1" ht="18.75">
      <c r="A52" s="607" t="s">
        <v>510</v>
      </c>
      <c r="B52" s="608" t="s">
        <v>511</v>
      </c>
      <c r="C52" s="591">
        <f>'PL53'!C55</f>
        <v>1682</v>
      </c>
      <c r="D52" s="591">
        <f>'PL53'!F55</f>
        <v>1573.4900990000001</v>
      </c>
      <c r="E52" s="787">
        <f t="shared" si="1"/>
        <v>93.548757372175984</v>
      </c>
    </row>
    <row r="53" spans="1:5" s="46" customFormat="1" ht="18.75">
      <c r="A53" s="607" t="s">
        <v>512</v>
      </c>
      <c r="B53" s="608" t="s">
        <v>513</v>
      </c>
      <c r="C53" s="591">
        <f>'PL53'!C56</f>
        <v>7916</v>
      </c>
      <c r="D53" s="591">
        <f>'PL53'!F56</f>
        <v>6488.4888920000003</v>
      </c>
      <c r="E53" s="787">
        <f t="shared" si="1"/>
        <v>81.966762152602328</v>
      </c>
    </row>
    <row r="54" spans="1:5" s="46" customFormat="1" ht="37.5">
      <c r="A54" s="607" t="s">
        <v>514</v>
      </c>
      <c r="B54" s="608" t="s">
        <v>515</v>
      </c>
      <c r="C54" s="591">
        <f>'PL53'!C57</f>
        <v>1760</v>
      </c>
      <c r="D54" s="591">
        <f>'PL53'!F57</f>
        <v>4510.152274</v>
      </c>
      <c r="E54" s="787">
        <f t="shared" si="1"/>
        <v>256.25865193181818</v>
      </c>
    </row>
    <row r="55" spans="1:5" s="46" customFormat="1" ht="18.75">
      <c r="A55" s="607" t="s">
        <v>516</v>
      </c>
      <c r="B55" s="608" t="s">
        <v>517</v>
      </c>
      <c r="C55" s="591">
        <f>'PL53'!C58</f>
        <v>500</v>
      </c>
      <c r="D55" s="591">
        <f>'PL53'!F58</f>
        <v>300</v>
      </c>
      <c r="E55" s="787">
        <f t="shared" si="1"/>
        <v>60</v>
      </c>
    </row>
    <row r="56" spans="1:5" s="46" customFormat="1" ht="18.75">
      <c r="A56" s="607" t="s">
        <v>518</v>
      </c>
      <c r="B56" s="608" t="s">
        <v>519</v>
      </c>
      <c r="C56" s="591">
        <f>'PL53'!C59</f>
        <v>1550</v>
      </c>
      <c r="D56" s="591">
        <f>'PL53'!F59</f>
        <v>427.64960000000002</v>
      </c>
      <c r="E56" s="787">
        <f t="shared" si="1"/>
        <v>27.590296774193551</v>
      </c>
    </row>
    <row r="57" spans="1:5" s="46" customFormat="1" ht="37.5">
      <c r="A57" s="607" t="s">
        <v>520</v>
      </c>
      <c r="B57" s="608" t="s">
        <v>521</v>
      </c>
      <c r="C57" s="591">
        <f>'PL53'!C60</f>
        <v>1500</v>
      </c>
      <c r="D57" s="591">
        <f>'PL53'!F60</f>
        <v>572.32000000000005</v>
      </c>
      <c r="E57" s="787">
        <f t="shared" si="1"/>
        <v>38.154666666666671</v>
      </c>
    </row>
    <row r="58" spans="1:5" s="46" customFormat="1" ht="18.75">
      <c r="A58" s="610" t="s">
        <v>37</v>
      </c>
      <c r="B58" s="611" t="s">
        <v>208</v>
      </c>
      <c r="C58" s="596">
        <f>'PL53'!C61</f>
        <v>0</v>
      </c>
      <c r="D58" s="596">
        <f>'PL53'!F61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G33" sqref="G33"/>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29" t="s">
        <v>669</v>
      </c>
      <c r="B1" s="929"/>
      <c r="C1" s="929"/>
      <c r="D1" s="929"/>
      <c r="E1" s="929"/>
      <c r="F1" s="929"/>
    </row>
    <row r="2" spans="1:8" ht="19.5">
      <c r="A2" s="930" t="s">
        <v>677</v>
      </c>
      <c r="B2" s="930"/>
      <c r="C2" s="930"/>
      <c r="D2" s="930"/>
      <c r="E2" s="930"/>
      <c r="F2" s="930"/>
    </row>
    <row r="3" spans="1:8" ht="21" customHeight="1">
      <c r="A3" s="949" t="s">
        <v>522</v>
      </c>
      <c r="B3" s="949"/>
      <c r="C3" s="949"/>
      <c r="D3" s="949"/>
      <c r="E3" s="949"/>
      <c r="F3" s="949"/>
    </row>
    <row r="4" spans="1:8" ht="21" customHeight="1">
      <c r="A4" s="930" t="s">
        <v>682</v>
      </c>
      <c r="B4" s="950"/>
      <c r="C4" s="950"/>
      <c r="D4" s="950"/>
      <c r="E4" s="950"/>
      <c r="F4" s="950"/>
    </row>
    <row r="5" spans="1:8" ht="8.25" hidden="1" customHeight="1">
      <c r="A5" s="7"/>
      <c r="B5" s="7"/>
      <c r="C5" s="2"/>
      <c r="D5" s="2"/>
    </row>
    <row r="6" spans="1:8" ht="19.5" customHeight="1" thickBot="1">
      <c r="A6" s="615"/>
      <c r="B6" s="615"/>
      <c r="C6" s="616"/>
      <c r="D6" s="951" t="s">
        <v>187</v>
      </c>
      <c r="E6" s="951"/>
      <c r="F6" s="951"/>
    </row>
    <row r="7" spans="1:8" s="10" customFormat="1" ht="23.25" customHeight="1">
      <c r="A7" s="893" t="s">
        <v>110</v>
      </c>
      <c r="B7" s="811" t="s">
        <v>11</v>
      </c>
      <c r="C7" s="811" t="s">
        <v>12</v>
      </c>
      <c r="D7" s="811" t="s">
        <v>109</v>
      </c>
      <c r="E7" s="952" t="s">
        <v>111</v>
      </c>
      <c r="F7" s="953"/>
    </row>
    <row r="8" spans="1:8" s="10" customFormat="1" ht="37.5">
      <c r="A8" s="895"/>
      <c r="B8" s="813"/>
      <c r="C8" s="812"/>
      <c r="D8" s="812"/>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523</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'PL53'!G61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opLeftCell="A16" zoomScale="70" zoomScaleNormal="70" workbookViewId="0">
      <selection activeCell="G33" sqref="G33"/>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29" t="s">
        <v>670</v>
      </c>
      <c r="B1" s="929"/>
      <c r="C1" s="929"/>
      <c r="D1" s="929"/>
      <c r="E1" s="929"/>
      <c r="F1" s="929"/>
      <c r="G1" s="929"/>
      <c r="H1" s="929"/>
      <c r="I1" s="929"/>
      <c r="J1" s="929"/>
      <c r="K1" s="929"/>
    </row>
    <row r="2" spans="1:12" ht="19.5">
      <c r="A2" s="930" t="s">
        <v>678</v>
      </c>
      <c r="B2" s="930"/>
      <c r="C2" s="930"/>
      <c r="D2" s="930"/>
      <c r="E2" s="930"/>
      <c r="F2" s="930"/>
      <c r="G2" s="930"/>
      <c r="H2" s="930"/>
      <c r="I2" s="930"/>
      <c r="J2" s="930"/>
      <c r="K2" s="930"/>
    </row>
    <row r="3" spans="1:12" ht="21" customHeight="1">
      <c r="A3" s="949" t="s">
        <v>524</v>
      </c>
      <c r="B3" s="949"/>
      <c r="C3" s="949"/>
      <c r="D3" s="949"/>
      <c r="E3" s="949"/>
      <c r="F3" s="949"/>
      <c r="G3" s="949"/>
      <c r="H3" s="949"/>
      <c r="I3" s="949"/>
      <c r="J3" s="949"/>
      <c r="K3" s="949"/>
    </row>
    <row r="4" spans="1:12" ht="21" customHeight="1">
      <c r="A4" s="949" t="s">
        <v>525</v>
      </c>
      <c r="B4" s="949"/>
      <c r="C4" s="949"/>
      <c r="D4" s="949"/>
      <c r="E4" s="949"/>
      <c r="F4" s="949"/>
      <c r="G4" s="949"/>
      <c r="H4" s="949"/>
      <c r="I4" s="949"/>
      <c r="J4" s="949"/>
      <c r="K4" s="949"/>
    </row>
    <row r="5" spans="1:12" ht="21" customHeight="1">
      <c r="A5" s="930" t="s">
        <v>682</v>
      </c>
      <c r="B5" s="930"/>
      <c r="C5" s="930"/>
      <c r="D5" s="930"/>
      <c r="E5" s="930"/>
      <c r="F5" s="930"/>
      <c r="G5" s="930"/>
      <c r="H5" s="930"/>
      <c r="I5" s="930"/>
      <c r="J5" s="930"/>
      <c r="K5" s="930"/>
    </row>
    <row r="6" spans="1:12" ht="18.75">
      <c r="A6" s="7"/>
      <c r="B6" s="7"/>
      <c r="C6" s="2"/>
      <c r="D6" s="2"/>
      <c r="E6" s="2"/>
      <c r="F6" s="2"/>
      <c r="G6" s="2"/>
      <c r="H6" s="2"/>
      <c r="I6" s="2"/>
      <c r="J6" s="2"/>
      <c r="K6" s="2"/>
    </row>
    <row r="7" spans="1:12" ht="19.5" customHeight="1">
      <c r="A7" s="8"/>
      <c r="B7" s="8"/>
      <c r="C7" s="9"/>
      <c r="D7" s="9"/>
      <c r="E7" s="9"/>
      <c r="F7" s="931" t="s">
        <v>187</v>
      </c>
      <c r="G7" s="931"/>
      <c r="H7" s="931"/>
      <c r="I7" s="931"/>
      <c r="J7" s="931"/>
      <c r="K7" s="931"/>
    </row>
    <row r="8" spans="1:12" s="10" customFormat="1" ht="21.75" customHeight="1">
      <c r="A8" s="932" t="s">
        <v>110</v>
      </c>
      <c r="B8" s="954" t="s">
        <v>11</v>
      </c>
      <c r="C8" s="934" t="s">
        <v>87</v>
      </c>
      <c r="D8" s="932" t="s">
        <v>70</v>
      </c>
      <c r="E8" s="932"/>
      <c r="F8" s="934" t="s">
        <v>109</v>
      </c>
      <c r="G8" s="932" t="s">
        <v>70</v>
      </c>
      <c r="H8" s="932"/>
      <c r="I8" s="932" t="s">
        <v>200</v>
      </c>
      <c r="J8" s="932"/>
      <c r="K8" s="932"/>
    </row>
    <row r="9" spans="1:12" s="10" customFormat="1" ht="75">
      <c r="A9" s="932"/>
      <c r="B9" s="954"/>
      <c r="C9" s="934"/>
      <c r="D9" s="774" t="s">
        <v>526</v>
      </c>
      <c r="E9" s="774" t="s">
        <v>319</v>
      </c>
      <c r="F9" s="934"/>
      <c r="G9" s="774" t="s">
        <v>526</v>
      </c>
      <c r="H9" s="774" t="s">
        <v>319</v>
      </c>
      <c r="I9" s="774" t="s">
        <v>527</v>
      </c>
      <c r="J9" s="774" t="s">
        <v>526</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477</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478</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479</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480</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481</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472</v>
      </c>
      <c r="B39" s="634" t="s">
        <v>482</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472</v>
      </c>
      <c r="B40" s="634" t="s">
        <v>483</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472</v>
      </c>
      <c r="B41" s="634" t="s">
        <v>484</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485</v>
      </c>
      <c r="B42" s="633" t="s">
        <v>486</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487</v>
      </c>
      <c r="B43" s="633" t="s">
        <v>593</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488</v>
      </c>
      <c r="B44" s="633" t="s">
        <v>489</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490</v>
      </c>
      <c r="B45" s="633" t="s">
        <v>491</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492</v>
      </c>
      <c r="B46" s="633" t="s">
        <v>493</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494</v>
      </c>
      <c r="B47" s="633" t="s">
        <v>495</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496</v>
      </c>
      <c r="B48" s="633" t="s">
        <v>497</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498</v>
      </c>
      <c r="B49" s="633" t="s">
        <v>499</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500</v>
      </c>
      <c r="B50" s="633" t="s">
        <v>501</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502</v>
      </c>
      <c r="B51" s="633" t="s">
        <v>594</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504</v>
      </c>
      <c r="B52" s="633" t="s">
        <v>505</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506</v>
      </c>
      <c r="B53" s="633" t="s">
        <v>507</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508</v>
      </c>
      <c r="B54" s="633" t="s">
        <v>509</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510</v>
      </c>
      <c r="B55" s="633" t="s">
        <v>511</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512</v>
      </c>
      <c r="B56" s="633" t="s">
        <v>513</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514</v>
      </c>
      <c r="B57" s="633" t="s">
        <v>515</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516</v>
      </c>
      <c r="B58" s="633" t="s">
        <v>517</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518</v>
      </c>
      <c r="B59" s="633" t="s">
        <v>519</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520</v>
      </c>
      <c r="B60" s="633" t="s">
        <v>521</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3">
    <mergeCell ref="A8:A9"/>
    <mergeCell ref="B8:B9"/>
    <mergeCell ref="F7:K7"/>
    <mergeCell ref="I8:K8"/>
    <mergeCell ref="D8:E8"/>
    <mergeCell ref="C8:C9"/>
    <mergeCell ref="F8:F9"/>
    <mergeCell ref="G8:H8"/>
    <mergeCell ref="A3:K3"/>
    <mergeCell ref="A1:K1"/>
    <mergeCell ref="A2:K2"/>
    <mergeCell ref="A4:K4"/>
    <mergeCell ref="A5:K5"/>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4" t="s">
        <v>355</v>
      </c>
      <c r="J1" s="814"/>
      <c r="K1" s="814"/>
    </row>
    <row r="2" spans="1:12" ht="18.75">
      <c r="A2" s="5"/>
      <c r="B2" s="5"/>
      <c r="C2" s="2"/>
      <c r="D2" s="2"/>
      <c r="E2" s="2"/>
      <c r="F2" s="2"/>
      <c r="G2" s="2"/>
      <c r="H2" s="2"/>
      <c r="I2" s="2"/>
      <c r="J2" s="2"/>
      <c r="K2" s="2"/>
    </row>
    <row r="3" spans="1:12" ht="21" customHeight="1">
      <c r="A3" s="929" t="s">
        <v>524</v>
      </c>
      <c r="B3" s="929"/>
      <c r="C3" s="929"/>
      <c r="D3" s="929"/>
      <c r="E3" s="929"/>
      <c r="F3" s="929"/>
      <c r="G3" s="929"/>
      <c r="H3" s="929"/>
      <c r="I3" s="929"/>
      <c r="J3" s="929"/>
      <c r="K3" s="929"/>
    </row>
    <row r="4" spans="1:12" ht="21" customHeight="1">
      <c r="A4" s="929" t="s">
        <v>525</v>
      </c>
      <c r="B4" s="929"/>
      <c r="C4" s="929"/>
      <c r="D4" s="929"/>
      <c r="E4" s="929"/>
      <c r="F4" s="929"/>
      <c r="G4" s="929"/>
      <c r="H4" s="929"/>
      <c r="I4" s="929"/>
      <c r="J4" s="929"/>
      <c r="K4" s="929"/>
    </row>
    <row r="5" spans="1:12" ht="21" customHeight="1">
      <c r="A5" s="959" t="s">
        <v>454</v>
      </c>
      <c r="B5" s="959"/>
      <c r="C5" s="959"/>
      <c r="D5" s="959"/>
      <c r="E5" s="959"/>
      <c r="F5" s="959"/>
      <c r="G5" s="959"/>
      <c r="H5" s="959"/>
      <c r="I5" s="959"/>
      <c r="J5" s="959"/>
      <c r="K5" s="959"/>
    </row>
    <row r="6" spans="1:12" ht="18.75">
      <c r="A6" s="7"/>
      <c r="B6" s="7"/>
      <c r="C6" s="2"/>
      <c r="D6" s="2"/>
      <c r="E6" s="2"/>
      <c r="F6" s="2"/>
      <c r="G6" s="2"/>
      <c r="H6" s="2"/>
      <c r="I6" s="2"/>
      <c r="J6" s="2"/>
      <c r="K6" s="2"/>
    </row>
    <row r="7" spans="1:12" ht="19.5" customHeight="1" thickBot="1">
      <c r="A7" s="8"/>
      <c r="B7" s="8"/>
      <c r="C7" s="9"/>
      <c r="D7" s="9"/>
      <c r="E7" s="9"/>
      <c r="F7" s="960" t="s">
        <v>187</v>
      </c>
      <c r="G7" s="960"/>
      <c r="H7" s="960"/>
      <c r="I7" s="960"/>
      <c r="J7" s="960"/>
      <c r="K7" s="960"/>
    </row>
    <row r="8" spans="1:12" s="10" customFormat="1" ht="21.75" customHeight="1">
      <c r="A8" s="961" t="s">
        <v>110</v>
      </c>
      <c r="B8" s="963" t="s">
        <v>11</v>
      </c>
      <c r="C8" s="811" t="s">
        <v>87</v>
      </c>
      <c r="D8" s="955" t="s">
        <v>70</v>
      </c>
      <c r="E8" s="956"/>
      <c r="F8" s="811" t="s">
        <v>109</v>
      </c>
      <c r="G8" s="955" t="s">
        <v>70</v>
      </c>
      <c r="H8" s="956"/>
      <c r="I8" s="955" t="s">
        <v>200</v>
      </c>
      <c r="J8" s="957"/>
      <c r="K8" s="958"/>
    </row>
    <row r="9" spans="1:12" s="10" customFormat="1" ht="75">
      <c r="A9" s="962"/>
      <c r="B9" s="964"/>
      <c r="C9" s="812"/>
      <c r="D9" s="749" t="s">
        <v>526</v>
      </c>
      <c r="E9" s="749" t="s">
        <v>319</v>
      </c>
      <c r="F9" s="812"/>
      <c r="G9" s="749" t="s">
        <v>526</v>
      </c>
      <c r="H9" s="749" t="s">
        <v>319</v>
      </c>
      <c r="I9" s="748" t="s">
        <v>527</v>
      </c>
      <c r="J9" s="749" t="s">
        <v>526</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56.2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477</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478</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479</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480</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481</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472</v>
      </c>
      <c r="B39" s="634" t="s">
        <v>482</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472</v>
      </c>
      <c r="B40" s="634" t="s">
        <v>483</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472</v>
      </c>
      <c r="B41" s="634" t="s">
        <v>484</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485</v>
      </c>
      <c r="B42" s="633" t="s">
        <v>486</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487</v>
      </c>
      <c r="B43" s="633" t="s">
        <v>593</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488</v>
      </c>
      <c r="B44" s="633" t="s">
        <v>489</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490</v>
      </c>
      <c r="B45" s="633" t="s">
        <v>491</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492</v>
      </c>
      <c r="B46" s="633" t="s">
        <v>493</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494</v>
      </c>
      <c r="B47" s="633" t="s">
        <v>495</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496</v>
      </c>
      <c r="B48" s="633" t="s">
        <v>497</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498</v>
      </c>
      <c r="B49" s="633" t="s">
        <v>499</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500</v>
      </c>
      <c r="B50" s="633" t="s">
        <v>501</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502</v>
      </c>
      <c r="B51" s="633" t="s">
        <v>594</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504</v>
      </c>
      <c r="B52" s="633" t="s">
        <v>505</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506</v>
      </c>
      <c r="B53" s="633" t="s">
        <v>507</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508</v>
      </c>
      <c r="B54" s="633" t="s">
        <v>509</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510</v>
      </c>
      <c r="B55" s="633" t="s">
        <v>511</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512</v>
      </c>
      <c r="B56" s="633" t="s">
        <v>513</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514</v>
      </c>
      <c r="B57" s="633" t="s">
        <v>515</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516</v>
      </c>
      <c r="B58" s="633" t="s">
        <v>517</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518</v>
      </c>
      <c r="B59" s="633" t="s">
        <v>519</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520</v>
      </c>
      <c r="B60" s="633" t="s">
        <v>521</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zoomScale="70" zoomScaleNormal="70" workbookViewId="0">
      <selection activeCell="G33" sqref="G33"/>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949" t="s">
        <v>671</v>
      </c>
      <c r="B1" s="949"/>
      <c r="C1" s="949"/>
      <c r="D1" s="949"/>
      <c r="E1" s="949"/>
      <c r="F1" s="949"/>
      <c r="G1" s="949"/>
      <c r="H1" s="949"/>
      <c r="I1" s="949"/>
      <c r="J1" s="949"/>
      <c r="K1" s="949"/>
      <c r="L1" s="949"/>
      <c r="M1" s="949"/>
      <c r="N1" s="949"/>
      <c r="O1" s="949"/>
      <c r="P1" s="949"/>
      <c r="Q1" s="949"/>
      <c r="R1" s="949"/>
      <c r="S1" s="949"/>
      <c r="T1" s="949"/>
      <c r="U1" s="949"/>
      <c r="V1" s="949"/>
      <c r="W1" s="949"/>
      <c r="X1" s="949"/>
      <c r="Y1" s="949"/>
      <c r="Z1" s="949"/>
      <c r="AA1" s="949"/>
    </row>
    <row r="2" spans="1:28" ht="21" customHeight="1">
      <c r="A2" s="969" t="s">
        <v>679</v>
      </c>
      <c r="B2" s="969"/>
      <c r="C2" s="969"/>
      <c r="D2" s="969"/>
      <c r="E2" s="969"/>
      <c r="F2" s="969"/>
      <c r="G2" s="969"/>
      <c r="H2" s="969"/>
      <c r="I2" s="969"/>
      <c r="J2" s="969"/>
      <c r="K2" s="969"/>
      <c r="L2" s="969"/>
      <c r="M2" s="969"/>
      <c r="N2" s="969"/>
      <c r="O2" s="969"/>
      <c r="P2" s="969"/>
      <c r="Q2" s="969"/>
      <c r="R2" s="969"/>
      <c r="S2" s="969"/>
      <c r="T2" s="969"/>
      <c r="U2" s="969"/>
      <c r="V2" s="969"/>
      <c r="W2" s="969"/>
      <c r="X2" s="969"/>
      <c r="Y2" s="969"/>
      <c r="Z2" s="969"/>
      <c r="AA2" s="969"/>
    </row>
    <row r="3" spans="1:28" ht="21" customHeight="1">
      <c r="A3" s="949" t="s">
        <v>598</v>
      </c>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row>
    <row r="4" spans="1:28" ht="21" customHeight="1">
      <c r="A4" s="969" t="s">
        <v>682</v>
      </c>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3" t="s">
        <v>425</v>
      </c>
      <c r="B8" s="64"/>
      <c r="C8" s="952" t="s">
        <v>601</v>
      </c>
      <c r="D8" s="968"/>
      <c r="E8" s="968"/>
      <c r="F8" s="968"/>
      <c r="G8" s="968"/>
      <c r="H8" s="968"/>
      <c r="I8" s="968"/>
      <c r="J8" s="968"/>
      <c r="K8" s="952" t="s">
        <v>109</v>
      </c>
      <c r="L8" s="968"/>
      <c r="M8" s="968"/>
      <c r="N8" s="968"/>
      <c r="O8" s="968"/>
      <c r="P8" s="968"/>
      <c r="Q8" s="968"/>
      <c r="R8" s="968"/>
      <c r="S8" s="971"/>
      <c r="T8" s="957" t="s">
        <v>200</v>
      </c>
      <c r="U8" s="957"/>
      <c r="V8" s="957"/>
      <c r="W8" s="957"/>
      <c r="X8" s="957"/>
      <c r="Y8" s="957"/>
      <c r="Z8" s="957"/>
      <c r="AA8" s="957"/>
      <c r="AB8" s="712"/>
    </row>
    <row r="9" spans="1:28" s="10" customFormat="1" ht="45" customHeight="1">
      <c r="A9" s="970"/>
      <c r="B9" s="101"/>
      <c r="C9" s="905" t="s">
        <v>180</v>
      </c>
      <c r="D9" s="905" t="s">
        <v>352</v>
      </c>
      <c r="E9" s="905" t="s">
        <v>353</v>
      </c>
      <c r="F9" s="905" t="s">
        <v>595</v>
      </c>
      <c r="G9" s="905" t="s">
        <v>43</v>
      </c>
      <c r="H9" s="965" t="s">
        <v>343</v>
      </c>
      <c r="I9" s="966"/>
      <c r="J9" s="967"/>
      <c r="K9" s="905" t="s">
        <v>180</v>
      </c>
      <c r="L9" s="905" t="s">
        <v>352</v>
      </c>
      <c r="M9" s="905" t="s">
        <v>353</v>
      </c>
      <c r="N9" s="905" t="s">
        <v>595</v>
      </c>
      <c r="O9" s="905" t="s">
        <v>43</v>
      </c>
      <c r="P9" s="965" t="s">
        <v>343</v>
      </c>
      <c r="Q9" s="966"/>
      <c r="R9" s="967"/>
      <c r="S9" s="905" t="s">
        <v>204</v>
      </c>
      <c r="T9" s="905" t="s">
        <v>180</v>
      </c>
      <c r="U9" s="905" t="s">
        <v>38</v>
      </c>
      <c r="V9" s="905" t="s">
        <v>353</v>
      </c>
      <c r="W9" s="905" t="s">
        <v>595</v>
      </c>
      <c r="X9" s="905" t="s">
        <v>43</v>
      </c>
      <c r="Y9" s="965" t="s">
        <v>343</v>
      </c>
      <c r="Z9" s="966"/>
      <c r="AA9" s="967"/>
      <c r="AB9" s="712"/>
    </row>
    <row r="10" spans="1:28" s="10" customFormat="1" ht="45" customHeight="1">
      <c r="A10" s="970"/>
      <c r="B10" s="105" t="s">
        <v>50</v>
      </c>
      <c r="C10" s="812"/>
      <c r="D10" s="812"/>
      <c r="E10" s="812"/>
      <c r="F10" s="812"/>
      <c r="G10" s="812"/>
      <c r="H10" s="905" t="s">
        <v>180</v>
      </c>
      <c r="I10" s="905" t="s">
        <v>38</v>
      </c>
      <c r="J10" s="905" t="s">
        <v>42</v>
      </c>
      <c r="K10" s="812"/>
      <c r="L10" s="812"/>
      <c r="M10" s="812"/>
      <c r="N10" s="812"/>
      <c r="O10" s="812"/>
      <c r="P10" s="905" t="s">
        <v>180</v>
      </c>
      <c r="Q10" s="905" t="s">
        <v>38</v>
      </c>
      <c r="R10" s="905" t="s">
        <v>42</v>
      </c>
      <c r="S10" s="812"/>
      <c r="T10" s="812"/>
      <c r="U10" s="812"/>
      <c r="V10" s="812"/>
      <c r="W10" s="812"/>
      <c r="X10" s="812"/>
      <c r="Y10" s="905" t="s">
        <v>180</v>
      </c>
      <c r="Z10" s="905" t="s">
        <v>38</v>
      </c>
      <c r="AA10" s="905" t="s">
        <v>42</v>
      </c>
      <c r="AB10" s="712"/>
    </row>
    <row r="11" spans="1:28" s="10" customFormat="1" ht="45" customHeight="1">
      <c r="A11" s="970"/>
      <c r="B11" s="105"/>
      <c r="C11" s="812"/>
      <c r="D11" s="812"/>
      <c r="E11" s="812"/>
      <c r="F11" s="812"/>
      <c r="G11" s="812"/>
      <c r="H11" s="812"/>
      <c r="I11" s="812"/>
      <c r="J11" s="812"/>
      <c r="K11" s="812"/>
      <c r="L11" s="812"/>
      <c r="M11" s="812"/>
      <c r="N11" s="812"/>
      <c r="O11" s="812"/>
      <c r="P11" s="812"/>
      <c r="Q11" s="812"/>
      <c r="R11" s="812"/>
      <c r="S11" s="812"/>
      <c r="T11" s="812"/>
      <c r="U11" s="812"/>
      <c r="V11" s="812"/>
      <c r="W11" s="812"/>
      <c r="X11" s="812"/>
      <c r="Y11" s="812"/>
      <c r="Z11" s="812"/>
      <c r="AA11" s="812"/>
      <c r="AB11" s="712"/>
    </row>
    <row r="12" spans="1:28" s="10" customFormat="1" ht="45" customHeight="1">
      <c r="A12" s="962"/>
      <c r="B12" s="105"/>
      <c r="C12" s="813"/>
      <c r="D12" s="813"/>
      <c r="E12" s="813"/>
      <c r="F12" s="813"/>
      <c r="G12" s="813"/>
      <c r="H12" s="813"/>
      <c r="I12" s="813"/>
      <c r="J12" s="813"/>
      <c r="K12" s="813"/>
      <c r="L12" s="813"/>
      <c r="M12" s="813"/>
      <c r="N12" s="813"/>
      <c r="O12" s="813"/>
      <c r="P12" s="813"/>
      <c r="Q12" s="813"/>
      <c r="R12" s="813"/>
      <c r="S12" s="813"/>
      <c r="T12" s="813"/>
      <c r="U12" s="813"/>
      <c r="V12" s="813"/>
      <c r="W12" s="813"/>
      <c r="X12" s="813"/>
      <c r="Y12" s="813"/>
      <c r="Z12" s="813"/>
      <c r="AA12" s="813"/>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619</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596</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597</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599</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600</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602</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603</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604</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605</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606</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607</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608</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609</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610</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611</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612</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613</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614</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615</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616</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617</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618</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652</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620</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621</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622</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623</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624</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625</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626</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627</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628</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629</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630</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631</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632</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634</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633</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635</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636</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637</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638</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639</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640</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641</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644</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642</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643</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645</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654</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655</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647</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648</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646</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651</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653</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656</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657</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658</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556</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557</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558</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559</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560</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561</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562</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563</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564</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661</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539</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650</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538</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 ref="C8:J8"/>
    <mergeCell ref="M9:M12"/>
    <mergeCell ref="N9:N12"/>
    <mergeCell ref="O9:O12"/>
    <mergeCell ref="U9:U12"/>
    <mergeCell ref="S9:S12"/>
    <mergeCell ref="E9:E12"/>
    <mergeCell ref="F9:F12"/>
    <mergeCell ref="G9:G12"/>
    <mergeCell ref="H9:J9"/>
    <mergeCell ref="H10:H12"/>
    <mergeCell ref="I10:I12"/>
    <mergeCell ref="J10:J12"/>
    <mergeCell ref="V9:V12"/>
    <mergeCell ref="W9:W12"/>
    <mergeCell ref="X9:X12"/>
    <mergeCell ref="Y9:AA9"/>
    <mergeCell ref="Y10:Y12"/>
    <mergeCell ref="Z10:Z12"/>
    <mergeCell ref="AA10:AA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49" t="s">
        <v>598</v>
      </c>
      <c r="B2" s="949"/>
      <c r="C2" s="949"/>
      <c r="D2" s="949"/>
      <c r="E2" s="949"/>
      <c r="F2" s="949"/>
      <c r="G2" s="949"/>
      <c r="H2" s="949"/>
      <c r="I2" s="949"/>
      <c r="J2" s="949"/>
      <c r="K2" s="949"/>
      <c r="L2" s="949"/>
      <c r="M2" s="949"/>
      <c r="N2" s="949"/>
      <c r="O2" s="949"/>
      <c r="P2" s="949"/>
      <c r="Q2" s="949"/>
      <c r="R2" s="949"/>
      <c r="S2" s="949"/>
      <c r="T2" s="949"/>
      <c r="U2" s="949"/>
      <c r="V2" s="949"/>
      <c r="W2" s="949"/>
      <c r="X2" s="949"/>
      <c r="Y2" s="949"/>
      <c r="Z2" s="949"/>
      <c r="AA2" s="949"/>
    </row>
    <row r="3" spans="1:28" ht="21" customHeight="1">
      <c r="A3" s="930" t="s">
        <v>454</v>
      </c>
      <c r="B3" s="930"/>
      <c r="C3" s="930"/>
      <c r="D3" s="930"/>
      <c r="E3" s="930"/>
      <c r="F3" s="930"/>
      <c r="G3" s="930"/>
      <c r="H3" s="930"/>
      <c r="I3" s="930"/>
      <c r="J3" s="930"/>
      <c r="K3" s="930"/>
      <c r="L3" s="930"/>
      <c r="M3" s="930"/>
      <c r="N3" s="930"/>
      <c r="O3" s="930"/>
      <c r="P3" s="930"/>
      <c r="Q3" s="930"/>
      <c r="R3" s="930"/>
      <c r="S3" s="930"/>
      <c r="T3" s="930"/>
      <c r="U3" s="930"/>
      <c r="V3" s="930"/>
      <c r="W3" s="930"/>
      <c r="X3" s="930"/>
      <c r="Y3" s="930"/>
      <c r="Z3" s="930"/>
      <c r="AA3" s="930"/>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3" t="s">
        <v>425</v>
      </c>
      <c r="B7" s="64"/>
      <c r="C7" s="952" t="s">
        <v>601</v>
      </c>
      <c r="D7" s="968"/>
      <c r="E7" s="968"/>
      <c r="F7" s="968"/>
      <c r="G7" s="968"/>
      <c r="H7" s="968"/>
      <c r="I7" s="968"/>
      <c r="J7" s="968"/>
      <c r="K7" s="952" t="s">
        <v>109</v>
      </c>
      <c r="L7" s="968"/>
      <c r="M7" s="968"/>
      <c r="N7" s="968"/>
      <c r="O7" s="968"/>
      <c r="P7" s="968"/>
      <c r="Q7" s="968"/>
      <c r="R7" s="968"/>
      <c r="S7" s="971"/>
      <c r="T7" s="957" t="s">
        <v>200</v>
      </c>
      <c r="U7" s="957"/>
      <c r="V7" s="957"/>
      <c r="W7" s="957"/>
      <c r="X7" s="957"/>
      <c r="Y7" s="957"/>
      <c r="Z7" s="957"/>
      <c r="AA7" s="957"/>
      <c r="AB7" s="712"/>
    </row>
    <row r="8" spans="1:28" s="10" customFormat="1" ht="45" customHeight="1">
      <c r="A8" s="970"/>
      <c r="B8" s="101"/>
      <c r="C8" s="905" t="s">
        <v>180</v>
      </c>
      <c r="D8" s="905" t="s">
        <v>352</v>
      </c>
      <c r="E8" s="905" t="s">
        <v>353</v>
      </c>
      <c r="F8" s="905" t="s">
        <v>595</v>
      </c>
      <c r="G8" s="905" t="s">
        <v>43</v>
      </c>
      <c r="H8" s="965" t="s">
        <v>343</v>
      </c>
      <c r="I8" s="966"/>
      <c r="J8" s="967"/>
      <c r="K8" s="905" t="s">
        <v>180</v>
      </c>
      <c r="L8" s="905" t="s">
        <v>352</v>
      </c>
      <c r="M8" s="905" t="s">
        <v>353</v>
      </c>
      <c r="N8" s="905" t="s">
        <v>595</v>
      </c>
      <c r="O8" s="905" t="s">
        <v>43</v>
      </c>
      <c r="P8" s="965" t="s">
        <v>343</v>
      </c>
      <c r="Q8" s="966"/>
      <c r="R8" s="967"/>
      <c r="S8" s="905" t="s">
        <v>204</v>
      </c>
      <c r="T8" s="905" t="s">
        <v>180</v>
      </c>
      <c r="U8" s="905" t="s">
        <v>38</v>
      </c>
      <c r="V8" s="905" t="s">
        <v>353</v>
      </c>
      <c r="W8" s="905" t="s">
        <v>438</v>
      </c>
      <c r="X8" s="905" t="s">
        <v>393</v>
      </c>
      <c r="Y8" s="965" t="s">
        <v>343</v>
      </c>
      <c r="Z8" s="966"/>
      <c r="AA8" s="967"/>
      <c r="AB8" s="712"/>
    </row>
    <row r="9" spans="1:28" s="10" customFormat="1" ht="45" customHeight="1">
      <c r="A9" s="970"/>
      <c r="B9" s="105" t="s">
        <v>50</v>
      </c>
      <c r="C9" s="812"/>
      <c r="D9" s="812"/>
      <c r="E9" s="812"/>
      <c r="F9" s="812"/>
      <c r="G9" s="812"/>
      <c r="H9" s="905" t="s">
        <v>180</v>
      </c>
      <c r="I9" s="905" t="s">
        <v>38</v>
      </c>
      <c r="J9" s="905" t="s">
        <v>42</v>
      </c>
      <c r="K9" s="812"/>
      <c r="L9" s="812"/>
      <c r="M9" s="812"/>
      <c r="N9" s="812"/>
      <c r="O9" s="812"/>
      <c r="P9" s="905" t="s">
        <v>180</v>
      </c>
      <c r="Q9" s="905" t="s">
        <v>38</v>
      </c>
      <c r="R9" s="905" t="s">
        <v>42</v>
      </c>
      <c r="S9" s="812"/>
      <c r="T9" s="812"/>
      <c r="U9" s="812"/>
      <c r="V9" s="812"/>
      <c r="W9" s="812"/>
      <c r="X9" s="812"/>
      <c r="Y9" s="905" t="s">
        <v>180</v>
      </c>
      <c r="Z9" s="905" t="s">
        <v>38</v>
      </c>
      <c r="AA9" s="905" t="s">
        <v>42</v>
      </c>
      <c r="AB9" s="712"/>
    </row>
    <row r="10" spans="1:28" s="10" customFormat="1" ht="45" customHeight="1">
      <c r="A10" s="970"/>
      <c r="B10" s="105"/>
      <c r="C10" s="812"/>
      <c r="D10" s="812"/>
      <c r="E10" s="812"/>
      <c r="F10" s="812"/>
      <c r="G10" s="812"/>
      <c r="H10" s="812"/>
      <c r="I10" s="812"/>
      <c r="J10" s="812"/>
      <c r="K10" s="812"/>
      <c r="L10" s="812"/>
      <c r="M10" s="812"/>
      <c r="N10" s="812"/>
      <c r="O10" s="812"/>
      <c r="P10" s="812"/>
      <c r="Q10" s="812"/>
      <c r="R10" s="812"/>
      <c r="S10" s="812"/>
      <c r="T10" s="812"/>
      <c r="U10" s="812"/>
      <c r="V10" s="812"/>
      <c r="W10" s="812"/>
      <c r="X10" s="812"/>
      <c r="Y10" s="812"/>
      <c r="Z10" s="812"/>
      <c r="AA10" s="812"/>
      <c r="AB10" s="712"/>
    </row>
    <row r="11" spans="1:28" s="10" customFormat="1" ht="45" customHeight="1">
      <c r="A11" s="962"/>
      <c r="B11" s="716"/>
      <c r="C11" s="813"/>
      <c r="D11" s="813"/>
      <c r="E11" s="813"/>
      <c r="F11" s="813"/>
      <c r="G11" s="813"/>
      <c r="H11" s="813"/>
      <c r="I11" s="813"/>
      <c r="J11" s="813"/>
      <c r="K11" s="813"/>
      <c r="L11" s="813"/>
      <c r="M11" s="813"/>
      <c r="N11" s="813"/>
      <c r="O11" s="813"/>
      <c r="P11" s="813"/>
      <c r="Q11" s="813"/>
      <c r="R11" s="813"/>
      <c r="S11" s="813"/>
      <c r="T11" s="813"/>
      <c r="U11" s="813"/>
      <c r="V11" s="813"/>
      <c r="W11" s="813"/>
      <c r="X11" s="813"/>
      <c r="Y11" s="813"/>
      <c r="Z11" s="813"/>
      <c r="AA11" s="813"/>
      <c r="AB11" s="712"/>
    </row>
    <row r="12" spans="1:28" s="648" customFormat="1" ht="17.25" customHeight="1">
      <c r="A12" s="644" t="s">
        <v>15</v>
      </c>
      <c r="B12" s="645" t="s">
        <v>16</v>
      </c>
      <c r="C12" s="646" t="s">
        <v>528</v>
      </c>
      <c r="D12" s="646">
        <v>2</v>
      </c>
      <c r="E12" s="646">
        <f t="shared" ref="E12:J12" si="0">D12+1</f>
        <v>3</v>
      </c>
      <c r="F12" s="646">
        <f t="shared" si="0"/>
        <v>4</v>
      </c>
      <c r="G12" s="646">
        <f t="shared" si="0"/>
        <v>5</v>
      </c>
      <c r="H12" s="646">
        <f t="shared" si="0"/>
        <v>6</v>
      </c>
      <c r="I12" s="646">
        <f t="shared" si="0"/>
        <v>7</v>
      </c>
      <c r="J12" s="646">
        <f t="shared" si="0"/>
        <v>8</v>
      </c>
      <c r="K12" s="646" t="s">
        <v>529</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530</v>
      </c>
      <c r="U12" s="647" t="s">
        <v>531</v>
      </c>
      <c r="V12" s="646" t="s">
        <v>532</v>
      </c>
      <c r="W12" s="646" t="s">
        <v>533</v>
      </c>
      <c r="X12" s="646" t="s">
        <v>534</v>
      </c>
      <c r="Y12" s="646" t="s">
        <v>535</v>
      </c>
      <c r="Z12" s="646" t="s">
        <v>536</v>
      </c>
      <c r="AA12" s="646" t="s">
        <v>537</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596</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597</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599</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600</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602</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603</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604</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605</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606</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607</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608</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609</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610</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611</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612</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613</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614</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615</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616</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617</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618</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619</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620</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621</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622</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623</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624</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625</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626</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627</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628</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629</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630</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631</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632</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634</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633</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635</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636</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637</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638</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639</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640</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641</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644</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642</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643</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645</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647</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648</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646</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649</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539</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650</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538</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Z9:Z11"/>
    <mergeCell ref="AA9:AA11"/>
    <mergeCell ref="W8:W11"/>
    <mergeCell ref="X8:X11"/>
    <mergeCell ref="Y8:AA8"/>
    <mergeCell ref="Y9:Y11"/>
    <mergeCell ref="H9:H11"/>
    <mergeCell ref="I9:I11"/>
    <mergeCell ref="J9:J11"/>
    <mergeCell ref="P9:P11"/>
    <mergeCell ref="Q9:Q11"/>
    <mergeCell ref="N8:N11"/>
    <mergeCell ref="O8:O11"/>
    <mergeCell ref="P8:R8"/>
    <mergeCell ref="K8:K11"/>
    <mergeCell ref="L8:L11"/>
    <mergeCell ref="M8:M11"/>
    <mergeCell ref="R9:R11"/>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588</v>
      </c>
      <c r="B1" s="1"/>
      <c r="C1" s="2"/>
      <c r="D1" s="2"/>
      <c r="E1" s="2"/>
      <c r="F1" s="2"/>
      <c r="G1" s="3"/>
      <c r="H1" s="2"/>
      <c r="I1" s="104"/>
      <c r="J1" s="104"/>
      <c r="K1" s="2"/>
      <c r="L1" s="2"/>
      <c r="M1" s="2"/>
      <c r="N1" s="2"/>
      <c r="O1" s="3"/>
      <c r="P1" s="2"/>
      <c r="Q1" s="104"/>
      <c r="R1" s="104"/>
      <c r="S1" s="104"/>
      <c r="T1" s="104"/>
      <c r="U1" s="104"/>
      <c r="V1" s="2"/>
      <c r="W1" s="2"/>
      <c r="X1" s="3"/>
      <c r="Y1" s="2"/>
      <c r="Z1" s="104"/>
      <c r="AA1" s="760" t="s">
        <v>660</v>
      </c>
    </row>
    <row r="2" spans="1:28" ht="21" customHeight="1">
      <c r="A2" s="5" t="s">
        <v>659</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49" t="s">
        <v>598</v>
      </c>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row>
    <row r="4" spans="1:28" ht="21" customHeight="1">
      <c r="A4" s="930" t="s">
        <v>454</v>
      </c>
      <c r="B4" s="930"/>
      <c r="C4" s="930"/>
      <c r="D4" s="930"/>
      <c r="E4" s="930"/>
      <c r="F4" s="930"/>
      <c r="G4" s="930"/>
      <c r="H4" s="930"/>
      <c r="I4" s="930"/>
      <c r="J4" s="930"/>
      <c r="K4" s="930"/>
      <c r="L4" s="930"/>
      <c r="M4" s="930"/>
      <c r="N4" s="930"/>
      <c r="O4" s="930"/>
      <c r="P4" s="930"/>
      <c r="Q4" s="930"/>
      <c r="R4" s="930"/>
      <c r="S4" s="930"/>
      <c r="T4" s="930"/>
      <c r="U4" s="930"/>
      <c r="V4" s="930"/>
      <c r="W4" s="930"/>
      <c r="X4" s="930"/>
      <c r="Y4" s="930"/>
      <c r="Z4" s="930"/>
      <c r="AA4" s="930"/>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3" t="s">
        <v>425</v>
      </c>
      <c r="B8" s="64"/>
      <c r="C8" s="952" t="s">
        <v>601</v>
      </c>
      <c r="D8" s="968"/>
      <c r="E8" s="968"/>
      <c r="F8" s="968"/>
      <c r="G8" s="968"/>
      <c r="H8" s="968"/>
      <c r="I8" s="968"/>
      <c r="J8" s="968"/>
      <c r="K8" s="952" t="s">
        <v>109</v>
      </c>
      <c r="L8" s="968"/>
      <c r="M8" s="968"/>
      <c r="N8" s="968"/>
      <c r="O8" s="968"/>
      <c r="P8" s="968"/>
      <c r="Q8" s="968"/>
      <c r="R8" s="968"/>
      <c r="S8" s="971"/>
      <c r="T8" s="957" t="s">
        <v>200</v>
      </c>
      <c r="U8" s="957"/>
      <c r="V8" s="957"/>
      <c r="W8" s="957"/>
      <c r="X8" s="957"/>
      <c r="Y8" s="957"/>
      <c r="Z8" s="957"/>
      <c r="AA8" s="957"/>
      <c r="AB8" s="712"/>
    </row>
    <row r="9" spans="1:28" s="10" customFormat="1" ht="45" customHeight="1">
      <c r="A9" s="970"/>
      <c r="B9" s="101"/>
      <c r="C9" s="905" t="s">
        <v>180</v>
      </c>
      <c r="D9" s="905" t="s">
        <v>352</v>
      </c>
      <c r="E9" s="905" t="s">
        <v>353</v>
      </c>
      <c r="F9" s="905" t="s">
        <v>595</v>
      </c>
      <c r="G9" s="905" t="s">
        <v>43</v>
      </c>
      <c r="H9" s="965" t="s">
        <v>343</v>
      </c>
      <c r="I9" s="966"/>
      <c r="J9" s="967"/>
      <c r="K9" s="905" t="s">
        <v>180</v>
      </c>
      <c r="L9" s="905" t="s">
        <v>352</v>
      </c>
      <c r="M9" s="905" t="s">
        <v>353</v>
      </c>
      <c r="N9" s="905" t="s">
        <v>595</v>
      </c>
      <c r="O9" s="905" t="s">
        <v>43</v>
      </c>
      <c r="P9" s="965" t="s">
        <v>343</v>
      </c>
      <c r="Q9" s="966"/>
      <c r="R9" s="967"/>
      <c r="S9" s="905" t="s">
        <v>204</v>
      </c>
      <c r="T9" s="905" t="s">
        <v>180</v>
      </c>
      <c r="U9" s="905" t="s">
        <v>38</v>
      </c>
      <c r="V9" s="905" t="s">
        <v>353</v>
      </c>
      <c r="W9" s="905" t="s">
        <v>595</v>
      </c>
      <c r="X9" s="905" t="s">
        <v>43</v>
      </c>
      <c r="Y9" s="965" t="s">
        <v>343</v>
      </c>
      <c r="Z9" s="966"/>
      <c r="AA9" s="967"/>
      <c r="AB9" s="712"/>
    </row>
    <row r="10" spans="1:28" s="10" customFormat="1" ht="45" customHeight="1">
      <c r="A10" s="970"/>
      <c r="B10" s="105" t="s">
        <v>50</v>
      </c>
      <c r="C10" s="812"/>
      <c r="D10" s="812"/>
      <c r="E10" s="812"/>
      <c r="F10" s="812"/>
      <c r="G10" s="812"/>
      <c r="H10" s="905" t="s">
        <v>180</v>
      </c>
      <c r="I10" s="905" t="s">
        <v>38</v>
      </c>
      <c r="J10" s="905" t="s">
        <v>42</v>
      </c>
      <c r="K10" s="812"/>
      <c r="L10" s="812"/>
      <c r="M10" s="812"/>
      <c r="N10" s="812"/>
      <c r="O10" s="812"/>
      <c r="P10" s="905" t="s">
        <v>180</v>
      </c>
      <c r="Q10" s="905" t="s">
        <v>38</v>
      </c>
      <c r="R10" s="905" t="s">
        <v>42</v>
      </c>
      <c r="S10" s="812"/>
      <c r="T10" s="812"/>
      <c r="U10" s="812"/>
      <c r="V10" s="812"/>
      <c r="W10" s="812"/>
      <c r="X10" s="812"/>
      <c r="Y10" s="905" t="s">
        <v>180</v>
      </c>
      <c r="Z10" s="905" t="s">
        <v>38</v>
      </c>
      <c r="AA10" s="905" t="s">
        <v>42</v>
      </c>
      <c r="AB10" s="712"/>
    </row>
    <row r="11" spans="1:28" s="10" customFormat="1" ht="45" customHeight="1">
      <c r="A11" s="970"/>
      <c r="B11" s="105"/>
      <c r="C11" s="812"/>
      <c r="D11" s="812"/>
      <c r="E11" s="812"/>
      <c r="F11" s="812"/>
      <c r="G11" s="812"/>
      <c r="H11" s="812"/>
      <c r="I11" s="812"/>
      <c r="J11" s="812"/>
      <c r="K11" s="812"/>
      <c r="L11" s="812"/>
      <c r="M11" s="812"/>
      <c r="N11" s="812"/>
      <c r="O11" s="812"/>
      <c r="P11" s="812"/>
      <c r="Q11" s="812"/>
      <c r="R11" s="812"/>
      <c r="S11" s="812"/>
      <c r="T11" s="812"/>
      <c r="U11" s="812"/>
      <c r="V11" s="812"/>
      <c r="W11" s="812"/>
      <c r="X11" s="812"/>
      <c r="Y11" s="812"/>
      <c r="Z11" s="812"/>
      <c r="AA11" s="812"/>
      <c r="AB11" s="712"/>
    </row>
    <row r="12" spans="1:28" s="10" customFormat="1" ht="45" customHeight="1">
      <c r="A12" s="962"/>
      <c r="B12" s="105"/>
      <c r="C12" s="813"/>
      <c r="D12" s="813"/>
      <c r="E12" s="813"/>
      <c r="F12" s="813"/>
      <c r="G12" s="813"/>
      <c r="H12" s="813"/>
      <c r="I12" s="813"/>
      <c r="J12" s="813"/>
      <c r="K12" s="813"/>
      <c r="L12" s="813"/>
      <c r="M12" s="813"/>
      <c r="N12" s="813"/>
      <c r="O12" s="813"/>
      <c r="P12" s="813"/>
      <c r="Q12" s="813"/>
      <c r="R12" s="813"/>
      <c r="S12" s="813"/>
      <c r="T12" s="813"/>
      <c r="U12" s="813"/>
      <c r="V12" s="813"/>
      <c r="W12" s="813"/>
      <c r="X12" s="813"/>
      <c r="Y12" s="813"/>
      <c r="Z12" s="813"/>
      <c r="AA12" s="813"/>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619</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596</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597</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599</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600</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602</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603</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604</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605</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606</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607</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608</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609</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610</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611</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612</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613</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614</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615</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616</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617</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618</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652</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620</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621</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622</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623</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624</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625</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626</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627</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628</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629</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630</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631</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632</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634</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633</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635</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636</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637</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638</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639</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640</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641</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644</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642</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643</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645</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654</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655</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647</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648</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646</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651</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653</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656</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657</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658</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556</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557</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558</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559</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560</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561</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562</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563</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564</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661</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539</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650</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538</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 ref="H10:H12"/>
    <mergeCell ref="I10:I12"/>
    <mergeCell ref="J10:J12"/>
    <mergeCell ref="P10:P12"/>
    <mergeCell ref="Q10:Q12"/>
    <mergeCell ref="N9:N12"/>
    <mergeCell ref="O9:O12"/>
    <mergeCell ref="P9:R9"/>
    <mergeCell ref="K9:K12"/>
    <mergeCell ref="L9:L12"/>
    <mergeCell ref="M9:M12"/>
    <mergeCell ref="R10:R12"/>
    <mergeCell ref="Z10:Z12"/>
    <mergeCell ref="AA10:AA12"/>
    <mergeCell ref="W9:W12"/>
    <mergeCell ref="X9:X12"/>
    <mergeCell ref="Y9:AA9"/>
    <mergeCell ref="Y10:Y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18" t="s">
        <v>163</v>
      </c>
      <c r="I3" s="818"/>
      <c r="J3" s="818"/>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7" t="s">
        <v>187</v>
      </c>
      <c r="J6" s="817"/>
    </row>
    <row r="7" spans="1:12" s="10" customFormat="1" ht="23.25" customHeight="1">
      <c r="A7" s="28"/>
      <c r="B7" s="64"/>
      <c r="C7" s="90" t="s">
        <v>182</v>
      </c>
      <c r="D7" s="805" t="s">
        <v>127</v>
      </c>
      <c r="E7" s="806"/>
      <c r="F7" s="806"/>
      <c r="G7" s="806"/>
      <c r="H7" s="806"/>
      <c r="I7" s="807"/>
      <c r="J7" s="808" t="s">
        <v>381</v>
      </c>
    </row>
    <row r="8" spans="1:12" s="10" customFormat="1" ht="23.25" customHeight="1">
      <c r="A8" s="108" t="s">
        <v>13</v>
      </c>
      <c r="B8" s="105"/>
      <c r="C8" s="12" t="s">
        <v>69</v>
      </c>
      <c r="D8" s="12" t="s">
        <v>51</v>
      </c>
      <c r="E8" s="12" t="s">
        <v>97</v>
      </c>
      <c r="F8" s="12" t="s">
        <v>97</v>
      </c>
      <c r="G8" s="12" t="s">
        <v>97</v>
      </c>
      <c r="H8" s="12" t="s">
        <v>97</v>
      </c>
      <c r="I8" s="12" t="s">
        <v>97</v>
      </c>
      <c r="J8" s="809"/>
    </row>
    <row r="9" spans="1:12" s="10" customFormat="1" ht="23.25" customHeight="1">
      <c r="A9" s="108" t="s">
        <v>14</v>
      </c>
      <c r="B9" s="105" t="s">
        <v>11</v>
      </c>
      <c r="C9" s="12" t="s">
        <v>95</v>
      </c>
      <c r="D9" s="12" t="s">
        <v>95</v>
      </c>
      <c r="E9" s="12" t="s">
        <v>98</v>
      </c>
      <c r="F9" s="12" t="s">
        <v>98</v>
      </c>
      <c r="G9" s="12" t="s">
        <v>98</v>
      </c>
      <c r="H9" s="12" t="s">
        <v>98</v>
      </c>
      <c r="I9" s="12" t="s">
        <v>98</v>
      </c>
      <c r="J9" s="809"/>
      <c r="L9" s="12" t="s">
        <v>12</v>
      </c>
    </row>
    <row r="10" spans="1:12" s="10" customFormat="1" ht="23.25" customHeight="1">
      <c r="A10" s="108" t="s">
        <v>14</v>
      </c>
      <c r="B10" s="105"/>
      <c r="C10" s="12" t="s">
        <v>96</v>
      </c>
      <c r="D10" s="12" t="s">
        <v>96</v>
      </c>
      <c r="E10" s="12" t="s">
        <v>99</v>
      </c>
      <c r="F10" s="12" t="s">
        <v>100</v>
      </c>
      <c r="G10" s="12" t="s">
        <v>101</v>
      </c>
      <c r="H10" s="12" t="s">
        <v>58</v>
      </c>
      <c r="I10" s="12" t="s">
        <v>71</v>
      </c>
      <c r="J10" s="809"/>
      <c r="L10" s="82"/>
    </row>
    <row r="11" spans="1:12" s="10" customFormat="1" ht="23.25" customHeight="1">
      <c r="A11" s="29"/>
      <c r="B11" s="65"/>
      <c r="C11" s="13" t="s">
        <v>57</v>
      </c>
      <c r="D11" s="13"/>
      <c r="E11" s="13"/>
      <c r="F11" s="13"/>
      <c r="G11" s="13"/>
      <c r="H11" s="13"/>
      <c r="I11" s="13"/>
      <c r="J11" s="810"/>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19" t="s">
        <v>442</v>
      </c>
      <c r="B72" s="819"/>
      <c r="C72" s="819"/>
      <c r="D72" s="819"/>
      <c r="E72" s="819"/>
      <c r="F72" s="819"/>
      <c r="G72" s="819"/>
      <c r="H72" s="819"/>
      <c r="I72" s="819"/>
      <c r="J72" s="819"/>
    </row>
    <row r="73" spans="1:13" s="549" customFormat="1" ht="18" customHeight="1">
      <c r="A73" s="550"/>
      <c r="B73" s="816" t="s">
        <v>444</v>
      </c>
      <c r="C73" s="816"/>
      <c r="D73" s="816"/>
      <c r="E73" s="816"/>
      <c r="F73" s="816"/>
      <c r="G73" s="816"/>
      <c r="H73" s="816"/>
      <c r="I73" s="816"/>
      <c r="J73" s="816"/>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G7" zoomScale="85" zoomScaleNormal="85" workbookViewId="0">
      <selection activeCell="G33" sqref="G33"/>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49" t="s">
        <v>672</v>
      </c>
      <c r="B1" s="949"/>
      <c r="C1" s="949"/>
      <c r="D1" s="949"/>
      <c r="E1" s="949"/>
      <c r="F1" s="949"/>
      <c r="G1" s="949"/>
      <c r="H1" s="949"/>
      <c r="I1" s="949"/>
      <c r="J1" s="949"/>
      <c r="K1" s="949"/>
      <c r="L1" s="949"/>
      <c r="M1" s="949"/>
      <c r="N1" s="949"/>
      <c r="O1" s="949"/>
      <c r="P1" s="949"/>
      <c r="Q1" s="949"/>
      <c r="R1" s="949"/>
      <c r="S1" s="949"/>
      <c r="T1" s="949"/>
      <c r="U1" s="949"/>
      <c r="V1" s="949"/>
      <c r="W1" s="949"/>
      <c r="X1" s="949"/>
      <c r="Y1" s="949"/>
      <c r="Z1" s="949"/>
      <c r="AA1" s="949"/>
      <c r="AB1" s="949"/>
      <c r="AC1" s="949"/>
      <c r="AD1" s="949"/>
      <c r="AE1" s="949"/>
      <c r="AF1" s="949"/>
      <c r="AG1" s="949"/>
      <c r="AH1" s="949"/>
      <c r="AI1" s="949"/>
    </row>
    <row r="2" spans="1:35" ht="21" customHeight="1">
      <c r="A2" s="969" t="s">
        <v>680</v>
      </c>
      <c r="B2" s="969"/>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c r="AD2" s="969"/>
      <c r="AE2" s="969"/>
      <c r="AF2" s="969"/>
      <c r="AG2" s="969"/>
      <c r="AH2" s="969"/>
      <c r="AI2" s="969"/>
    </row>
    <row r="3" spans="1:35" ht="20.25">
      <c r="A3" s="949" t="s">
        <v>540</v>
      </c>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c r="AD3" s="949"/>
      <c r="AE3" s="949"/>
      <c r="AF3" s="949"/>
      <c r="AG3" s="949"/>
      <c r="AH3" s="949"/>
      <c r="AI3" s="949"/>
    </row>
    <row r="4" spans="1:35" ht="21" customHeight="1">
      <c r="A4" s="969" t="s">
        <v>682</v>
      </c>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c r="AD4" s="969"/>
      <c r="AE4" s="969"/>
      <c r="AF4" s="969"/>
      <c r="AG4" s="969"/>
      <c r="AH4" s="969"/>
      <c r="AI4" s="969"/>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72"/>
      <c r="I8" s="972"/>
      <c r="J8" s="9"/>
      <c r="K8" s="9"/>
      <c r="L8" s="9"/>
      <c r="M8" s="9"/>
      <c r="N8" s="9"/>
      <c r="O8" s="9"/>
      <c r="P8" s="9"/>
      <c r="Q8" s="88"/>
      <c r="R8" s="9"/>
      <c r="S8" s="972"/>
      <c r="T8" s="972"/>
      <c r="W8" s="51"/>
      <c r="X8" s="51"/>
      <c r="Y8" s="51"/>
      <c r="Z8" s="51"/>
      <c r="AA8" s="51"/>
      <c r="AB8" s="51"/>
      <c r="AC8" s="51"/>
      <c r="AD8" s="51"/>
      <c r="AE8" s="51"/>
      <c r="AF8" s="51"/>
      <c r="AG8" s="51"/>
      <c r="AH8" s="51"/>
      <c r="AI8" s="758" t="s">
        <v>187</v>
      </c>
    </row>
    <row r="9" spans="1:35" s="10" customFormat="1" ht="21" customHeight="1">
      <c r="A9" s="893" t="s">
        <v>110</v>
      </c>
      <c r="B9" s="979" t="s">
        <v>50</v>
      </c>
      <c r="C9" s="952" t="s">
        <v>456</v>
      </c>
      <c r="D9" s="968"/>
      <c r="E9" s="968"/>
      <c r="F9" s="968"/>
      <c r="G9" s="968"/>
      <c r="H9" s="968"/>
      <c r="I9" s="968"/>
      <c r="J9" s="968"/>
      <c r="K9" s="968"/>
      <c r="L9" s="968"/>
      <c r="M9" s="968"/>
      <c r="N9" s="952" t="s">
        <v>457</v>
      </c>
      <c r="O9" s="968"/>
      <c r="P9" s="968"/>
      <c r="Q9" s="968"/>
      <c r="R9" s="968"/>
      <c r="S9" s="968"/>
      <c r="T9" s="968"/>
      <c r="U9" s="968"/>
      <c r="V9" s="968"/>
      <c r="W9" s="968"/>
      <c r="X9" s="971"/>
      <c r="Y9" s="968" t="s">
        <v>200</v>
      </c>
      <c r="Z9" s="968"/>
      <c r="AA9" s="968"/>
      <c r="AB9" s="968"/>
      <c r="AC9" s="968"/>
      <c r="AD9" s="968"/>
      <c r="AE9" s="968"/>
      <c r="AF9" s="968"/>
      <c r="AG9" s="968"/>
      <c r="AH9" s="968"/>
      <c r="AI9" s="968"/>
    </row>
    <row r="10" spans="1:35" s="10" customFormat="1" ht="21" customHeight="1">
      <c r="A10" s="894"/>
      <c r="B10" s="980"/>
      <c r="C10" s="905" t="s">
        <v>542</v>
      </c>
      <c r="D10" s="973" t="s">
        <v>38</v>
      </c>
      <c r="E10" s="974"/>
      <c r="F10" s="975"/>
      <c r="G10" s="973" t="s">
        <v>42</v>
      </c>
      <c r="H10" s="974"/>
      <c r="I10" s="975"/>
      <c r="J10" s="976" t="s">
        <v>179</v>
      </c>
      <c r="K10" s="977"/>
      <c r="L10" s="978"/>
      <c r="M10" s="905" t="s">
        <v>119</v>
      </c>
      <c r="N10" s="905" t="s">
        <v>542</v>
      </c>
      <c r="O10" s="973" t="s">
        <v>38</v>
      </c>
      <c r="P10" s="974"/>
      <c r="Q10" s="975"/>
      <c r="R10" s="973" t="s">
        <v>42</v>
      </c>
      <c r="S10" s="974"/>
      <c r="T10" s="975"/>
      <c r="U10" s="976" t="s">
        <v>179</v>
      </c>
      <c r="V10" s="977"/>
      <c r="W10" s="978"/>
      <c r="X10" s="905" t="s">
        <v>119</v>
      </c>
      <c r="Y10" s="905" t="s">
        <v>542</v>
      </c>
      <c r="Z10" s="973" t="s">
        <v>38</v>
      </c>
      <c r="AA10" s="974"/>
      <c r="AB10" s="975"/>
      <c r="AC10" s="973" t="s">
        <v>42</v>
      </c>
      <c r="AD10" s="974"/>
      <c r="AE10" s="975"/>
      <c r="AF10" s="976" t="s">
        <v>179</v>
      </c>
      <c r="AG10" s="977"/>
      <c r="AH10" s="978"/>
      <c r="AI10" s="905" t="s">
        <v>119</v>
      </c>
    </row>
    <row r="11" spans="1:35" s="10" customFormat="1" ht="21" customHeight="1">
      <c r="A11" s="894"/>
      <c r="B11" s="980"/>
      <c r="C11" s="812"/>
      <c r="D11" s="905" t="s">
        <v>180</v>
      </c>
      <c r="E11" s="976" t="s">
        <v>56</v>
      </c>
      <c r="F11" s="978"/>
      <c r="G11" s="554"/>
      <c r="H11" s="976" t="s">
        <v>56</v>
      </c>
      <c r="I11" s="978"/>
      <c r="J11" s="905" t="s">
        <v>180</v>
      </c>
      <c r="K11" s="976" t="s">
        <v>56</v>
      </c>
      <c r="L11" s="978"/>
      <c r="M11" s="812"/>
      <c r="N11" s="812"/>
      <c r="O11" s="905" t="s">
        <v>180</v>
      </c>
      <c r="P11" s="976" t="s">
        <v>56</v>
      </c>
      <c r="Q11" s="978"/>
      <c r="R11" s="554"/>
      <c r="S11" s="976" t="s">
        <v>56</v>
      </c>
      <c r="T11" s="978"/>
      <c r="U11" s="905" t="s">
        <v>180</v>
      </c>
      <c r="V11" s="976" t="s">
        <v>56</v>
      </c>
      <c r="W11" s="978"/>
      <c r="X11" s="812"/>
      <c r="Y11" s="812"/>
      <c r="Z11" s="905" t="s">
        <v>180</v>
      </c>
      <c r="AA11" s="976" t="s">
        <v>56</v>
      </c>
      <c r="AB11" s="978"/>
      <c r="AC11" s="554"/>
      <c r="AD11" s="976" t="s">
        <v>56</v>
      </c>
      <c r="AE11" s="978"/>
      <c r="AF11" s="905" t="s">
        <v>180</v>
      </c>
      <c r="AG11" s="976" t="s">
        <v>56</v>
      </c>
      <c r="AH11" s="978"/>
      <c r="AI11" s="812"/>
    </row>
    <row r="12" spans="1:35" s="10" customFormat="1" ht="94.5" customHeight="1">
      <c r="A12" s="895"/>
      <c r="B12" s="981"/>
      <c r="C12" s="813"/>
      <c r="D12" s="813"/>
      <c r="E12" s="653" t="s">
        <v>541</v>
      </c>
      <c r="F12" s="653" t="s">
        <v>183</v>
      </c>
      <c r="G12" s="31" t="s">
        <v>180</v>
      </c>
      <c r="H12" s="653" t="s">
        <v>541</v>
      </c>
      <c r="I12" s="653" t="s">
        <v>183</v>
      </c>
      <c r="J12" s="813"/>
      <c r="K12" s="654" t="s">
        <v>38</v>
      </c>
      <c r="L12" s="654" t="s">
        <v>42</v>
      </c>
      <c r="M12" s="813"/>
      <c r="N12" s="813"/>
      <c r="O12" s="813"/>
      <c r="P12" s="653" t="s">
        <v>541</v>
      </c>
      <c r="Q12" s="653" t="s">
        <v>183</v>
      </c>
      <c r="R12" s="31" t="s">
        <v>180</v>
      </c>
      <c r="S12" s="653" t="s">
        <v>541</v>
      </c>
      <c r="T12" s="653" t="s">
        <v>183</v>
      </c>
      <c r="U12" s="813"/>
      <c r="V12" s="654" t="s">
        <v>38</v>
      </c>
      <c r="W12" s="654" t="s">
        <v>42</v>
      </c>
      <c r="X12" s="813"/>
      <c r="Y12" s="813"/>
      <c r="Z12" s="813"/>
      <c r="AA12" s="653" t="s">
        <v>541</v>
      </c>
      <c r="AB12" s="653" t="s">
        <v>183</v>
      </c>
      <c r="AC12" s="31" t="s">
        <v>180</v>
      </c>
      <c r="AD12" s="653" t="s">
        <v>541</v>
      </c>
      <c r="AE12" s="653" t="s">
        <v>183</v>
      </c>
      <c r="AF12" s="813"/>
      <c r="AG12" s="654" t="s">
        <v>38</v>
      </c>
      <c r="AH12" s="654" t="s">
        <v>42</v>
      </c>
      <c r="AI12" s="813"/>
    </row>
    <row r="13" spans="1:35" s="36" customFormat="1" ht="17.25" customHeight="1">
      <c r="A13" s="33" t="s">
        <v>15</v>
      </c>
      <c r="B13" s="66" t="s">
        <v>16</v>
      </c>
      <c r="C13" s="646" t="s">
        <v>543</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544</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545</v>
      </c>
      <c r="Z13" s="34" t="s">
        <v>546</v>
      </c>
      <c r="AA13" s="34" t="s">
        <v>547</v>
      </c>
      <c r="AB13" s="34" t="s">
        <v>548</v>
      </c>
      <c r="AC13" s="34" t="s">
        <v>549</v>
      </c>
      <c r="AD13" s="34" t="s">
        <v>550</v>
      </c>
      <c r="AE13" s="34" t="s">
        <v>551</v>
      </c>
      <c r="AF13" s="34" t="s">
        <v>552</v>
      </c>
      <c r="AG13" s="34" t="s">
        <v>553</v>
      </c>
      <c r="AH13" s="34" t="s">
        <v>554</v>
      </c>
      <c r="AI13" s="34" t="s">
        <v>555</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556</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557</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558</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559</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560</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561</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562</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563</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564</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83">
        <f>O14</f>
        <v>357464.08216410002</v>
      </c>
      <c r="O44" s="983"/>
      <c r="P44" s="9"/>
      <c r="Q44" s="9"/>
      <c r="R44" s="9"/>
      <c r="S44" s="9"/>
      <c r="T44" s="9"/>
      <c r="U44" s="9"/>
      <c r="V44" s="9"/>
      <c r="W44" s="982"/>
      <c r="X44" s="982"/>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83">
        <f>320338.976008+37124.988914</f>
        <v>357463.96492200001</v>
      </c>
      <c r="O45" s="983"/>
      <c r="P45" s="9"/>
      <c r="Q45" s="9"/>
      <c r="R45" s="9"/>
      <c r="S45" s="9"/>
      <c r="T45" s="9"/>
      <c r="U45" s="9"/>
      <c r="V45" s="9"/>
      <c r="W45" s="984"/>
      <c r="X45" s="984"/>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83">
        <f>R14+U14</f>
        <v>3749650.7113619996</v>
      </c>
      <c r="S46" s="983"/>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83">
        <f>3029290.148366+719783.420392</f>
        <v>3749073.5687580002</v>
      </c>
      <c r="S47" s="983"/>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83">
        <f>R46-R47</f>
        <v>577.14260399946943</v>
      </c>
      <c r="S48" s="983"/>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 ref="W44:X44"/>
    <mergeCell ref="R46:S46"/>
    <mergeCell ref="A9:A12"/>
    <mergeCell ref="C10:C12"/>
    <mergeCell ref="D11:D12"/>
    <mergeCell ref="E11:F11"/>
    <mergeCell ref="H11:I11"/>
    <mergeCell ref="K11:L11"/>
    <mergeCell ref="S11:T11"/>
    <mergeCell ref="Z10:AB10"/>
    <mergeCell ref="AC10:AE10"/>
    <mergeCell ref="AA11:AB11"/>
    <mergeCell ref="AD11:AE11"/>
    <mergeCell ref="X10:X12"/>
    <mergeCell ref="Y10:Y12"/>
    <mergeCell ref="Z11:Z12"/>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pageSetUpPr fitToPage="1"/>
  </sheetPr>
  <dimension ref="A1:AI36"/>
  <sheetViews>
    <sheetView tabSelected="1" zoomScale="70" zoomScaleNormal="70" workbookViewId="0">
      <selection activeCell="A5" sqref="A5"/>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104" t="s">
        <v>588</v>
      </c>
      <c r="B1" s="800"/>
      <c r="C1" s="800"/>
      <c r="D1" s="800"/>
      <c r="E1" s="800"/>
      <c r="F1" s="800"/>
      <c r="G1" s="800"/>
      <c r="H1" s="800"/>
      <c r="I1" s="800"/>
      <c r="J1" s="800"/>
      <c r="K1" s="800"/>
      <c r="L1" s="800"/>
      <c r="M1" s="800"/>
      <c r="N1" s="800"/>
      <c r="O1" s="800"/>
      <c r="P1" s="800"/>
      <c r="Q1" s="800"/>
      <c r="R1" s="800"/>
      <c r="S1" s="800"/>
      <c r="T1" s="800"/>
      <c r="U1" s="800"/>
      <c r="V1" s="800"/>
      <c r="W1" s="800"/>
      <c r="X1" s="800"/>
      <c r="Y1" s="800"/>
      <c r="Z1" s="804" t="s">
        <v>683</v>
      </c>
      <c r="AA1" s="800"/>
      <c r="AB1" s="800"/>
      <c r="AC1" s="800"/>
      <c r="AD1" s="800"/>
      <c r="AE1" s="800"/>
      <c r="AF1" s="800"/>
      <c r="AG1" s="800"/>
      <c r="AH1" s="800"/>
      <c r="AI1" s="800"/>
    </row>
    <row r="2" spans="1:35" ht="21" customHeight="1">
      <c r="A2" s="104" t="s">
        <v>659</v>
      </c>
      <c r="B2" s="800"/>
      <c r="C2" s="800"/>
      <c r="D2" s="800"/>
      <c r="E2" s="800"/>
      <c r="F2" s="800"/>
      <c r="G2" s="800"/>
      <c r="H2" s="800"/>
      <c r="I2" s="800"/>
      <c r="J2" s="800"/>
      <c r="K2" s="800"/>
      <c r="L2" s="800"/>
      <c r="M2" s="800"/>
      <c r="N2" s="800"/>
      <c r="O2" s="800"/>
      <c r="P2" s="800"/>
      <c r="Q2" s="800"/>
      <c r="R2" s="800"/>
      <c r="S2" s="800"/>
      <c r="T2" s="800"/>
      <c r="U2" s="800"/>
      <c r="V2" s="800"/>
      <c r="W2" s="800"/>
      <c r="X2" s="800"/>
      <c r="Y2" s="800"/>
      <c r="Z2" s="800"/>
      <c r="AA2" s="800"/>
      <c r="AB2" s="800"/>
      <c r="AC2" s="800"/>
      <c r="AD2" s="800"/>
      <c r="AE2" s="800"/>
      <c r="AF2" s="800"/>
      <c r="AG2" s="800"/>
      <c r="AH2" s="800"/>
      <c r="AI2" s="800"/>
    </row>
    <row r="3" spans="1:35" ht="21" customHeight="1">
      <c r="A3" s="949" t="s">
        <v>565</v>
      </c>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799"/>
      <c r="AB3" s="799"/>
      <c r="AC3" s="799"/>
      <c r="AD3" s="799"/>
      <c r="AE3" s="799"/>
      <c r="AF3" s="799"/>
      <c r="AG3" s="799"/>
      <c r="AH3" s="799"/>
      <c r="AI3" s="799"/>
    </row>
    <row r="4" spans="1:35" ht="21" customHeight="1">
      <c r="A4" s="992" t="s">
        <v>684</v>
      </c>
      <c r="B4" s="992"/>
      <c r="C4" s="992"/>
      <c r="D4" s="992"/>
      <c r="E4" s="992"/>
      <c r="F4" s="992"/>
      <c r="G4" s="992"/>
      <c r="H4" s="992"/>
      <c r="I4" s="992"/>
      <c r="J4" s="992"/>
      <c r="K4" s="992"/>
      <c r="L4" s="992"/>
      <c r="M4" s="992"/>
      <c r="N4" s="992"/>
      <c r="O4" s="992"/>
      <c r="P4" s="992"/>
      <c r="Q4" s="992"/>
      <c r="R4" s="992"/>
      <c r="S4" s="992"/>
      <c r="T4" s="992"/>
      <c r="U4" s="992"/>
      <c r="V4" s="992"/>
      <c r="W4" s="992"/>
      <c r="X4" s="992"/>
      <c r="Y4" s="992"/>
      <c r="Z4" s="992"/>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91"/>
      <c r="F6" s="991"/>
      <c r="G6" s="991"/>
      <c r="H6" s="991"/>
      <c r="I6" s="991"/>
      <c r="J6" s="991"/>
      <c r="K6" s="10"/>
      <c r="L6" s="10"/>
      <c r="M6" s="991"/>
      <c r="N6" s="991"/>
      <c r="O6" s="991"/>
      <c r="P6" s="991"/>
      <c r="Q6" s="991"/>
      <c r="R6" s="991"/>
      <c r="S6" s="10"/>
      <c r="T6" s="993" t="s">
        <v>187</v>
      </c>
      <c r="U6" s="993"/>
      <c r="V6" s="993"/>
      <c r="W6" s="993"/>
      <c r="X6" s="993"/>
      <c r="Y6" s="993"/>
      <c r="Z6" s="993"/>
    </row>
    <row r="7" spans="1:35" s="10" customFormat="1" ht="27.75" customHeight="1">
      <c r="A7" s="987" t="s">
        <v>440</v>
      </c>
      <c r="B7" s="987" t="s">
        <v>420</v>
      </c>
      <c r="C7" s="1001" t="s">
        <v>12</v>
      </c>
      <c r="D7" s="1002"/>
      <c r="E7" s="1002"/>
      <c r="F7" s="1002"/>
      <c r="G7" s="1002"/>
      <c r="H7" s="1002"/>
      <c r="I7" s="1002"/>
      <c r="J7" s="1003"/>
      <c r="K7" s="1001" t="s">
        <v>109</v>
      </c>
      <c r="L7" s="1002"/>
      <c r="M7" s="1002"/>
      <c r="N7" s="1002"/>
      <c r="O7" s="1002"/>
      <c r="P7" s="1002"/>
      <c r="Q7" s="1002"/>
      <c r="R7" s="1003"/>
      <c r="S7" s="1001" t="s">
        <v>200</v>
      </c>
      <c r="T7" s="1002"/>
      <c r="U7" s="1002"/>
      <c r="V7" s="1002"/>
      <c r="W7" s="1002"/>
      <c r="X7" s="1002"/>
      <c r="Y7" s="1002"/>
      <c r="Z7" s="1007"/>
    </row>
    <row r="8" spans="1:35" s="10" customFormat="1" ht="27.75" customHeight="1" thickBot="1">
      <c r="A8" s="987"/>
      <c r="B8" s="987"/>
      <c r="C8" s="985" t="s">
        <v>180</v>
      </c>
      <c r="D8" s="985" t="s">
        <v>421</v>
      </c>
      <c r="E8" s="998" t="s">
        <v>206</v>
      </c>
      <c r="F8" s="999"/>
      <c r="G8" s="999"/>
      <c r="H8" s="999"/>
      <c r="I8" s="999"/>
      <c r="J8" s="1000"/>
      <c r="K8" s="985" t="s">
        <v>180</v>
      </c>
      <c r="L8" s="985" t="s">
        <v>421</v>
      </c>
      <c r="M8" s="988" t="s">
        <v>206</v>
      </c>
      <c r="N8" s="989"/>
      <c r="O8" s="989"/>
      <c r="P8" s="989"/>
      <c r="Q8" s="989"/>
      <c r="R8" s="990"/>
      <c r="S8" s="985" t="s">
        <v>180</v>
      </c>
      <c r="T8" s="985" t="s">
        <v>421</v>
      </c>
      <c r="U8" s="988" t="s">
        <v>206</v>
      </c>
      <c r="V8" s="989"/>
      <c r="W8" s="989"/>
      <c r="X8" s="989"/>
      <c r="Y8" s="989"/>
      <c r="Z8" s="1004"/>
    </row>
    <row r="9" spans="1:35" s="10" customFormat="1" ht="16.5">
      <c r="A9" s="987"/>
      <c r="B9" s="987"/>
      <c r="C9" s="986"/>
      <c r="D9" s="986"/>
      <c r="E9" s="985" t="s">
        <v>180</v>
      </c>
      <c r="F9" s="988" t="s">
        <v>213</v>
      </c>
      <c r="G9" s="990"/>
      <c r="H9" s="994" t="s">
        <v>356</v>
      </c>
      <c r="I9" s="994" t="s">
        <v>357</v>
      </c>
      <c r="J9" s="996" t="s">
        <v>358</v>
      </c>
      <c r="K9" s="986"/>
      <c r="L9" s="986"/>
      <c r="M9" s="985" t="s">
        <v>180</v>
      </c>
      <c r="N9" s="988" t="s">
        <v>213</v>
      </c>
      <c r="O9" s="990"/>
      <c r="P9" s="994" t="s">
        <v>356</v>
      </c>
      <c r="Q9" s="994" t="s">
        <v>357</v>
      </c>
      <c r="R9" s="996" t="s">
        <v>358</v>
      </c>
      <c r="S9" s="986"/>
      <c r="T9" s="986"/>
      <c r="U9" s="985" t="s">
        <v>180</v>
      </c>
      <c r="V9" s="988" t="s">
        <v>213</v>
      </c>
      <c r="W9" s="990"/>
      <c r="X9" s="994" t="s">
        <v>356</v>
      </c>
      <c r="Y9" s="994" t="s">
        <v>357</v>
      </c>
      <c r="Z9" s="1005" t="s">
        <v>358</v>
      </c>
    </row>
    <row r="10" spans="1:35" s="10" customFormat="1" ht="102" customHeight="1">
      <c r="A10" s="987"/>
      <c r="B10" s="987"/>
      <c r="C10" s="986"/>
      <c r="D10" s="986"/>
      <c r="E10" s="986"/>
      <c r="F10" s="802" t="s">
        <v>39</v>
      </c>
      <c r="G10" s="802" t="s">
        <v>175</v>
      </c>
      <c r="H10" s="995"/>
      <c r="I10" s="995"/>
      <c r="J10" s="997"/>
      <c r="K10" s="986"/>
      <c r="L10" s="986"/>
      <c r="M10" s="986"/>
      <c r="N10" s="802" t="s">
        <v>39</v>
      </c>
      <c r="O10" s="802" t="s">
        <v>175</v>
      </c>
      <c r="P10" s="995"/>
      <c r="Q10" s="995"/>
      <c r="R10" s="997"/>
      <c r="S10" s="986"/>
      <c r="T10" s="986"/>
      <c r="U10" s="986"/>
      <c r="V10" s="802" t="s">
        <v>39</v>
      </c>
      <c r="W10" s="802" t="s">
        <v>175</v>
      </c>
      <c r="X10" s="995"/>
      <c r="Y10" s="995"/>
      <c r="Z10" s="1006"/>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566</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556</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557</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558</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559</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560</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561</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562</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563</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564</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4">
    <mergeCell ref="U8:Z8"/>
    <mergeCell ref="Q9:Q10"/>
    <mergeCell ref="X9:X10"/>
    <mergeCell ref="Z9:Z10"/>
    <mergeCell ref="S7:Z7"/>
    <mergeCell ref="M6:R6"/>
    <mergeCell ref="E8:J8"/>
    <mergeCell ref="I9:I10"/>
    <mergeCell ref="J9:J10"/>
    <mergeCell ref="C7:J7"/>
    <mergeCell ref="F9:G9"/>
    <mergeCell ref="L8:L10"/>
    <mergeCell ref="K8:K10"/>
    <mergeCell ref="K7:R7"/>
    <mergeCell ref="D8:D10"/>
    <mergeCell ref="P9:P10"/>
    <mergeCell ref="H9:H10"/>
    <mergeCell ref="N9:O9"/>
    <mergeCell ref="A3:Z3"/>
    <mergeCell ref="C8:C10"/>
    <mergeCell ref="B7:B10"/>
    <mergeCell ref="A7:A10"/>
    <mergeCell ref="S8:S10"/>
    <mergeCell ref="T8:T10"/>
    <mergeCell ref="M8:R8"/>
    <mergeCell ref="E9:E10"/>
    <mergeCell ref="U9:U10"/>
    <mergeCell ref="M9:M10"/>
    <mergeCell ref="E6:J6"/>
    <mergeCell ref="A4:Z4"/>
    <mergeCell ref="T6:Z6"/>
    <mergeCell ref="Y9:Y10"/>
    <mergeCell ref="R9:R10"/>
    <mergeCell ref="V9:W9"/>
  </mergeCells>
  <printOptions horizontalCentered="1"/>
  <pageMargins left="0.31496062992125984" right="0.23622047244094491" top="0.62992125984251968" bottom="0.23622047244094491" header="0.47244094488188981" footer="0.15748031496062992"/>
  <pageSetup paperSize="8" scale="69" fitToHeight="0"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zoomScale="25" zoomScaleNormal="25" workbookViewId="0">
      <selection activeCell="G33" sqref="G33"/>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13" t="s">
        <v>673</v>
      </c>
      <c r="B1" s="1013"/>
      <c r="C1" s="1013"/>
      <c r="D1" s="1013"/>
      <c r="E1" s="1013"/>
      <c r="F1" s="1013"/>
      <c r="G1" s="1013"/>
      <c r="H1" s="1013"/>
      <c r="I1" s="1013"/>
      <c r="J1" s="1013"/>
      <c r="K1" s="1013"/>
      <c r="L1" s="1013"/>
      <c r="M1" s="1013"/>
      <c r="N1" s="1013"/>
      <c r="O1" s="1013"/>
      <c r="P1" s="1013"/>
      <c r="Q1" s="1013"/>
      <c r="R1" s="1013"/>
      <c r="S1" s="1013"/>
      <c r="T1" s="1013"/>
      <c r="U1" s="1013"/>
      <c r="V1" s="1013"/>
      <c r="W1" s="1013"/>
      <c r="X1" s="1013"/>
      <c r="Y1" s="1013"/>
      <c r="Z1" s="1013"/>
      <c r="AA1" s="1013"/>
      <c r="AB1" s="1013"/>
      <c r="AC1" s="1013"/>
      <c r="AD1" s="1013"/>
      <c r="AE1" s="1013"/>
      <c r="AF1" s="1013"/>
      <c r="AG1" s="1013"/>
      <c r="AH1" s="1013"/>
      <c r="AI1" s="1013"/>
      <c r="AJ1" s="1013"/>
      <c r="AK1" s="1013"/>
      <c r="AL1" s="1013"/>
      <c r="AM1" s="1013"/>
      <c r="AN1" s="1013"/>
      <c r="AO1" s="1013"/>
      <c r="AP1" s="1013"/>
      <c r="AQ1" s="1013"/>
      <c r="AR1" s="1013"/>
      <c r="AS1" s="1013"/>
      <c r="AT1" s="1013"/>
      <c r="AU1" s="1013"/>
      <c r="AV1" s="1013"/>
      <c r="AW1" s="1013"/>
      <c r="AX1" s="1013"/>
      <c r="AY1" s="1013"/>
      <c r="AZ1" s="1013"/>
      <c r="BA1" s="1013"/>
    </row>
    <row r="2" spans="1:57" s="4" customFormat="1" ht="21" customHeight="1">
      <c r="A2" s="1014" t="s">
        <v>681</v>
      </c>
      <c r="B2" s="1014"/>
      <c r="C2" s="1014"/>
      <c r="D2" s="1014"/>
      <c r="E2" s="1014"/>
      <c r="F2" s="1014"/>
      <c r="G2" s="1014"/>
      <c r="H2" s="1014"/>
      <c r="I2" s="1014"/>
      <c r="J2" s="1014"/>
      <c r="K2" s="1014"/>
      <c r="L2" s="1014"/>
      <c r="M2" s="1014"/>
      <c r="N2" s="1014"/>
      <c r="O2" s="1014"/>
      <c r="P2" s="1014"/>
      <c r="Q2" s="1014"/>
      <c r="R2" s="1014"/>
      <c r="S2" s="1014"/>
      <c r="T2" s="1014"/>
      <c r="U2" s="1014"/>
      <c r="V2" s="1014"/>
      <c r="W2" s="1014"/>
      <c r="X2" s="1014"/>
      <c r="Y2" s="1014"/>
      <c r="Z2" s="1014"/>
      <c r="AA2" s="1014"/>
      <c r="AB2" s="1014"/>
      <c r="AC2" s="1014"/>
      <c r="AD2" s="1014"/>
      <c r="AE2" s="1014"/>
      <c r="AF2" s="1014"/>
      <c r="AG2" s="1014"/>
      <c r="AH2" s="1014"/>
      <c r="AI2" s="1014"/>
      <c r="AJ2" s="1014"/>
      <c r="AK2" s="1014"/>
      <c r="AL2" s="1014"/>
      <c r="AM2" s="1014"/>
      <c r="AN2" s="1014"/>
      <c r="AO2" s="1014"/>
      <c r="AP2" s="1014"/>
      <c r="AQ2" s="1014"/>
      <c r="AR2" s="1014"/>
      <c r="AS2" s="1014"/>
      <c r="AT2" s="1014"/>
      <c r="AU2" s="1014"/>
      <c r="AV2" s="1014"/>
      <c r="AW2" s="1014"/>
      <c r="AX2" s="1014"/>
      <c r="AY2" s="1014"/>
      <c r="AZ2" s="1014"/>
      <c r="BA2" s="1014"/>
    </row>
    <row r="3" spans="1:57" ht="21" customHeight="1">
      <c r="A3" s="1008" t="s">
        <v>567</v>
      </c>
      <c r="B3" s="1008"/>
      <c r="C3" s="1008"/>
      <c r="D3" s="1008"/>
      <c r="E3" s="1008"/>
      <c r="F3" s="1008"/>
      <c r="G3" s="1008"/>
      <c r="H3" s="1008"/>
      <c r="I3" s="1008"/>
      <c r="J3" s="1008"/>
      <c r="K3" s="1008"/>
      <c r="L3" s="1008"/>
      <c r="M3" s="1008"/>
      <c r="N3" s="1008"/>
      <c r="O3" s="1008"/>
      <c r="P3" s="1008"/>
      <c r="Q3" s="1008"/>
      <c r="R3" s="1008"/>
      <c r="S3" s="1008"/>
      <c r="T3" s="1008"/>
      <c r="U3" s="1008"/>
      <c r="V3" s="1008"/>
      <c r="W3" s="1008"/>
      <c r="X3" s="1008"/>
      <c r="Y3" s="1008"/>
      <c r="Z3" s="1008"/>
      <c r="AA3" s="1008"/>
      <c r="AB3" s="1008"/>
      <c r="AC3" s="1008"/>
      <c r="AD3" s="1008"/>
      <c r="AE3" s="1008"/>
      <c r="AF3" s="1008"/>
      <c r="AG3" s="1008"/>
      <c r="AH3" s="1008"/>
      <c r="AI3" s="1008"/>
      <c r="AJ3" s="1008"/>
      <c r="AK3" s="1008"/>
      <c r="AL3" s="1008"/>
      <c r="AM3" s="1008"/>
      <c r="AN3" s="1008"/>
      <c r="AO3" s="1008"/>
      <c r="AP3" s="1008"/>
      <c r="AQ3" s="1008"/>
      <c r="AR3" s="1008"/>
      <c r="AS3" s="1008"/>
      <c r="AT3" s="1008"/>
      <c r="AU3" s="1008"/>
      <c r="AV3" s="1008"/>
      <c r="AW3" s="1008"/>
      <c r="AX3" s="1008"/>
      <c r="AY3" s="1008"/>
      <c r="AZ3" s="1008"/>
      <c r="BA3" s="1008"/>
    </row>
    <row r="4" spans="1:57" ht="21" customHeight="1">
      <c r="A4" s="1011" t="s">
        <v>682</v>
      </c>
      <c r="B4" s="1011"/>
      <c r="C4" s="1011"/>
      <c r="D4" s="1011"/>
      <c r="E4" s="1011"/>
      <c r="F4" s="1011"/>
      <c r="G4" s="1011"/>
      <c r="H4" s="1011"/>
      <c r="I4" s="1011"/>
      <c r="J4" s="1011"/>
      <c r="K4" s="1011"/>
      <c r="L4" s="1011"/>
      <c r="M4" s="1011"/>
      <c r="N4" s="1011"/>
      <c r="O4" s="1011"/>
      <c r="P4" s="1011"/>
      <c r="Q4" s="1011"/>
      <c r="R4" s="1011"/>
      <c r="S4" s="1011"/>
      <c r="T4" s="1011"/>
      <c r="U4" s="1011"/>
      <c r="V4" s="1011"/>
      <c r="W4" s="1011"/>
      <c r="X4" s="1011"/>
      <c r="Y4" s="1011"/>
      <c r="Z4" s="1011"/>
      <c r="AA4" s="1011"/>
      <c r="AB4" s="1011"/>
      <c r="AC4" s="1011"/>
      <c r="AD4" s="1011"/>
      <c r="AE4" s="1011"/>
      <c r="AF4" s="1011"/>
      <c r="AG4" s="1011"/>
      <c r="AH4" s="1011"/>
      <c r="AI4" s="1011"/>
      <c r="AJ4" s="1011"/>
      <c r="AK4" s="1011"/>
      <c r="AL4" s="1011"/>
      <c r="AM4" s="1011"/>
      <c r="AN4" s="1011"/>
      <c r="AO4" s="1011"/>
      <c r="AP4" s="1011"/>
      <c r="AQ4" s="1011"/>
      <c r="AR4" s="1011"/>
      <c r="AS4" s="1011"/>
      <c r="AT4" s="1011"/>
      <c r="AU4" s="1011"/>
      <c r="AV4" s="1011"/>
      <c r="AW4" s="1011"/>
      <c r="AX4" s="1011"/>
      <c r="AY4" s="1011"/>
      <c r="AZ4" s="1011"/>
      <c r="BA4" s="1011"/>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09"/>
      <c r="L8" s="1009"/>
      <c r="M8" s="46"/>
      <c r="N8" s="46"/>
      <c r="O8" s="46"/>
      <c r="P8" s="46"/>
      <c r="Q8" s="61"/>
      <c r="R8" s="1009"/>
      <c r="S8" s="1009"/>
      <c r="T8" s="46"/>
      <c r="U8" s="46"/>
      <c r="V8" s="46"/>
      <c r="W8" s="46"/>
      <c r="X8" s="46"/>
      <c r="Y8" s="46"/>
      <c r="Z8" s="46"/>
      <c r="AA8" s="61"/>
      <c r="AB8" s="1009"/>
      <c r="AC8" s="1009"/>
      <c r="AD8" s="46"/>
      <c r="AE8" s="46"/>
      <c r="AF8" s="46"/>
      <c r="AG8" s="46"/>
      <c r="AH8" s="61"/>
      <c r="AI8" s="1009"/>
      <c r="AJ8" s="1009"/>
      <c r="AK8" s="657"/>
      <c r="AL8" s="657"/>
      <c r="AN8" s="657"/>
      <c r="AO8" s="657"/>
      <c r="AP8" s="657"/>
      <c r="AQ8" s="657"/>
      <c r="AR8" s="657"/>
      <c r="AS8" s="657"/>
      <c r="AT8" s="657"/>
      <c r="AU8" s="657"/>
      <c r="AV8" s="657"/>
      <c r="AW8" s="657"/>
      <c r="AX8" s="657"/>
      <c r="AY8" s="657"/>
      <c r="AZ8" s="657"/>
      <c r="BA8" s="557" t="s">
        <v>570</v>
      </c>
    </row>
    <row r="9" spans="1:57" s="47" customFormat="1" ht="21.75" customHeight="1">
      <c r="A9" s="1010" t="s">
        <v>110</v>
      </c>
      <c r="B9" s="1010" t="s">
        <v>11</v>
      </c>
      <c r="C9" s="1012" t="s">
        <v>12</v>
      </c>
      <c r="D9" s="1012"/>
      <c r="E9" s="1012"/>
      <c r="F9" s="1012"/>
      <c r="G9" s="1012"/>
      <c r="H9" s="1012"/>
      <c r="I9" s="1012"/>
      <c r="J9" s="1012"/>
      <c r="K9" s="1012"/>
      <c r="L9" s="1012"/>
      <c r="M9" s="1012"/>
      <c r="N9" s="1012"/>
      <c r="O9" s="1012"/>
      <c r="P9" s="1012"/>
      <c r="Q9" s="1012"/>
      <c r="R9" s="1012"/>
      <c r="S9" s="1012"/>
      <c r="T9" s="1012" t="s">
        <v>109</v>
      </c>
      <c r="U9" s="1012"/>
      <c r="V9" s="1012"/>
      <c r="W9" s="1012"/>
      <c r="X9" s="1012"/>
      <c r="Y9" s="1012"/>
      <c r="Z9" s="1012"/>
      <c r="AA9" s="1012"/>
      <c r="AB9" s="1012"/>
      <c r="AC9" s="1012"/>
      <c r="AD9" s="1012"/>
      <c r="AE9" s="1012"/>
      <c r="AF9" s="1012"/>
      <c r="AG9" s="1012"/>
      <c r="AH9" s="1012"/>
      <c r="AI9" s="1012"/>
      <c r="AJ9" s="1012"/>
      <c r="AK9" s="1010" t="s">
        <v>200</v>
      </c>
      <c r="AL9" s="1010"/>
      <c r="AM9" s="1010"/>
      <c r="AN9" s="1010"/>
      <c r="AO9" s="1010"/>
      <c r="AP9" s="1010"/>
      <c r="AQ9" s="1010"/>
      <c r="AR9" s="1010"/>
      <c r="AS9" s="1010"/>
      <c r="AT9" s="1010"/>
      <c r="AU9" s="1010"/>
      <c r="AV9" s="1010"/>
      <c r="AW9" s="1010"/>
      <c r="AX9" s="1010"/>
      <c r="AY9" s="1010"/>
      <c r="AZ9" s="1010"/>
      <c r="BA9" s="1010"/>
    </row>
    <row r="10" spans="1:57" s="47" customFormat="1" ht="21.75" customHeight="1">
      <c r="A10" s="1010"/>
      <c r="B10" s="1010"/>
      <c r="C10" s="1010" t="s">
        <v>180</v>
      </c>
      <c r="D10" s="1010" t="s">
        <v>56</v>
      </c>
      <c r="E10" s="1010"/>
      <c r="F10" s="941" t="s">
        <v>568</v>
      </c>
      <c r="G10" s="941"/>
      <c r="H10" s="941"/>
      <c r="I10" s="941"/>
      <c r="J10" s="941"/>
      <c r="K10" s="941"/>
      <c r="L10" s="941"/>
      <c r="M10" s="941" t="s">
        <v>569</v>
      </c>
      <c r="N10" s="941"/>
      <c r="O10" s="941"/>
      <c r="P10" s="941"/>
      <c r="Q10" s="941"/>
      <c r="R10" s="941"/>
      <c r="S10" s="941"/>
      <c r="T10" s="1010" t="s">
        <v>180</v>
      </c>
      <c r="U10" s="1010" t="s">
        <v>56</v>
      </c>
      <c r="V10" s="1010"/>
      <c r="W10" s="941" t="s">
        <v>568</v>
      </c>
      <c r="X10" s="941"/>
      <c r="Y10" s="941"/>
      <c r="Z10" s="941"/>
      <c r="AA10" s="941"/>
      <c r="AB10" s="941"/>
      <c r="AC10" s="941"/>
      <c r="AD10" s="941" t="s">
        <v>569</v>
      </c>
      <c r="AE10" s="941"/>
      <c r="AF10" s="941"/>
      <c r="AG10" s="941"/>
      <c r="AH10" s="941"/>
      <c r="AI10" s="941"/>
      <c r="AJ10" s="941"/>
      <c r="AK10" s="1010" t="s">
        <v>180</v>
      </c>
      <c r="AL10" s="1010" t="s">
        <v>56</v>
      </c>
      <c r="AM10" s="1010"/>
      <c r="AN10" s="941" t="s">
        <v>568</v>
      </c>
      <c r="AO10" s="941"/>
      <c r="AP10" s="941"/>
      <c r="AQ10" s="941"/>
      <c r="AR10" s="941"/>
      <c r="AS10" s="941"/>
      <c r="AT10" s="941"/>
      <c r="AU10" s="941" t="s">
        <v>569</v>
      </c>
      <c r="AV10" s="941"/>
      <c r="AW10" s="941"/>
      <c r="AX10" s="941"/>
      <c r="AY10" s="941"/>
      <c r="AZ10" s="941"/>
      <c r="BA10" s="941"/>
    </row>
    <row r="11" spans="1:57" s="47" customFormat="1" ht="21.75" customHeight="1">
      <c r="A11" s="1010"/>
      <c r="B11" s="1010"/>
      <c r="C11" s="1010"/>
      <c r="D11" s="1010" t="s">
        <v>349</v>
      </c>
      <c r="E11" s="1010" t="s">
        <v>359</v>
      </c>
      <c r="F11" s="1010" t="s">
        <v>180</v>
      </c>
      <c r="G11" s="941" t="s">
        <v>38</v>
      </c>
      <c r="H11" s="941"/>
      <c r="I11" s="941"/>
      <c r="J11" s="941" t="s">
        <v>359</v>
      </c>
      <c r="K11" s="941"/>
      <c r="L11" s="941"/>
      <c r="M11" s="1010" t="s">
        <v>180</v>
      </c>
      <c r="N11" s="941" t="s">
        <v>38</v>
      </c>
      <c r="O11" s="941"/>
      <c r="P11" s="941"/>
      <c r="Q11" s="941" t="s">
        <v>359</v>
      </c>
      <c r="R11" s="941"/>
      <c r="S11" s="941"/>
      <c r="T11" s="1010"/>
      <c r="U11" s="1010" t="s">
        <v>349</v>
      </c>
      <c r="V11" s="1010" t="s">
        <v>359</v>
      </c>
      <c r="W11" s="1010" t="s">
        <v>180</v>
      </c>
      <c r="X11" s="941" t="s">
        <v>38</v>
      </c>
      <c r="Y11" s="941"/>
      <c r="Z11" s="941"/>
      <c r="AA11" s="941" t="s">
        <v>359</v>
      </c>
      <c r="AB11" s="941"/>
      <c r="AC11" s="941"/>
      <c r="AD11" s="1010" t="s">
        <v>180</v>
      </c>
      <c r="AE11" s="941" t="s">
        <v>38</v>
      </c>
      <c r="AF11" s="941"/>
      <c r="AG11" s="941"/>
      <c r="AH11" s="941" t="s">
        <v>359</v>
      </c>
      <c r="AI11" s="941"/>
      <c r="AJ11" s="941"/>
      <c r="AK11" s="1010"/>
      <c r="AL11" s="1010" t="s">
        <v>38</v>
      </c>
      <c r="AM11" s="1010" t="s">
        <v>42</v>
      </c>
      <c r="AN11" s="1010" t="s">
        <v>180</v>
      </c>
      <c r="AO11" s="941" t="s">
        <v>38</v>
      </c>
      <c r="AP11" s="941"/>
      <c r="AQ11" s="941"/>
      <c r="AR11" s="941" t="s">
        <v>359</v>
      </c>
      <c r="AS11" s="941"/>
      <c r="AT11" s="941"/>
      <c r="AU11" s="1010" t="s">
        <v>180</v>
      </c>
      <c r="AV11" s="941" t="s">
        <v>38</v>
      </c>
      <c r="AW11" s="941"/>
      <c r="AX11" s="941"/>
      <c r="AY11" s="941" t="s">
        <v>359</v>
      </c>
      <c r="AZ11" s="941"/>
      <c r="BA11" s="941"/>
    </row>
    <row r="12" spans="1:57" s="47" customFormat="1" ht="21.75" customHeight="1">
      <c r="A12" s="1010"/>
      <c r="B12" s="1010"/>
      <c r="C12" s="1010"/>
      <c r="D12" s="1010"/>
      <c r="E12" s="1010"/>
      <c r="F12" s="1010"/>
      <c r="G12" s="1010" t="s">
        <v>180</v>
      </c>
      <c r="H12" s="1010" t="s">
        <v>83</v>
      </c>
      <c r="I12" s="1010"/>
      <c r="J12" s="1010" t="s">
        <v>180</v>
      </c>
      <c r="K12" s="1010" t="s">
        <v>83</v>
      </c>
      <c r="L12" s="1010"/>
      <c r="M12" s="1010"/>
      <c r="N12" s="1010" t="s">
        <v>180</v>
      </c>
      <c r="O12" s="1010" t="s">
        <v>83</v>
      </c>
      <c r="P12" s="1010"/>
      <c r="Q12" s="1010" t="s">
        <v>180</v>
      </c>
      <c r="R12" s="1010" t="s">
        <v>83</v>
      </c>
      <c r="S12" s="1010"/>
      <c r="T12" s="1010"/>
      <c r="U12" s="1010"/>
      <c r="V12" s="1010"/>
      <c r="W12" s="1010"/>
      <c r="X12" s="1010" t="s">
        <v>180</v>
      </c>
      <c r="Y12" s="1010" t="s">
        <v>83</v>
      </c>
      <c r="Z12" s="1010"/>
      <c r="AA12" s="1010" t="s">
        <v>180</v>
      </c>
      <c r="AB12" s="1010" t="s">
        <v>83</v>
      </c>
      <c r="AC12" s="1010"/>
      <c r="AD12" s="1010"/>
      <c r="AE12" s="1010" t="s">
        <v>180</v>
      </c>
      <c r="AF12" s="1010" t="s">
        <v>83</v>
      </c>
      <c r="AG12" s="1010"/>
      <c r="AH12" s="1010" t="s">
        <v>180</v>
      </c>
      <c r="AI12" s="1010" t="s">
        <v>83</v>
      </c>
      <c r="AJ12" s="1010"/>
      <c r="AK12" s="1010"/>
      <c r="AL12" s="1010"/>
      <c r="AM12" s="1010"/>
      <c r="AN12" s="1010"/>
      <c r="AO12" s="1010" t="s">
        <v>180</v>
      </c>
      <c r="AP12" s="1010" t="s">
        <v>83</v>
      </c>
      <c r="AQ12" s="1010"/>
      <c r="AR12" s="1010" t="s">
        <v>180</v>
      </c>
      <c r="AS12" s="1010" t="s">
        <v>83</v>
      </c>
      <c r="AT12" s="1010"/>
      <c r="AU12" s="1010"/>
      <c r="AV12" s="1010" t="s">
        <v>180</v>
      </c>
      <c r="AW12" s="1010" t="s">
        <v>83</v>
      </c>
      <c r="AX12" s="1010"/>
      <c r="AY12" s="1010" t="s">
        <v>180</v>
      </c>
      <c r="AZ12" s="1010" t="s">
        <v>83</v>
      </c>
      <c r="BA12" s="1010"/>
    </row>
    <row r="13" spans="1:57" s="47" customFormat="1" ht="21.75" customHeight="1">
      <c r="A13" s="1010"/>
      <c r="B13" s="1010"/>
      <c r="C13" s="1010"/>
      <c r="D13" s="1010"/>
      <c r="E13" s="1010"/>
      <c r="F13" s="1010"/>
      <c r="G13" s="1010"/>
      <c r="H13" s="1010" t="s">
        <v>120</v>
      </c>
      <c r="I13" s="1010" t="s">
        <v>121</v>
      </c>
      <c r="J13" s="1010"/>
      <c r="K13" s="1010" t="s">
        <v>120</v>
      </c>
      <c r="L13" s="1010" t="s">
        <v>121</v>
      </c>
      <c r="M13" s="1010"/>
      <c r="N13" s="1010"/>
      <c r="O13" s="1010" t="s">
        <v>120</v>
      </c>
      <c r="P13" s="1010" t="s">
        <v>121</v>
      </c>
      <c r="Q13" s="1010"/>
      <c r="R13" s="1010" t="s">
        <v>120</v>
      </c>
      <c r="S13" s="1010" t="s">
        <v>121</v>
      </c>
      <c r="T13" s="1010"/>
      <c r="U13" s="1010"/>
      <c r="V13" s="1010"/>
      <c r="W13" s="1010"/>
      <c r="X13" s="1010"/>
      <c r="Y13" s="1010" t="s">
        <v>120</v>
      </c>
      <c r="Z13" s="1010" t="s">
        <v>121</v>
      </c>
      <c r="AA13" s="1010"/>
      <c r="AB13" s="1010" t="s">
        <v>120</v>
      </c>
      <c r="AC13" s="1010" t="s">
        <v>121</v>
      </c>
      <c r="AD13" s="1010"/>
      <c r="AE13" s="1010"/>
      <c r="AF13" s="1010" t="s">
        <v>120</v>
      </c>
      <c r="AG13" s="1010" t="s">
        <v>121</v>
      </c>
      <c r="AH13" s="1010"/>
      <c r="AI13" s="1010" t="s">
        <v>120</v>
      </c>
      <c r="AJ13" s="1010" t="s">
        <v>121</v>
      </c>
      <c r="AK13" s="1010"/>
      <c r="AL13" s="1010"/>
      <c r="AM13" s="1010"/>
      <c r="AN13" s="1010"/>
      <c r="AO13" s="1010"/>
      <c r="AP13" s="1010" t="s">
        <v>120</v>
      </c>
      <c r="AQ13" s="1010" t="s">
        <v>121</v>
      </c>
      <c r="AR13" s="1010"/>
      <c r="AS13" s="1010" t="s">
        <v>120</v>
      </c>
      <c r="AT13" s="1010" t="s">
        <v>121</v>
      </c>
      <c r="AU13" s="1010"/>
      <c r="AV13" s="1010"/>
      <c r="AW13" s="1010" t="s">
        <v>120</v>
      </c>
      <c r="AX13" s="1010" t="s">
        <v>121</v>
      </c>
      <c r="AY13" s="1010"/>
      <c r="AZ13" s="1010" t="s">
        <v>120</v>
      </c>
      <c r="BA13" s="1010" t="s">
        <v>121</v>
      </c>
    </row>
    <row r="14" spans="1:57" s="47" customFormat="1" ht="21.75" customHeight="1">
      <c r="A14" s="1010"/>
      <c r="B14" s="1010"/>
      <c r="C14" s="1010"/>
      <c r="D14" s="1010"/>
      <c r="E14" s="1010"/>
      <c r="F14" s="1010"/>
      <c r="G14" s="1010"/>
      <c r="H14" s="1010"/>
      <c r="I14" s="1010"/>
      <c r="J14" s="1010"/>
      <c r="K14" s="1010"/>
      <c r="L14" s="1010"/>
      <c r="M14" s="1010"/>
      <c r="N14" s="1010"/>
      <c r="O14" s="1010"/>
      <c r="P14" s="1010"/>
      <c r="Q14" s="1010"/>
      <c r="R14" s="1010"/>
      <c r="S14" s="1010"/>
      <c r="T14" s="1010"/>
      <c r="U14" s="1010"/>
      <c r="V14" s="1010"/>
      <c r="W14" s="1010"/>
      <c r="X14" s="1010"/>
      <c r="Y14" s="1010"/>
      <c r="Z14" s="1010"/>
      <c r="AA14" s="1010"/>
      <c r="AB14" s="1010"/>
      <c r="AC14" s="1010"/>
      <c r="AD14" s="1010"/>
      <c r="AE14" s="1010"/>
      <c r="AF14" s="1010"/>
      <c r="AG14" s="1010"/>
      <c r="AH14" s="1010"/>
      <c r="AI14" s="1010"/>
      <c r="AJ14" s="1010"/>
      <c r="AK14" s="1010"/>
      <c r="AL14" s="1010"/>
      <c r="AM14" s="1010"/>
      <c r="AN14" s="1010"/>
      <c r="AO14" s="1010"/>
      <c r="AP14" s="1010"/>
      <c r="AQ14" s="1010"/>
      <c r="AR14" s="1010"/>
      <c r="AS14" s="1010"/>
      <c r="AT14" s="1010"/>
      <c r="AU14" s="1010"/>
      <c r="AV14" s="1010"/>
      <c r="AW14" s="1010"/>
      <c r="AX14" s="1010"/>
      <c r="AY14" s="1010"/>
      <c r="AZ14" s="1010"/>
      <c r="BA14" s="1010"/>
    </row>
    <row r="15" spans="1:57" s="47" customFormat="1" ht="21.75" customHeight="1">
      <c r="A15" s="1010"/>
      <c r="B15" s="1010"/>
      <c r="C15" s="1010"/>
      <c r="D15" s="1010"/>
      <c r="E15" s="1010"/>
      <c r="F15" s="1010"/>
      <c r="G15" s="1010"/>
      <c r="H15" s="1010"/>
      <c r="I15" s="1010"/>
      <c r="J15" s="1010"/>
      <c r="K15" s="1010"/>
      <c r="L15" s="1010"/>
      <c r="M15" s="1010"/>
      <c r="N15" s="1010"/>
      <c r="O15" s="1010"/>
      <c r="P15" s="1010"/>
      <c r="Q15" s="1010"/>
      <c r="R15" s="1010"/>
      <c r="S15" s="1010"/>
      <c r="T15" s="1010"/>
      <c r="U15" s="1010"/>
      <c r="V15" s="1010"/>
      <c r="W15" s="1010"/>
      <c r="X15" s="1010"/>
      <c r="Y15" s="1010"/>
      <c r="Z15" s="1010"/>
      <c r="AA15" s="1010"/>
      <c r="AB15" s="1010"/>
      <c r="AC15" s="1010"/>
      <c r="AD15" s="1010"/>
      <c r="AE15" s="1010"/>
      <c r="AF15" s="1010"/>
      <c r="AG15" s="1010"/>
      <c r="AH15" s="1010"/>
      <c r="AI15" s="1010"/>
      <c r="AJ15" s="1010"/>
      <c r="AK15" s="1010"/>
      <c r="AL15" s="1010"/>
      <c r="AM15" s="1010"/>
      <c r="AN15" s="1010"/>
      <c r="AO15" s="1010"/>
      <c r="AP15" s="1010"/>
      <c r="AQ15" s="1010"/>
      <c r="AR15" s="1010"/>
      <c r="AS15" s="1010"/>
      <c r="AT15" s="1010"/>
      <c r="AU15" s="1010"/>
      <c r="AV15" s="1010"/>
      <c r="AW15" s="1010"/>
      <c r="AX15" s="1010"/>
      <c r="AY15" s="1010"/>
      <c r="AZ15" s="1010"/>
      <c r="BA15" s="1010"/>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571</v>
      </c>
      <c r="AL16" s="48" t="s">
        <v>572</v>
      </c>
      <c r="AM16" s="48" t="s">
        <v>573</v>
      </c>
      <c r="AN16" s="48" t="s">
        <v>574</v>
      </c>
      <c r="AO16" s="48" t="s">
        <v>575</v>
      </c>
      <c r="AP16" s="48" t="s">
        <v>576</v>
      </c>
      <c r="AQ16" s="48" t="s">
        <v>577</v>
      </c>
      <c r="AR16" s="48" t="s">
        <v>578</v>
      </c>
      <c r="AS16" s="48" t="s">
        <v>579</v>
      </c>
      <c r="AT16" s="48" t="s">
        <v>580</v>
      </c>
      <c r="AU16" s="48" t="s">
        <v>581</v>
      </c>
      <c r="AV16" s="48" t="s">
        <v>582</v>
      </c>
      <c r="AW16" s="48" t="s">
        <v>583</v>
      </c>
      <c r="AX16" s="48" t="s">
        <v>584</v>
      </c>
      <c r="AY16" s="48" t="s">
        <v>585</v>
      </c>
      <c r="AZ16" s="48" t="s">
        <v>586</v>
      </c>
      <c r="BA16" s="48" t="s">
        <v>587</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526</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599</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600</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610</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611</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613</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614</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623</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624</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556</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557</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558</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559</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560</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561</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562</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563</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564</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649</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556</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557</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558</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559</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560</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561</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562</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563</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564</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P13:P15"/>
    <mergeCell ref="X11:Z11"/>
    <mergeCell ref="AA11:AC11"/>
    <mergeCell ref="X12:X15"/>
    <mergeCell ref="Y12:Z12"/>
    <mergeCell ref="AB8:AC8"/>
    <mergeCell ref="AB12:AC12"/>
    <mergeCell ref="T9:AJ9"/>
    <mergeCell ref="AA12:AA15"/>
    <mergeCell ref="AE11:AG11"/>
    <mergeCell ref="AH11:AJ11"/>
    <mergeCell ref="AE12:AE15"/>
    <mergeCell ref="AF12:AG12"/>
    <mergeCell ref="AH12:AH15"/>
    <mergeCell ref="AI12:AJ12"/>
    <mergeCell ref="AF13:AF15"/>
    <mergeCell ref="AG13:AG15"/>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2" t="s">
        <v>387</v>
      </c>
      <c r="B3" s="822"/>
      <c r="C3" s="822"/>
      <c r="D3" s="822"/>
      <c r="E3" s="822"/>
      <c r="F3" s="822"/>
      <c r="G3" s="822"/>
      <c r="H3" s="822"/>
      <c r="I3" s="822"/>
    </row>
    <row r="4" spans="1:256" ht="18.75">
      <c r="A4" s="822" t="s">
        <v>67</v>
      </c>
      <c r="B4" s="822"/>
      <c r="C4" s="822"/>
      <c r="D4" s="822"/>
      <c r="E4" s="822"/>
      <c r="F4" s="822"/>
      <c r="G4" s="822"/>
      <c r="H4" s="822"/>
      <c r="I4" s="822"/>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7" t="s">
        <v>187</v>
      </c>
      <c r="I5" s="817"/>
    </row>
    <row r="6" spans="1:256" s="32" customFormat="1" ht="69" customHeight="1">
      <c r="A6" s="823" t="s">
        <v>110</v>
      </c>
      <c r="B6" s="825" t="s">
        <v>11</v>
      </c>
      <c r="C6" s="827" t="s">
        <v>403</v>
      </c>
      <c r="D6" s="827"/>
      <c r="E6" s="827"/>
      <c r="F6" s="827" t="s">
        <v>404</v>
      </c>
      <c r="G6" s="827"/>
      <c r="H6" s="827"/>
      <c r="I6" s="828"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4"/>
      <c r="B7" s="826"/>
      <c r="C7" s="179" t="s">
        <v>180</v>
      </c>
      <c r="D7" s="179" t="s">
        <v>225</v>
      </c>
      <c r="E7" s="533" t="s">
        <v>405</v>
      </c>
      <c r="F7" s="179" t="s">
        <v>180</v>
      </c>
      <c r="G7" s="179" t="s">
        <v>225</v>
      </c>
      <c r="H7" s="533" t="s">
        <v>405</v>
      </c>
      <c r="I7" s="829"/>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1"/>
      <c r="C53" s="821"/>
      <c r="D53" s="821"/>
      <c r="E53" s="821"/>
      <c r="F53" s="821"/>
      <c r="G53" s="821"/>
      <c r="H53" s="821"/>
      <c r="I53" s="821"/>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0" t="s">
        <v>388</v>
      </c>
      <c r="C57" s="820"/>
      <c r="D57" s="820"/>
      <c r="E57" s="820"/>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6" t="s">
        <v>374</v>
      </c>
      <c r="D3" s="836"/>
      <c r="E3" s="836"/>
      <c r="F3" s="836"/>
      <c r="G3" s="836"/>
      <c r="H3" s="836"/>
      <c r="I3" s="836"/>
      <c r="J3" s="836"/>
      <c r="K3" s="836"/>
      <c r="L3" s="836"/>
      <c r="M3" s="836"/>
    </row>
    <row r="4" spans="1:13" s="297" customFormat="1" ht="18.75" customHeight="1">
      <c r="A4" s="836" t="s">
        <v>373</v>
      </c>
      <c r="B4" s="836"/>
      <c r="C4" s="836"/>
      <c r="D4" s="836"/>
      <c r="E4" s="836"/>
      <c r="F4" s="836"/>
      <c r="G4" s="836"/>
      <c r="H4" s="836"/>
      <c r="I4" s="836"/>
      <c r="J4" s="836"/>
      <c r="K4" s="836"/>
      <c r="L4" s="836"/>
      <c r="M4" s="836"/>
    </row>
    <row r="5" spans="1:13" s="297" customFormat="1" ht="18.75" customHeight="1">
      <c r="A5" s="296"/>
      <c r="B5" s="296"/>
      <c r="C5" s="822" t="s">
        <v>67</v>
      </c>
      <c r="D5" s="822"/>
      <c r="E5" s="822"/>
      <c r="F5" s="822"/>
      <c r="G5" s="822"/>
      <c r="H5" s="822"/>
      <c r="I5" s="822"/>
      <c r="J5" s="822"/>
      <c r="K5" s="822"/>
      <c r="L5" s="822"/>
      <c r="M5" s="822"/>
    </row>
    <row r="6" spans="1:13" ht="19.5" customHeight="1" thickBot="1">
      <c r="C6" s="837" t="s">
        <v>187</v>
      </c>
      <c r="D6" s="837"/>
      <c r="E6" s="837"/>
      <c r="F6" s="837"/>
      <c r="G6" s="837"/>
      <c r="H6" s="837"/>
      <c r="I6" s="837"/>
      <c r="J6" s="837"/>
      <c r="K6" s="837"/>
      <c r="L6" s="837"/>
      <c r="M6" s="837"/>
    </row>
    <row r="7" spans="1:13" s="191" customFormat="1" ht="18.75">
      <c r="A7" s="849"/>
      <c r="B7" s="850"/>
      <c r="C7" s="845" t="s">
        <v>110</v>
      </c>
      <c r="D7" s="847" t="s">
        <v>50</v>
      </c>
      <c r="E7" s="844" t="s">
        <v>180</v>
      </c>
      <c r="F7" s="830" t="s">
        <v>56</v>
      </c>
      <c r="G7" s="830"/>
      <c r="H7" s="830"/>
      <c r="I7" s="830"/>
      <c r="J7" s="830"/>
      <c r="K7" s="830"/>
      <c r="L7" s="830"/>
      <c r="M7" s="831"/>
    </row>
    <row r="8" spans="1:13" s="191" customFormat="1" ht="18.75">
      <c r="A8" s="849"/>
      <c r="B8" s="850"/>
      <c r="C8" s="846"/>
      <c r="D8" s="848"/>
      <c r="E8" s="835"/>
      <c r="F8" s="835" t="s">
        <v>175</v>
      </c>
      <c r="G8" s="835"/>
      <c r="H8" s="835"/>
      <c r="I8" s="835"/>
      <c r="J8" s="835" t="s">
        <v>267</v>
      </c>
      <c r="K8" s="835"/>
      <c r="L8" s="835"/>
      <c r="M8" s="838"/>
    </row>
    <row r="9" spans="1:13" s="191" customFormat="1" ht="18.75" customHeight="1">
      <c r="A9" s="849"/>
      <c r="B9" s="850"/>
      <c r="C9" s="846"/>
      <c r="D9" s="848"/>
      <c r="E9" s="835"/>
      <c r="F9" s="835" t="s">
        <v>180</v>
      </c>
      <c r="G9" s="839" t="s">
        <v>56</v>
      </c>
      <c r="H9" s="839"/>
      <c r="I9" s="839"/>
      <c r="J9" s="835" t="s">
        <v>180</v>
      </c>
      <c r="K9" s="839" t="s">
        <v>56</v>
      </c>
      <c r="L9" s="839"/>
      <c r="M9" s="840"/>
    </row>
    <row r="10" spans="1:13" s="191" customFormat="1" ht="51.75" customHeight="1">
      <c r="A10" s="849"/>
      <c r="B10" s="850"/>
      <c r="C10" s="846"/>
      <c r="D10" s="848"/>
      <c r="E10" s="835"/>
      <c r="F10" s="835"/>
      <c r="G10" s="832" t="s">
        <v>406</v>
      </c>
      <c r="H10" s="841" t="s">
        <v>431</v>
      </c>
      <c r="I10" s="832" t="s">
        <v>268</v>
      </c>
      <c r="J10" s="835"/>
      <c r="K10" s="832" t="s">
        <v>406</v>
      </c>
      <c r="L10" s="841" t="s">
        <v>431</v>
      </c>
      <c r="M10" s="832" t="s">
        <v>268</v>
      </c>
    </row>
    <row r="11" spans="1:13" s="191" customFormat="1" ht="51.75" customHeight="1">
      <c r="A11" s="849"/>
      <c r="B11" s="850"/>
      <c r="C11" s="846"/>
      <c r="D11" s="848"/>
      <c r="E11" s="835"/>
      <c r="F11" s="835"/>
      <c r="G11" s="833"/>
      <c r="H11" s="842"/>
      <c r="I11" s="833"/>
      <c r="J11" s="835"/>
      <c r="K11" s="833"/>
      <c r="L11" s="842"/>
      <c r="M11" s="833"/>
    </row>
    <row r="12" spans="1:13" s="191" customFormat="1" ht="51.75" customHeight="1">
      <c r="A12" s="849"/>
      <c r="B12" s="850"/>
      <c r="C12" s="846"/>
      <c r="D12" s="848"/>
      <c r="E12" s="835"/>
      <c r="F12" s="835"/>
      <c r="G12" s="834"/>
      <c r="H12" s="843"/>
      <c r="I12" s="834"/>
      <c r="J12" s="835"/>
      <c r="K12" s="834"/>
      <c r="L12" s="843"/>
      <c r="M12" s="834"/>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 ref="F7:M7"/>
    <mergeCell ref="M10:M12"/>
    <mergeCell ref="K10:K12"/>
    <mergeCell ref="G10:G12"/>
    <mergeCell ref="F8:I8"/>
    <mergeCell ref="F9:F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1" t="s">
        <v>375</v>
      </c>
      <c r="B2" s="851"/>
      <c r="C2" s="851"/>
      <c r="D2" s="851"/>
      <c r="E2" s="851"/>
      <c r="F2" s="851"/>
      <c r="G2" s="851"/>
      <c r="H2" s="851"/>
      <c r="I2" s="851"/>
      <c r="J2" s="851"/>
      <c r="K2" s="851"/>
      <c r="L2" s="851"/>
      <c r="M2" s="851"/>
    </row>
    <row r="3" spans="1:18" s="164" customFormat="1" ht="23.25">
      <c r="A3" s="851" t="s">
        <v>376</v>
      </c>
      <c r="B3" s="851"/>
      <c r="C3" s="851"/>
      <c r="D3" s="851"/>
      <c r="E3" s="851"/>
      <c r="F3" s="851"/>
      <c r="G3" s="851"/>
      <c r="H3" s="851"/>
      <c r="I3" s="851"/>
      <c r="J3" s="851"/>
      <c r="K3" s="851"/>
      <c r="L3" s="851"/>
      <c r="M3" s="851"/>
    </row>
    <row r="4" spans="1:18" s="164" customFormat="1" ht="23.25" customHeight="1">
      <c r="A4" s="822" t="s">
        <v>67</v>
      </c>
      <c r="B4" s="822"/>
      <c r="C4" s="822"/>
      <c r="D4" s="822"/>
      <c r="E4" s="822"/>
      <c r="F4" s="822"/>
      <c r="G4" s="822"/>
      <c r="H4" s="822"/>
      <c r="I4" s="822"/>
      <c r="J4" s="822"/>
      <c r="K4" s="822"/>
      <c r="L4" s="822"/>
      <c r="M4" s="822"/>
      <c r="N4" s="165"/>
      <c r="O4" s="165"/>
      <c r="P4" s="165"/>
      <c r="Q4" s="165"/>
      <c r="R4" s="165"/>
    </row>
    <row r="5" spans="1:18" s="166" customFormat="1" ht="24" thickBot="1">
      <c r="A5" s="852" t="s">
        <v>187</v>
      </c>
      <c r="B5" s="852"/>
      <c r="C5" s="852"/>
      <c r="D5" s="852"/>
      <c r="E5" s="852"/>
      <c r="F5" s="852"/>
      <c r="G5" s="852"/>
      <c r="H5" s="852"/>
      <c r="I5" s="852"/>
      <c r="J5" s="852"/>
      <c r="K5" s="852"/>
      <c r="L5" s="852"/>
      <c r="M5" s="852"/>
    </row>
    <row r="6" spans="1:18" s="197" customFormat="1" ht="31.5" customHeight="1">
      <c r="A6" s="853" t="s">
        <v>278</v>
      </c>
      <c r="B6" s="855" t="s">
        <v>277</v>
      </c>
      <c r="C6" s="855" t="s">
        <v>270</v>
      </c>
      <c r="D6" s="855" t="s">
        <v>271</v>
      </c>
      <c r="E6" s="855" t="s">
        <v>272</v>
      </c>
      <c r="F6" s="857" t="s">
        <v>273</v>
      </c>
      <c r="G6" s="857"/>
      <c r="H6" s="857"/>
      <c r="I6" s="858" t="s">
        <v>284</v>
      </c>
      <c r="J6" s="859"/>
      <c r="K6" s="858" t="s">
        <v>285</v>
      </c>
      <c r="L6" s="862"/>
      <c r="M6" s="864" t="s">
        <v>248</v>
      </c>
    </row>
    <row r="7" spans="1:18" s="197" customFormat="1" ht="31.5" customHeight="1">
      <c r="A7" s="854"/>
      <c r="B7" s="856"/>
      <c r="C7" s="856"/>
      <c r="D7" s="856"/>
      <c r="E7" s="856"/>
      <c r="F7" s="866" t="s">
        <v>274</v>
      </c>
      <c r="G7" s="866" t="s">
        <v>275</v>
      </c>
      <c r="H7" s="866"/>
      <c r="I7" s="860"/>
      <c r="J7" s="861"/>
      <c r="K7" s="860"/>
      <c r="L7" s="863"/>
      <c r="M7" s="865"/>
    </row>
    <row r="8" spans="1:18" s="197" customFormat="1" ht="56.25" customHeight="1">
      <c r="A8" s="854"/>
      <c r="B8" s="856"/>
      <c r="C8" s="856"/>
      <c r="D8" s="856"/>
      <c r="E8" s="856"/>
      <c r="F8" s="866"/>
      <c r="G8" s="198" t="s">
        <v>432</v>
      </c>
      <c r="H8" s="198" t="s">
        <v>276</v>
      </c>
      <c r="I8" s="198" t="s">
        <v>180</v>
      </c>
      <c r="J8" s="198" t="s">
        <v>276</v>
      </c>
      <c r="K8" s="198" t="s">
        <v>180</v>
      </c>
      <c r="L8" s="204" t="s">
        <v>276</v>
      </c>
      <c r="M8" s="865"/>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1" t="s">
        <v>382</v>
      </c>
      <c r="B3" s="851"/>
      <c r="C3" s="851"/>
      <c r="D3" s="851"/>
      <c r="E3" s="851"/>
      <c r="F3" s="851"/>
      <c r="G3" s="851"/>
      <c r="H3" s="851"/>
      <c r="I3" s="851"/>
      <c r="J3" s="851"/>
      <c r="K3" s="851"/>
      <c r="L3" s="851"/>
      <c r="M3" s="851"/>
      <c r="N3" s="851"/>
      <c r="O3" s="851"/>
      <c r="P3" s="851"/>
      <c r="Q3" s="851"/>
      <c r="R3" s="851"/>
      <c r="S3" s="851"/>
      <c r="T3" s="851"/>
      <c r="U3" s="851"/>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1" t="s">
        <v>434</v>
      </c>
      <c r="B4" s="851"/>
      <c r="C4" s="851"/>
      <c r="D4" s="851"/>
      <c r="E4" s="851"/>
      <c r="F4" s="851"/>
      <c r="G4" s="851"/>
      <c r="H4" s="851"/>
      <c r="I4" s="851"/>
      <c r="J4" s="851"/>
      <c r="K4" s="851"/>
      <c r="L4" s="851"/>
      <c r="M4" s="851"/>
      <c r="N4" s="851"/>
      <c r="O4" s="851"/>
      <c r="P4" s="851"/>
      <c r="Q4" s="851"/>
      <c r="R4" s="851"/>
      <c r="S4" s="851"/>
      <c r="T4" s="851"/>
      <c r="U4" s="851"/>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2" t="s">
        <v>67</v>
      </c>
      <c r="B5" s="822"/>
      <c r="C5" s="822"/>
      <c r="D5" s="822"/>
      <c r="E5" s="822"/>
      <c r="F5" s="822"/>
      <c r="G5" s="822"/>
      <c r="H5" s="822"/>
      <c r="I5" s="822"/>
      <c r="J5" s="822"/>
      <c r="K5" s="822"/>
      <c r="L5" s="822"/>
      <c r="M5" s="822"/>
      <c r="N5" s="822"/>
      <c r="O5" s="822"/>
      <c r="P5" s="822"/>
      <c r="Q5" s="822"/>
      <c r="R5" s="822"/>
      <c r="S5" s="822"/>
      <c r="T5" s="822"/>
      <c r="U5" s="822"/>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2" t="s">
        <v>187</v>
      </c>
      <c r="B7" s="852"/>
      <c r="C7" s="852"/>
      <c r="D7" s="852"/>
      <c r="E7" s="852"/>
      <c r="F7" s="852"/>
      <c r="G7" s="852"/>
      <c r="H7" s="852"/>
      <c r="I7" s="852"/>
      <c r="J7" s="852"/>
      <c r="K7" s="852"/>
      <c r="L7" s="852"/>
      <c r="M7" s="852"/>
      <c r="N7" s="852"/>
      <c r="O7" s="852"/>
      <c r="P7" s="852"/>
      <c r="Q7" s="852"/>
      <c r="R7" s="852"/>
      <c r="S7" s="852"/>
      <c r="T7" s="852"/>
      <c r="U7" s="852"/>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79" t="s">
        <v>287</v>
      </c>
      <c r="B8" s="882" t="s">
        <v>277</v>
      </c>
      <c r="C8" s="540"/>
      <c r="D8" s="540"/>
      <c r="E8" s="540"/>
      <c r="F8" s="885" t="s">
        <v>273</v>
      </c>
      <c r="G8" s="886"/>
      <c r="H8" s="886"/>
      <c r="I8" s="886"/>
      <c r="J8" s="886"/>
      <c r="K8" s="886"/>
      <c r="L8" s="887"/>
      <c r="M8" s="867" t="s">
        <v>396</v>
      </c>
      <c r="N8" s="868"/>
      <c r="O8" s="868"/>
      <c r="P8" s="869"/>
      <c r="Q8" s="867" t="s">
        <v>397</v>
      </c>
      <c r="R8" s="868"/>
      <c r="S8" s="868"/>
      <c r="T8" s="869"/>
      <c r="U8" s="888"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80"/>
      <c r="B9" s="883"/>
      <c r="C9" s="877" t="s">
        <v>270</v>
      </c>
      <c r="D9" s="877" t="s">
        <v>271</v>
      </c>
      <c r="E9" s="877" t="s">
        <v>272</v>
      </c>
      <c r="F9" s="871" t="s">
        <v>274</v>
      </c>
      <c r="G9" s="866" t="s">
        <v>275</v>
      </c>
      <c r="H9" s="866"/>
      <c r="I9" s="866"/>
      <c r="J9" s="866"/>
      <c r="K9" s="866"/>
      <c r="L9" s="866"/>
      <c r="M9" s="866" t="s">
        <v>409</v>
      </c>
      <c r="N9" s="856" t="s">
        <v>56</v>
      </c>
      <c r="O9" s="856"/>
      <c r="P9" s="856"/>
      <c r="Q9" s="866" t="s">
        <v>410</v>
      </c>
      <c r="R9" s="856" t="s">
        <v>56</v>
      </c>
      <c r="S9" s="856"/>
      <c r="T9" s="856"/>
      <c r="U9" s="889"/>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80"/>
      <c r="B10" s="883"/>
      <c r="C10" s="877"/>
      <c r="D10" s="877"/>
      <c r="E10" s="877"/>
      <c r="F10" s="872"/>
      <c r="G10" s="871" t="s">
        <v>408</v>
      </c>
      <c r="H10" s="866" t="s">
        <v>56</v>
      </c>
      <c r="I10" s="866"/>
      <c r="J10" s="866"/>
      <c r="K10" s="866"/>
      <c r="L10" s="866"/>
      <c r="M10" s="866"/>
      <c r="N10" s="866" t="s">
        <v>279</v>
      </c>
      <c r="O10" s="866"/>
      <c r="P10" s="874" t="s">
        <v>286</v>
      </c>
      <c r="Q10" s="866"/>
      <c r="R10" s="866" t="s">
        <v>279</v>
      </c>
      <c r="S10" s="866"/>
      <c r="T10" s="874" t="s">
        <v>286</v>
      </c>
      <c r="U10" s="889"/>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80"/>
      <c r="B11" s="883"/>
      <c r="C11" s="877"/>
      <c r="D11" s="877"/>
      <c r="E11" s="877"/>
      <c r="F11" s="872"/>
      <c r="G11" s="872"/>
      <c r="H11" s="856" t="s">
        <v>279</v>
      </c>
      <c r="I11" s="856"/>
      <c r="J11" s="856"/>
      <c r="K11" s="866" t="s">
        <v>280</v>
      </c>
      <c r="L11" s="866"/>
      <c r="M11" s="866"/>
      <c r="N11" s="866" t="s">
        <v>180</v>
      </c>
      <c r="O11" s="874" t="s">
        <v>433</v>
      </c>
      <c r="P11" s="875"/>
      <c r="Q11" s="866"/>
      <c r="R11" s="866" t="s">
        <v>180</v>
      </c>
      <c r="S11" s="874" t="s">
        <v>433</v>
      </c>
      <c r="T11" s="875"/>
      <c r="U11" s="889"/>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80"/>
      <c r="B12" s="883"/>
      <c r="C12" s="877"/>
      <c r="D12" s="877"/>
      <c r="E12" s="877"/>
      <c r="F12" s="872"/>
      <c r="G12" s="872"/>
      <c r="H12" s="866" t="s">
        <v>180</v>
      </c>
      <c r="I12" s="866" t="s">
        <v>56</v>
      </c>
      <c r="J12" s="866"/>
      <c r="K12" s="870" t="s">
        <v>282</v>
      </c>
      <c r="L12" s="870" t="s">
        <v>283</v>
      </c>
      <c r="M12" s="866"/>
      <c r="N12" s="866"/>
      <c r="O12" s="875"/>
      <c r="P12" s="875"/>
      <c r="Q12" s="866"/>
      <c r="R12" s="866"/>
      <c r="S12" s="875"/>
      <c r="T12" s="875"/>
      <c r="U12" s="889"/>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80"/>
      <c r="B13" s="883"/>
      <c r="C13" s="877"/>
      <c r="D13" s="877"/>
      <c r="E13" s="877"/>
      <c r="F13" s="872"/>
      <c r="G13" s="872"/>
      <c r="H13" s="866"/>
      <c r="I13" s="870" t="s">
        <v>226</v>
      </c>
      <c r="J13" s="870" t="s">
        <v>281</v>
      </c>
      <c r="K13" s="870"/>
      <c r="L13" s="870"/>
      <c r="M13" s="866"/>
      <c r="N13" s="866"/>
      <c r="O13" s="875"/>
      <c r="P13" s="875"/>
      <c r="Q13" s="866"/>
      <c r="R13" s="866"/>
      <c r="S13" s="875"/>
      <c r="T13" s="875"/>
      <c r="U13" s="889"/>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81"/>
      <c r="B14" s="884"/>
      <c r="C14" s="878"/>
      <c r="D14" s="878"/>
      <c r="E14" s="878"/>
      <c r="F14" s="873"/>
      <c r="G14" s="873"/>
      <c r="H14" s="866"/>
      <c r="I14" s="870"/>
      <c r="J14" s="870"/>
      <c r="K14" s="870"/>
      <c r="L14" s="870"/>
      <c r="M14" s="866"/>
      <c r="N14" s="866"/>
      <c r="O14" s="876"/>
      <c r="P14" s="876"/>
      <c r="Q14" s="866"/>
      <c r="R14" s="866"/>
      <c r="S14" s="876"/>
      <c r="T14" s="876"/>
      <c r="U14" s="890"/>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 ref="K11:L11"/>
    <mergeCell ref="N11:N14"/>
    <mergeCell ref="O11:O14"/>
    <mergeCell ref="R11:R14"/>
    <mergeCell ref="S11:S14"/>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3" t="s">
        <v>205</v>
      </c>
      <c r="B5" s="896" t="s">
        <v>288</v>
      </c>
      <c r="C5" s="896" t="s">
        <v>11</v>
      </c>
      <c r="D5" s="896" t="s">
        <v>298</v>
      </c>
      <c r="E5" s="896" t="s">
        <v>424</v>
      </c>
      <c r="F5" s="899" t="s">
        <v>111</v>
      </c>
      <c r="G5" s="899"/>
      <c r="H5" s="896" t="s">
        <v>390</v>
      </c>
      <c r="I5" s="896" t="s">
        <v>294</v>
      </c>
      <c r="J5" s="902" t="s">
        <v>295</v>
      </c>
    </row>
    <row r="6" spans="1:11" s="474" customFormat="1" ht="20.25" customHeight="1">
      <c r="A6" s="894"/>
      <c r="B6" s="897"/>
      <c r="C6" s="897"/>
      <c r="D6" s="897"/>
      <c r="E6" s="897"/>
      <c r="F6" s="905" t="s">
        <v>196</v>
      </c>
      <c r="G6" s="905" t="s">
        <v>197</v>
      </c>
      <c r="H6" s="900"/>
      <c r="I6" s="897"/>
      <c r="J6" s="903"/>
    </row>
    <row r="7" spans="1:11" s="474" customFormat="1" ht="20.25" customHeight="1">
      <c r="A7" s="894"/>
      <c r="B7" s="897"/>
      <c r="C7" s="897"/>
      <c r="D7" s="897"/>
      <c r="E7" s="897"/>
      <c r="F7" s="812"/>
      <c r="G7" s="812"/>
      <c r="H7" s="900"/>
      <c r="I7" s="897"/>
      <c r="J7" s="903"/>
    </row>
    <row r="8" spans="1:11" s="475" customFormat="1" ht="20.25" customHeight="1">
      <c r="A8" s="895"/>
      <c r="B8" s="898"/>
      <c r="C8" s="898"/>
      <c r="D8" s="898"/>
      <c r="E8" s="898"/>
      <c r="F8" s="813"/>
      <c r="G8" s="813"/>
      <c r="H8" s="901"/>
      <c r="I8" s="898"/>
      <c r="J8" s="904"/>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2" t="s">
        <v>450</v>
      </c>
      <c r="B42" s="892"/>
      <c r="C42" s="892"/>
      <c r="D42" s="892"/>
      <c r="E42" s="892"/>
      <c r="F42" s="892"/>
      <c r="G42" s="892"/>
      <c r="H42" s="892"/>
      <c r="I42" s="892"/>
      <c r="J42" s="892"/>
    </row>
    <row r="43" spans="1:10" s="327" customFormat="1" ht="15.75" customHeight="1">
      <c r="A43" s="461"/>
      <c r="B43" s="329"/>
      <c r="C43" s="891" t="s">
        <v>391</v>
      </c>
      <c r="D43" s="891"/>
      <c r="E43" s="891"/>
      <c r="F43" s="891"/>
      <c r="G43" s="891"/>
      <c r="H43" s="891"/>
      <c r="I43" s="891"/>
      <c r="J43" s="891"/>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6" t="s">
        <v>110</v>
      </c>
      <c r="B5" s="896" t="s">
        <v>11</v>
      </c>
      <c r="C5" s="896" t="s">
        <v>298</v>
      </c>
      <c r="D5" s="896" t="s">
        <v>424</v>
      </c>
      <c r="E5" s="896" t="s">
        <v>398</v>
      </c>
      <c r="F5" s="896" t="s">
        <v>294</v>
      </c>
      <c r="G5" s="902" t="s">
        <v>295</v>
      </c>
    </row>
    <row r="6" spans="1:7" s="340" customFormat="1" ht="21" customHeight="1">
      <c r="A6" s="907"/>
      <c r="B6" s="897"/>
      <c r="C6" s="897"/>
      <c r="D6" s="897"/>
      <c r="E6" s="897"/>
      <c r="F6" s="897"/>
      <c r="G6" s="903"/>
    </row>
    <row r="7" spans="1:7" s="340" customFormat="1" ht="21" customHeight="1">
      <c r="A7" s="907"/>
      <c r="B7" s="897"/>
      <c r="C7" s="897"/>
      <c r="D7" s="897"/>
      <c r="E7" s="897"/>
      <c r="F7" s="897"/>
      <c r="G7" s="903"/>
    </row>
    <row r="8" spans="1:7" s="341" customFormat="1" ht="21" customHeight="1">
      <c r="A8" s="908"/>
      <c r="B8" s="898"/>
      <c r="C8" s="898"/>
      <c r="D8" s="898"/>
      <c r="E8" s="898"/>
      <c r="F8" s="898"/>
      <c r="G8" s="904"/>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09"/>
      <c r="E5" s="909"/>
      <c r="G5" s="38" t="s">
        <v>187</v>
      </c>
    </row>
    <row r="6" spans="1:7" s="506" customFormat="1" ht="19.5" customHeight="1">
      <c r="A6" s="910" t="s">
        <v>425</v>
      </c>
      <c r="B6" s="896" t="s">
        <v>11</v>
      </c>
      <c r="C6" s="896" t="s">
        <v>298</v>
      </c>
      <c r="D6" s="896" t="s">
        <v>399</v>
      </c>
      <c r="E6" s="913" t="s">
        <v>111</v>
      </c>
      <c r="F6" s="896" t="s">
        <v>294</v>
      </c>
      <c r="G6" s="902" t="s">
        <v>295</v>
      </c>
    </row>
    <row r="7" spans="1:7" s="506" customFormat="1" ht="19.5" customHeight="1">
      <c r="A7" s="911"/>
      <c r="B7" s="897"/>
      <c r="C7" s="897"/>
      <c r="D7" s="897"/>
      <c r="E7" s="914"/>
      <c r="F7" s="897"/>
      <c r="G7" s="903"/>
    </row>
    <row r="8" spans="1:7" s="506" customFormat="1" ht="19.5" customHeight="1">
      <c r="A8" s="911"/>
      <c r="B8" s="897"/>
      <c r="C8" s="897"/>
      <c r="D8" s="897"/>
      <c r="E8" s="914"/>
      <c r="F8" s="897"/>
      <c r="G8" s="903"/>
    </row>
    <row r="9" spans="1:7" s="506" customFormat="1" ht="19.5" customHeight="1">
      <c r="A9" s="912"/>
      <c r="B9" s="898"/>
      <c r="C9" s="898"/>
      <c r="D9" s="898"/>
      <c r="E9" s="915"/>
      <c r="F9" s="898"/>
      <c r="G9" s="904"/>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19" t="s">
        <v>445</v>
      </c>
      <c r="B28" s="819"/>
      <c r="C28" s="819"/>
      <c r="D28" s="819"/>
      <c r="E28" s="819"/>
      <c r="F28" s="819"/>
      <c r="G28" s="819"/>
      <c r="H28" s="552"/>
      <c r="I28" s="552"/>
      <c r="J28" s="552"/>
    </row>
    <row r="29" spans="1:10" s="365" customFormat="1" ht="16.5" customHeight="1">
      <c r="A29" s="550"/>
      <c r="B29" s="916" t="s">
        <v>446</v>
      </c>
      <c r="C29" s="916"/>
      <c r="D29" s="916"/>
      <c r="E29" s="916"/>
      <c r="F29" s="916"/>
      <c r="G29" s="916"/>
      <c r="H29" s="551"/>
      <c r="I29" s="551"/>
      <c r="J29" s="551"/>
    </row>
    <row r="30" spans="1:10" s="365" customFormat="1" ht="16.5" customHeight="1">
      <c r="A30" s="358"/>
      <c r="B30" s="891" t="s">
        <v>447</v>
      </c>
      <c r="C30" s="891"/>
      <c r="D30" s="891"/>
      <c r="E30" s="891"/>
      <c r="F30" s="891"/>
      <c r="G30" s="891"/>
      <c r="H30" s="534"/>
      <c r="I30" s="534"/>
    </row>
    <row r="31" spans="1:10" s="365" customFormat="1">
      <c r="A31" s="358"/>
    </row>
  </sheetData>
  <mergeCells count="11">
    <mergeCell ref="A28:G28"/>
    <mergeCell ref="B29:G29"/>
    <mergeCell ref="B30:G30"/>
    <mergeCell ref="F6:F9"/>
    <mergeCell ref="G6:G9"/>
    <mergeCell ref="D5:E5"/>
    <mergeCell ref="A6:A9"/>
    <mergeCell ref="B6:B9"/>
    <mergeCell ref="C6:C9"/>
    <mergeCell ref="D6:D9"/>
    <mergeCell ref="E6:E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PL50</vt:lpstr>
      <vt:lpstr>PL51</vt:lpstr>
      <vt:lpstr>PL52</vt:lpstr>
      <vt:lpstr>PL53</vt:lpstr>
      <vt:lpstr>PL53 (2)</vt:lpstr>
      <vt:lpstr>PL54</vt:lpstr>
      <vt:lpstr>PL54 (2)</vt:lpstr>
      <vt:lpstr>PL54 (3)</vt:lpstr>
      <vt:lpstr>PL58</vt:lpstr>
      <vt:lpstr>PL59</vt:lpstr>
      <vt:lpstr>PL61</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'PL50'!Print_Area</vt:lpstr>
      <vt:lpstr>'PL51'!Print_Area</vt:lpstr>
      <vt:lpstr>'PL52'!Print_Area</vt:lpstr>
      <vt:lpstr>'PL53'!Print_Area</vt:lpstr>
      <vt:lpstr>'PL53 (2)'!Print_Area</vt:lpstr>
      <vt:lpstr>'PL54'!Print_Area</vt:lpstr>
      <vt:lpstr>'PL54 (2)'!Print_Area</vt:lpstr>
      <vt:lpstr>'PL54 (3)'!Print_Area</vt:lpstr>
      <vt:lpstr>'PL58'!Print_Area</vt:lpstr>
      <vt:lpstr>'PL0101'!Print_Titles</vt:lpstr>
      <vt:lpstr>'PL0202 - Thue'!Print_Titles</vt:lpstr>
      <vt:lpstr>'PL48'!Print_Titles</vt:lpstr>
      <vt:lpstr>'PL50'!Print_Titles</vt:lpstr>
      <vt:lpstr>'PL51'!Print_Titles</vt:lpstr>
      <vt:lpstr>'PL52'!Print_Titles</vt:lpstr>
      <vt:lpstr>'PL53'!Print_Titles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2019-12-31T08:15:54Z</cp:lastPrinted>
  <dcterms:created xsi:type="dcterms:W3CDTF">2001-01-04T01:21:32Z</dcterms:created>
  <dcterms:modified xsi:type="dcterms:W3CDTF">2020-01-06T02:31:28Z</dcterms:modified>
</cp:coreProperties>
</file>