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neDrive\1. QUYET TOAN NAM 2018\3. QUYET TOAN_CHINH THUC\12. CONG KHAI QUYET TOAN 2018\2. LOAD CKNS\"/>
    </mc:Choice>
  </mc:AlternateContent>
  <bookViews>
    <workbookView xWindow="0" yWindow="0" windowWidth="24000" windowHeight="9630"/>
  </bookViews>
  <sheets>
    <sheet name="BIEU 64  CK NSNN" sheetId="1" r:id="rId1"/>
  </sheets>
  <externalReferences>
    <externalReference r:id="rId2"/>
  </externalReferences>
  <definedNames>
    <definedName name="___xlnm._FilterDatabase" localSheetId="0">#REF!</definedName>
    <definedName name="___xlnm._FilterDatabase">#REF!</definedName>
    <definedName name="__xlnm.Print_Area" localSheetId="0">'BIEU 64  CK NSNN'!$A$8:$R$94</definedName>
    <definedName name="__xlnm.Print_Titles" localSheetId="0">'BIEU 64  CK NSNN'!$8:$10</definedName>
    <definedName name="_1">#N/A</definedName>
    <definedName name="_1000A01">#N/A</definedName>
    <definedName name="_2">#N/A</definedName>
    <definedName name="_40x4">5100</definedName>
    <definedName name="_boi1" localSheetId="0">#REF!</definedName>
    <definedName name="_boi1">#REF!</definedName>
    <definedName name="_boi2" localSheetId="0">#REF!</definedName>
    <definedName name="_boi2">#REF!</definedName>
    <definedName name="_boi3" localSheetId="0">#REF!</definedName>
    <definedName name="_boi3">#REF!</definedName>
    <definedName name="_boi4" localSheetId="0">#REF!</definedName>
    <definedName name="_boi4">#REF!</definedName>
    <definedName name="_btm10" localSheetId="0">#REF!</definedName>
    <definedName name="_btm10">#REF!</definedName>
    <definedName name="_btm100" localSheetId="0">#REF!</definedName>
    <definedName name="_btm100">#REF!</definedName>
    <definedName name="_BTM250" localSheetId="0">#REF!</definedName>
    <definedName name="_BTM250">#REF!</definedName>
    <definedName name="_btM300" localSheetId="0">#REF!</definedName>
    <definedName name="_btM300">#REF!</definedName>
    <definedName name="_cao1" localSheetId="0">#REF!</definedName>
    <definedName name="_cao1">#REF!</definedName>
    <definedName name="_cao2" localSheetId="0">#REF!</definedName>
    <definedName name="_cao2">#REF!</definedName>
    <definedName name="_cao3" localSheetId="0">#REF!</definedName>
    <definedName name="_cao3">#REF!</definedName>
    <definedName name="_cao4" localSheetId="0">#REF!</definedName>
    <definedName name="_cao4">#REF!</definedName>
    <definedName name="_cao5" localSheetId="0">#REF!</definedName>
    <definedName name="_cao5">#REF!</definedName>
    <definedName name="_cao6" localSheetId="0">#REF!</definedName>
    <definedName name="_cao6">#REF!</definedName>
    <definedName name="_CON1" localSheetId="0">#REF!</definedName>
    <definedName name="_CON1">#REF!</definedName>
    <definedName name="_CON2" localSheetId="0">#REF!</definedName>
    <definedName name="_CON2">#REF!</definedName>
    <definedName name="_dai1" localSheetId="0">#REF!</definedName>
    <definedName name="_dai1">#REF!</definedName>
    <definedName name="_dai2" localSheetId="0">#REF!</definedName>
    <definedName name="_dai2">#REF!</definedName>
    <definedName name="_dai3" localSheetId="0">#REF!</definedName>
    <definedName name="_dai3">#REF!</definedName>
    <definedName name="_dai4" localSheetId="0">#REF!</definedName>
    <definedName name="_dai4">#REF!</definedName>
    <definedName name="_dai5" localSheetId="0">#REF!</definedName>
    <definedName name="_dai5">#REF!</definedName>
    <definedName name="_dai6" localSheetId="0">#REF!</definedName>
    <definedName name="_dai6">#REF!</definedName>
    <definedName name="_dan1" localSheetId="0">#REF!</definedName>
    <definedName name="_dan1">#REF!</definedName>
    <definedName name="_dan2" localSheetId="0">#REF!</definedName>
    <definedName name="_dan2">#REF!</definedName>
    <definedName name="_dao1" localSheetId="0">#REF!</definedName>
    <definedName name="_dao1">#REF!</definedName>
    <definedName name="_dbu1" localSheetId="0">#REF!</definedName>
    <definedName name="_dbu1">#REF!</definedName>
    <definedName name="_dbu2" localSheetId="0">#REF!</definedName>
    <definedName name="_dbu2">#REF!</definedName>
    <definedName name="_ddn400" localSheetId="0">#REF!</definedName>
    <definedName name="_ddn400">#REF!</definedName>
    <definedName name="_ddn600" localSheetId="0">#REF!</definedName>
    <definedName name="_ddn600">#REF!</definedName>
    <definedName name="_Fill" localSheetId="0" hidden="1">#REF!</definedName>
    <definedName name="_Fill" hidden="1">#REF!</definedName>
    <definedName name="_gon4" localSheetId="0">#REF!</definedName>
    <definedName name="_gon4">#REF!</definedName>
    <definedName name="_hom2" localSheetId="0">#REF!</definedName>
    <definedName name="_hom2">#REF!</definedName>
    <definedName name="_Key1" localSheetId="0" hidden="1">#REF!</definedName>
    <definedName name="_Key1" hidden="1">#REF!</definedName>
    <definedName name="_Key2" localSheetId="0" hidden="1">#REF!</definedName>
    <definedName name="_Key2" hidden="1">#REF!</definedName>
    <definedName name="_KM188" localSheetId="0">#REF!</definedName>
    <definedName name="_KM188">#REF!</definedName>
    <definedName name="_km189" localSheetId="0">#REF!</definedName>
    <definedName name="_km189">#REF!</definedName>
    <definedName name="_km190" localSheetId="0">#REF!</definedName>
    <definedName name="_km190">#REF!</definedName>
    <definedName name="_km191" localSheetId="0">#REF!</definedName>
    <definedName name="_km191">#REF!</definedName>
    <definedName name="_km192" localSheetId="0">#REF!</definedName>
    <definedName name="_km192">#REF!</definedName>
    <definedName name="_km193" localSheetId="0">#REF!</definedName>
    <definedName name="_km193">#REF!</definedName>
    <definedName name="_km194" localSheetId="0">#REF!</definedName>
    <definedName name="_km194">#REF!</definedName>
    <definedName name="_km195" localSheetId="0">#REF!</definedName>
    <definedName name="_km195">#REF!</definedName>
    <definedName name="_km196" localSheetId="0">#REF!</definedName>
    <definedName name="_km196">#REF!</definedName>
    <definedName name="_km197" localSheetId="0">#REF!</definedName>
    <definedName name="_km197">#REF!</definedName>
    <definedName name="_km198" localSheetId="0">#REF!</definedName>
    <definedName name="_km198">#REF!</definedName>
    <definedName name="_lap1" localSheetId="0">#REF!</definedName>
    <definedName name="_lap1">#REF!</definedName>
    <definedName name="_lap2" localSheetId="0">#REF!</definedName>
    <definedName name="_lap2">#REF!</definedName>
    <definedName name="_MAC12" localSheetId="0">#REF!</definedName>
    <definedName name="_MAC12">#REF!</definedName>
    <definedName name="_MAC46" localSheetId="0">#REF!</definedName>
    <definedName name="_MAC46">#REF!</definedName>
    <definedName name="_NCL100" localSheetId="0">#REF!</definedName>
    <definedName name="_NCL100">#REF!</definedName>
    <definedName name="_NCL200" localSheetId="0">#REF!</definedName>
    <definedName name="_NCL200">#REF!</definedName>
    <definedName name="_NCL250" localSheetId="0">#REF!</definedName>
    <definedName name="_NCL250">#REF!</definedName>
    <definedName name="_NET2" localSheetId="0">#REF!</definedName>
    <definedName name="_NET2">#REF!</definedName>
    <definedName name="_nin190" localSheetId="0">#REF!</definedName>
    <definedName name="_nin190">#REF!</definedName>
    <definedName name="_NSO2" hidden="1">{"'Sheet1'!$L$16"}</definedName>
    <definedName name="_Order1" hidden="1">255</definedName>
    <definedName name="_Order2" hidden="1">255</definedName>
    <definedName name="_phi10" localSheetId="0">#REF!</definedName>
    <definedName name="_phi10">#REF!</definedName>
    <definedName name="_phi12" localSheetId="0">#REF!</definedName>
    <definedName name="_phi12">#REF!</definedName>
    <definedName name="_phi14" localSheetId="0">#REF!</definedName>
    <definedName name="_phi14">#REF!</definedName>
    <definedName name="_phi16" localSheetId="0">#REF!</definedName>
    <definedName name="_phi16">#REF!</definedName>
    <definedName name="_phi18" localSheetId="0">#REF!</definedName>
    <definedName name="_phi18">#REF!</definedName>
    <definedName name="_phi20" localSheetId="0">#REF!</definedName>
    <definedName name="_phi20">#REF!</definedName>
    <definedName name="_phi22" localSheetId="0">#REF!</definedName>
    <definedName name="_phi22">#REF!</definedName>
    <definedName name="_phi25" localSheetId="0">#REF!</definedName>
    <definedName name="_phi25">#REF!</definedName>
    <definedName name="_phi28" localSheetId="0">#REF!</definedName>
    <definedName name="_phi28">#REF!</definedName>
    <definedName name="_phi6" localSheetId="0">#REF!</definedName>
    <definedName name="_phi6">#REF!</definedName>
    <definedName name="_phi8" localSheetId="0">#REF!</definedName>
    <definedName name="_phi8">#REF!</definedName>
    <definedName name="_PL1242" localSheetId="0">#REF!</definedName>
    <definedName name="_PL1242">#REF!</definedName>
    <definedName name="_sat10" localSheetId="0">#REF!</definedName>
    <definedName name="_sat10">#REF!</definedName>
    <definedName name="_sat14" localSheetId="0">#REF!</definedName>
    <definedName name="_sat14">#REF!</definedName>
    <definedName name="_sat16" localSheetId="0">#REF!</definedName>
    <definedName name="_sat16">#REF!</definedName>
    <definedName name="_sat20" localSheetId="0">#REF!</definedName>
    <definedName name="_sat20">#REF!</definedName>
    <definedName name="_sat8" localSheetId="0">#REF!</definedName>
    <definedName name="_sat8">#REF!</definedName>
    <definedName name="_sc1" localSheetId="0">#REF!</definedName>
    <definedName name="_sc1">#REF!</definedName>
    <definedName name="_SC2" localSheetId="0">#REF!</definedName>
    <definedName name="_SC2">#REF!</definedName>
    <definedName name="_sc3" localSheetId="0">#REF!</definedName>
    <definedName name="_sc3">#REF!</definedName>
    <definedName name="_slg1" localSheetId="0">#REF!</definedName>
    <definedName name="_slg1">#REF!</definedName>
    <definedName name="_slg2" localSheetId="0">#REF!</definedName>
    <definedName name="_slg2">#REF!</definedName>
    <definedName name="_slg3" localSheetId="0">#REF!</definedName>
    <definedName name="_slg3">#REF!</definedName>
    <definedName name="_slg4" localSheetId="0">#REF!</definedName>
    <definedName name="_slg4">#REF!</definedName>
    <definedName name="_slg5" localSheetId="0">#REF!</definedName>
    <definedName name="_slg5">#REF!</definedName>
    <definedName name="_slg6" localSheetId="0">#REF!</definedName>
    <definedName name="_slg6">#REF!</definedName>
    <definedName name="_SN3" localSheetId="0">#REF!</definedName>
    <definedName name="_SN3">#REF!</definedName>
    <definedName name="_Sort" localSheetId="0" hidden="1">#REF!</definedName>
    <definedName name="_Sort" hidden="1">#REF!</definedName>
    <definedName name="_sua20" localSheetId="0">#REF!</definedName>
    <definedName name="_sua20">#REF!</definedName>
    <definedName name="_sua30" localSheetId="0">#REF!</definedName>
    <definedName name="_sua30">#REF!</definedName>
    <definedName name="_TB1" localSheetId="0">#REF!</definedName>
    <definedName name="_TB1">#REF!</definedName>
    <definedName name="_TH1" localSheetId="0">#REF!</definedName>
    <definedName name="_TH1">#REF!</definedName>
    <definedName name="_TH2" localSheetId="0">#REF!</definedName>
    <definedName name="_TH2">#REF!</definedName>
    <definedName name="_TH3" localSheetId="0">#REF!</definedName>
    <definedName name="_TH3">#REF!</definedName>
    <definedName name="_TL1" localSheetId="0">#REF!</definedName>
    <definedName name="_TL1">#REF!</definedName>
    <definedName name="_TL2" localSheetId="0">#REF!</definedName>
    <definedName name="_TL2">#REF!</definedName>
    <definedName name="_TL3" localSheetId="0">#REF!</definedName>
    <definedName name="_TL3">#REF!</definedName>
    <definedName name="_TLA120" localSheetId="0">#REF!</definedName>
    <definedName name="_TLA120">#REF!</definedName>
    <definedName name="_TLA35" localSheetId="0">#REF!</definedName>
    <definedName name="_TLA35">#REF!</definedName>
    <definedName name="_TLA50" localSheetId="0">#REF!</definedName>
    <definedName name="_TLA50">#REF!</definedName>
    <definedName name="_TLA70" localSheetId="0">#REF!</definedName>
    <definedName name="_TLA70">#REF!</definedName>
    <definedName name="_TLA95" localSheetId="0">#REF!</definedName>
    <definedName name="_TLA95">#REF!</definedName>
    <definedName name="_vc1" localSheetId="0">#REF!</definedName>
    <definedName name="_vc1">#REF!</definedName>
    <definedName name="_vc2" localSheetId="0">#REF!</definedName>
    <definedName name="_vc2">#REF!</definedName>
    <definedName name="_vc3" localSheetId="0">#REF!</definedName>
    <definedName name="_vc3">#REF!</definedName>
    <definedName name="_VL100" localSheetId="0">#REF!</definedName>
    <definedName name="_VL100">#REF!</definedName>
    <definedName name="_vl2" hidden="1">{"'Sheet1'!$L$16"}</definedName>
    <definedName name="_VL250" localSheetId="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 localSheetId="0">#REF!</definedName>
    <definedName name="A120_">#REF!</definedName>
    <definedName name="a277Print_Titles" localSheetId="0">#REF!</definedName>
    <definedName name="a277Print_Titles">#REF!</definedName>
    <definedName name="A35_" localSheetId="0">#REF!</definedName>
    <definedName name="A35_">#REF!</definedName>
    <definedName name="A50_" localSheetId="0">#REF!</definedName>
    <definedName name="A50_">#REF!</definedName>
    <definedName name="A6N2" localSheetId="0">#REF!</definedName>
    <definedName name="A6N2">#REF!</definedName>
    <definedName name="A6N3" localSheetId="0">#REF!</definedName>
    <definedName name="A6N3">#REF!</definedName>
    <definedName name="A70_" localSheetId="0">#REF!</definedName>
    <definedName name="A70_">#REF!</definedName>
    <definedName name="A95_" localSheetId="0">#REF!</definedName>
    <definedName name="A95_">#REF!</definedName>
    <definedName name="AA" localSheetId="0">#REF!</definedName>
    <definedName name="AA">#REF!</definedName>
    <definedName name="abc" localSheetId="0">#REF!</definedName>
    <definedName name="abc">#REF!</definedName>
    <definedName name="AC120_" localSheetId="0">#REF!</definedName>
    <definedName name="AC120_">#REF!</definedName>
    <definedName name="AC35_" localSheetId="0">#REF!</definedName>
    <definedName name="AC35_">#REF!</definedName>
    <definedName name="AC50_" localSheetId="0">#REF!</definedName>
    <definedName name="AC50_">#REF!</definedName>
    <definedName name="AC70_" localSheetId="0">#REF!</definedName>
    <definedName name="AC70_">#REF!</definedName>
    <definedName name="AC95_" localSheetId="0">#REF!</definedName>
    <definedName name="AC95_">#REF!</definedName>
    <definedName name="All_Item" localSheetId="0">#REF!</definedName>
    <definedName name="All_Item">#REF!</definedName>
    <definedName name="ALPIN">#N/A</definedName>
    <definedName name="ALPJYOU">#N/A</definedName>
    <definedName name="ALPTOI">#N/A</definedName>
    <definedName name="anpha" localSheetId="0">#REF!</definedName>
    <definedName name="anpha">#REF!</definedName>
    <definedName name="b_240" localSheetId="0">#REF!</definedName>
    <definedName name="b_240">#REF!</definedName>
    <definedName name="b_280" localSheetId="0">#REF!</definedName>
    <definedName name="b_280">#REF!</definedName>
    <definedName name="b_320" localSheetId="0">#REF!</definedName>
    <definedName name="b_320">#REF!</definedName>
    <definedName name="BANG_CHI_TIET_THI_NGHIEM_CONG_TO" localSheetId="0">#REF!</definedName>
    <definedName name="BANG_CHI_TIET_THI_NGHIEM_CONG_TO">#REF!</definedName>
    <definedName name="BANG_CHI_TIET_THI_NGHIEM_DZ0.4KV" localSheetId="0">#REF!</definedName>
    <definedName name="BANG_CHI_TIET_THI_NGHIEM_DZ0.4KV">#REF!</definedName>
    <definedName name="Bang_cly" localSheetId="0">#REF!</definedName>
    <definedName name="Bang_cly">#REF!</definedName>
    <definedName name="Bang_CVC" localSheetId="0">#REF!</definedName>
    <definedName name="Bang_CVC">#REF!</definedName>
    <definedName name="bang_gia" localSheetId="0">#REF!</definedName>
    <definedName name="bang_gia">#REF!</definedName>
    <definedName name="BANG_TONG_HOP_CONG_TO" localSheetId="0">#REF!</definedName>
    <definedName name="BANG_TONG_HOP_CONG_TO">#REF!</definedName>
    <definedName name="BANG_TONG_HOP_DZ0.4KV" localSheetId="0">#REF!</definedName>
    <definedName name="BANG_TONG_HOP_DZ0.4KV">#REF!</definedName>
    <definedName name="BANG_TONG_HOP_DZ22KV" localSheetId="0">#REF!</definedName>
    <definedName name="BANG_TONG_HOP_DZ22KV">#REF!</definedName>
    <definedName name="BANG_TONG_HOP_KHO_BAI" localSheetId="0">#REF!</definedName>
    <definedName name="BANG_TONG_HOP_KHO_BAI">#REF!</definedName>
    <definedName name="BANG_TONG_HOP_TBA" localSheetId="0">#REF!</definedName>
    <definedName name="BANG_TONG_HOP_TBA">#REF!</definedName>
    <definedName name="Bang_travl" localSheetId="0">#REF!</definedName>
    <definedName name="Bang_travl">#REF!</definedName>
    <definedName name="bangchu" localSheetId="0">#REF!</definedName>
    <definedName name="bangchu">#REF!</definedName>
    <definedName name="BB" localSheetId="0">#REF!</definedName>
    <definedName name="BB">#REF!</definedName>
    <definedName name="bengam" localSheetId="0">#REF!</definedName>
    <definedName name="bengam">#REF!</definedName>
    <definedName name="benuoc" localSheetId="0">#REF!</definedName>
    <definedName name="benuoc">#REF!</definedName>
    <definedName name="beta" localSheetId="0">#REF!</definedName>
    <definedName name="beta">#REF!</definedName>
    <definedName name="blkh" localSheetId="0">#REF!</definedName>
    <definedName name="blkh">#REF!</definedName>
    <definedName name="blkh1" localSheetId="0">#REF!</definedName>
    <definedName name="blkh1">#REF!</definedName>
    <definedName name="Book2" localSheetId="0">#REF!</definedName>
    <definedName name="Book2">#REF!</definedName>
    <definedName name="BOQ" localSheetId="0">#REF!</definedName>
    <definedName name="BOQ">#REF!</definedName>
    <definedName name="BT" localSheetId="0">#REF!</definedName>
    <definedName name="BT">#REF!</definedName>
    <definedName name="btchiuaxitm300" localSheetId="0">#REF!</definedName>
    <definedName name="btchiuaxitm300">#REF!</definedName>
    <definedName name="BTchiuaxm200" localSheetId="0">#REF!</definedName>
    <definedName name="BTchiuaxm200">#REF!</definedName>
    <definedName name="btcocM400" localSheetId="0">#REF!</definedName>
    <definedName name="btcocM400">#REF!</definedName>
    <definedName name="BTlotm100" localSheetId="0">#REF!</definedName>
    <definedName name="BTlotm100">#REF!</definedName>
    <definedName name="BU_CHENH_LECH_DZ0.4KV" localSheetId="0">#REF!</definedName>
    <definedName name="BU_CHENH_LECH_DZ0.4KV">#REF!</definedName>
    <definedName name="BU_CHENH_LECH_DZ22KV" localSheetId="0">#REF!</definedName>
    <definedName name="BU_CHENH_LECH_DZ22KV">#REF!</definedName>
    <definedName name="BU_CHENH_LECH_TBA" localSheetId="0">#REF!</definedName>
    <definedName name="BU_CHENH_LECH_TBA">#REF!</definedName>
    <definedName name="Bulongma">8700</definedName>
    <definedName name="BVCISUMMARY" localSheetId="0">#REF!</definedName>
    <definedName name="BVCISUMMARY">#REF!</definedName>
    <definedName name="BŸo_cŸo_täng_hìp_giŸ_trÙ_t_i_s_n_câ__Ùnh" localSheetId="0">#REF!</definedName>
    <definedName name="BŸo_cŸo_täng_hìp_giŸ_trÙ_t_i_s_n_câ__Ùnh">#REF!</definedName>
    <definedName name="C.1.1..Phat_tuyen" localSheetId="0">#REF!</definedName>
    <definedName name="C.1.1..Phat_tuyen">#REF!</definedName>
    <definedName name="C.1.10..VC_Thu_cong_CG" localSheetId="0">#REF!</definedName>
    <definedName name="C.1.10..VC_Thu_cong_CG">#REF!</definedName>
    <definedName name="C.1.2..Chat_cay_thu_cong" localSheetId="0">#REF!</definedName>
    <definedName name="C.1.2..Chat_cay_thu_cong">#REF!</definedName>
    <definedName name="C.1.3..Chat_cay_may" localSheetId="0">#REF!</definedName>
    <definedName name="C.1.3..Chat_cay_may">#REF!</definedName>
    <definedName name="C.1.4..Dao_goc_cay" localSheetId="0">#REF!</definedName>
    <definedName name="C.1.4..Dao_goc_cay">#REF!</definedName>
    <definedName name="C.1.5..Lam_duong_tam" localSheetId="0">#REF!</definedName>
    <definedName name="C.1.5..Lam_duong_tam">#REF!</definedName>
    <definedName name="C.1.6..Lam_cau_tam" localSheetId="0">#REF!</definedName>
    <definedName name="C.1.6..Lam_cau_tam">#REF!</definedName>
    <definedName name="C.1.7..Rai_da_chong_lun" localSheetId="0">#REF!</definedName>
    <definedName name="C.1.7..Rai_da_chong_lun">#REF!</definedName>
    <definedName name="C.1.8..Lam_kho_tam" localSheetId="0">#REF!</definedName>
    <definedName name="C.1.8..Lam_kho_tam">#REF!</definedName>
    <definedName name="C.1.8..San_mat_bang" localSheetId="0">#REF!</definedName>
    <definedName name="C.1.8..San_mat_bang">#REF!</definedName>
    <definedName name="C.2.1..VC_Thu_cong" localSheetId="0">#REF!</definedName>
    <definedName name="C.2.1..VC_Thu_cong">#REF!</definedName>
    <definedName name="C.2.2..VC_T_cong_CG" localSheetId="0">#REF!</definedName>
    <definedName name="C.2.2..VC_T_cong_CG">#REF!</definedName>
    <definedName name="C.2.3..Boc_do" localSheetId="0">#REF!</definedName>
    <definedName name="C.2.3..Boc_do">#REF!</definedName>
    <definedName name="C.3.1..Dao_dat_mong_cot" localSheetId="0">#REF!</definedName>
    <definedName name="C.3.1..Dao_dat_mong_cot">#REF!</definedName>
    <definedName name="C.3.2..Dao_dat_de_dap" localSheetId="0">#REF!</definedName>
    <definedName name="C.3.2..Dao_dat_de_dap">#REF!</definedName>
    <definedName name="C.3.3..Dap_dat_mong" localSheetId="0">#REF!</definedName>
    <definedName name="C.3.3..Dap_dat_mong">#REF!</definedName>
    <definedName name="C.3.4..Dao_dap_TDia" localSheetId="0">#REF!</definedName>
    <definedName name="C.3.4..Dao_dap_TDia">#REF!</definedName>
    <definedName name="C.3.5..Dap_bo_bao" localSheetId="0">#REF!</definedName>
    <definedName name="C.3.5..Dap_bo_bao">#REF!</definedName>
    <definedName name="C.3.6..Bom_tat_nuoc" localSheetId="0">#REF!</definedName>
    <definedName name="C.3.6..Bom_tat_nuoc">#REF!</definedName>
    <definedName name="C.3.7..Dao_bun" localSheetId="0">#REF!</definedName>
    <definedName name="C.3.7..Dao_bun">#REF!</definedName>
    <definedName name="C.3.8..Dap_cat_CT" localSheetId="0">#REF!</definedName>
    <definedName name="C.3.8..Dap_cat_CT">#REF!</definedName>
    <definedName name="C.3.9..Dao_pha_da" localSheetId="0">#REF!</definedName>
    <definedName name="C.3.9..Dao_pha_da">#REF!</definedName>
    <definedName name="C.4.1.Cot_thep" localSheetId="0">#REF!</definedName>
    <definedName name="C.4.1.Cot_thep">#REF!</definedName>
    <definedName name="C.4.2..Van_khuon" localSheetId="0">#REF!</definedName>
    <definedName name="C.4.2..Van_khuon">#REF!</definedName>
    <definedName name="C.4.3..Be_tong" localSheetId="0">#REF!</definedName>
    <definedName name="C.4.3..Be_tong">#REF!</definedName>
    <definedName name="C.4.4..Lap_BT_D.San" localSheetId="0">#REF!</definedName>
    <definedName name="C.4.4..Lap_BT_D.San">#REF!</definedName>
    <definedName name="C.4.5..Xay_da_hoc" localSheetId="0">#REF!</definedName>
    <definedName name="C.4.5..Xay_da_hoc">#REF!</definedName>
    <definedName name="C.4.6..Dong_coc" localSheetId="0">#REF!</definedName>
    <definedName name="C.4.6..Dong_coc">#REF!</definedName>
    <definedName name="C.4.7..Quet_Bi_tum" localSheetId="0">#REF!</definedName>
    <definedName name="C.4.7..Quet_Bi_tum">#REF!</definedName>
    <definedName name="C.5.1..Lap_cot_thep" localSheetId="0">#REF!</definedName>
    <definedName name="C.5.1..Lap_cot_thep">#REF!</definedName>
    <definedName name="C.5.2..Lap_cot_BT" localSheetId="0">#REF!</definedName>
    <definedName name="C.5.2..Lap_cot_BT">#REF!</definedName>
    <definedName name="C.5.3..Lap_dat_xa" localSheetId="0">#REF!</definedName>
    <definedName name="C.5.3..Lap_dat_xa">#REF!</definedName>
    <definedName name="C.5.4..Lap_tiep_dia" localSheetId="0">#REF!</definedName>
    <definedName name="C.5.4..Lap_tiep_dia">#REF!</definedName>
    <definedName name="C.5.5..Son_sat_thep" localSheetId="0">#REF!</definedName>
    <definedName name="C.5.5..Son_sat_thep">#REF!</definedName>
    <definedName name="C.6.1..Lap_su_dung" localSheetId="0">#REF!</definedName>
    <definedName name="C.6.1..Lap_su_dung">#REF!</definedName>
    <definedName name="C.6.2..Lap_su_CS" localSheetId="0">#REF!</definedName>
    <definedName name="C.6.2..Lap_su_CS">#REF!</definedName>
    <definedName name="C.6.3..Su_chuoi_do" localSheetId="0">#REF!</definedName>
    <definedName name="C.6.3..Su_chuoi_do">#REF!</definedName>
    <definedName name="C.6.4..Su_chuoi_neo" localSheetId="0">#REF!</definedName>
    <definedName name="C.6.4..Su_chuoi_neo">#REF!</definedName>
    <definedName name="C.6.5..Lap_phu_kien" localSheetId="0">#REF!</definedName>
    <definedName name="C.6.5..Lap_phu_kien">#REF!</definedName>
    <definedName name="C.6.6..Ep_noi_day" localSheetId="0">#REF!</definedName>
    <definedName name="C.6.6..Ep_noi_day">#REF!</definedName>
    <definedName name="C.6.7..KD_vuot_CN" localSheetId="0">#REF!</definedName>
    <definedName name="C.6.7..KD_vuot_CN">#REF!</definedName>
    <definedName name="C.6.8..Rai_cang_day" localSheetId="0">#REF!</definedName>
    <definedName name="C.6.8..Rai_cang_day">#REF!</definedName>
    <definedName name="C.6.9..Cap_quang" localSheetId="0">#REF!</definedName>
    <definedName name="C.6.9..Cap_quang">#REF!</definedName>
    <definedName name="ca.1111" localSheetId="0">#REF!</definedName>
    <definedName name="ca.1111">#REF!</definedName>
    <definedName name="ca.1111.th" localSheetId="0">#REF!</definedName>
    <definedName name="ca.1111.th">#REF!</definedName>
    <definedName name="CACAU">298161</definedName>
    <definedName name="cao" localSheetId="0">#REF!</definedName>
    <definedName name="cao">#REF!</definedName>
    <definedName name="Cat" localSheetId="0">#REF!</definedName>
    <definedName name="Cat">#REF!</definedName>
    <definedName name="Category_All" localSheetId="0">#REF!</definedName>
    <definedName name="Category_All">#REF!</definedName>
    <definedName name="CATIN">#N/A</definedName>
    <definedName name="CATJYOU">#N/A</definedName>
    <definedName name="catm" localSheetId="0">#REF!</definedName>
    <definedName name="catm">#REF!</definedName>
    <definedName name="catn" localSheetId="0">#REF!</definedName>
    <definedName name="catn">#REF!</definedName>
    <definedName name="CATREC">#N/A</definedName>
    <definedName name="CATSYU">#N/A</definedName>
    <definedName name="catvang" localSheetId="0">#REF!</definedName>
    <definedName name="catvang">#REF!</definedName>
    <definedName name="CCS" localSheetId="0">#REF!</definedName>
    <definedName name="CCS">#REF!</definedName>
    <definedName name="CDD" localSheetId="0">#REF!</definedName>
    <definedName name="CDD">#REF!</definedName>
    <definedName name="CDDD" localSheetId="0">#REF!</definedName>
    <definedName name="CDDD">#REF!</definedName>
    <definedName name="CDDD1P" localSheetId="0">#REF!</definedName>
    <definedName name="CDDD1P">#REF!</definedName>
    <definedName name="CDDD1PHA" localSheetId="0">#REF!</definedName>
    <definedName name="CDDD1PHA">#REF!</definedName>
    <definedName name="CDDD3PHA" localSheetId="0">#REF!</definedName>
    <definedName name="CDDD3PHA">#REF!</definedName>
    <definedName name="Cdnum" localSheetId="0">#REF!</definedName>
    <definedName name="Cdnum">#REF!</definedName>
    <definedName name="CH" localSheetId="0">#REF!</definedName>
    <definedName name="CH">#REF!</definedName>
    <definedName name="chon" localSheetId="0">#REF!</definedName>
    <definedName name="chon">#REF!</definedName>
    <definedName name="chon1" localSheetId="0">#REF!</definedName>
    <definedName name="chon1">#REF!</definedName>
    <definedName name="chon2" localSheetId="0">#REF!</definedName>
    <definedName name="chon2">#REF!</definedName>
    <definedName name="chon3" localSheetId="0">#REF!</definedName>
    <definedName name="chon3">#REF!</definedName>
    <definedName name="CK" localSheetId="0">#REF!</definedName>
    <definedName name="CK">#REF!</definedName>
    <definedName name="CLECH_0.4" localSheetId="0">#REF!</definedName>
    <definedName name="CLECH_0.4">#REF!</definedName>
    <definedName name="CLVC3">0.1</definedName>
    <definedName name="CLVC35" localSheetId="0">#REF!</definedName>
    <definedName name="CLVC35">#REF!</definedName>
    <definedName name="CLVCTB" localSheetId="0">#REF!</definedName>
    <definedName name="CLVCTB">#REF!</definedName>
    <definedName name="clvl" localSheetId="0">#REF!</definedName>
    <definedName name="clvl">#REF!</definedName>
    <definedName name="cn" localSheetId="0">#REF!</definedName>
    <definedName name="cn">#REF!</definedName>
    <definedName name="CNC" localSheetId="0">#REF!</definedName>
    <definedName name="CNC">#REF!</definedName>
    <definedName name="CND" localSheetId="0">#REF!</definedName>
    <definedName name="CND">#REF!</definedName>
    <definedName name="CNG" localSheetId="0">#REF!</definedName>
    <definedName name="CNG">#REF!</definedName>
    <definedName name="Co" localSheetId="0">#REF!</definedName>
    <definedName name="Co">#REF!</definedName>
    <definedName name="coc" localSheetId="0">#REF!</definedName>
    <definedName name="coc">#REF!</definedName>
    <definedName name="cocbtct" localSheetId="0">#REF!</definedName>
    <definedName name="cocbtct">#REF!</definedName>
    <definedName name="cocot" localSheetId="0">#REF!</definedName>
    <definedName name="cocot">#REF!</definedName>
    <definedName name="cocott" localSheetId="0">#REF!</definedName>
    <definedName name="cocott">#REF!</definedName>
    <definedName name="Cöï_ly_vaän_chuyeãn" localSheetId="0">#REF!</definedName>
    <definedName name="Cöï_ly_vaän_chuyeãn">#REF!</definedName>
    <definedName name="CÖÏ_LY_VAÄN_CHUYEÅN" localSheetId="0">#REF!</definedName>
    <definedName name="CÖÏ_LY_VAÄN_CHUYEÅN">#REF!</definedName>
    <definedName name="COMMON" localSheetId="0">#REF!</definedName>
    <definedName name="COMMON">#REF!</definedName>
    <definedName name="comong" localSheetId="0">#REF!</definedName>
    <definedName name="comong">#REF!</definedName>
    <definedName name="CON_EQP_COS" localSheetId="0">#REF!</definedName>
    <definedName name="CON_EQP_COS">#REF!</definedName>
    <definedName name="CON_EQP_COST" localSheetId="0">#REF!</definedName>
    <definedName name="CON_EQP_COST">#REF!</definedName>
    <definedName name="Cong_HM_DTCT" localSheetId="0">#REF!</definedName>
    <definedName name="Cong_HM_DTCT">#REF!</definedName>
    <definedName name="Cong_M_DTCT" localSheetId="0">#REF!</definedName>
    <definedName name="Cong_M_DTCT">#REF!</definedName>
    <definedName name="Cong_NC_DTCT" localSheetId="0">#REF!</definedName>
    <definedName name="Cong_NC_DTCT">#REF!</definedName>
    <definedName name="Cong_VL_DTCT" localSheetId="0">#REF!</definedName>
    <definedName name="Cong_VL_DTCT">#REF!</definedName>
    <definedName name="congbengam" localSheetId="0">#REF!</definedName>
    <definedName name="congbengam">#REF!</definedName>
    <definedName name="congbenuoc" localSheetId="0">#REF!</definedName>
    <definedName name="congbenuoc">#REF!</definedName>
    <definedName name="congcoc" localSheetId="0">#REF!</definedName>
    <definedName name="congcoc">#REF!</definedName>
    <definedName name="congcocot" localSheetId="0">#REF!</definedName>
    <definedName name="congcocot">#REF!</definedName>
    <definedName name="congcocott" localSheetId="0">#REF!</definedName>
    <definedName name="congcocott">#REF!</definedName>
    <definedName name="congcomong" localSheetId="0">#REF!</definedName>
    <definedName name="congcomong">#REF!</definedName>
    <definedName name="congcottron" localSheetId="0">#REF!</definedName>
    <definedName name="congcottron">#REF!</definedName>
    <definedName name="congcotvuong" localSheetId="0">#REF!</definedName>
    <definedName name="congcotvuong">#REF!</definedName>
    <definedName name="congdam" localSheetId="0">#REF!</definedName>
    <definedName name="congdam">#REF!</definedName>
    <definedName name="congdan1" localSheetId="0">#REF!</definedName>
    <definedName name="congdan1">#REF!</definedName>
    <definedName name="congdan2" localSheetId="0">#REF!</definedName>
    <definedName name="congdan2">#REF!</definedName>
    <definedName name="congdandusan" localSheetId="0">#REF!</definedName>
    <definedName name="congdandusan">#REF!</definedName>
    <definedName name="conglanhto" localSheetId="0">#REF!</definedName>
    <definedName name="conglanhto">#REF!</definedName>
    <definedName name="congmong" localSheetId="0">#REF!</definedName>
    <definedName name="congmong">#REF!</definedName>
    <definedName name="congmongbang" localSheetId="0">#REF!</definedName>
    <definedName name="congmongbang">#REF!</definedName>
    <definedName name="congmongdon" localSheetId="0">#REF!</definedName>
    <definedName name="congmongdon">#REF!</definedName>
    <definedName name="congpanen" localSheetId="0">#REF!</definedName>
    <definedName name="congpanen">#REF!</definedName>
    <definedName name="congsan" localSheetId="0">#REF!</definedName>
    <definedName name="congsan">#REF!</definedName>
    <definedName name="congthang" localSheetId="0">#REF!</definedName>
    <definedName name="congthang">#REF!</definedName>
    <definedName name="CONST_EQ" localSheetId="0">#REF!</definedName>
    <definedName name="CONST_EQ">#REF!</definedName>
    <definedName name="COT" localSheetId="0">#REF!</definedName>
    <definedName name="COT">#REF!</definedName>
    <definedName name="cot7.5" localSheetId="0">#REF!</definedName>
    <definedName name="cot7.5">#REF!</definedName>
    <definedName name="cot8.5" localSheetId="0">#REF!</definedName>
    <definedName name="cot8.5">#REF!</definedName>
    <definedName name="Cotsatma">9726</definedName>
    <definedName name="Cotthepma">9726</definedName>
    <definedName name="cottron" localSheetId="0">#REF!</definedName>
    <definedName name="cottron">#REF!</definedName>
    <definedName name="cotvuong" localSheetId="0">#REF!</definedName>
    <definedName name="cotvuong">#REF!</definedName>
    <definedName name="COVER" localSheetId="0">#REF!</definedName>
    <definedName name="COVER">#REF!</definedName>
    <definedName name="cpmtc" localSheetId="0">#REF!</definedName>
    <definedName name="cpmtc">#REF!</definedName>
    <definedName name="cpnc" localSheetId="0">#REF!</definedName>
    <definedName name="cpnc">#REF!</definedName>
    <definedName name="cptt" localSheetId="0">#REF!</definedName>
    <definedName name="cptt">#REF!</definedName>
    <definedName name="CPVC35" localSheetId="0">#REF!</definedName>
    <definedName name="CPVC35">#REF!</definedName>
    <definedName name="CPVCDN" localSheetId="0">#REF!</definedName>
    <definedName name="CPVCDN">#REF!</definedName>
    <definedName name="cpvl" localSheetId="0">#REF!</definedName>
    <definedName name="cpvl">#REF!</definedName>
    <definedName name="CRD" localSheetId="0">#REF!</definedName>
    <definedName name="CRD">#REF!</definedName>
    <definedName name="CRITINST" localSheetId="0">#REF!</definedName>
    <definedName name="CRITINST">#REF!</definedName>
    <definedName name="CRITPURC" localSheetId="0">#REF!</definedName>
    <definedName name="CRITPURC">#REF!</definedName>
    <definedName name="CRS" localSheetId="0">#REF!</definedName>
    <definedName name="CRS">#REF!</definedName>
    <definedName name="CS" localSheetId="0">#REF!</definedName>
    <definedName name="CS">#REF!</definedName>
    <definedName name="CS_10" localSheetId="0">#REF!</definedName>
    <definedName name="CS_10">#REF!</definedName>
    <definedName name="CS_100" localSheetId="0">#REF!</definedName>
    <definedName name="CS_100">#REF!</definedName>
    <definedName name="CS_10S" localSheetId="0">#REF!</definedName>
    <definedName name="CS_10S">#REF!</definedName>
    <definedName name="CS_120" localSheetId="0">#REF!</definedName>
    <definedName name="CS_120">#REF!</definedName>
    <definedName name="CS_140" localSheetId="0">#REF!</definedName>
    <definedName name="CS_140">#REF!</definedName>
    <definedName name="CS_160" localSheetId="0">#REF!</definedName>
    <definedName name="CS_160">#REF!</definedName>
    <definedName name="CS_20" localSheetId="0">#REF!</definedName>
    <definedName name="CS_20">#REF!</definedName>
    <definedName name="CS_30" localSheetId="0">#REF!</definedName>
    <definedName name="CS_30">#REF!</definedName>
    <definedName name="CS_40" localSheetId="0">#REF!</definedName>
    <definedName name="CS_40">#REF!</definedName>
    <definedName name="CS_40S" localSheetId="0">#REF!</definedName>
    <definedName name="CS_40S">#REF!</definedName>
    <definedName name="CS_5S" localSheetId="0">#REF!</definedName>
    <definedName name="CS_5S">#REF!</definedName>
    <definedName name="CS_60" localSheetId="0">#REF!</definedName>
    <definedName name="CS_60">#REF!</definedName>
    <definedName name="CS_80" localSheetId="0">#REF!</definedName>
    <definedName name="CS_80">#REF!</definedName>
    <definedName name="CS_80S" localSheetId="0">#REF!</definedName>
    <definedName name="CS_80S">#REF!</definedName>
    <definedName name="CS_STD" localSheetId="0">#REF!</definedName>
    <definedName name="CS_STD">#REF!</definedName>
    <definedName name="CS_XS" localSheetId="0">#REF!</definedName>
    <definedName name="CS_XS">#REF!</definedName>
    <definedName name="CS_XXS" localSheetId="0">#REF!</definedName>
    <definedName name="CS_XXS">#REF!</definedName>
    <definedName name="csd3p" localSheetId="0">#REF!</definedName>
    <definedName name="csd3p">#REF!</definedName>
    <definedName name="csddg1p" localSheetId="0">#REF!</definedName>
    <definedName name="csddg1p">#REF!</definedName>
    <definedName name="csddt1p" localSheetId="0">#REF!</definedName>
    <definedName name="csddt1p">#REF!</definedName>
    <definedName name="csht3p" localSheetId="0">#REF!</definedName>
    <definedName name="csht3p">#REF!</definedName>
    <definedName name="ctiep" localSheetId="0">#REF!</definedName>
    <definedName name="ctiep">#REF!</definedName>
    <definedName name="CTIET" localSheetId="0">#REF!</definedName>
    <definedName name="CTIET">#REF!</definedName>
    <definedName name="CU_LY_VAN_CHUYEN_GIA_QUYEN" localSheetId="0">#REF!</definedName>
    <definedName name="CU_LY_VAN_CHUYEN_GIA_QUYEN">#REF!</definedName>
    <definedName name="CU_LY_VAN_CHUYEN_THU_CONG" localSheetId="0">#REF!</definedName>
    <definedName name="CU_LY_VAN_CHUYEN_THU_CONG">#REF!</definedName>
    <definedName name="CURRENCY" localSheetId="0">#REF!</definedName>
    <definedName name="CURRENCY">#REF!</definedName>
    <definedName name="cx" localSheetId="0">#REF!</definedName>
    <definedName name="cx">#REF!</definedName>
    <definedName name="D_7101A_B" localSheetId="0">#REF!</definedName>
    <definedName name="D_7101A_B">#REF!</definedName>
    <definedName name="da1x2" localSheetId="0">#REF!</definedName>
    <definedName name="da1x2">#REF!</definedName>
    <definedName name="dahoc" localSheetId="0">#REF!</definedName>
    <definedName name="dahoc">#REF!</definedName>
    <definedName name="dam" localSheetId="0">#REF!</definedName>
    <definedName name="dam">#REF!</definedName>
    <definedName name="danducsan" localSheetId="0">#REF!</definedName>
    <definedName name="danducsan">#REF!</definedName>
    <definedName name="dao" localSheetId="0">#REF!</definedName>
    <definedName name="dao">#REF!</definedName>
    <definedName name="dap" localSheetId="0">#REF!</definedName>
    <definedName name="dap">#REF!</definedName>
    <definedName name="DAT" localSheetId="0">#REF!</definedName>
    <definedName name="DAT">#REF!</definedName>
    <definedName name="DATA_DATA2_List" localSheetId="0">#REF!</definedName>
    <definedName name="DATA_DATA2_List">#REF!</definedName>
    <definedName name="_xlnm.Database" localSheetId="0">#REF!</definedName>
    <definedName name="_xlnm.Database">#REF!</definedName>
    <definedName name="DCL_22">12117600</definedName>
    <definedName name="DCL_35">25490000</definedName>
    <definedName name="DD" localSheetId="0">#REF!</definedName>
    <definedName name="DD">#REF!</definedName>
    <definedName name="DDAY" localSheetId="0">#REF!</definedName>
    <definedName name="DDAY">#REF!</definedName>
    <definedName name="DDK" localSheetId="0">#REF!</definedName>
    <definedName name="DDK">#REF!</definedName>
    <definedName name="den_bu" localSheetId="0">#REF!</definedName>
    <definedName name="den_bu">#REF!</definedName>
    <definedName name="denbu" localSheetId="0">#REF!</definedName>
    <definedName name="denbu">#REF!</definedName>
    <definedName name="Det32x3" localSheetId="0">#REF!</definedName>
    <definedName name="Det32x3">#REF!</definedName>
    <definedName name="Det35x3" localSheetId="0">#REF!</definedName>
    <definedName name="Det35x3">#REF!</definedName>
    <definedName name="Det40x4" localSheetId="0">#REF!</definedName>
    <definedName name="Det40x4">#REF!</definedName>
    <definedName name="Det50x5" localSheetId="0">#REF!</definedName>
    <definedName name="Det50x5">#REF!</definedName>
    <definedName name="Det63x6" localSheetId="0">#REF!</definedName>
    <definedName name="Det63x6">#REF!</definedName>
    <definedName name="Det75x6" localSheetId="0">#REF!</definedName>
    <definedName name="Det75x6">#REF!</definedName>
    <definedName name="dgbdII" localSheetId="0">#REF!</definedName>
    <definedName name="dgbdII">#REF!</definedName>
    <definedName name="DGCTI592" localSheetId="0">#REF!</definedName>
    <definedName name="DGCTI592">#REF!</definedName>
    <definedName name="DGNC" localSheetId="0">#REF!</definedName>
    <definedName name="DGNC">#REF!</definedName>
    <definedName name="dgqndn" localSheetId="0">#REF!</definedName>
    <definedName name="dgqndn">#REF!</definedName>
    <definedName name="DGTV" localSheetId="0">#REF!</definedName>
    <definedName name="DGTV">#REF!</definedName>
    <definedName name="dgvl" localSheetId="0">#REF!</definedName>
    <definedName name="dgvl">#REF!</definedName>
    <definedName name="DGVT" localSheetId="0">#REF!</definedName>
    <definedName name="DGVT">#REF!</definedName>
    <definedName name="dhom" localSheetId="0">#REF!</definedName>
    <definedName name="dhom">#REF!</definedName>
    <definedName name="dien" localSheetId="0">#REF!</definedName>
    <definedName name="dien">#REF!</definedName>
    <definedName name="dientichck" localSheetId="0">#REF!</definedName>
    <definedName name="dientichck">#REF!</definedName>
    <definedName name="dinh2" localSheetId="0">#REF!</definedName>
    <definedName name="dinh2">#REF!</definedName>
    <definedName name="DLCC" localSheetId="0">#REF!</definedName>
    <definedName name="DLCC">#REF!</definedName>
    <definedName name="DM" localSheetId="0">#REF!</definedName>
    <definedName name="DM">#REF!</definedName>
    <definedName name="dm56bxd" localSheetId="0">#REF!</definedName>
    <definedName name="dm56bxd">#REF!</definedName>
    <definedName name="DN" localSheetId="0">#REF!</definedName>
    <definedName name="DN">#REF!</definedName>
    <definedName name="DÑt45x4" localSheetId="0">#REF!</definedName>
    <definedName name="DÑt45x4">#REF!</definedName>
    <definedName name="doan1" localSheetId="0">#REF!</definedName>
    <definedName name="doan1">#REF!</definedName>
    <definedName name="doan2" localSheetId="0">#REF!</definedName>
    <definedName name="doan2">#REF!</definedName>
    <definedName name="doan3" localSheetId="0">#REF!</definedName>
    <definedName name="doan3">#REF!</definedName>
    <definedName name="doan4" localSheetId="0">#REF!</definedName>
    <definedName name="doan4">#REF!</definedName>
    <definedName name="doan5" localSheetId="0">#REF!</definedName>
    <definedName name="doan5">#REF!</definedName>
    <definedName name="doan6" localSheetId="0">#REF!</definedName>
    <definedName name="doan6">#REF!</definedName>
    <definedName name="Document_array">{"Thuxm2.xls","Sheet1"}</definedName>
    <definedName name="DON_GIA_3282" localSheetId="0">#REF!</definedName>
    <definedName name="DON_GIA_3282">#REF!</definedName>
    <definedName name="DON_GIA_3283" localSheetId="0">#REF!</definedName>
    <definedName name="DON_GIA_3283">#REF!</definedName>
    <definedName name="DON_GIA_3285" localSheetId="0">#REF!</definedName>
    <definedName name="DON_GIA_3285">#REF!</definedName>
    <definedName name="DON_GIA_VAN_CHUYEN_36" localSheetId="0">#REF!</definedName>
    <definedName name="DON_GIA_VAN_CHUYEN_36">#REF!</definedName>
    <definedName name="dongia" localSheetId="0">#REF!</definedName>
    <definedName name="dongia">#REF!</definedName>
    <definedName name="DS1p1vc" localSheetId="0">#REF!</definedName>
    <definedName name="DS1p1vc">#REF!</definedName>
    <definedName name="ds1p2nc" localSheetId="0">#REF!</definedName>
    <definedName name="ds1p2nc">#REF!</definedName>
    <definedName name="ds1p2vc" localSheetId="0">#REF!</definedName>
    <definedName name="ds1p2vc">#REF!</definedName>
    <definedName name="ds1pnc" localSheetId="0">#REF!</definedName>
    <definedName name="ds1pnc">#REF!</definedName>
    <definedName name="ds1pvl" localSheetId="0">#REF!</definedName>
    <definedName name="ds1pvl">#REF!</definedName>
    <definedName name="ds3pctnc" localSheetId="0">#REF!</definedName>
    <definedName name="ds3pctnc">#REF!</definedName>
    <definedName name="ds3pctvc" localSheetId="0">#REF!</definedName>
    <definedName name="ds3pctvc">#REF!</definedName>
    <definedName name="ds3pctvl" localSheetId="0">#REF!</definedName>
    <definedName name="ds3pctvl">#REF!</definedName>
    <definedName name="DSPK1p1nc" localSheetId="0">#REF!</definedName>
    <definedName name="DSPK1p1nc">#REF!</definedName>
    <definedName name="DSPK1p1vl" localSheetId="0">#REF!</definedName>
    <definedName name="DSPK1p1vl">#REF!</definedName>
    <definedName name="DSPK1pnc" localSheetId="0">#REF!</definedName>
    <definedName name="DSPK1pnc">#REF!</definedName>
    <definedName name="DSPK1pvl" localSheetId="0">#REF!</definedName>
    <definedName name="DSPK1pvl">#REF!</definedName>
    <definedName name="DSUMDATA" localSheetId="0">#REF!</definedName>
    <definedName name="DSUMDATA">#REF!</definedName>
    <definedName name="dtich1" localSheetId="0">#REF!</definedName>
    <definedName name="dtich1">#REF!</definedName>
    <definedName name="dtich2" localSheetId="0">#REF!</definedName>
    <definedName name="dtich2">#REF!</definedName>
    <definedName name="dtich3" localSheetId="0">#REF!</definedName>
    <definedName name="dtich3">#REF!</definedName>
    <definedName name="dtich4" localSheetId="0">#REF!</definedName>
    <definedName name="dtich4">#REF!</definedName>
    <definedName name="dtich5" localSheetId="0">#REF!</definedName>
    <definedName name="dtich5">#REF!</definedName>
    <definedName name="dtich6" localSheetId="0">#REF!</definedName>
    <definedName name="dtich6">#REF!</definedName>
    <definedName name="DU_TOAN_CHI_TIET_CONG_TO" localSheetId="0">#REF!</definedName>
    <definedName name="DU_TOAN_CHI_TIET_CONG_TO">#REF!</definedName>
    <definedName name="DU_TOAN_CHI_TIET_DZ22KV" localSheetId="0">#REF!</definedName>
    <definedName name="DU_TOAN_CHI_TIET_DZ22KV">#REF!</definedName>
    <definedName name="DU_TOAN_CHI_TIET_KHO_BAI" localSheetId="0">#REF!</definedName>
    <definedName name="DU_TOAN_CHI_TIET_KHO_BAI">#REF!</definedName>
    <definedName name="DutoanDongmo" localSheetId="0">#REF!</definedName>
    <definedName name="DutoanDongmo">#REF!</definedName>
    <definedName name="emb" localSheetId="0">#REF!</definedName>
    <definedName name="emb">#REF!</definedName>
    <definedName name="End_1" localSheetId="0">#REF!</definedName>
    <definedName name="End_1">#REF!</definedName>
    <definedName name="End_10" localSheetId="0">#REF!</definedName>
    <definedName name="End_10">#REF!</definedName>
    <definedName name="End_11" localSheetId="0">#REF!</definedName>
    <definedName name="End_11">#REF!</definedName>
    <definedName name="End_12" localSheetId="0">#REF!</definedName>
    <definedName name="End_12">#REF!</definedName>
    <definedName name="End_13" localSheetId="0">#REF!</definedName>
    <definedName name="End_13">#REF!</definedName>
    <definedName name="End_2" localSheetId="0">#REF!</definedName>
    <definedName name="End_2">#REF!</definedName>
    <definedName name="End_3" localSheetId="0">#REF!</definedName>
    <definedName name="End_3">#REF!</definedName>
    <definedName name="End_4" localSheetId="0">#REF!</definedName>
    <definedName name="End_4">#REF!</definedName>
    <definedName name="End_5" localSheetId="0">#REF!</definedName>
    <definedName name="End_5">#REF!</definedName>
    <definedName name="End_6" localSheetId="0">#REF!</definedName>
    <definedName name="End_6">#REF!</definedName>
    <definedName name="End_7" localSheetId="0">#REF!</definedName>
    <definedName name="End_7">#REF!</definedName>
    <definedName name="End_8" localSheetId="0">#REF!</definedName>
    <definedName name="End_8">#REF!</definedName>
    <definedName name="End_9" localSheetId="0">#REF!</definedName>
    <definedName name="End_9">#REF!</definedName>
    <definedName name="ex" localSheetId="0">#REF!</definedName>
    <definedName name="ex">#REF!</definedName>
    <definedName name="f" localSheetId="0">#REF!</definedName>
    <definedName name="f">#REF!</definedName>
    <definedName name="FACTOR" localSheetId="0">#REF!</definedName>
    <definedName name="FACTOR">#REF!</definedName>
    <definedName name="FI_12">4820</definedName>
    <definedName name="G_ME" localSheetId="0">#REF!</definedName>
    <definedName name="G_ME">#REF!</definedName>
    <definedName name="gach" localSheetId="0">#REF!</definedName>
    <definedName name="gach">#REF!</definedName>
    <definedName name="geo" localSheetId="0">#REF!</definedName>
    <definedName name="geo">#REF!</definedName>
    <definedName name="gg" localSheetId="0">#REF!</definedName>
    <definedName name="gg">#REF!</definedName>
    <definedName name="ghip" localSheetId="0">#REF!</definedName>
    <definedName name="ghip">#REF!</definedName>
    <definedName name="gia" localSheetId="0">#REF!</definedName>
    <definedName name="gia">#REF!</definedName>
    <definedName name="Gia_CT" localSheetId="0">#REF!</definedName>
    <definedName name="Gia_CT">#REF!</definedName>
    <definedName name="GIA_CU_LY_VAN_CHUYEN" localSheetId="0">#REF!</definedName>
    <definedName name="GIA_CU_LY_VAN_CHUYEN">#REF!</definedName>
    <definedName name="gia_tien" localSheetId="0">#REF!</definedName>
    <definedName name="gia_tien">#REF!</definedName>
    <definedName name="gia_tien_BTN" localSheetId="0">#REF!</definedName>
    <definedName name="gia_tien_BTN">#REF!</definedName>
    <definedName name="Gia_VT" localSheetId="0">#REF!</definedName>
    <definedName name="Gia_VT">#REF!</definedName>
    <definedName name="GIAVLIEUTN" localSheetId="0">#REF!</definedName>
    <definedName name="GIAVLIEUTN">#REF!</definedName>
    <definedName name="Giocong" localSheetId="0">#REF!</definedName>
    <definedName name="Giocong">#REF!</definedName>
    <definedName name="gl3p" localSheetId="0">#REF!</definedName>
    <definedName name="gl3p">#REF!</definedName>
    <definedName name="Goc32x3" localSheetId="0">#REF!</definedName>
    <definedName name="Goc32x3">#REF!</definedName>
    <definedName name="Goc35x3" localSheetId="0">#REF!</definedName>
    <definedName name="Goc35x3">#REF!</definedName>
    <definedName name="Goc40x4" localSheetId="0">#REF!</definedName>
    <definedName name="Goc40x4">#REF!</definedName>
    <definedName name="Goc45x4" localSheetId="0">#REF!</definedName>
    <definedName name="Goc45x4">#REF!</definedName>
    <definedName name="Goc50x5" localSheetId="0">#REF!</definedName>
    <definedName name="Goc50x5">#REF!</definedName>
    <definedName name="Goc63x6" localSheetId="0">#REF!</definedName>
    <definedName name="Goc63x6">#REF!</definedName>
    <definedName name="Goc75x6" localSheetId="0">#REF!</definedName>
    <definedName name="Goc75x6">#REF!</definedName>
    <definedName name="Gtb" localSheetId="0">#REF!</definedName>
    <definedName name="Gtb">#REF!</definedName>
    <definedName name="gtbtt" localSheetId="0">#REF!</definedName>
    <definedName name="gtbtt">#REF!</definedName>
    <definedName name="gtst" localSheetId="0">#REF!</definedName>
    <definedName name="gtst">#REF!</definedName>
    <definedName name="GTXL" localSheetId="0">#REF!</definedName>
    <definedName name="GTXL">#REF!</definedName>
    <definedName name="Gxl" localSheetId="0">#REF!</definedName>
    <definedName name="Gxl">#REF!</definedName>
    <definedName name="gxltt" localSheetId="0">#REF!</definedName>
    <definedName name="gxltt">#REF!</definedName>
    <definedName name="h" localSheetId="0">#REF!</definedName>
    <definedName name="h">#REF!</definedName>
    <definedName name="H_THUCHTHH" localSheetId="0">#REF!</definedName>
    <definedName name="H_THUCHTHH">#REF!</definedName>
    <definedName name="H_THUCTT" localSheetId="0">#REF!</definedName>
    <definedName name="H_THUCTT">#REF!</definedName>
    <definedName name="HCM" localSheetId="0">#REF!</definedName>
    <definedName name="HCM">#REF!</definedName>
    <definedName name="HE_SO_KHO_KHAN_CANG_DAY" localSheetId="0">#REF!</definedName>
    <definedName name="HE_SO_KHO_KHAN_CANG_DAY">#REF!</definedName>
    <definedName name="Heä_soá_laép_xaø_H">1.7</definedName>
    <definedName name="heä_soá_sình_laày" localSheetId="0">#REF!</definedName>
    <definedName name="heä_soá_sình_laày">#REF!</definedName>
    <definedName name="hh" localSheetId="0">#REF!</definedName>
    <definedName name="hh">#REF!</definedName>
    <definedName name="HHcat" localSheetId="0">#REF!</definedName>
    <definedName name="HHcat">#REF!</definedName>
    <definedName name="HHda" localSheetId="0">#REF!</definedName>
    <definedName name="HHda">#REF!</definedName>
    <definedName name="HHTT" localSheetId="0">#REF!</definedName>
    <definedName name="HHTT">#REF!</definedName>
    <definedName name="hien" localSheetId="0">#REF!</definedName>
    <definedName name="hien">#REF!</definedName>
    <definedName name="Hinh_thuc" localSheetId="0">#REF!</definedName>
    <definedName name="Hinh_thuc">#REF!</definedName>
    <definedName name="HiÕu" localSheetId="0">#REF!</definedName>
    <definedName name="HiÕu">#REF!</definedName>
    <definedName name="HOME_MANP" localSheetId="0">#REF!</definedName>
    <definedName name="HOME_MANP">#REF!</definedName>
    <definedName name="HOMEOFFICE_COST" localSheetId="0">#REF!</definedName>
    <definedName name="HOMEOFFICE_COST">#REF!</definedName>
    <definedName name="hs" localSheetId="0">#REF!</definedName>
    <definedName name="hs">#REF!</definedName>
    <definedName name="HSCT3">0.1</definedName>
    <definedName name="hsd" localSheetId="0">#REF!</definedName>
    <definedName name="hsd">#REF!</definedName>
    <definedName name="hsdc" localSheetId="0">#REF!</definedName>
    <definedName name="hsdc">#REF!</definedName>
    <definedName name="hsdc1" localSheetId="0">#REF!</definedName>
    <definedName name="hsdc1">#REF!</definedName>
    <definedName name="HSDN">2.5</definedName>
    <definedName name="HSHH" localSheetId="0">#REF!</definedName>
    <definedName name="HSHH">#REF!</definedName>
    <definedName name="HSHHUT" localSheetId="0">#REF!</definedName>
    <definedName name="HSHHUT">#REF!</definedName>
    <definedName name="hsk" localSheetId="0">#REF!</definedName>
    <definedName name="hsk">#REF!</definedName>
    <definedName name="HSKK35" localSheetId="0">#REF!</definedName>
    <definedName name="HSKK35">#REF!</definedName>
    <definedName name="HSLX" localSheetId="0">#REF!</definedName>
    <definedName name="HSLX">#REF!</definedName>
    <definedName name="HSLXH">1.7</definedName>
    <definedName name="HSLXP" localSheetId="0">#REF!</definedName>
    <definedName name="HSLXP">#REF!</definedName>
    <definedName name="hßm4" localSheetId="0">#REF!</definedName>
    <definedName name="hßm4">#REF!</definedName>
    <definedName name="hstb" localSheetId="0">#REF!</definedName>
    <definedName name="hstb">#REF!</definedName>
    <definedName name="hstdtk" localSheetId="0">#REF!</definedName>
    <definedName name="hstdtk">#REF!</definedName>
    <definedName name="hsthep" localSheetId="0">#REF!</definedName>
    <definedName name="hsthep">#REF!</definedName>
    <definedName name="HSVC1" localSheetId="0">#REF!</definedName>
    <definedName name="HSVC1">#REF!</definedName>
    <definedName name="HSVC2" localSheetId="0">#REF!</definedName>
    <definedName name="HSVC2">#REF!</definedName>
    <definedName name="HSVC3" localSheetId="0">#REF!</definedName>
    <definedName name="HSVC3">#REF!</definedName>
    <definedName name="hsvl" localSheetId="0">#REF!</definedName>
    <definedName name="hsvl">#REF!</definedName>
    <definedName name="HT" localSheetId="0">#REF!</definedName>
    <definedName name="HT">#REF!</definedName>
    <definedName name="HTHH" localSheetId="0">#REF!</definedName>
    <definedName name="HTHH">#REF!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0">#REF!</definedName>
    <definedName name="HTNC">#REF!</definedName>
    <definedName name="HTVL" localSheetId="0">#REF!</definedName>
    <definedName name="HTVL">#REF!</definedName>
    <definedName name="huy" hidden="1">{"'Sheet1'!$L$16"}</definedName>
    <definedName name="I" localSheetId="0">#REF!</definedName>
    <definedName name="I">#REF!</definedName>
    <definedName name="IDLAB_COST" localSheetId="0">#REF!</definedName>
    <definedName name="IDLAB_COST">#REF!</definedName>
    <definedName name="IND_LAB" localSheetId="0">#REF!</definedName>
    <definedName name="IND_LAB">#REF!</definedName>
    <definedName name="INDMANP" localSheetId="0">#REF!</definedName>
    <definedName name="INDMANP">#REF!</definedName>
    <definedName name="j" localSheetId="0">#REF!</definedName>
    <definedName name="j">#REF!</definedName>
    <definedName name="j356C8" localSheetId="0">#REF!</definedName>
    <definedName name="j356C8">#REF!</definedName>
    <definedName name="k" localSheetId="0">#REF!</definedName>
    <definedName name="k">#REF!</definedName>
    <definedName name="k2b" localSheetId="0">#REF!</definedName>
    <definedName name="k2b">#REF!</definedName>
    <definedName name="kcong" localSheetId="0">#REF!</definedName>
    <definedName name="kcong">#REF!</definedName>
    <definedName name="KH_Chang" localSheetId="0">#REF!</definedName>
    <definedName name="KH_Chang">#REF!</definedName>
    <definedName name="KHOI_LUONG_DAT_DAO_DAP" localSheetId="0">#REF!</definedName>
    <definedName name="KHOI_LUONG_DAT_DAO_DAP">#REF!</definedName>
    <definedName name="KINH_PHI_DEN_BU" localSheetId="0">#REF!</definedName>
    <definedName name="KINH_PHI_DEN_BU">#REF!</definedName>
    <definedName name="KINH_PHI_DZ0.4KV" localSheetId="0">#REF!</definedName>
    <definedName name="KINH_PHI_DZ0.4KV">#REF!</definedName>
    <definedName name="KINH_PHI_KHAO_SAT__LAP_BCNCKT__TKKTTC" localSheetId="0">#REF!</definedName>
    <definedName name="KINH_PHI_KHAO_SAT__LAP_BCNCKT__TKKTTC">#REF!</definedName>
    <definedName name="KINH_PHI_KHO_BAI" localSheetId="0">#REF!</definedName>
    <definedName name="KINH_PHI_KHO_BAI">#REF!</definedName>
    <definedName name="KINH_PHI_TBA" localSheetId="0">#REF!</definedName>
    <definedName name="KINH_PHI_TBA">#REF!</definedName>
    <definedName name="kl_ME" localSheetId="0">#REF!</definedName>
    <definedName name="kl_ME">#REF!</definedName>
    <definedName name="KLTHDN" localSheetId="0">#REF!</definedName>
    <definedName name="KLTHDN">#REF!</definedName>
    <definedName name="KLVANKHUON" localSheetId="0">#REF!</definedName>
    <definedName name="KLVANKHUON">#REF!</definedName>
    <definedName name="kp1ph" localSheetId="0">#REF!</definedName>
    <definedName name="kp1ph">#REF!</definedName>
    <definedName name="KSTK" localSheetId="0">#REF!</definedName>
    <definedName name="KSTK">#REF!</definedName>
    <definedName name="l" localSheetId="0">#REF!</definedName>
    <definedName name="l">#REF!</definedName>
    <definedName name="L_mong" localSheetId="0">#REF!</definedName>
    <definedName name="L_mong">#REF!</definedName>
    <definedName name="L63x6">5800</definedName>
    <definedName name="lan" localSheetId="0">#REF!</definedName>
    <definedName name="lan">#REF!</definedName>
    <definedName name="lanhto" localSheetId="0">#REF!</definedName>
    <definedName name="lanhto">#REF!</definedName>
    <definedName name="LAP_DAT_TBA" localSheetId="0">#REF!</definedName>
    <definedName name="LAP_DAT_TBA">#REF!</definedName>
    <definedName name="LBS_22">107800000</definedName>
    <definedName name="LIET_KE_VI_TRI_DZ0.4KV" localSheetId="0">#REF!</definedName>
    <definedName name="LIET_KE_VI_TRI_DZ0.4KV">#REF!</definedName>
    <definedName name="LIET_KE_VI_TRI_DZ22KV" localSheetId="0">#REF!</definedName>
    <definedName name="LIET_KE_VI_TRI_DZ22KV">#REF!</definedName>
    <definedName name="LK_hathe" localSheetId="0">#REF!</definedName>
    <definedName name="LK_hathe">#REF!</definedName>
    <definedName name="Lmk" localSheetId="0">#REF!</definedName>
    <definedName name="Lmk">#REF!</definedName>
    <definedName name="lntt" localSheetId="0">#REF!</definedName>
    <definedName name="lntt">#REF!</definedName>
    <definedName name="Loai_TD" localSheetId="0">#REF!</definedName>
    <definedName name="Loai_TD">#REF!</definedName>
    <definedName name="M0.4" localSheetId="0">#REF!</definedName>
    <definedName name="M0.4">#REF!</definedName>
    <definedName name="M12aavl" localSheetId="0">#REF!</definedName>
    <definedName name="M12aavl">#REF!</definedName>
    <definedName name="M12ba3p" localSheetId="0">#REF!</definedName>
    <definedName name="M12ba3p">#REF!</definedName>
    <definedName name="M12bb1p" localSheetId="0">#REF!</definedName>
    <definedName name="M12bb1p">#REF!</definedName>
    <definedName name="M14bb1p" localSheetId="0">#REF!</definedName>
    <definedName name="M14bb1p">#REF!</definedName>
    <definedName name="M8a" localSheetId="0">#REF!</definedName>
    <definedName name="M8a">#REF!</definedName>
    <definedName name="M8aa" localSheetId="0">#REF!</definedName>
    <definedName name="M8aa">#REF!</definedName>
    <definedName name="m8aanc" localSheetId="0">#REF!</definedName>
    <definedName name="m8aanc">#REF!</definedName>
    <definedName name="m8aavl" localSheetId="0">#REF!</definedName>
    <definedName name="m8aavl">#REF!</definedName>
    <definedName name="Ma3pnc" localSheetId="0">#REF!</definedName>
    <definedName name="Ma3pnc">#REF!</definedName>
    <definedName name="Ma3pvl" localSheetId="0">#REF!</definedName>
    <definedName name="Ma3pvl">#REF!</definedName>
    <definedName name="Maa3pnc" localSheetId="0">#REF!</definedName>
    <definedName name="Maa3pnc">#REF!</definedName>
    <definedName name="Maa3pvl" localSheetId="0">#REF!</definedName>
    <definedName name="Maa3pvl">#REF!</definedName>
    <definedName name="MAJ_CON_EQP" localSheetId="0">#REF!</definedName>
    <definedName name="MAJ_CON_EQP">#REF!</definedName>
    <definedName name="MAVANKHUON" localSheetId="0">#REF!</definedName>
    <definedName name="MAVANKHUON">#REF!</definedName>
    <definedName name="MAVLTHDN" localSheetId="0">#REF!</definedName>
    <definedName name="MAVLTHDN">#REF!</definedName>
    <definedName name="Mba1p" localSheetId="0">#REF!</definedName>
    <definedName name="Mba1p">#REF!</definedName>
    <definedName name="Mba3p" localSheetId="0">#REF!</definedName>
    <definedName name="Mba3p">#REF!</definedName>
    <definedName name="Mbb3p" localSheetId="0">#REF!</definedName>
    <definedName name="Mbb3p">#REF!</definedName>
    <definedName name="mc" localSheetId="0">#REF!</definedName>
    <definedName name="mc">#REF!</definedName>
    <definedName name="MG_A" localSheetId="0">#REF!</definedName>
    <definedName name="MG_A">#REF!</definedName>
    <definedName name="MN" localSheetId="0">#REF!</definedName>
    <definedName name="MN">#REF!</definedName>
    <definedName name="mongbang" localSheetId="0">#REF!</definedName>
    <definedName name="mongbang">#REF!</definedName>
    <definedName name="mongdon" localSheetId="0">#REF!</definedName>
    <definedName name="mongdon">#REF!</definedName>
    <definedName name="Moùng" localSheetId="0">#REF!</definedName>
    <definedName name="Moùng">#REF!</definedName>
    <definedName name="MSCT" localSheetId="0">#REF!</definedName>
    <definedName name="MSCT">#REF!</definedName>
    <definedName name="mtcdg" localSheetId="0">#REF!</definedName>
    <definedName name="mtcdg">#REF!</definedName>
    <definedName name="MTMAC12" localSheetId="0">#REF!</definedName>
    <definedName name="MTMAC12">#REF!</definedName>
    <definedName name="mtram" localSheetId="0">#REF!</definedName>
    <definedName name="mtram">#REF!</definedName>
    <definedName name="myle" localSheetId="0">#REF!</definedName>
    <definedName name="myle">#REF!</definedName>
    <definedName name="n" localSheetId="0">#REF!</definedName>
    <definedName name="n">#REF!</definedName>
    <definedName name="n1pig" localSheetId="0">#REF!</definedName>
    <definedName name="n1pig">#REF!</definedName>
    <definedName name="N1pIGnc" localSheetId="0">#REF!</definedName>
    <definedName name="N1pIGnc">#REF!</definedName>
    <definedName name="N1pIGvc" localSheetId="0">#REF!</definedName>
    <definedName name="N1pIGvc">#REF!</definedName>
    <definedName name="N1pIGvl" localSheetId="0">#REF!</definedName>
    <definedName name="N1pIGvl">#REF!</definedName>
    <definedName name="n1pind" localSheetId="0">#REF!</definedName>
    <definedName name="n1pind">#REF!</definedName>
    <definedName name="N1pINDnc" localSheetId="0">#REF!</definedName>
    <definedName name="N1pINDnc">#REF!</definedName>
    <definedName name="N1pINDvc" localSheetId="0">#REF!</definedName>
    <definedName name="N1pINDvc">#REF!</definedName>
    <definedName name="N1pINDvl" localSheetId="0">#REF!</definedName>
    <definedName name="N1pINDvl">#REF!</definedName>
    <definedName name="n1ping" localSheetId="0">#REF!</definedName>
    <definedName name="n1ping">#REF!</definedName>
    <definedName name="N1pINGvc" localSheetId="0">#REF!</definedName>
    <definedName name="N1pINGvc">#REF!</definedName>
    <definedName name="n1pint" localSheetId="0">#REF!</definedName>
    <definedName name="n1pint">#REF!</definedName>
    <definedName name="nc" localSheetId="0">#REF!</definedName>
    <definedName name="nc">#REF!</definedName>
    <definedName name="nc_btm10" localSheetId="0">#REF!</definedName>
    <definedName name="nc_btm10">#REF!</definedName>
    <definedName name="nc_btm100" localSheetId="0">#REF!</definedName>
    <definedName name="nc_btm100">#REF!</definedName>
    <definedName name="nc3p" localSheetId="0">#REF!</definedName>
    <definedName name="nc3p">#REF!</definedName>
    <definedName name="NCBD100" localSheetId="0">#REF!</definedName>
    <definedName name="NCBD100">#REF!</definedName>
    <definedName name="NCBD200" localSheetId="0">#REF!</definedName>
    <definedName name="NCBD200">#REF!</definedName>
    <definedName name="NCBD250" localSheetId="0">#REF!</definedName>
    <definedName name="NCBD250">#REF!</definedName>
    <definedName name="NCCT3p" localSheetId="0">#REF!</definedName>
    <definedName name="NCCT3p">#REF!</definedName>
    <definedName name="ncdg" localSheetId="0">#REF!</definedName>
    <definedName name="ncdg">#REF!</definedName>
    <definedName name="NCKT" localSheetId="0">#REF!</definedName>
    <definedName name="NCKT">#REF!</definedName>
    <definedName name="nctram" localSheetId="0">#REF!</definedName>
    <definedName name="nctram">#REF!</definedName>
    <definedName name="NCVC100" localSheetId="0">#REF!</definedName>
    <definedName name="NCVC100">#REF!</definedName>
    <definedName name="NCVC200" localSheetId="0">#REF!</definedName>
    <definedName name="NCVC200">#REF!</definedName>
    <definedName name="NCVC250" localSheetId="0">#REF!</definedName>
    <definedName name="NCVC250">#REF!</definedName>
    <definedName name="NCVC3P" localSheetId="0">#REF!</definedName>
    <definedName name="NCVC3P">#REF!</definedName>
    <definedName name="NET" localSheetId="0">#REF!</definedName>
    <definedName name="NET">#REF!</definedName>
    <definedName name="NET_1" localSheetId="0">#REF!</definedName>
    <definedName name="NET_1">#REF!</definedName>
    <definedName name="NET_ANA" localSheetId="0">#REF!</definedName>
    <definedName name="NET_ANA">#REF!</definedName>
    <definedName name="NET_ANA_1" localSheetId="0">#REF!</definedName>
    <definedName name="NET_ANA_1">#REF!</definedName>
    <definedName name="NET_ANA_2" localSheetId="0">#REF!</definedName>
    <definedName name="NET_ANA_2">#REF!</definedName>
    <definedName name="NH" localSheetId="0">#REF!</definedName>
    <definedName name="NH">#REF!</definedName>
    <definedName name="nhn" localSheetId="0">#REF!</definedName>
    <definedName name="nhn">#REF!</definedName>
    <definedName name="NHot" localSheetId="0">#REF!</definedName>
    <definedName name="NHot">#REF!</definedName>
    <definedName name="nhu" localSheetId="0">#REF!</definedName>
    <definedName name="nhu">#REF!</definedName>
    <definedName name="nhua" localSheetId="0">#REF!</definedName>
    <definedName name="nhua">#REF!</definedName>
    <definedName name="nhuad" localSheetId="0">#REF!</definedName>
    <definedName name="nhuad">#REF!</definedName>
    <definedName name="nig" localSheetId="0">#REF!</definedName>
    <definedName name="nig">#REF!</definedName>
    <definedName name="nig1p" localSheetId="0">#REF!</definedName>
    <definedName name="nig1p">#REF!</definedName>
    <definedName name="nig3p" localSheetId="0">#REF!</definedName>
    <definedName name="nig3p">#REF!</definedName>
    <definedName name="NIGnc" localSheetId="0">#REF!</definedName>
    <definedName name="NIGnc">#REF!</definedName>
    <definedName name="nignc1p" localSheetId="0">#REF!</definedName>
    <definedName name="nignc1p">#REF!</definedName>
    <definedName name="NIGvc" localSheetId="0">#REF!</definedName>
    <definedName name="NIGvc">#REF!</definedName>
    <definedName name="NIGvl" localSheetId="0">#REF!</definedName>
    <definedName name="NIGvl">#REF!</definedName>
    <definedName name="nigvl1p" localSheetId="0">#REF!</definedName>
    <definedName name="nigvl1p">#REF!</definedName>
    <definedName name="nin" localSheetId="0">#REF!</definedName>
    <definedName name="nin">#REF!</definedName>
    <definedName name="nin1903p" localSheetId="0">#REF!</definedName>
    <definedName name="nin1903p">#REF!</definedName>
    <definedName name="nin3p" localSheetId="0">#REF!</definedName>
    <definedName name="nin3p">#REF!</definedName>
    <definedName name="nind" localSheetId="0">#REF!</definedName>
    <definedName name="nind">#REF!</definedName>
    <definedName name="nind1p" localSheetId="0">#REF!</definedName>
    <definedName name="nind1p">#REF!</definedName>
    <definedName name="nind3p" localSheetId="0">#REF!</definedName>
    <definedName name="nind3p">#REF!</definedName>
    <definedName name="NINDnc" localSheetId="0">#REF!</definedName>
    <definedName name="NINDnc">#REF!</definedName>
    <definedName name="nindnc1p" localSheetId="0">#REF!</definedName>
    <definedName name="nindnc1p">#REF!</definedName>
    <definedName name="NINDvc" localSheetId="0">#REF!</definedName>
    <definedName name="NINDvc">#REF!</definedName>
    <definedName name="NINDvl" localSheetId="0">#REF!</definedName>
    <definedName name="NINDvl">#REF!</definedName>
    <definedName name="nindvl1p" localSheetId="0">#REF!</definedName>
    <definedName name="nindvl1p">#REF!</definedName>
    <definedName name="ning1p" localSheetId="0">#REF!</definedName>
    <definedName name="ning1p">#REF!</definedName>
    <definedName name="ningnc1p" localSheetId="0">#REF!</definedName>
    <definedName name="ningnc1p">#REF!</definedName>
    <definedName name="ningvl1p" localSheetId="0">#REF!</definedName>
    <definedName name="ningvl1p">#REF!</definedName>
    <definedName name="NINnc" localSheetId="0">#REF!</definedName>
    <definedName name="NINnc">#REF!</definedName>
    <definedName name="nint1p" localSheetId="0">#REF!</definedName>
    <definedName name="nint1p">#REF!</definedName>
    <definedName name="nintnc1p" localSheetId="0">#REF!</definedName>
    <definedName name="nintnc1p">#REF!</definedName>
    <definedName name="nintvl1p" localSheetId="0">#REF!</definedName>
    <definedName name="nintvl1p">#REF!</definedName>
    <definedName name="NINvc" localSheetId="0">#REF!</definedName>
    <definedName name="NINvc">#REF!</definedName>
    <definedName name="NINvl" localSheetId="0">#REF!</definedName>
    <definedName name="NINvl">#REF!</definedName>
    <definedName name="nl" localSheetId="0">#REF!</definedName>
    <definedName name="nl">#REF!</definedName>
    <definedName name="nl1p" localSheetId="0">#REF!</definedName>
    <definedName name="nl1p">#REF!</definedName>
    <definedName name="nl3p" localSheetId="0">#REF!</definedName>
    <definedName name="nl3p">#REF!</definedName>
    <definedName name="nlht" localSheetId="0">#REF!</definedName>
    <definedName name="nlht">#REF!</definedName>
    <definedName name="NLTK1p" localSheetId="0">#REF!</definedName>
    <definedName name="NLTK1p">#REF!</definedName>
    <definedName name="nn" localSheetId="0">#REF!</definedName>
    <definedName name="nn">#REF!</definedName>
    <definedName name="nn1p" localSheetId="0">#REF!</definedName>
    <definedName name="nn1p">#REF!</definedName>
    <definedName name="nn3p" localSheetId="0">#REF!</definedName>
    <definedName name="nn3p">#REF!</definedName>
    <definedName name="No" localSheetId="0">#REF!</definedName>
    <definedName name="No">#REF!</definedName>
    <definedName name="nx" localSheetId="0">#REF!</definedName>
    <definedName name="nx">#REF!</definedName>
    <definedName name="ophom" localSheetId="0">#REF!</definedName>
    <definedName name="ophom">#REF!</definedName>
    <definedName name="osc" localSheetId="0">#REF!</definedName>
    <definedName name="osc">#REF!</definedName>
    <definedName name="PA" localSheetId="0">#REF!</definedName>
    <definedName name="PA">#REF!</definedName>
    <definedName name="panen" localSheetId="0">#REF!</definedName>
    <definedName name="panen">#REF!</definedName>
    <definedName name="PHAN_DIEN_DZ0.4KV" localSheetId="0">#REF!</definedName>
    <definedName name="PHAN_DIEN_DZ0.4KV">#REF!</definedName>
    <definedName name="PHAN_DIEN_TBA" localSheetId="0">#REF!</definedName>
    <definedName name="PHAN_DIEN_TBA">#REF!</definedName>
    <definedName name="PHAN_MUA_SAM_DZ0.4KV" localSheetId="0">#REF!</definedName>
    <definedName name="PHAN_MUA_SAM_DZ0.4KV">#REF!</definedName>
    <definedName name="phu_luc_vua" localSheetId="0">#REF!</definedName>
    <definedName name="phu_luc_vua">#REF!</definedName>
    <definedName name="PLKL" localSheetId="0">#REF!</definedName>
    <definedName name="PLKL">#REF!</definedName>
    <definedName name="PRICE" localSheetId="0">#REF!</definedName>
    <definedName name="PRICE">#REF!</definedName>
    <definedName name="PRICE1" localSheetId="0">#REF!</definedName>
    <definedName name="PRICE1">#REF!</definedName>
    <definedName name="_xlnm.Print_Titles" localSheetId="0">'BIEU 64  CK NSNN'!$8:$10</definedName>
    <definedName name="_xlnm.Print_Titles">#N/A</definedName>
    <definedName name="Print_Titles_MI" localSheetId="0">#REF!</definedName>
    <definedName name="Print_Titles_MI">#REF!</definedName>
    <definedName name="PRINTA" localSheetId="0">#REF!</definedName>
    <definedName name="PRINTA">#REF!</definedName>
    <definedName name="PRINTB" localSheetId="0">#REF!</definedName>
    <definedName name="PRINTB">#REF!</definedName>
    <definedName name="PRINTC" localSheetId="0">#REF!</definedName>
    <definedName name="PRINTC">#REF!</definedName>
    <definedName name="PROPOSAL" localSheetId="0">#REF!</definedName>
    <definedName name="PROPOSAL">#REF!</definedName>
    <definedName name="pt" localSheetId="0">#REF!</definedName>
    <definedName name="pt">#REF!</definedName>
    <definedName name="PT_Duong" localSheetId="0">#REF!</definedName>
    <definedName name="PT_Duong">#REF!</definedName>
    <definedName name="ptdg" localSheetId="0">#REF!</definedName>
    <definedName name="ptdg">#REF!</definedName>
    <definedName name="PTDG_cau" localSheetId="0">#REF!</definedName>
    <definedName name="PTDG_cau">#REF!</definedName>
    <definedName name="PTNC" localSheetId="0">#REF!</definedName>
    <definedName name="PTNC">#REF!</definedName>
    <definedName name="pvd" localSheetId="0">#REF!</definedName>
    <definedName name="pvd">#REF!</definedName>
    <definedName name="qtdm" localSheetId="0">#REF!</definedName>
    <definedName name="qtdm">#REF!</definedName>
    <definedName name="ra11p" localSheetId="0">#REF!</definedName>
    <definedName name="ra11p">#REF!</definedName>
    <definedName name="ra13p" localSheetId="0">#REF!</definedName>
    <definedName name="ra13p">#REF!</definedName>
    <definedName name="rack1" localSheetId="0">#REF!</definedName>
    <definedName name="rack1">#REF!</definedName>
    <definedName name="rack2" localSheetId="0">#REF!</definedName>
    <definedName name="rack2">#REF!</definedName>
    <definedName name="rack3" localSheetId="0">#REF!</definedName>
    <definedName name="rack3">#REF!</definedName>
    <definedName name="rack4" localSheetId="0">#REF!</definedName>
    <definedName name="rack4">#REF!</definedName>
    <definedName name="rate">14000</definedName>
    <definedName name="_xlnm.Recorder" localSheetId="0">#REF!</definedName>
    <definedName name="_xlnm.Recorder">#REF!</definedName>
    <definedName name="RECOUT">#N/A</definedName>
    <definedName name="RFP003A" localSheetId="0">#REF!</definedName>
    <definedName name="RFP003A">#REF!</definedName>
    <definedName name="RFP003B" localSheetId="0">#REF!</definedName>
    <definedName name="RFP003B">#REF!</definedName>
    <definedName name="RFP003C" localSheetId="0">#REF!</definedName>
    <definedName name="RFP003C">#REF!</definedName>
    <definedName name="RFP003D" localSheetId="0">#REF!</definedName>
    <definedName name="RFP003D">#REF!</definedName>
    <definedName name="RFP003E" localSheetId="0">#REF!</definedName>
    <definedName name="RFP003E">#REF!</definedName>
    <definedName name="RFP003F" localSheetId="0">#REF!</definedName>
    <definedName name="RFP003F">#REF!</definedName>
    <definedName name="rong1" localSheetId="0">#REF!</definedName>
    <definedName name="rong1">#REF!</definedName>
    <definedName name="rong2" localSheetId="0">#REF!</definedName>
    <definedName name="rong2">#REF!</definedName>
    <definedName name="rong3" localSheetId="0">#REF!</definedName>
    <definedName name="rong3">#REF!</definedName>
    <definedName name="rong4" localSheetId="0">#REF!</definedName>
    <definedName name="rong4">#REF!</definedName>
    <definedName name="rong5" localSheetId="0">#REF!</definedName>
    <definedName name="rong5">#REF!</definedName>
    <definedName name="rong6" localSheetId="0">#REF!</definedName>
    <definedName name="rong6">#REF!</definedName>
    <definedName name="san" localSheetId="0">#REF!</definedName>
    <definedName name="san">#REF!</definedName>
    <definedName name="sand" localSheetId="0">#REF!</definedName>
    <definedName name="sand">#REF!</definedName>
    <definedName name="SCH" localSheetId="0">#REF!</definedName>
    <definedName name="SCH">#REF!</definedName>
    <definedName name="sd1p" localSheetId="0">#REF!</definedName>
    <definedName name="sd1p">#REF!</definedName>
    <definedName name="sd3p" localSheetId="0">#REF!</definedName>
    <definedName name="sd3p">#REF!</definedName>
    <definedName name="SDMONG" localSheetId="0">#REF!</definedName>
    <definedName name="SDMONG">#REF!</definedName>
    <definedName name="sho" localSheetId="0">#REF!</definedName>
    <definedName name="sho">#REF!</definedName>
    <definedName name="sht" localSheetId="0">#REF!</definedName>
    <definedName name="sht">#REF!</definedName>
    <definedName name="sht1p" localSheetId="0">#REF!</definedName>
    <definedName name="sht1p">#REF!</definedName>
    <definedName name="sht3p" localSheetId="0">#REF!</definedName>
    <definedName name="sht3p">#REF!</definedName>
    <definedName name="SIZE" localSheetId="0">#REF!</definedName>
    <definedName name="SIZE">#REF!</definedName>
    <definedName name="SL_CRD" localSheetId="0">#REF!</definedName>
    <definedName name="SL_CRD">#REF!</definedName>
    <definedName name="SL_CRS" localSheetId="0">#REF!</definedName>
    <definedName name="SL_CRS">#REF!</definedName>
    <definedName name="SL_CS" localSheetId="0">#REF!</definedName>
    <definedName name="SL_CS">#REF!</definedName>
    <definedName name="SL_DD" localSheetId="0">#REF!</definedName>
    <definedName name="SL_DD">#REF!</definedName>
    <definedName name="slg" localSheetId="0">#REF!</definedName>
    <definedName name="slg">#REF!</definedName>
    <definedName name="soc3p" localSheetId="0">#REF!</definedName>
    <definedName name="soc3p">#REF!</definedName>
    <definedName name="Soi" localSheetId="0">#REF!</definedName>
    <definedName name="Soi">#REF!</definedName>
    <definedName name="soichon12" localSheetId="0">#REF!</definedName>
    <definedName name="soichon12">#REF!</definedName>
    <definedName name="soichon24" localSheetId="0">#REF!</definedName>
    <definedName name="soichon24">#REF!</definedName>
    <definedName name="soichon46" localSheetId="0">#REF!</definedName>
    <definedName name="soichon46">#REF!</definedName>
    <definedName name="solieu" localSheetId="0">#REF!</definedName>
    <definedName name="solieu">#REF!</definedName>
    <definedName name="SORT" localSheetId="0">#REF!</definedName>
    <definedName name="SORT">#REF!</definedName>
    <definedName name="SPEC" localSheetId="0">#REF!</definedName>
    <definedName name="SPEC">#REF!</definedName>
    <definedName name="SPECSUMMARY" localSheetId="0">#REF!</definedName>
    <definedName name="SPECSUMMARY">#REF!</definedName>
    <definedName name="ss" localSheetId="0">#REF!</definedName>
    <definedName name="ss">#REF!</definedName>
    <definedName name="sss" localSheetId="0">#REF!</definedName>
    <definedName name="sss">#REF!</definedName>
    <definedName name="st1p" localSheetId="0">#REF!</definedName>
    <definedName name="st1p">#REF!</definedName>
    <definedName name="st3p" localSheetId="0">#REF!</definedName>
    <definedName name="st3p">#REF!</definedName>
    <definedName name="Start_1" localSheetId="0">#REF!</definedName>
    <definedName name="Start_1">#REF!</definedName>
    <definedName name="Start_10" localSheetId="0">#REF!</definedName>
    <definedName name="Start_10">#REF!</definedName>
    <definedName name="Start_11" localSheetId="0">#REF!</definedName>
    <definedName name="Start_11">#REF!</definedName>
    <definedName name="Start_12" localSheetId="0">#REF!</definedName>
    <definedName name="Start_12">#REF!</definedName>
    <definedName name="Start_13" localSheetId="0">#REF!</definedName>
    <definedName name="Start_13">#REF!</definedName>
    <definedName name="Start_2" localSheetId="0">#REF!</definedName>
    <definedName name="Start_2">#REF!</definedName>
    <definedName name="Start_3" localSheetId="0">#REF!</definedName>
    <definedName name="Start_3">#REF!</definedName>
    <definedName name="Start_4" localSheetId="0">#REF!</definedName>
    <definedName name="Start_4">#REF!</definedName>
    <definedName name="Start_5" localSheetId="0">#REF!</definedName>
    <definedName name="Start_5">#REF!</definedName>
    <definedName name="Start_6" localSheetId="0">#REF!</definedName>
    <definedName name="Start_6">#REF!</definedName>
    <definedName name="Start_7" localSheetId="0">#REF!</definedName>
    <definedName name="Start_7">#REF!</definedName>
    <definedName name="Start_8" localSheetId="0">#REF!</definedName>
    <definedName name="Start_8">#REF!</definedName>
    <definedName name="Start_9" localSheetId="0">#REF!</definedName>
    <definedName name="Start_9">#REF!</definedName>
    <definedName name="SU" localSheetId="0">#REF!</definedName>
    <definedName name="SU">#REF!</definedName>
    <definedName name="sub" localSheetId="0">#REF!</definedName>
    <definedName name="sub">#REF!</definedName>
    <definedName name="SUMMARY" localSheetId="0">#REF!</definedName>
    <definedName name="SUMMARY">#REF!</definedName>
    <definedName name="sur" localSheetId="0">#REF!</definedName>
    <definedName name="sur">#REF!</definedName>
    <definedName name="T" localSheetId="0">#REF!</definedName>
    <definedName name="T">#REF!</definedName>
    <definedName name="t101p" localSheetId="0">#REF!</definedName>
    <definedName name="t101p">#REF!</definedName>
    <definedName name="t103p" localSheetId="0">#REF!</definedName>
    <definedName name="t103p">#REF!</definedName>
    <definedName name="t10m" localSheetId="0">#REF!</definedName>
    <definedName name="t10m">#REF!</definedName>
    <definedName name="t10nc1p" localSheetId="0">#REF!</definedName>
    <definedName name="t10nc1p">#REF!</definedName>
    <definedName name="t10vl1p" localSheetId="0">#REF!</definedName>
    <definedName name="t10vl1p">#REF!</definedName>
    <definedName name="t121p" localSheetId="0">#REF!</definedName>
    <definedName name="t121p">#REF!</definedName>
    <definedName name="t123p" localSheetId="0">#REF!</definedName>
    <definedName name="t123p">#REF!</definedName>
    <definedName name="T12nc" localSheetId="0">#REF!</definedName>
    <definedName name="T12nc">#REF!</definedName>
    <definedName name="t12nc3p" localSheetId="0">#REF!</definedName>
    <definedName name="t12nc3p">#REF!</definedName>
    <definedName name="T12vc" localSheetId="0">#REF!</definedName>
    <definedName name="T12vc">#REF!</definedName>
    <definedName name="T12vl" localSheetId="0">#REF!</definedName>
    <definedName name="T12vl">#REF!</definedName>
    <definedName name="t141p" localSheetId="0">#REF!</definedName>
    <definedName name="t141p">#REF!</definedName>
    <definedName name="t143p" localSheetId="0">#REF!</definedName>
    <definedName name="t143p">#REF!</definedName>
    <definedName name="t7m" localSheetId="0">#REF!</definedName>
    <definedName name="t7m">#REF!</definedName>
    <definedName name="t8m" localSheetId="0">#REF!</definedName>
    <definedName name="t8m">#REF!</definedName>
    <definedName name="Tæng_c_ng_suÊt_hiÖn_t_i">"THOP"</definedName>
    <definedName name="TAMTINH" localSheetId="0">#REF!</definedName>
    <definedName name="TAMTINH">#REF!</definedName>
    <definedName name="TaxTV">10%</definedName>
    <definedName name="TaxXL">5%</definedName>
    <definedName name="TBA" localSheetId="0">#REF!</definedName>
    <definedName name="TBA">#REF!</definedName>
    <definedName name="tbtram" localSheetId="0">#REF!</definedName>
    <definedName name="tbtram">#REF!</definedName>
    <definedName name="TBXD" localSheetId="0">#REF!</definedName>
    <definedName name="TBXD">#REF!</definedName>
    <definedName name="TC" localSheetId="0">#REF!</definedName>
    <definedName name="TC">#REF!</definedName>
    <definedName name="TC_NHANH1" localSheetId="0">#REF!</definedName>
    <definedName name="TC_NHANH1">#REF!</definedName>
    <definedName name="TD" localSheetId="0">#REF!</definedName>
    <definedName name="TD">#REF!</definedName>
    <definedName name="TD12vl" localSheetId="0">#REF!</definedName>
    <definedName name="TD12vl">#REF!</definedName>
    <definedName name="TD1p1nc" localSheetId="0">#REF!</definedName>
    <definedName name="TD1p1nc">#REF!</definedName>
    <definedName name="td1p1vc" localSheetId="0">#REF!</definedName>
    <definedName name="td1p1vc">#REF!</definedName>
    <definedName name="TD1p1vl" localSheetId="0">#REF!</definedName>
    <definedName name="TD1p1vl">#REF!</definedName>
    <definedName name="td3p" localSheetId="0">#REF!</definedName>
    <definedName name="td3p">#REF!</definedName>
    <definedName name="TDctnc" localSheetId="0">#REF!</definedName>
    <definedName name="TDctnc">#REF!</definedName>
    <definedName name="TDctvc" localSheetId="0">#REF!</definedName>
    <definedName name="TDctvc">#REF!</definedName>
    <definedName name="TDctvl" localSheetId="0">#REF!</definedName>
    <definedName name="TDctvl">#REF!</definedName>
    <definedName name="tdia" localSheetId="0">#REF!</definedName>
    <definedName name="tdia">#REF!</definedName>
    <definedName name="tdnc1p" localSheetId="0">#REF!</definedName>
    <definedName name="tdnc1p">#REF!</definedName>
    <definedName name="tdt" localSheetId="0">#REF!</definedName>
    <definedName name="tdt">#REF!</definedName>
    <definedName name="tdtr2cnc" localSheetId="0">#REF!</definedName>
    <definedName name="tdtr2cnc">#REF!</definedName>
    <definedName name="tdtr2cvl" localSheetId="0">#REF!</definedName>
    <definedName name="tdtr2cvl">#REF!</definedName>
    <definedName name="tdvl1p" localSheetId="0">#REF!</definedName>
    <definedName name="tdvl1p">#REF!</definedName>
    <definedName name="tenck" localSheetId="0">#REF!</definedName>
    <definedName name="tenck">#REF!</definedName>
    <definedName name="thang" localSheetId="0">#REF!</definedName>
    <definedName name="thang">#REF!</definedName>
    <definedName name="thanhtien" localSheetId="0">#REF!</definedName>
    <definedName name="thanhtien">#REF!</definedName>
    <definedName name="THchon" localSheetId="0">#REF!</definedName>
    <definedName name="THchon">#REF!</definedName>
    <definedName name="thdt" localSheetId="0">#REF!</definedName>
    <definedName name="thdt">#REF!</definedName>
    <definedName name="THDT_HT_DAO_THUONG" localSheetId="0">#REF!</definedName>
    <definedName name="THDT_HT_DAO_THUONG">#REF!</definedName>
    <definedName name="THDT_HT_XOM_NOI" localSheetId="0">#REF!</definedName>
    <definedName name="THDT_HT_XOM_NOI">#REF!</definedName>
    <definedName name="THDT_NPP_XOM_NOI" localSheetId="0">#REF!</definedName>
    <definedName name="THDT_NPP_XOM_NOI">#REF!</definedName>
    <definedName name="THDT_TBA_XOM_NOI" localSheetId="0">#REF!</definedName>
    <definedName name="THDT_TBA_XOM_NOI">#REF!</definedName>
    <definedName name="thepban" localSheetId="0">#REF!</definedName>
    <definedName name="thepban">#REF!</definedName>
    <definedName name="thepgoc25_60" localSheetId="0">#REF!</definedName>
    <definedName name="thepgoc25_60">#REF!</definedName>
    <definedName name="thepgoc63_75" localSheetId="0">#REF!</definedName>
    <definedName name="thepgoc63_75">#REF!</definedName>
    <definedName name="thepgoc80_100" localSheetId="0">#REF!</definedName>
    <definedName name="thepgoc80_100">#REF!</definedName>
    <definedName name="thepma">10500</definedName>
    <definedName name="theptron12" localSheetId="0">#REF!</definedName>
    <definedName name="theptron12">#REF!</definedName>
    <definedName name="theptron14_22" localSheetId="0">#REF!</definedName>
    <definedName name="theptron14_22">#REF!</definedName>
    <definedName name="theptron6_8" localSheetId="0">#REF!</definedName>
    <definedName name="theptron6_8">#REF!</definedName>
    <definedName name="thetichck" localSheetId="0">#REF!</definedName>
    <definedName name="thetichck">#REF!</definedName>
    <definedName name="THGO1pnc" localSheetId="0">#REF!</definedName>
    <definedName name="THGO1pnc">#REF!</definedName>
    <definedName name="thht" localSheetId="0">#REF!</definedName>
    <definedName name="thht">#REF!</definedName>
    <definedName name="THI" localSheetId="0">#REF!</definedName>
    <definedName name="THI">#REF!</definedName>
    <definedName name="thkp3" localSheetId="0">#REF!</definedName>
    <definedName name="thkp3">#REF!</definedName>
    <definedName name="THOP">"THOP"</definedName>
    <definedName name="THT" localSheetId="0">#REF!</definedName>
    <definedName name="THT">#REF!</definedName>
    <definedName name="thtich1" localSheetId="0">#REF!</definedName>
    <definedName name="thtich1">#REF!</definedName>
    <definedName name="thtich2" localSheetId="0">#REF!</definedName>
    <definedName name="thtich2">#REF!</definedName>
    <definedName name="thtich3" localSheetId="0">#REF!</definedName>
    <definedName name="thtich3">#REF!</definedName>
    <definedName name="thtich4" localSheetId="0">#REF!</definedName>
    <definedName name="thtich4">#REF!</definedName>
    <definedName name="thtich5" localSheetId="0">#REF!</definedName>
    <definedName name="thtich5">#REF!</definedName>
    <definedName name="thtich6" localSheetId="0">#REF!</definedName>
    <definedName name="thtich6">#REF!</definedName>
    <definedName name="thtt" localSheetId="0">#REF!</definedName>
    <definedName name="thtt">#REF!</definedName>
    <definedName name="Tien" localSheetId="0">#REF!</definedName>
    <definedName name="Tien">#REF!</definedName>
    <definedName name="TIENLUONG" localSheetId="0">#REF!</definedName>
    <definedName name="TIENLUONG">#REF!</definedName>
    <definedName name="Tiepdiama">9500</definedName>
    <definedName name="TIEU_HAO_VAT_TU_DZ0.4KV" localSheetId="0">#REF!</definedName>
    <definedName name="TIEU_HAO_VAT_TU_DZ0.4KV">#REF!</definedName>
    <definedName name="TIEU_HAO_VAT_TU_DZ22KV" localSheetId="0">#REF!</definedName>
    <definedName name="TIEU_HAO_VAT_TU_DZ22KV">#REF!</definedName>
    <definedName name="TIEU_HAO_VAT_TU_TBA" localSheetId="0">#REF!</definedName>
    <definedName name="TIEU_HAO_VAT_TU_TBA">#REF!</definedName>
    <definedName name="TIT" localSheetId="0">#REF!</definedName>
    <definedName name="TIT">#REF!</definedName>
    <definedName name="TITAN" localSheetId="0">#REF!</definedName>
    <definedName name="TITAN">#REF!</definedName>
    <definedName name="tk" localSheetId="0">#REF!</definedName>
    <definedName name="tk">#REF!</definedName>
    <definedName name="TKP" localSheetId="0">#REF!</definedName>
    <definedName name="TKP">#REF!</definedName>
    <definedName name="TLAC120" localSheetId="0">#REF!</definedName>
    <definedName name="TLAC120">#REF!</definedName>
    <definedName name="TLAC35" localSheetId="0">#REF!</definedName>
    <definedName name="TLAC35">#REF!</definedName>
    <definedName name="TLAC50" localSheetId="0">#REF!</definedName>
    <definedName name="TLAC50">#REF!</definedName>
    <definedName name="TLAC70" localSheetId="0">#REF!</definedName>
    <definedName name="TLAC70">#REF!</definedName>
    <definedName name="TLAC95" localSheetId="0">#REF!</definedName>
    <definedName name="TLAC95">#REF!</definedName>
    <definedName name="Tle" localSheetId="0">#REF!</definedName>
    <definedName name="Tle">#REF!</definedName>
    <definedName name="TONG_GIA_TRI_CONG_TRINH" localSheetId="0">#REF!</definedName>
    <definedName name="TONG_GIA_TRI_CONG_TRINH">#REF!</definedName>
    <definedName name="TONG_HOP_THI_NGHIEM_DZ0.4KV" localSheetId="0">#REF!</definedName>
    <definedName name="TONG_HOP_THI_NGHIEM_DZ0.4KV">#REF!</definedName>
    <definedName name="TONG_HOP_THI_NGHIEM_DZ22KV" localSheetId="0">#REF!</definedName>
    <definedName name="TONG_HOP_THI_NGHIEM_DZ22KV">#REF!</definedName>
    <definedName name="TONG_KE_TBA" localSheetId="0">#REF!</definedName>
    <definedName name="TONG_KE_TBA">#REF!</definedName>
    <definedName name="tongbt" localSheetId="0">#REF!</definedName>
    <definedName name="tongbt">#REF!</definedName>
    <definedName name="tongcong" localSheetId="0">#REF!</definedName>
    <definedName name="tongcong">#REF!</definedName>
    <definedName name="tongdientich" localSheetId="0">#REF!</definedName>
    <definedName name="tongdientich">#REF!</definedName>
    <definedName name="TONGDUTOAN" localSheetId="0">#REF!</definedName>
    <definedName name="TONGDUTOAN">#REF!</definedName>
    <definedName name="tongthep" localSheetId="0">#REF!</definedName>
    <definedName name="tongthep">#REF!</definedName>
    <definedName name="tongthetich" localSheetId="0">#REF!</definedName>
    <definedName name="tongthetich">#REF!</definedName>
    <definedName name="Tonmai" localSheetId="0">#REF!</definedName>
    <definedName name="Tonmai">#REF!</definedName>
    <definedName name="TPLRP" localSheetId="0">#REF!</definedName>
    <definedName name="TPLRP">#REF!</definedName>
    <definedName name="Tra_DM_su_dung" localSheetId="0">#REF!</definedName>
    <definedName name="Tra_DM_su_dung">#REF!</definedName>
    <definedName name="Tra_don_gia_KS" localSheetId="0">#REF!</definedName>
    <definedName name="Tra_don_gia_KS">#REF!</definedName>
    <definedName name="Tra_DTCT" localSheetId="0">#REF!</definedName>
    <definedName name="Tra_DTCT">#REF!</definedName>
    <definedName name="Tra_tim_hang_mucPT_trung" localSheetId="0">#REF!</definedName>
    <definedName name="Tra_tim_hang_mucPT_trung">#REF!</definedName>
    <definedName name="Tra_TL" localSheetId="0">#REF!</definedName>
    <definedName name="Tra_TL">#REF!</definedName>
    <definedName name="Tra_ty_le2" localSheetId="0">#REF!</definedName>
    <definedName name="Tra_ty_le2">#REF!</definedName>
    <definedName name="Tra_ty_le3" localSheetId="0">#REF!</definedName>
    <definedName name="Tra_ty_le3">#REF!</definedName>
    <definedName name="Tra_ty_le4" localSheetId="0">#REF!</definedName>
    <definedName name="Tra_ty_le4">#REF!</definedName>
    <definedName name="Tra_ty_le5" localSheetId="0">#REF!</definedName>
    <definedName name="Tra_ty_le5">#REF!</definedName>
    <definedName name="TRADE2" localSheetId="0">#REF!</definedName>
    <definedName name="TRADE2">#REF!</definedName>
    <definedName name="TRAM" localSheetId="0">#REF!</definedName>
    <definedName name="TRAM">#REF!</definedName>
    <definedName name="trt" localSheetId="0">#REF!</definedName>
    <definedName name="trt">#REF!</definedName>
    <definedName name="TT_1P" localSheetId="0">#REF!</definedName>
    <definedName name="TT_1P">#REF!</definedName>
    <definedName name="TT_3p" localSheetId="0">#REF!</definedName>
    <definedName name="TT_3p">#REF!</definedName>
    <definedName name="TTDD1P" localSheetId="0">#REF!</definedName>
    <definedName name="TTDD1P">#REF!</definedName>
    <definedName name="TTDKKH" localSheetId="0">#REF!</definedName>
    <definedName name="TTDKKH">#REF!</definedName>
    <definedName name="tthi" localSheetId="0">#REF!</definedName>
    <definedName name="tthi">#REF!</definedName>
    <definedName name="ttronmk" localSheetId="0">#REF!</definedName>
    <definedName name="ttronmk">#REF!</definedName>
    <definedName name="tv75nc" localSheetId="0">#REF!</definedName>
    <definedName name="tv75nc">#REF!</definedName>
    <definedName name="tv75vl" localSheetId="0">#REF!</definedName>
    <definedName name="tv75vl">#REF!</definedName>
    <definedName name="ty_le" localSheetId="0">#REF!</definedName>
    <definedName name="ty_le">#REF!</definedName>
    <definedName name="ty_le_BTN" localSheetId="0">#REF!</definedName>
    <definedName name="ty_le_BTN">#REF!</definedName>
    <definedName name="Ty_le1" localSheetId="0">#REF!</definedName>
    <definedName name="Ty_le1">#REF!</definedName>
    <definedName name="upnoc" localSheetId="0">#REF!</definedName>
    <definedName name="upnoc">#REF!</definedName>
    <definedName name="uu" localSheetId="0">#REF!</definedName>
    <definedName name="uu">#REF!</definedName>
    <definedName name="Value0" localSheetId="0">#REF!</definedName>
    <definedName name="Value0">#REF!</definedName>
    <definedName name="Value1" localSheetId="0">#REF!</definedName>
    <definedName name="Value1">#REF!</definedName>
    <definedName name="Value10" localSheetId="0">#REF!</definedName>
    <definedName name="Value10">#REF!</definedName>
    <definedName name="Value11" localSheetId="0">#REF!</definedName>
    <definedName name="Value11">#REF!</definedName>
    <definedName name="Value12" localSheetId="0">#REF!</definedName>
    <definedName name="Value12">#REF!</definedName>
    <definedName name="Value13" localSheetId="0">#REF!</definedName>
    <definedName name="Value13">#REF!</definedName>
    <definedName name="Value14" localSheetId="0">#REF!</definedName>
    <definedName name="Value14">#REF!</definedName>
    <definedName name="Value15" localSheetId="0">#REF!</definedName>
    <definedName name="Value15">#REF!</definedName>
    <definedName name="Value16" localSheetId="0">#REF!</definedName>
    <definedName name="Value16">#REF!</definedName>
    <definedName name="Value17" localSheetId="0">#REF!</definedName>
    <definedName name="Value17">#REF!</definedName>
    <definedName name="Value18" localSheetId="0">#REF!</definedName>
    <definedName name="Value18">#REF!</definedName>
    <definedName name="Value19" localSheetId="0">#REF!</definedName>
    <definedName name="Value19">#REF!</definedName>
    <definedName name="Value2" localSheetId="0">#REF!</definedName>
    <definedName name="Value2">#REF!</definedName>
    <definedName name="Value20" localSheetId="0">#REF!</definedName>
    <definedName name="Value20">#REF!</definedName>
    <definedName name="Value21" localSheetId="0">#REF!</definedName>
    <definedName name="Value21">#REF!</definedName>
    <definedName name="Value22" localSheetId="0">#REF!</definedName>
    <definedName name="Value22">#REF!</definedName>
    <definedName name="Value23" localSheetId="0">#REF!</definedName>
    <definedName name="Value23">#REF!</definedName>
    <definedName name="Value24" localSheetId="0">#REF!</definedName>
    <definedName name="Value24">#REF!</definedName>
    <definedName name="Value25" localSheetId="0">#REF!</definedName>
    <definedName name="Value25">#REF!</definedName>
    <definedName name="Value26" localSheetId="0">#REF!</definedName>
    <definedName name="Value26">#REF!</definedName>
    <definedName name="Value27" localSheetId="0">#REF!</definedName>
    <definedName name="Value27">#REF!</definedName>
    <definedName name="Value28" localSheetId="0">#REF!</definedName>
    <definedName name="Value28">#REF!</definedName>
    <definedName name="Value29" localSheetId="0">#REF!</definedName>
    <definedName name="Value29">#REF!</definedName>
    <definedName name="Value3" localSheetId="0">#REF!</definedName>
    <definedName name="Value3">#REF!</definedName>
    <definedName name="Value30" localSheetId="0">#REF!</definedName>
    <definedName name="Value30">#REF!</definedName>
    <definedName name="Value31" localSheetId="0">#REF!</definedName>
    <definedName name="Value31">#REF!</definedName>
    <definedName name="Value32" localSheetId="0">#REF!</definedName>
    <definedName name="Value32">#REF!</definedName>
    <definedName name="Value33" localSheetId="0">#REF!</definedName>
    <definedName name="Value33">#REF!</definedName>
    <definedName name="Value34" localSheetId="0">#REF!</definedName>
    <definedName name="Value34">#REF!</definedName>
    <definedName name="Value35" localSheetId="0">#REF!</definedName>
    <definedName name="Value35">#REF!</definedName>
    <definedName name="Value36" localSheetId="0">#REF!</definedName>
    <definedName name="Value36">#REF!</definedName>
    <definedName name="Value37" localSheetId="0">#REF!</definedName>
    <definedName name="Value37">#REF!</definedName>
    <definedName name="Value38" localSheetId="0">#REF!</definedName>
    <definedName name="Value38">#REF!</definedName>
    <definedName name="Value39" localSheetId="0">#REF!</definedName>
    <definedName name="Value39">#REF!</definedName>
    <definedName name="Value4" localSheetId="0">#REF!</definedName>
    <definedName name="Value4">#REF!</definedName>
    <definedName name="Value40" localSheetId="0">#REF!</definedName>
    <definedName name="Value40">#REF!</definedName>
    <definedName name="Value41" localSheetId="0">#REF!</definedName>
    <definedName name="Value41">#REF!</definedName>
    <definedName name="Value42" localSheetId="0">#REF!</definedName>
    <definedName name="Value42">#REF!</definedName>
    <definedName name="Value43" localSheetId="0">#REF!</definedName>
    <definedName name="Value43">#REF!</definedName>
    <definedName name="Value44" localSheetId="0">#REF!</definedName>
    <definedName name="Value44">#REF!</definedName>
    <definedName name="Value45" localSheetId="0">#REF!</definedName>
    <definedName name="Value45">#REF!</definedName>
    <definedName name="Value46" localSheetId="0">#REF!</definedName>
    <definedName name="Value46">#REF!</definedName>
    <definedName name="Value47" localSheetId="0">#REF!</definedName>
    <definedName name="Value47">#REF!</definedName>
    <definedName name="Value48" localSheetId="0">#REF!</definedName>
    <definedName name="Value48">#REF!</definedName>
    <definedName name="Value49" localSheetId="0">#REF!</definedName>
    <definedName name="Value49">#REF!</definedName>
    <definedName name="Value5" localSheetId="0">#REF!</definedName>
    <definedName name="Value5">#REF!</definedName>
    <definedName name="Value50" localSheetId="0">#REF!</definedName>
    <definedName name="Value50">#REF!</definedName>
    <definedName name="Value51" localSheetId="0">#REF!</definedName>
    <definedName name="Value51">#REF!</definedName>
    <definedName name="Value52" localSheetId="0">#REF!</definedName>
    <definedName name="Value52">#REF!</definedName>
    <definedName name="Value53" localSheetId="0">#REF!</definedName>
    <definedName name="Value53">#REF!</definedName>
    <definedName name="Value54" localSheetId="0">#REF!</definedName>
    <definedName name="Value54">#REF!</definedName>
    <definedName name="Value55" localSheetId="0">#REF!</definedName>
    <definedName name="Value55">#REF!</definedName>
    <definedName name="Value6" localSheetId="0">#REF!</definedName>
    <definedName name="Value6">#REF!</definedName>
    <definedName name="Value7" localSheetId="0">#REF!</definedName>
    <definedName name="Value7">#REF!</definedName>
    <definedName name="Value8" localSheetId="0">#REF!</definedName>
    <definedName name="Value8">#REF!</definedName>
    <definedName name="Value9" localSheetId="0">#REF!</definedName>
    <definedName name="Value9">#REF!</definedName>
    <definedName name="VAN_CHUYEN_DUONG_DAI_DZ0.4KV" localSheetId="0">#REF!</definedName>
    <definedName name="VAN_CHUYEN_DUONG_DAI_DZ0.4KV">#REF!</definedName>
    <definedName name="VAN_CHUYEN_DUONG_DAI_DZ22KV" localSheetId="0">#REF!</definedName>
    <definedName name="VAN_CHUYEN_DUONG_DAI_DZ22KV">#REF!</definedName>
    <definedName name="VAN_CHUYEN_VAT_TU_CHUNG" localSheetId="0">#REF!</definedName>
    <definedName name="VAN_CHUYEN_VAT_TU_CHUNG">#REF!</definedName>
    <definedName name="VAN_TRUNG_CHUYEN_VAT_TU_CHUNG" localSheetId="0">#REF!</definedName>
    <definedName name="VAN_TRUNG_CHUYEN_VAT_TU_CHUNG">#REF!</definedName>
    <definedName name="VARIINST" localSheetId="0">#REF!</definedName>
    <definedName name="VARIINST">#REF!</definedName>
    <definedName name="VARIPURC" localSheetId="0">#REF!</definedName>
    <definedName name="VARIPURC">#REF!</definedName>
    <definedName name="vat" localSheetId="0">#REF!</definedName>
    <definedName name="vat">#REF!</definedName>
    <definedName name="VAT_LIEU_DEN_CHAN_CONG_TRINH" localSheetId="0">#REF!</definedName>
    <definedName name="VAT_LIEU_DEN_CHAN_CONG_TRINH">#REF!</definedName>
    <definedName name="vbtchongnuocm300" localSheetId="0">#REF!</definedName>
    <definedName name="vbtchongnuocm300">#REF!</definedName>
    <definedName name="vbtm150" localSheetId="0">#REF!</definedName>
    <definedName name="vbtm150">#REF!</definedName>
    <definedName name="vbtm300" localSheetId="0">#REF!</definedName>
    <definedName name="vbtm300">#REF!</definedName>
    <definedName name="vbtm400" localSheetId="0">#REF!</definedName>
    <definedName name="vbtm400">#REF!</definedName>
    <definedName name="vccot" localSheetId="0">#REF!</definedName>
    <definedName name="vccot">#REF!</definedName>
    <definedName name="vcdc" localSheetId="0">#REF!</definedName>
    <definedName name="vcdc">#REF!</definedName>
    <definedName name="VCHT" localSheetId="0">#REF!</definedName>
    <definedName name="VCHT">#REF!</definedName>
    <definedName name="vct" localSheetId="0">#REF!</definedName>
    <definedName name="vct">#REF!</definedName>
    <definedName name="VCTT" localSheetId="0">#REF!</definedName>
    <definedName name="VCTT">#REF!</definedName>
    <definedName name="VCVBT1" localSheetId="0">#REF!</definedName>
    <definedName name="VCVBT1">#REF!</definedName>
    <definedName name="VCVBT2" localSheetId="0">#REF!</definedName>
    <definedName name="VCVBT2">#REF!</definedName>
    <definedName name="vd3p" localSheetId="0">#REF!</definedName>
    <definedName name="vd3p">#REF!</definedName>
    <definedName name="vgk" localSheetId="0">#REF!</definedName>
    <definedName name="vgk">#REF!</definedName>
    <definedName name="vgt" localSheetId="0">#REF!</definedName>
    <definedName name="vgt">#REF!</definedName>
    <definedName name="vkcauthang" localSheetId="0">#REF!</definedName>
    <definedName name="vkcauthang">#REF!</definedName>
    <definedName name="vksan" localSheetId="0">#REF!</definedName>
    <definedName name="vksan">#REF!</definedName>
    <definedName name="vl" localSheetId="0">#REF!</definedName>
    <definedName name="vl">#REF!</definedName>
    <definedName name="vl3p" localSheetId="0">#REF!</definedName>
    <definedName name="vl3p">#REF!</definedName>
    <definedName name="VLCT3p" localSheetId="0">#REF!</definedName>
    <definedName name="VLCT3p">#REF!</definedName>
    <definedName name="vldg" localSheetId="0">#REF!</definedName>
    <definedName name="vldg">#REF!</definedName>
    <definedName name="vldn400" localSheetId="0">#REF!</definedName>
    <definedName name="vldn400">#REF!</definedName>
    <definedName name="vldn600" localSheetId="0">#REF!</definedName>
    <definedName name="vldn600">#REF!</definedName>
    <definedName name="VLIEU" localSheetId="0">#REF!</definedName>
    <definedName name="VLIEU">#REF!</definedName>
    <definedName name="VLM" localSheetId="0">#REF!</definedName>
    <definedName name="VLM">#REF!</definedName>
    <definedName name="vltram" localSheetId="0">#REF!</definedName>
    <definedName name="vltram">#REF!</definedName>
    <definedName name="vr3p" localSheetId="0">#REF!</definedName>
    <definedName name="vr3p">#REF!</definedName>
    <definedName name="W" localSheetId="0">#REF!</definedName>
    <definedName name="W">#REF!</definedName>
    <definedName name="wrn.chi._.tiÆt." hidden="1">{#N/A,#N/A,FALSE,"Chi tiÆt"}</definedName>
    <definedName name="x1pind" localSheetId="0">#REF!</definedName>
    <definedName name="x1pind">#REF!</definedName>
    <definedName name="X1pINDnc" localSheetId="0">#REF!</definedName>
    <definedName name="X1pINDnc">#REF!</definedName>
    <definedName name="X1pINDvc" localSheetId="0">#REF!</definedName>
    <definedName name="X1pINDvc">#REF!</definedName>
    <definedName name="X1pINDvl" localSheetId="0">#REF!</definedName>
    <definedName name="X1pINDvl">#REF!</definedName>
    <definedName name="x1ping" localSheetId="0">#REF!</definedName>
    <definedName name="x1ping">#REF!</definedName>
    <definedName name="X1pINGnc" localSheetId="0">#REF!</definedName>
    <definedName name="X1pINGnc">#REF!</definedName>
    <definedName name="X1pINGvc" localSheetId="0">#REF!</definedName>
    <definedName name="X1pINGvc">#REF!</definedName>
    <definedName name="X1pINGvl" localSheetId="0">#REF!</definedName>
    <definedName name="X1pINGvl">#REF!</definedName>
    <definedName name="x1pint" localSheetId="0">#REF!</definedName>
    <definedName name="x1pint">#REF!</definedName>
    <definedName name="XCCT">0.5</definedName>
    <definedName name="xd0.6" localSheetId="0">#REF!</definedName>
    <definedName name="xd0.6">#REF!</definedName>
    <definedName name="xd1.3" localSheetId="0">#REF!</definedName>
    <definedName name="xd1.3">#REF!</definedName>
    <definedName name="xd1.5" localSheetId="0">#REF!</definedName>
    <definedName name="xd1.5">#REF!</definedName>
    <definedName name="xfco" localSheetId="0">#REF!</definedName>
    <definedName name="xfco">#REF!</definedName>
    <definedName name="xfco3p" localSheetId="0">#REF!</definedName>
    <definedName name="xfco3p">#REF!</definedName>
    <definedName name="XFCOnc" localSheetId="0">#REF!</definedName>
    <definedName name="XFCOnc">#REF!</definedName>
    <definedName name="xfcotnc" localSheetId="0">#REF!</definedName>
    <definedName name="xfcotnc">#REF!</definedName>
    <definedName name="xfcotvl" localSheetId="0">#REF!</definedName>
    <definedName name="xfcotvl">#REF!</definedName>
    <definedName name="XFCOvl" localSheetId="0">#REF!</definedName>
    <definedName name="XFCOvl">#REF!</definedName>
    <definedName name="xgc100" localSheetId="0">#REF!</definedName>
    <definedName name="xgc100">#REF!</definedName>
    <definedName name="xgc150" localSheetId="0">#REF!</definedName>
    <definedName name="xgc150">#REF!</definedName>
    <definedName name="xgc200" localSheetId="0">#REF!</definedName>
    <definedName name="xgc200">#REF!</definedName>
    <definedName name="xh" localSheetId="0">#REF!</definedName>
    <definedName name="xh">#REF!</definedName>
    <definedName name="xhn" localSheetId="0">#REF!</definedName>
    <definedName name="xhn">#REF!</definedName>
    <definedName name="xig" localSheetId="0">#REF!</definedName>
    <definedName name="xig">#REF!</definedName>
    <definedName name="xig1" localSheetId="0">#REF!</definedName>
    <definedName name="xig1">#REF!</definedName>
    <definedName name="xig1p" localSheetId="0">#REF!</definedName>
    <definedName name="xig1p">#REF!</definedName>
    <definedName name="xig3p" localSheetId="0">#REF!</definedName>
    <definedName name="xig3p">#REF!</definedName>
    <definedName name="XIGnc" localSheetId="0">#REF!</definedName>
    <definedName name="XIGnc">#REF!</definedName>
    <definedName name="XIGvc" localSheetId="0">#REF!</definedName>
    <definedName name="XIGvc">#REF!</definedName>
    <definedName name="XIGvl" localSheetId="0">#REF!</definedName>
    <definedName name="XIGvl">#REF!</definedName>
    <definedName name="ximang" localSheetId="0">#REF!</definedName>
    <definedName name="ximang">#REF!</definedName>
    <definedName name="xin" localSheetId="0">#REF!</definedName>
    <definedName name="xin">#REF!</definedName>
    <definedName name="xin190" localSheetId="0">#REF!</definedName>
    <definedName name="xin190">#REF!</definedName>
    <definedName name="xin1903p" localSheetId="0">#REF!</definedName>
    <definedName name="xin1903p">#REF!</definedName>
    <definedName name="xin3p" localSheetId="0">#REF!</definedName>
    <definedName name="xin3p">#REF!</definedName>
    <definedName name="xind" localSheetId="0">#REF!</definedName>
    <definedName name="xind">#REF!</definedName>
    <definedName name="xind1p" localSheetId="0">#REF!</definedName>
    <definedName name="xind1p">#REF!</definedName>
    <definedName name="xind3p" localSheetId="0">#REF!</definedName>
    <definedName name="xind3p">#REF!</definedName>
    <definedName name="xindnc1p" localSheetId="0">#REF!</definedName>
    <definedName name="xindnc1p">#REF!</definedName>
    <definedName name="xindvl1p" localSheetId="0">#REF!</definedName>
    <definedName name="xindvl1p">#REF!</definedName>
    <definedName name="xing1p" localSheetId="0">#REF!</definedName>
    <definedName name="xing1p">#REF!</definedName>
    <definedName name="xingnc1p" localSheetId="0">#REF!</definedName>
    <definedName name="xingnc1p">#REF!</definedName>
    <definedName name="xingvl1p" localSheetId="0">#REF!</definedName>
    <definedName name="xingvl1p">#REF!</definedName>
    <definedName name="XINnc" localSheetId="0">#REF!</definedName>
    <definedName name="XINnc">#REF!</definedName>
    <definedName name="xint1p" localSheetId="0">#REF!</definedName>
    <definedName name="xint1p">#REF!</definedName>
    <definedName name="XINvc" localSheetId="0">#REF!</definedName>
    <definedName name="XINvc">#REF!</definedName>
    <definedName name="XINvl" localSheetId="0">#REF!</definedName>
    <definedName name="XINvl">#REF!</definedName>
    <definedName name="xit" localSheetId="0">#REF!</definedName>
    <definedName name="xit">#REF!</definedName>
    <definedName name="xit1" localSheetId="0">#REF!</definedName>
    <definedName name="xit1">#REF!</definedName>
    <definedName name="xit1p" localSheetId="0">#REF!</definedName>
    <definedName name="xit1p">#REF!</definedName>
    <definedName name="xit3p" localSheetId="0">#REF!</definedName>
    <definedName name="xit3p">#REF!</definedName>
    <definedName name="XITnc" localSheetId="0">#REF!</definedName>
    <definedName name="XITnc">#REF!</definedName>
    <definedName name="XITvc" localSheetId="0">#REF!</definedName>
    <definedName name="XITvc">#REF!</definedName>
    <definedName name="XITvl" localSheetId="0">#REF!</definedName>
    <definedName name="XITvl">#REF!</definedName>
    <definedName name="xk0.6" localSheetId="0">#REF!</definedName>
    <definedName name="xk0.6">#REF!</definedName>
    <definedName name="xk1.3" localSheetId="0">#REF!</definedName>
    <definedName name="xk1.3">#REF!</definedName>
    <definedName name="xk1.5" localSheetId="0">#REF!</definedName>
    <definedName name="xk1.5">#REF!</definedName>
    <definedName name="xld1.4" localSheetId="0">#REF!</definedName>
    <definedName name="xld1.4">#REF!</definedName>
    <definedName name="xlk1.4" localSheetId="0">#REF!</definedName>
    <definedName name="xlk1.4">#REF!</definedName>
    <definedName name="XM" localSheetId="0">#REF!</definedName>
    <definedName name="XM">#REF!</definedName>
    <definedName name="xmcax" localSheetId="0">#REF!</definedName>
    <definedName name="xmcax">#REF!</definedName>
    <definedName name="xn" localSheetId="0">#REF!</definedName>
    <definedName name="xn">#REF!</definedName>
    <definedName name="xx" localSheetId="0">#REF!</definedName>
    <definedName name="xx">#REF!</definedName>
    <definedName name="y" localSheetId="0">#REF!</definedName>
    <definedName name="y">#REF!</definedName>
    <definedName name="z" localSheetId="0">#REF!</definedName>
    <definedName name="z">#REF!</definedName>
    <definedName name="ZXD" localSheetId="0">#REF!</definedName>
    <definedName name="ZXD">#REF!</definedName>
    <definedName name="ZYX" localSheetId="0">#REF!</definedName>
    <definedName name="ZYX">#REF!</definedName>
    <definedName name="ZZZ" localSheetId="0">#REF!</definedName>
    <definedName name="ZZZ">#REF!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94" i="1" l="1"/>
  <c r="M90" i="1"/>
  <c r="J90" i="1"/>
  <c r="G87" i="1"/>
  <c r="N86" i="1"/>
  <c r="K86" i="1"/>
  <c r="H86" i="1"/>
  <c r="G86" i="1" s="1"/>
  <c r="D86" i="1"/>
  <c r="D84" i="1" s="1"/>
  <c r="C86" i="1"/>
  <c r="G85" i="1"/>
  <c r="O84" i="1"/>
  <c r="N84" i="1"/>
  <c r="M84" i="1"/>
  <c r="L84" i="1"/>
  <c r="L90" i="1" s="1"/>
  <c r="J84" i="1"/>
  <c r="I84" i="1"/>
  <c r="I90" i="1" s="1"/>
  <c r="C84" i="1"/>
  <c r="K81" i="1"/>
  <c r="H81" i="1"/>
  <c r="G81" i="1" s="1"/>
  <c r="G80" i="1"/>
  <c r="D80" i="1"/>
  <c r="C80" i="1"/>
  <c r="C79" i="1" s="1"/>
  <c r="C64" i="1" s="1"/>
  <c r="C58" i="1" s="1"/>
  <c r="C11" i="1" s="1"/>
  <c r="N79" i="1"/>
  <c r="K79" i="1" s="1"/>
  <c r="M79" i="1"/>
  <c r="J79" i="1"/>
  <c r="I79" i="1"/>
  <c r="H79" i="1" s="1"/>
  <c r="D79" i="1"/>
  <c r="E79" i="1" s="1"/>
  <c r="S78" i="1"/>
  <c r="N78" i="1"/>
  <c r="K78" i="1"/>
  <c r="H78" i="1"/>
  <c r="G78" i="1"/>
  <c r="R78" i="1" s="1"/>
  <c r="E78" i="1"/>
  <c r="S77" i="1"/>
  <c r="N77" i="1"/>
  <c r="K77" i="1"/>
  <c r="H77" i="1"/>
  <c r="G77" i="1"/>
  <c r="R77" i="1" s="1"/>
  <c r="E77" i="1"/>
  <c r="S76" i="1"/>
  <c r="N76" i="1"/>
  <c r="K76" i="1"/>
  <c r="H76" i="1"/>
  <c r="G76" i="1"/>
  <c r="R76" i="1" s="1"/>
  <c r="E76" i="1"/>
  <c r="S75" i="1"/>
  <c r="N75" i="1"/>
  <c r="K75" i="1"/>
  <c r="H75" i="1"/>
  <c r="G75" i="1"/>
  <c r="R75" i="1" s="1"/>
  <c r="E75" i="1"/>
  <c r="S74" i="1"/>
  <c r="N74" i="1"/>
  <c r="K74" i="1"/>
  <c r="H74" i="1"/>
  <c r="G74" i="1"/>
  <c r="R74" i="1" s="1"/>
  <c r="E74" i="1"/>
  <c r="S73" i="1"/>
  <c r="N73" i="1"/>
  <c r="K73" i="1"/>
  <c r="H73" i="1"/>
  <c r="G73" i="1"/>
  <c r="R73" i="1" s="1"/>
  <c r="E73" i="1"/>
  <c r="N72" i="1"/>
  <c r="K72" i="1"/>
  <c r="H72" i="1"/>
  <c r="G72" i="1"/>
  <c r="R72" i="1" s="1"/>
  <c r="D72" i="1"/>
  <c r="E72" i="1" s="1"/>
  <c r="C72" i="1"/>
  <c r="S71" i="1"/>
  <c r="N71" i="1"/>
  <c r="K71" i="1"/>
  <c r="G71" i="1" s="1"/>
  <c r="H71" i="1"/>
  <c r="E71" i="1"/>
  <c r="S70" i="1"/>
  <c r="N70" i="1"/>
  <c r="K70" i="1"/>
  <c r="G70" i="1" s="1"/>
  <c r="H70" i="1"/>
  <c r="E70" i="1"/>
  <c r="S69" i="1"/>
  <c r="N69" i="1"/>
  <c r="K69" i="1"/>
  <c r="G69" i="1" s="1"/>
  <c r="H69" i="1"/>
  <c r="E69" i="1"/>
  <c r="S68" i="1"/>
  <c r="N68" i="1"/>
  <c r="K68" i="1"/>
  <c r="G68" i="1" s="1"/>
  <c r="H68" i="1"/>
  <c r="E68" i="1"/>
  <c r="S67" i="1"/>
  <c r="N67" i="1"/>
  <c r="K67" i="1"/>
  <c r="G67" i="1" s="1"/>
  <c r="H67" i="1"/>
  <c r="E67" i="1"/>
  <c r="S66" i="1"/>
  <c r="N66" i="1"/>
  <c r="K66" i="1"/>
  <c r="G66" i="1" s="1"/>
  <c r="H66" i="1"/>
  <c r="E66" i="1"/>
  <c r="N65" i="1"/>
  <c r="K65" i="1"/>
  <c r="K64" i="1" s="1"/>
  <c r="H65" i="1"/>
  <c r="G65" i="1" s="1"/>
  <c r="P64" i="1"/>
  <c r="O64" i="1"/>
  <c r="N64" i="1"/>
  <c r="N58" i="1" s="1"/>
  <c r="M64" i="1"/>
  <c r="M58" i="1" s="1"/>
  <c r="L64" i="1"/>
  <c r="J64" i="1"/>
  <c r="J58" i="1" s="1"/>
  <c r="N63" i="1"/>
  <c r="K63" i="1"/>
  <c r="G63" i="1" s="1"/>
  <c r="H63" i="1"/>
  <c r="N62" i="1"/>
  <c r="K62" i="1"/>
  <c r="G62" i="1" s="1"/>
  <c r="H62" i="1"/>
  <c r="N61" i="1"/>
  <c r="K61" i="1" s="1"/>
  <c r="H61" i="1"/>
  <c r="G61" i="1" s="1"/>
  <c r="S60" i="1"/>
  <c r="N60" i="1"/>
  <c r="K60" i="1"/>
  <c r="K59" i="1" s="1"/>
  <c r="H60" i="1"/>
  <c r="G60" i="1"/>
  <c r="P59" i="1"/>
  <c r="O59" i="1"/>
  <c r="N59" i="1"/>
  <c r="M59" i="1"/>
  <c r="L59" i="1"/>
  <c r="J59" i="1"/>
  <c r="I59" i="1"/>
  <c r="H59" i="1"/>
  <c r="S59" i="1" s="1"/>
  <c r="E59" i="1"/>
  <c r="D59" i="1"/>
  <c r="C59" i="1"/>
  <c r="P58" i="1"/>
  <c r="O58" i="1"/>
  <c r="L58" i="1"/>
  <c r="T56" i="1"/>
  <c r="S56" i="1"/>
  <c r="R56" i="1"/>
  <c r="Q56" i="1"/>
  <c r="S55" i="1"/>
  <c r="G55" i="1"/>
  <c r="R55" i="1" s="1"/>
  <c r="H54" i="1"/>
  <c r="S54" i="1" s="1"/>
  <c r="D54" i="1"/>
  <c r="K53" i="1"/>
  <c r="G53" i="1" s="1"/>
  <c r="R53" i="1" s="1"/>
  <c r="H53" i="1"/>
  <c r="P52" i="1"/>
  <c r="N52" i="1" s="1"/>
  <c r="H52" i="1"/>
  <c r="N51" i="1"/>
  <c r="K51" i="1" s="1"/>
  <c r="H51" i="1"/>
  <c r="N50" i="1"/>
  <c r="K50" i="1"/>
  <c r="G50" i="1" s="1"/>
  <c r="R50" i="1" s="1"/>
  <c r="H50" i="1"/>
  <c r="Q49" i="1"/>
  <c r="K49" i="1"/>
  <c r="G49" i="1"/>
  <c r="R49" i="1" s="1"/>
  <c r="K48" i="1"/>
  <c r="G48" i="1" s="1"/>
  <c r="R48" i="1" s="1"/>
  <c r="H48" i="1"/>
  <c r="K47" i="1"/>
  <c r="G47" i="1" s="1"/>
  <c r="R47" i="1" s="1"/>
  <c r="H47" i="1"/>
  <c r="K46" i="1"/>
  <c r="J46" i="1"/>
  <c r="H46" i="1"/>
  <c r="G46" i="1" s="1"/>
  <c r="R46" i="1" s="1"/>
  <c r="K45" i="1"/>
  <c r="H45" i="1"/>
  <c r="G45" i="1" s="1"/>
  <c r="R45" i="1" s="1"/>
  <c r="S44" i="1"/>
  <c r="K44" i="1"/>
  <c r="G44" i="1" s="1"/>
  <c r="K43" i="1"/>
  <c r="T43" i="1" s="1"/>
  <c r="H43" i="1"/>
  <c r="S43" i="1" s="1"/>
  <c r="G43" i="1"/>
  <c r="Q43" i="1" s="1"/>
  <c r="K41" i="1"/>
  <c r="J41" i="1"/>
  <c r="H41" i="1"/>
  <c r="G41" i="1" s="1"/>
  <c r="R41" i="1" s="1"/>
  <c r="K40" i="1"/>
  <c r="H40" i="1"/>
  <c r="G40" i="1" s="1"/>
  <c r="R40" i="1" s="1"/>
  <c r="O39" i="1"/>
  <c r="M39" i="1"/>
  <c r="L39" i="1"/>
  <c r="J39" i="1"/>
  <c r="I39" i="1"/>
  <c r="D39" i="1"/>
  <c r="D12" i="1" s="1"/>
  <c r="C39" i="1"/>
  <c r="T38" i="1"/>
  <c r="S38" i="1"/>
  <c r="R38" i="1"/>
  <c r="G38" i="1"/>
  <c r="Q38" i="1" s="1"/>
  <c r="T37" i="1"/>
  <c r="S37" i="1"/>
  <c r="R37" i="1"/>
  <c r="Q37" i="1"/>
  <c r="G37" i="1"/>
  <c r="T36" i="1"/>
  <c r="S36" i="1"/>
  <c r="G36" i="1"/>
  <c r="R36" i="1" s="1"/>
  <c r="T35" i="1"/>
  <c r="S35" i="1"/>
  <c r="Q35" i="1"/>
  <c r="G35" i="1"/>
  <c r="R35" i="1" s="1"/>
  <c r="T34" i="1"/>
  <c r="S34" i="1"/>
  <c r="R34" i="1"/>
  <c r="G34" i="1"/>
  <c r="Q34" i="1" s="1"/>
  <c r="T33" i="1"/>
  <c r="S33" i="1"/>
  <c r="L33" i="1"/>
  <c r="G33" i="1"/>
  <c r="R33" i="1" s="1"/>
  <c r="T32" i="1"/>
  <c r="S32" i="1"/>
  <c r="R32" i="1"/>
  <c r="Q32" i="1"/>
  <c r="T31" i="1"/>
  <c r="S31" i="1"/>
  <c r="R31" i="1"/>
  <c r="Q31" i="1"/>
  <c r="T30" i="1"/>
  <c r="S30" i="1"/>
  <c r="G29" i="1"/>
  <c r="G28" i="1"/>
  <c r="G27" i="1"/>
  <c r="K26" i="1"/>
  <c r="H26" i="1"/>
  <c r="G26" i="1"/>
  <c r="N25" i="1"/>
  <c r="K25" i="1"/>
  <c r="H25" i="1"/>
  <c r="G25" i="1"/>
  <c r="N24" i="1"/>
  <c r="K24" i="1"/>
  <c r="I24" i="1"/>
  <c r="H24" i="1"/>
  <c r="G24" i="1" s="1"/>
  <c r="K23" i="1"/>
  <c r="H23" i="1"/>
  <c r="G23" i="1"/>
  <c r="K22" i="1"/>
  <c r="G22" i="1"/>
  <c r="K21" i="1"/>
  <c r="G21" i="1"/>
  <c r="N20" i="1"/>
  <c r="K20" i="1"/>
  <c r="G20" i="1" s="1"/>
  <c r="K19" i="1"/>
  <c r="G19" i="1" s="1"/>
  <c r="K18" i="1"/>
  <c r="G18" i="1" s="1"/>
  <c r="N17" i="1"/>
  <c r="K17" i="1" s="1"/>
  <c r="H17" i="1"/>
  <c r="K16" i="1"/>
  <c r="G16" i="1" s="1"/>
  <c r="K15" i="1"/>
  <c r="P14" i="1"/>
  <c r="O14" i="1"/>
  <c r="M14" i="1"/>
  <c r="L14" i="1"/>
  <c r="J14" i="1"/>
  <c r="I14" i="1"/>
  <c r="H14" i="1"/>
  <c r="S14" i="1" s="1"/>
  <c r="V13" i="1"/>
  <c r="F13" i="1"/>
  <c r="E13" i="1"/>
  <c r="C13" i="1"/>
  <c r="F12" i="1"/>
  <c r="E12" i="1"/>
  <c r="C12" i="1"/>
  <c r="C90" i="1" s="1"/>
  <c r="F11" i="1"/>
  <c r="V7" i="1"/>
  <c r="K14" i="1" l="1"/>
  <c r="G14" i="1" s="1"/>
  <c r="D90" i="1"/>
  <c r="Q61" i="1"/>
  <c r="R61" i="1"/>
  <c r="R67" i="1"/>
  <c r="Q67" i="1"/>
  <c r="R71" i="1"/>
  <c r="Q71" i="1"/>
  <c r="E64" i="1"/>
  <c r="E58" i="1" s="1"/>
  <c r="S72" i="1"/>
  <c r="K58" i="1"/>
  <c r="R68" i="1"/>
  <c r="Q68" i="1"/>
  <c r="E11" i="1"/>
  <c r="G17" i="1"/>
  <c r="R44" i="1"/>
  <c r="Q44" i="1"/>
  <c r="K52" i="1"/>
  <c r="G52" i="1" s="1"/>
  <c r="R52" i="1" s="1"/>
  <c r="N39" i="1"/>
  <c r="R69" i="1"/>
  <c r="Q69" i="1"/>
  <c r="S79" i="1"/>
  <c r="G79" i="1"/>
  <c r="H64" i="1"/>
  <c r="G51" i="1"/>
  <c r="R51" i="1" s="1"/>
  <c r="G59" i="1"/>
  <c r="R66" i="1"/>
  <c r="Q66" i="1"/>
  <c r="R70" i="1"/>
  <c r="Q70" i="1"/>
  <c r="Q60" i="1"/>
  <c r="Q72" i="1"/>
  <c r="Q73" i="1"/>
  <c r="Q74" i="1"/>
  <c r="Q75" i="1"/>
  <c r="Q76" i="1"/>
  <c r="Q77" i="1"/>
  <c r="Q78" i="1"/>
  <c r="G15" i="1"/>
  <c r="Q36" i="1"/>
  <c r="Q55" i="1"/>
  <c r="R60" i="1"/>
  <c r="S61" i="1"/>
  <c r="R43" i="1"/>
  <c r="N14" i="1"/>
  <c r="N13" i="1" s="1"/>
  <c r="N12" i="1" s="1"/>
  <c r="N90" i="1" s="1"/>
  <c r="N97" i="1" s="1"/>
  <c r="Q33" i="1"/>
  <c r="H39" i="1"/>
  <c r="P39" i="1"/>
  <c r="T44" i="1"/>
  <c r="H13" i="1"/>
  <c r="G54" i="1"/>
  <c r="D64" i="1"/>
  <c r="D58" i="1" s="1"/>
  <c r="D11" i="1" s="1"/>
  <c r="I64" i="1"/>
  <c r="I58" i="1" s="1"/>
  <c r="R14" i="1" l="1"/>
  <c r="G13" i="1"/>
  <c r="Q14" i="1"/>
  <c r="R54" i="1"/>
  <c r="Q54" i="1"/>
  <c r="S64" i="1"/>
  <c r="H58" i="1"/>
  <c r="S58" i="1" s="1"/>
  <c r="S39" i="1"/>
  <c r="R79" i="1"/>
  <c r="Q79" i="1"/>
  <c r="G64" i="1"/>
  <c r="R64" i="1" s="1"/>
  <c r="H12" i="1"/>
  <c r="S13" i="1"/>
  <c r="R59" i="1"/>
  <c r="Q59" i="1"/>
  <c r="K39" i="1"/>
  <c r="T39" i="1" s="1"/>
  <c r="T14" i="1"/>
  <c r="K13" i="1"/>
  <c r="T13" i="1" l="1"/>
  <c r="K12" i="1"/>
  <c r="R13" i="1"/>
  <c r="G12" i="1"/>
  <c r="Q13" i="1"/>
  <c r="G58" i="1"/>
  <c r="H90" i="1"/>
  <c r="H11" i="1"/>
  <c r="S11" i="1" s="1"/>
  <c r="S12" i="1"/>
  <c r="G39" i="1"/>
  <c r="H96" i="1" l="1"/>
  <c r="Q39" i="1"/>
  <c r="R39" i="1"/>
  <c r="R58" i="1"/>
  <c r="Q58" i="1"/>
  <c r="K11" i="1"/>
  <c r="T11" i="1" s="1"/>
  <c r="T12" i="1"/>
  <c r="K90" i="1"/>
  <c r="K96" i="1" s="1"/>
  <c r="R12" i="1"/>
  <c r="G11" i="1"/>
  <c r="Q12" i="1"/>
  <c r="R11" i="1" l="1"/>
  <c r="V12" i="1"/>
  <c r="G90" i="1"/>
  <c r="T95" i="1" l="1"/>
  <c r="R90" i="1"/>
  <c r="G96" i="1"/>
  <c r="Q90" i="1"/>
</calcChain>
</file>

<file path=xl/comments1.xml><?xml version="1.0" encoding="utf-8"?>
<comments xmlns="http://schemas.openxmlformats.org/spreadsheetml/2006/main">
  <authors>
    <author>Administrator</author>
    <author/>
    <author>THANH CHONG</author>
    <author>Dell 04</author>
  </authors>
  <commentList>
    <comment ref="I24" authorId="0" shapeId="0">
      <text>
        <r>
          <rPr>
            <b/>
            <sz val="9"/>
            <color indexed="81"/>
            <rFont val="Tahoma"/>
            <family val="2"/>
          </rPr>
          <t>Administrator:</t>
        </r>
        <r>
          <rPr>
            <sz val="9"/>
            <color indexed="81"/>
            <rFont val="Tahoma"/>
            <family val="2"/>
          </rPr>
          <t xml:space="preserve">
VỐN TPCP 124.421,143373TRĐ</t>
        </r>
      </text>
    </comment>
    <comment ref="J24" authorId="1" shapeId="0">
      <text>
        <r>
          <rPr>
            <b/>
            <sz val="9"/>
            <color indexed="8"/>
            <rFont val="Tahoma"/>
            <family val="2"/>
            <charset val="1"/>
          </rPr>
          <t xml:space="preserve">THANH CHONG:
</t>
        </r>
        <r>
          <rPr>
            <sz val="9"/>
            <color indexed="8"/>
            <rFont val="Tahoma"/>
            <family val="2"/>
            <charset val="1"/>
          </rPr>
          <t>ODA</t>
        </r>
      </text>
    </comment>
    <comment ref="H33" authorId="1" shapeId="0">
      <text>
        <r>
          <rPr>
            <b/>
            <sz val="9"/>
            <color indexed="8"/>
            <rFont val="Tahoma"/>
            <family val="2"/>
            <charset val="1"/>
          </rPr>
          <t xml:space="preserve">Nhu:
</t>
        </r>
        <r>
          <rPr>
            <sz val="9"/>
            <color indexed="8"/>
            <rFont val="Tahoma"/>
            <family val="2"/>
            <charset val="1"/>
          </rPr>
          <t>-CTMT GD: 4.231,05
-XSKT: 182.168,29</t>
        </r>
      </text>
    </comment>
    <comment ref="H35" authorId="1" shapeId="0">
      <text>
        <r>
          <rPr>
            <b/>
            <sz val="9"/>
            <color indexed="8"/>
            <rFont val="Tahoma"/>
            <family val="2"/>
            <charset val="1"/>
          </rPr>
          <t xml:space="preserve">ADMIN:
</t>
        </r>
        <r>
          <rPr>
            <sz val="9"/>
            <color indexed="8"/>
            <rFont val="Tahoma"/>
            <family val="2"/>
            <charset val="1"/>
          </rPr>
          <t>CO GHI THU CHI VON DP</t>
        </r>
      </text>
    </comment>
    <comment ref="J40" authorId="0" shapeId="0">
      <text>
        <r>
          <rPr>
            <b/>
            <sz val="9"/>
            <color indexed="81"/>
            <rFont val="Tahoma"/>
            <family val="2"/>
          </rPr>
          <t>Administrator:</t>
        </r>
        <r>
          <rPr>
            <sz val="9"/>
            <color indexed="81"/>
            <rFont val="Tahoma"/>
            <family val="2"/>
          </rPr>
          <t xml:space="preserve">
bổ sung đào tạo quân sự cấp xã 3.850 trđ</t>
        </r>
      </text>
    </comment>
    <comment ref="J41" authorId="0" shapeId="0">
      <text>
        <r>
          <rPr>
            <b/>
            <sz val="9"/>
            <color indexed="81"/>
            <rFont val="Tahoma"/>
            <family val="2"/>
          </rPr>
          <t>Administrator: bổ sung công an tinh 9.153 trđ qd 2176</t>
        </r>
      </text>
    </comment>
    <comment ref="M41" authorId="0" shapeId="0">
      <text>
        <r>
          <rPr>
            <b/>
            <sz val="9"/>
            <color indexed="81"/>
            <rFont val="Tahoma"/>
            <family val="2"/>
          </rPr>
          <t>Administrator:</t>
        </r>
        <r>
          <rPr>
            <sz val="9"/>
            <color indexed="81"/>
            <rFont val="Tahoma"/>
            <family val="2"/>
          </rPr>
          <t xml:space="preserve">
8.942 hõ trợ kp an toàn giao thông tại huyện</t>
        </r>
      </text>
    </comment>
    <comment ref="H43" authorId="0" shapeId="0">
      <text>
        <r>
          <rPr>
            <b/>
            <sz val="9"/>
            <color indexed="81"/>
            <rFont val="Tahoma"/>
            <family val="2"/>
          </rPr>
          <t>Administrator:</t>
        </r>
        <r>
          <rPr>
            <sz val="9"/>
            <color indexed="81"/>
            <rFont val="Tahoma"/>
            <family val="2"/>
          </rPr>
          <t xml:space="preserve">
BỔ SUNG CHO SƠ GD HOÀN ỨNG TB 734, 14950,371</t>
        </r>
      </text>
    </comment>
    <comment ref="J46" authorId="0" shapeId="0">
      <text>
        <r>
          <rPr>
            <b/>
            <sz val="9"/>
            <color indexed="81"/>
            <rFont val="Tahoma"/>
            <family val="2"/>
          </rPr>
          <t>Administrator:</t>
        </r>
        <r>
          <rPr>
            <sz val="9"/>
            <color indexed="81"/>
            <rFont val="Tahoma"/>
            <family val="2"/>
          </rPr>
          <t xml:space="preserve">
chi vh:560, 110 hỗ trợ hội tại qđ 2176</t>
        </r>
      </text>
    </comment>
    <comment ref="M52" authorId="0" shapeId="0">
      <text>
        <r>
          <rPr>
            <b/>
            <sz val="9"/>
            <color indexed="81"/>
            <rFont val="Tahoma"/>
            <family val="2"/>
          </rPr>
          <t>Administrator:</t>
        </r>
        <r>
          <rPr>
            <sz val="9"/>
            <color indexed="81"/>
            <rFont val="Tahoma"/>
            <family val="2"/>
          </rPr>
          <t xml:space="preserve">
bs mục tiêu chính sách bt xã hội nghị định 136</t>
        </r>
      </text>
    </comment>
    <comment ref="P52" authorId="0" shapeId="0">
      <text>
        <r>
          <rPr>
            <b/>
            <sz val="9"/>
            <color indexed="81"/>
            <rFont val="Tahoma"/>
            <family val="2"/>
          </rPr>
          <t>Administrator:</t>
        </r>
        <r>
          <rPr>
            <sz val="9"/>
            <color indexed="81"/>
            <rFont val="Tahoma"/>
            <family val="2"/>
          </rPr>
          <t xml:space="preserve">
bổ sung mục tiêu tiền điện hộ nghèo giải ngân tại xã 1.471 trđ</t>
        </r>
      </text>
    </comment>
    <comment ref="G66" authorId="0" shapeId="0">
      <text>
        <r>
          <rPr>
            <b/>
            <sz val="9"/>
            <color indexed="81"/>
            <rFont val="Tahoma"/>
            <family val="2"/>
          </rPr>
          <t>Administrator:</t>
        </r>
        <r>
          <rPr>
            <sz val="9"/>
            <color indexed="81"/>
            <rFont val="Tahoma"/>
            <family val="2"/>
          </rPr>
          <t xml:space="preserve">
có sử dụng vốn đối ứng của tỉnh, vốn năm trước chuyển sang</t>
        </r>
      </text>
    </comment>
    <comment ref="R66" authorId="0" shapeId="0">
      <text>
        <r>
          <rPr>
            <b/>
            <sz val="9"/>
            <color indexed="81"/>
            <rFont val="Tahoma"/>
            <family val="2"/>
          </rPr>
          <t>Administrator:</t>
        </r>
        <r>
          <rPr>
            <sz val="9"/>
            <color indexed="81"/>
            <rFont val="Tahoma"/>
            <family val="2"/>
          </rPr>
          <t xml:space="preserve">
có chi từ vốn đối ứng của tỉnh</t>
        </r>
      </text>
    </comment>
    <comment ref="D72" authorId="0" shapeId="0">
      <text>
        <r>
          <rPr>
            <b/>
            <sz val="9"/>
            <color indexed="81"/>
            <rFont val="Tahoma"/>
            <family val="2"/>
          </rPr>
          <t>Administrator:</t>
        </r>
        <r>
          <rPr>
            <sz val="9"/>
            <color indexed="81"/>
            <rFont val="Tahoma"/>
            <family val="2"/>
          </rPr>
          <t xml:space="preserve">
có vốn đầu tư và vốn tx</t>
        </r>
      </text>
    </comment>
    <comment ref="D79" authorId="0" shapeId="0">
      <text>
        <r>
          <rPr>
            <b/>
            <sz val="9"/>
            <color indexed="81"/>
            <rFont val="Tahoma"/>
            <family val="2"/>
          </rPr>
          <t>Administrator:</t>
        </r>
        <r>
          <rPr>
            <sz val="9"/>
            <color indexed="81"/>
            <rFont val="Tahoma"/>
            <family val="2"/>
          </rPr>
          <t xml:space="preserve">
còn mục tiêu khác như nhà 22, bhyt</t>
        </r>
      </text>
    </comment>
    <comment ref="P79" authorId="0" shapeId="0">
      <text>
        <r>
          <rPr>
            <b/>
            <sz val="9"/>
            <color indexed="81"/>
            <rFont val="Tahoma"/>
            <family val="2"/>
          </rPr>
          <t>Administrator:</t>
        </r>
        <r>
          <rPr>
            <sz val="9"/>
            <color indexed="81"/>
            <rFont val="Tahoma"/>
            <family val="2"/>
          </rPr>
          <t xml:space="preserve">
tỉnh bổ sung mục tiêu tiền điện giải ngân tại xã</t>
        </r>
      </text>
    </comment>
    <comment ref="I80" authorId="1" shapeId="0">
      <text>
        <r>
          <rPr>
            <b/>
            <sz val="9"/>
            <color indexed="8"/>
            <rFont val="Tahoma"/>
            <family val="2"/>
            <charset val="1"/>
          </rPr>
          <t xml:space="preserve">THANH CHONG:
</t>
        </r>
        <r>
          <rPr>
            <sz val="9"/>
            <color indexed="8"/>
            <rFont val="Tahoma"/>
            <family val="2"/>
            <charset val="1"/>
          </rPr>
          <t>ghi thu ghi chi nguyon vien tro SOS</t>
        </r>
      </text>
    </comment>
    <comment ref="H81" authorId="2" shapeId="0">
      <text>
        <r>
          <rPr>
            <b/>
            <sz val="9"/>
            <color indexed="81"/>
            <rFont val="Tahoma"/>
            <family val="2"/>
          </rPr>
          <t>THANH CHONG:</t>
        </r>
        <r>
          <rPr>
            <sz val="9"/>
            <color indexed="81"/>
            <rFont val="Tahoma"/>
            <family val="2"/>
          </rPr>
          <t xml:space="preserve">
CHUYỂN NGUỒN CHỐT NGÀY 05112018</t>
        </r>
      </text>
    </comment>
    <comment ref="G95" authorId="3" shapeId="0">
      <text>
        <r>
          <rPr>
            <b/>
            <sz val="9"/>
            <color indexed="81"/>
            <rFont val="Tahoma"/>
            <family val="2"/>
          </rPr>
          <t>Dell 04:</t>
        </r>
        <r>
          <rPr>
            <sz val="9"/>
            <color indexed="81"/>
            <rFont val="Tahoma"/>
            <family val="2"/>
          </rPr>
          <t xml:space="preserve">
CHUYỂN NGUỒN NGÂN SÁCH TỈNH NĂM 2017</t>
        </r>
      </text>
    </comment>
    <comment ref="K95" authorId="3" shapeId="0">
      <text>
        <r>
          <rPr>
            <b/>
            <sz val="9"/>
            <color indexed="81"/>
            <rFont val="Tahoma"/>
            <family val="2"/>
          </rPr>
          <t>Dell 04:</t>
        </r>
        <r>
          <rPr>
            <sz val="9"/>
            <color indexed="81"/>
            <rFont val="Tahoma"/>
            <family val="2"/>
          </rPr>
          <t xml:space="preserve">
CHI HUYỆN</t>
        </r>
      </text>
    </comment>
  </commentList>
</comments>
</file>

<file path=xl/sharedStrings.xml><?xml version="1.0" encoding="utf-8"?>
<sst xmlns="http://schemas.openxmlformats.org/spreadsheetml/2006/main" count="165" uniqueCount="125">
  <si>
    <t xml:space="preserve">  ỦY BAN NHÂN DÂN</t>
  </si>
  <si>
    <t>Biểu số 64/CK-NSNN</t>
  </si>
  <si>
    <t xml:space="preserve">       TỈNH CÀ MAU</t>
  </si>
  <si>
    <t>QUYẾT TOÁN CHI NSĐP, CHI NGÂN SÁCH CẤP TỈNH VÀ
CHI NGÂN SÁCH HUYỆN (XÃ) THEO CƠ CẤU CHI NĂM 2018</t>
  </si>
  <si>
    <t>(Kèm theo Quyết định số            /QĐ-UBND ngày         /12/2019 của UBND tỉnh Cà Mau)</t>
  </si>
  <si>
    <t>Đơn vị: Triệu đồng.</t>
  </si>
  <si>
    <t>STT</t>
  </si>
  <si>
    <t>Nội dung</t>
  </si>
  <si>
    <t>Dự toán năm 2018</t>
  </si>
  <si>
    <t>Dự toán
năm 2018</t>
  </si>
  <si>
    <t>Bao gồm</t>
  </si>
  <si>
    <t>Quyết toán
năm 2018</t>
  </si>
  <si>
    <t>So sánh (%)</t>
  </si>
  <si>
    <t>TW</t>
  </si>
  <si>
    <t>Ngân sách
cấp tỉnh</t>
  </si>
  <si>
    <t>Ngân sách
huyện (xã)</t>
  </si>
  <si>
    <t>Ngân sách huyện (xã)</t>
  </si>
  <si>
    <t>Ngân sách
địa phương</t>
  </si>
  <si>
    <t>A</t>
  </si>
  <si>
    <t>B</t>
  </si>
  <si>
    <t>1</t>
  </si>
  <si>
    <t>1=2+3</t>
  </si>
  <si>
    <t>4=5+6</t>
  </si>
  <si>
    <t>5</t>
  </si>
  <si>
    <t>6</t>
  </si>
  <si>
    <t>(6)</t>
  </si>
  <si>
    <t>(7)=(3):(1)</t>
  </si>
  <si>
    <t>7=4/1</t>
  </si>
  <si>
    <t>8=5/2</t>
  </si>
  <si>
    <t>9=6/3</t>
  </si>
  <si>
    <t>TỔNG CHI NGÂN SÁCH ĐỊA PHƯƠNG</t>
  </si>
  <si>
    <t>CHI CÂN ĐỐI NGÂN SÁCH ĐỊA PHƯƠNG</t>
  </si>
  <si>
    <t>I</t>
  </si>
  <si>
    <t>Chi đầu tư phát triển</t>
  </si>
  <si>
    <t>Chi đầu tư phát triển cho chương trình, dự án theo lĩnh vực</t>
  </si>
  <si>
    <t>1.1</t>
  </si>
  <si>
    <t>Chi quốc phòng</t>
  </si>
  <si>
    <t>1.2</t>
  </si>
  <si>
    <t>Chi an ninh và trật tự an toàn xã hội</t>
  </si>
  <si>
    <t>Chi giáo dục - đào tạo và dạy nghề</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</si>
  <si>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</si>
  <si>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</si>
  <si>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</si>
  <si>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</si>
  <si>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</si>
  <si>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</si>
  <si>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</si>
  <si>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</si>
  <si>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</si>
  <si>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</si>
  <si>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</si>
  <si>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</si>
  <si>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</si>
  <si>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</si>
  <si>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</si>
  <si>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</si>
  <si>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</si>
  <si>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</si>
  <si>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</si>
  <si>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</si>
  <si>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</si>
  <si>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</si>
  <si>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</si>
  <si>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</si>
  <si>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</si>
  <si>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</si>
  <si>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</si>
  <si>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II</t>
  </si>
  <si>
    <t>Chi thường xuyên</t>
  </si>
  <si>
    <t>Trong đó:</t>
  </si>
  <si>
    <t>Chi khác</t>
  </si>
  <si>
    <t>III</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</si>
  <si>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</si>
  <si>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</si>
  <si>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</si>
  <si>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</si>
  <si>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</si>
  <si>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</si>
  <si>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</si>
  <si>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</si>
  <si>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</si>
  <si>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Chương trình MTQG giảm nghèo bền vững</t>
  </si>
  <si>
    <t>Chương trình MTQG Xây dựng nông thôn mới</t>
  </si>
  <si>
    <t>1.3</t>
  </si>
  <si>
    <t>Chương trình MTQG Nước sạch và Vệ sinh môi trường nông thôn</t>
  </si>
  <si>
    <t>1.4</t>
  </si>
  <si>
    <t>Chương trình MTQG giáo dục và đào tạo</t>
  </si>
  <si>
    <t>Chi các chương trình mục tiêu, nhiệm vụ</t>
  </si>
  <si>
    <t>Chương trình hỗ trợ chất lượng giáo dục trường học</t>
  </si>
  <si>
    <t>Chương trình mục tiêu y tế - dân số</t>
  </si>
  <si>
    <t>Chương trình mục tiêu phát triển thủy sản bền vững</t>
  </si>
  <si>
    <t>Chương trình mục tiêu phát triển lâm nghiệp bền vững</t>
  </si>
  <si>
    <t>Chương trình mục tiêu tái cơ cấu kinh tế nông nghiệp và phòng chống giảm nhẹ thiên tai, ổn định đời sống dân cư</t>
  </si>
  <si>
    <t>Chương trình mục tiêu đảm bảo trật tự an toàn giao thông, phòng cháy, chữa cháy, phòng chống tội phạm và ma túy</t>
  </si>
  <si>
    <t>Chương trình mục tiêu giáo dục nghề nghiệp - Việc làm và an toàn lao động</t>
  </si>
  <si>
    <t>Chương trình mục tiêu phát triển hệ thống trợ giúp xã hội</t>
  </si>
  <si>
    <t>Chương trình muc tiêu phát triển văn hóa</t>
  </si>
  <si>
    <t>Chương trình mục tiêu ứng phó với biến đổi khí hậu và tăng trưởng xanh</t>
  </si>
  <si>
    <t>Chương trình mục tiêu phát triển kinh tế - xã hội các vùng</t>
  </si>
  <si>
    <t>Chương trình mục tiêu hỗ trợ vốn đối ứng ODA cho các địa phương</t>
  </si>
  <si>
    <t>Chương trình mục tiêu đầu tư hạ tầng khu kinh tế ven biển, khu kinh tế cửa khẩu, khu công nghiệp, cụm công nghiệp, khu công nghệ cao, khu nông nghiệp ứng dụng công nghệ cao</t>
  </si>
  <si>
    <t>1.14</t>
  </si>
  <si>
    <t>Chương trình mục tiêu phát triển hạ tầng du lịch</t>
  </si>
  <si>
    <t>1.15</t>
  </si>
  <si>
    <t>Một số mục tiêu, nhiệm vụ khác</t>
  </si>
  <si>
    <t xml:space="preserve">    Trong đó: nguồn vốn ODA</t>
  </si>
  <si>
    <t>C</t>
  </si>
  <si>
    <t>CHI CHUYỂN NGUỒN SANG NĂM SAU</t>
  </si>
  <si>
    <t>D</t>
  </si>
  <si>
    <t>CHI NỘP NGÂN SÁCH CẤP TRÊN</t>
  </si>
  <si>
    <t>CHI BỔ SUNG CHO NGÂN SÁCH CẤP DƯỚI</t>
  </si>
  <si>
    <t>Bổ sung cân đối</t>
  </si>
  <si>
    <t>Bổ sung có mục tiêu</t>
  </si>
  <si>
    <t>2.1</t>
  </si>
  <si>
    <t>Bổ sung có mục tiêu bằng nguồn vốn trong nước</t>
  </si>
  <si>
    <t>2.2</t>
  </si>
  <si>
    <t>Bổ sung có mục tiêu bằng nguồn vốn ngoài nước</t>
  </si>
  <si>
    <t>TỔNG SỐ (A+B+C)</t>
  </si>
  <si>
    <t>Cà Mau, ngày 20 tháng 9 năm 2019</t>
  </si>
  <si>
    <t>Cà Mau, ngày 20 tháng  9  năm 2019</t>
  </si>
  <si>
    <t xml:space="preserve">Giám đốc KBNN tỉnh Cà Mau     </t>
  </si>
  <si>
    <t>Giám đốc Sở Tài chính</t>
  </si>
  <si>
    <t>TM. UBND tỉnh Cà Mau</t>
  </si>
  <si>
    <t>Chủ tịch</t>
  </si>
  <si>
    <t>số liệu mẫu báo cáo BTC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</si>
</sst>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 #,##0.00_ ;_ * \-#,##0.00_ ;_ * \-??_ ;_ @_ "/>
    <numFmt numFmtId="165" formatCode="_ * #,##0_ ;_ * \-#,##0_ ;_ * \-??_ ;_ @_ "/>
    <numFmt numFmtId="166" formatCode="_ * #,##0.00_)_v_n_d_ ;_ * \(#,##0.00\)_v_n_d_ ;_ * \-??_)_v_n_d_ ;_ @_ "/>
    <numFmt numFmtId="167" formatCode="_(* #,##0_);_(* \(#,##0\);_(* \-?_);_(@_)"/>
    <numFmt numFmtId="168" formatCode="_ * #,##0.0_ ;_ * \-#,##0.0_ ;_ * \-??_ ;_ @_ "/>
    <numFmt numFmtId="169" formatCode="#,##0.000000_);\(#,##0.000000\)"/>
    <numFmt numFmtId="170" formatCode="_(* #,##0_);_(* \(#,##0\);_(* \-??_);_(@_)"/>
  </numFmts>
  <fonts count="35">
    <font>
      <sz val="10"/>
      <name val="Arial"/>
      <family val="2"/>
    </font>
    <font>
      <b/>
      <sz val="13"/>
      <name val="Times New Roman"/>
      <family val="1"/>
    </font>
    <font>
      <sz val="12"/>
      <name val="VN-NTime"/>
    </font>
    <font>
      <sz val="13"/>
      <name val="Times New Roman"/>
      <family val="1"/>
    </font>
    <font>
      <i/>
      <sz val="13"/>
      <name val="Times New Roman"/>
      <family val="1"/>
    </font>
    <font>
      <sz val="12"/>
      <name val="Times New Roman"/>
      <family val="1"/>
      <charset val="1"/>
    </font>
    <font>
      <sz val="12"/>
      <name val="Times New Roman"/>
      <family val="1"/>
    </font>
    <font>
      <i/>
      <sz val="12"/>
      <name val="Times New Roman"/>
      <family val="1"/>
      <charset val="1"/>
    </font>
    <font>
      <b/>
      <sz val="14"/>
      <name val="Times New Roman"/>
      <family val="1"/>
      <charset val="1"/>
    </font>
    <font>
      <b/>
      <sz val="15"/>
      <name val="Times New Roman"/>
      <family val="1"/>
      <charset val="1"/>
    </font>
    <font>
      <sz val="10"/>
      <name val="Mangal"/>
      <family val="2"/>
    </font>
    <font>
      <sz val="11"/>
      <name val="Times New Roman"/>
      <family val="1"/>
      <charset val="1"/>
    </font>
    <font>
      <i/>
      <sz val="13"/>
      <name val="Times New Roman"/>
      <family val="1"/>
      <charset val="1"/>
    </font>
    <font>
      <b/>
      <sz val="10"/>
      <name val="Times New Roman"/>
      <family val="1"/>
      <charset val="1"/>
    </font>
    <font>
      <sz val="10"/>
      <name val="Times New Roman"/>
      <family val="1"/>
      <charset val="1"/>
    </font>
    <font>
      <b/>
      <i/>
      <sz val="10"/>
      <name val="Times New Roman"/>
      <family val="1"/>
      <charset val="1"/>
    </font>
    <font>
      <i/>
      <sz val="10"/>
      <name val="Times New Roman"/>
      <family val="1"/>
    </font>
    <font>
      <b/>
      <i/>
      <sz val="10"/>
      <name val="Times New Roman"/>
      <family val="1"/>
    </font>
    <font>
      <i/>
      <sz val="12"/>
      <name val="Times New Roman"/>
      <family val="1"/>
    </font>
    <font>
      <i/>
      <sz val="10"/>
      <name val="Times New Roman"/>
      <family val="1"/>
      <charset val="1"/>
    </font>
    <font>
      <sz val="11"/>
      <color indexed="8"/>
      <name val="Arial"/>
      <family val="2"/>
      <charset val="1"/>
    </font>
    <font>
      <b/>
      <i/>
      <sz val="12"/>
      <name val="Times New Roman"/>
      <family val="1"/>
      <charset val="1"/>
    </font>
    <font>
      <b/>
      <i/>
      <sz val="12"/>
      <name val="Times New Roman"/>
      <family val="1"/>
    </font>
    <font>
      <b/>
      <sz val="11"/>
      <name val="Times New Roman"/>
      <family val="1"/>
      <charset val="1"/>
    </font>
    <font>
      <b/>
      <sz val="11"/>
      <color rgb="FFFF0000"/>
      <name val="Times New Roman"/>
      <family val="1"/>
      <charset val="1"/>
    </font>
    <font>
      <b/>
      <sz val="12"/>
      <name val="Times New Roman"/>
      <family val="1"/>
      <charset val="1"/>
    </font>
    <font>
      <sz val="13"/>
      <name val="Times New Roman"/>
      <family val="1"/>
      <charset val="1"/>
    </font>
    <font>
      <b/>
      <sz val="13"/>
      <name val="Times New Roman"/>
      <family val="1"/>
      <charset val="1"/>
    </font>
    <font>
      <b/>
      <sz val="9"/>
      <name val="Times New Roman"/>
      <family val="1"/>
      <charset val="1"/>
    </font>
    <font>
      <b/>
      <sz val="8"/>
      <name val="Times New Roman"/>
      <family val="1"/>
      <charset val="1"/>
    </font>
    <font>
      <sz val="8"/>
      <name val="Times New Roman"/>
      <family val="1"/>
      <charset val="1"/>
    </font>
    <font>
      <b/>
      <sz val="9"/>
      <color indexed="81"/>
      <name val="Tahoma"/>
      <family val="2"/>
    </font>
    <font>
      <sz val="9"/>
      <color indexed="81"/>
      <name val="Tahoma"/>
      <family val="2"/>
    </font>
    <font>
      <b/>
      <sz val="9"/>
      <color indexed="8"/>
      <name val="Tahoma"/>
      <family val="2"/>
      <charset val="1"/>
    </font>
    <font>
      <sz val="9"/>
      <color indexed="8"/>
      <name val="Tahoma"/>
      <family val="2"/>
      <charset val="1"/>
    </font>
  </fonts>
  <fills count="4">
    <fill>
      <patternFill patternType="none"/>
    </fill>
    <fill>
      <patternFill patternType="gray125"/>
    </fill>
    <fill>
      <patternFill patternType="solid">
        <fgColor indexed="9"/>
        <bgColor indexed="26"/>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top style="thin">
        <color indexed="64"/>
      </top>
      <bottom style="thin">
        <color indexed="64"/>
      </bottom>
      <diagonal/>
    </border>
  </borders>
  <cellStyleXfs count="5">
    <xf numFmtId="0" fontId="0" fillId="0" borderId="0"/>
    <xf numFmtId="166" fontId="10" fillId="0" borderId="0" applyFill="0" applyBorder="0" applyAlignment="0" applyProtection="0"/>
    <xf numFmtId="0" fontId="2" fillId="0" borderId="0"/>
    <xf numFmtId="164" fontId="10" fillId="0" borderId="0" applyFill="0" applyBorder="0" applyAlignment="0" applyProtection="0"/>
    <xf numFmtId="0" fontId="20" fillId="0" borderId="0"/>
  </cellStyleXfs>
  <cellXfs count="234">
    <xf numFmtId="0" fontId="0" fillId="0" borderId="0" xfId="0"/>
    <xf numFmtId="1" fontId="1" fillId="0" borderId="0" xfId="0" applyNumberFormat="1" applyFont="1" applyFill="1"/>
    <xf numFmtId="0" fontId="3" fillId="0" borderId="0" xfId="2" applyFont="1"/>
    <xf numFmtId="3" fontId="3" fillId="0" borderId="0" xfId="2" applyNumberFormat="1" applyFont="1"/>
    <xf numFmtId="0" fontId="3" fillId="0" borderId="0" xfId="2" applyFont="1" applyFill="1"/>
    <xf numFmtId="0" fontId="3" fillId="0" borderId="0" xfId="2" applyFont="1" applyAlignment="1">
      <alignment horizontal="center" vertical="center"/>
    </xf>
    <xf numFmtId="0" fontId="3" fillId="0" borderId="0" xfId="2" applyFont="1" applyAlignment="1">
      <alignment horizontal="right" vertical="center"/>
    </xf>
    <xf numFmtId="0" fontId="4" fillId="0" borderId="0" xfId="2" applyFont="1" applyAlignment="1">
      <alignment horizontal="right"/>
    </xf>
    <xf numFmtId="0" fontId="5" fillId="0" borderId="0" xfId="2" applyFont="1"/>
    <xf numFmtId="3" fontId="5" fillId="0" borderId="0" xfId="2" applyNumberFormat="1" applyFont="1"/>
    <xf numFmtId="0" fontId="5" fillId="0" borderId="0" xfId="2" applyFont="1" applyFill="1"/>
    <xf numFmtId="0" fontId="6" fillId="0" borderId="0" xfId="2" applyFont="1" applyAlignment="1">
      <alignment horizontal="right" vertical="center"/>
    </xf>
    <xf numFmtId="0" fontId="7" fillId="0" borderId="0" xfId="2" applyFont="1" applyAlignment="1">
      <alignment horizontal="right"/>
    </xf>
    <xf numFmtId="0" fontId="8" fillId="0" borderId="0" xfId="2" applyFont="1" applyFill="1" applyBorder="1" applyAlignment="1">
      <alignment horizontal="center" vertical="center" wrapText="1"/>
    </xf>
    <xf numFmtId="0" fontId="9" fillId="0" borderId="0" xfId="2" applyFont="1" applyAlignment="1">
      <alignment horizontal="center"/>
    </xf>
    <xf numFmtId="0" fontId="4" fillId="0" borderId="0" xfId="2" applyFont="1" applyFill="1" applyBorder="1" applyAlignment="1">
      <alignment horizontal="center" vertical="center" wrapText="1"/>
    </xf>
    <xf numFmtId="0" fontId="8" fillId="0" borderId="0" xfId="2" applyFont="1" applyFill="1" applyBorder="1" applyAlignment="1">
      <alignment horizontal="center" vertical="center" wrapText="1"/>
    </xf>
    <xf numFmtId="164" fontId="5" fillId="0" borderId="0" xfId="3" applyFont="1" applyFill="1" applyBorder="1" applyAlignment="1" applyProtection="1">
      <alignment horizontal="right"/>
    </xf>
    <xf numFmtId="165" fontId="11" fillId="0" borderId="0" xfId="3" applyNumberFormat="1" applyFont="1" applyFill="1" applyBorder="1" applyAlignment="1" applyProtection="1">
      <alignment horizontal="right"/>
    </xf>
    <xf numFmtId="3" fontId="11" fillId="0" borderId="0" xfId="2" applyNumberFormat="1" applyFont="1" applyFill="1" applyAlignment="1"/>
    <xf numFmtId="165" fontId="11" fillId="0" borderId="0" xfId="2" applyNumberFormat="1" applyFont="1" applyFill="1" applyAlignment="1"/>
    <xf numFmtId="164" fontId="11" fillId="0" borderId="0" xfId="2" applyNumberFormat="1" applyFont="1" applyFill="1" applyAlignment="1">
      <alignment horizontal="center"/>
    </xf>
    <xf numFmtId="165" fontId="11" fillId="0" borderId="0" xfId="2" applyNumberFormat="1" applyFont="1" applyFill="1" applyAlignment="1">
      <alignment horizontal="center"/>
    </xf>
    <xf numFmtId="0" fontId="12" fillId="0" borderId="0" xfId="2" applyFont="1" applyFill="1" applyBorder="1" applyAlignment="1">
      <alignment horizontal="right" vertical="center"/>
    </xf>
    <xf numFmtId="3" fontId="5" fillId="0" borderId="0" xfId="2" applyNumberFormat="1" applyFont="1" applyFill="1"/>
    <xf numFmtId="0" fontId="13" fillId="0" borderId="1" xfId="2" applyFont="1" applyBorder="1" applyAlignment="1">
      <alignment horizontal="center" vertical="center" wrapText="1"/>
    </xf>
    <xf numFmtId="0" fontId="13" fillId="0" borderId="1"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4"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3" fillId="0" borderId="1" xfId="2" applyFont="1" applyBorder="1" applyAlignment="1">
      <alignment horizontal="center" vertical="center" wrapText="1"/>
    </xf>
    <xf numFmtId="0" fontId="16" fillId="0" borderId="1" xfId="2" applyFont="1" applyBorder="1" applyAlignment="1">
      <alignment horizontal="center" vertical="center" wrapText="1"/>
    </xf>
    <xf numFmtId="49" fontId="16" fillId="0" borderId="1" xfId="2" applyNumberFormat="1" applyFont="1" applyFill="1" applyBorder="1" applyAlignment="1">
      <alignment horizontal="center" vertical="center" wrapText="1"/>
    </xf>
    <xf numFmtId="3" fontId="16" fillId="0" borderId="1" xfId="2" applyNumberFormat="1" applyFont="1" applyFill="1" applyBorder="1" applyAlignment="1">
      <alignment horizontal="center" vertical="center" wrapText="1"/>
    </xf>
    <xf numFmtId="4" fontId="16" fillId="0" borderId="1" xfId="2" applyNumberFormat="1" applyFont="1" applyBorder="1" applyAlignment="1">
      <alignment horizontal="center" vertical="center" wrapText="1"/>
    </xf>
    <xf numFmtId="4" fontId="5" fillId="0" borderId="0" xfId="2" applyNumberFormat="1" applyFont="1"/>
    <xf numFmtId="0" fontId="14" fillId="0" borderId="1" xfId="2" applyFont="1" applyBorder="1" applyAlignment="1">
      <alignment horizontal="center" vertical="center" wrapText="1"/>
    </xf>
    <xf numFmtId="49" fontId="13" fillId="0" borderId="1" xfId="2" applyNumberFormat="1" applyFont="1" applyFill="1" applyBorder="1" applyAlignment="1">
      <alignment horizontal="center" vertical="center" wrapText="1"/>
    </xf>
    <xf numFmtId="4" fontId="13" fillId="0" borderId="1" xfId="2" applyNumberFormat="1" applyFont="1" applyFill="1" applyBorder="1" applyAlignment="1">
      <alignment horizontal="center"/>
    </xf>
    <xf numFmtId="3" fontId="13" fillId="0" borderId="1" xfId="2" applyNumberFormat="1" applyFont="1" applyFill="1" applyBorder="1" applyAlignment="1">
      <alignment horizontal="right" vertical="center" wrapText="1"/>
    </xf>
    <xf numFmtId="4" fontId="13" fillId="0" borderId="1" xfId="2" applyNumberFormat="1" applyFont="1" applyFill="1" applyBorder="1" applyAlignment="1">
      <alignment horizontal="right" vertical="center" wrapText="1"/>
    </xf>
    <xf numFmtId="49" fontId="14" fillId="0" borderId="1" xfId="2" applyNumberFormat="1" applyFont="1" applyFill="1" applyBorder="1" applyAlignment="1">
      <alignment horizontal="right" vertical="center" wrapText="1"/>
    </xf>
    <xf numFmtId="4" fontId="13" fillId="2" borderId="1" xfId="1" applyNumberFormat="1" applyFont="1" applyFill="1" applyBorder="1" applyAlignment="1" applyProtection="1">
      <alignment horizontal="right" vertical="center" wrapText="1"/>
    </xf>
    <xf numFmtId="4" fontId="13" fillId="0" borderId="1" xfId="2" applyNumberFormat="1" applyFont="1" applyBorder="1" applyAlignment="1">
      <alignment horizontal="right" vertical="center" wrapText="1"/>
    </xf>
    <xf numFmtId="0" fontId="13" fillId="2" borderId="1" xfId="2" applyFont="1" applyFill="1" applyBorder="1" applyAlignment="1">
      <alignment horizontal="center" vertical="center" wrapText="1"/>
    </xf>
    <xf numFmtId="0" fontId="13" fillId="2" borderId="1" xfId="2" applyFont="1" applyFill="1" applyBorder="1" applyAlignment="1">
      <alignment horizontal="justify" vertical="center" wrapText="1"/>
    </xf>
    <xf numFmtId="4" fontId="13" fillId="2" borderId="1" xfId="1" applyNumberFormat="1" applyFont="1" applyFill="1" applyBorder="1" applyAlignment="1" applyProtection="1">
      <alignment horizontal="right"/>
    </xf>
    <xf numFmtId="3" fontId="13" fillId="2" borderId="1" xfId="1" applyNumberFormat="1" applyFont="1" applyFill="1" applyBorder="1" applyAlignment="1" applyProtection="1">
      <alignment horizontal="right" vertical="center" wrapText="1"/>
    </xf>
    <xf numFmtId="4" fontId="13" fillId="0" borderId="1" xfId="1" applyNumberFormat="1" applyFont="1" applyFill="1" applyBorder="1" applyAlignment="1" applyProtection="1">
      <alignment horizontal="right" vertical="center" wrapText="1"/>
    </xf>
    <xf numFmtId="0" fontId="13" fillId="2" borderId="2" xfId="2" applyFont="1" applyFill="1" applyBorder="1" applyAlignment="1">
      <alignment horizontal="center" vertical="center" wrapText="1"/>
    </xf>
    <xf numFmtId="0" fontId="13" fillId="2" borderId="2" xfId="2" applyFont="1" applyFill="1" applyBorder="1" applyAlignment="1">
      <alignment horizontal="justify" vertical="center" wrapText="1"/>
    </xf>
    <xf numFmtId="165" fontId="13" fillId="0" borderId="2" xfId="3" applyNumberFormat="1" applyFont="1" applyFill="1" applyBorder="1" applyAlignment="1" applyProtection="1">
      <alignment horizontal="right"/>
    </xf>
    <xf numFmtId="3" fontId="13" fillId="2" borderId="2" xfId="3" applyNumberFormat="1" applyFont="1" applyFill="1" applyBorder="1" applyAlignment="1" applyProtection="1">
      <alignment horizontal="right" vertical="center" wrapText="1"/>
    </xf>
    <xf numFmtId="4" fontId="13" fillId="0" borderId="2" xfId="1" applyNumberFormat="1" applyFont="1" applyFill="1" applyBorder="1" applyAlignment="1" applyProtection="1">
      <alignment horizontal="right" vertical="center" wrapText="1"/>
    </xf>
    <xf numFmtId="4" fontId="13" fillId="2" borderId="2" xfId="1" applyNumberFormat="1" applyFont="1" applyFill="1" applyBorder="1" applyAlignment="1" applyProtection="1">
      <alignment horizontal="right" vertical="center" wrapText="1"/>
    </xf>
    <xf numFmtId="4" fontId="13" fillId="2" borderId="3" xfId="1" applyNumberFormat="1" applyFont="1" applyFill="1" applyBorder="1" applyAlignment="1" applyProtection="1">
      <alignment horizontal="right" vertical="center" wrapText="1"/>
    </xf>
    <xf numFmtId="4" fontId="13" fillId="2" borderId="4" xfId="1" applyNumberFormat="1" applyFont="1" applyFill="1" applyBorder="1" applyAlignment="1" applyProtection="1">
      <alignment horizontal="right" vertical="center" wrapText="1"/>
    </xf>
    <xf numFmtId="4" fontId="13" fillId="0" borderId="4" xfId="2" applyNumberFormat="1" applyFont="1" applyBorder="1" applyAlignment="1">
      <alignment horizontal="right" vertical="center" wrapText="1"/>
    </xf>
    <xf numFmtId="0" fontId="13" fillId="2" borderId="5" xfId="2" applyFont="1" applyFill="1" applyBorder="1" applyAlignment="1">
      <alignment horizontal="center" vertical="center" wrapText="1"/>
    </xf>
    <xf numFmtId="0" fontId="13" fillId="2" borderId="5" xfId="2" applyFont="1" applyFill="1" applyBorder="1" applyAlignment="1">
      <alignment horizontal="justify" vertical="center" wrapText="1"/>
    </xf>
    <xf numFmtId="167" fontId="13" fillId="0" borderId="5" xfId="3" applyNumberFormat="1" applyFont="1" applyFill="1" applyBorder="1" applyAlignment="1" applyProtection="1">
      <alignment horizontal="right"/>
    </xf>
    <xf numFmtId="3" fontId="13" fillId="2" borderId="5" xfId="3" applyNumberFormat="1" applyFont="1" applyFill="1" applyBorder="1" applyAlignment="1" applyProtection="1">
      <alignment horizontal="right" vertical="center" wrapText="1"/>
    </xf>
    <xf numFmtId="4" fontId="13" fillId="2" borderId="5" xfId="1" applyNumberFormat="1" applyFont="1" applyFill="1" applyBorder="1" applyAlignment="1" applyProtection="1">
      <alignment horizontal="right" vertical="center" wrapText="1"/>
    </xf>
    <xf numFmtId="4" fontId="13" fillId="0" borderId="5" xfId="1" applyNumberFormat="1" applyFont="1" applyFill="1" applyBorder="1" applyAlignment="1" applyProtection="1">
      <alignment horizontal="right" vertical="center" wrapText="1"/>
    </xf>
    <xf numFmtId="4" fontId="13" fillId="2" borderId="6" xfId="1" applyNumberFormat="1" applyFont="1" applyFill="1" applyBorder="1" applyAlignment="1" applyProtection="1">
      <alignment horizontal="right" vertical="center" wrapText="1"/>
    </xf>
    <xf numFmtId="167" fontId="5" fillId="0" borderId="0" xfId="2" applyNumberFormat="1" applyFont="1"/>
    <xf numFmtId="0" fontId="14" fillId="2" borderId="5" xfId="2" applyFont="1" applyFill="1" applyBorder="1" applyAlignment="1">
      <alignment horizontal="center" vertical="center" wrapText="1"/>
    </xf>
    <xf numFmtId="0" fontId="14" fillId="2" borderId="5" xfId="2" applyFont="1" applyFill="1" applyBorder="1" applyAlignment="1">
      <alignment horizontal="justify" vertical="center" wrapText="1"/>
    </xf>
    <xf numFmtId="167" fontId="13" fillId="2" borderId="5" xfId="3" applyNumberFormat="1" applyFont="1" applyFill="1" applyBorder="1" applyAlignment="1" applyProtection="1">
      <alignment horizontal="right" vertical="center" wrapText="1"/>
    </xf>
    <xf numFmtId="4" fontId="14" fillId="0" borderId="5" xfId="1" applyNumberFormat="1" applyFont="1" applyFill="1" applyBorder="1" applyAlignment="1" applyProtection="1">
      <alignment horizontal="right" vertical="center" wrapText="1"/>
    </xf>
    <xf numFmtId="39" fontId="14" fillId="2" borderId="5" xfId="3" applyNumberFormat="1" applyFont="1" applyFill="1" applyBorder="1" applyAlignment="1" applyProtection="1">
      <alignment horizontal="right" vertical="center" wrapText="1"/>
    </xf>
    <xf numFmtId="4" fontId="14" fillId="2" borderId="5" xfId="1" applyNumberFormat="1" applyFont="1" applyFill="1" applyBorder="1" applyAlignment="1" applyProtection="1">
      <alignment horizontal="right" vertical="center" wrapText="1"/>
    </xf>
    <xf numFmtId="167" fontId="13" fillId="2" borderId="6" xfId="3" applyNumberFormat="1" applyFont="1" applyFill="1" applyBorder="1" applyAlignment="1" applyProtection="1">
      <alignment horizontal="right" vertical="center" wrapText="1"/>
    </xf>
    <xf numFmtId="167" fontId="13" fillId="2" borderId="1" xfId="3" applyNumberFormat="1" applyFont="1" applyFill="1" applyBorder="1" applyAlignment="1" applyProtection="1">
      <alignment horizontal="right" vertical="center" wrapText="1"/>
    </xf>
    <xf numFmtId="0" fontId="16" fillId="0" borderId="5" xfId="2" applyFont="1" applyFill="1" applyBorder="1" applyAlignment="1">
      <alignment horizontal="center" vertical="center" wrapText="1"/>
    </xf>
    <xf numFmtId="0" fontId="16" fillId="0" borderId="5" xfId="2" applyFont="1" applyFill="1" applyBorder="1" applyAlignment="1">
      <alignment horizontal="justify" vertical="center" wrapText="1"/>
    </xf>
    <xf numFmtId="167" fontId="17" fillId="0" borderId="5" xfId="3" applyNumberFormat="1" applyFont="1" applyFill="1" applyBorder="1" applyAlignment="1" applyProtection="1">
      <alignment horizontal="right"/>
    </xf>
    <xf numFmtId="167" fontId="17" fillId="0" borderId="5" xfId="3" applyNumberFormat="1" applyFont="1" applyFill="1" applyBorder="1" applyAlignment="1" applyProtection="1">
      <alignment horizontal="right" vertical="center" wrapText="1"/>
    </xf>
    <xf numFmtId="167" fontId="17" fillId="2" borderId="5" xfId="3" applyNumberFormat="1" applyFont="1" applyFill="1" applyBorder="1" applyAlignment="1" applyProtection="1">
      <alignment horizontal="right" vertical="center" wrapText="1"/>
    </xf>
    <xf numFmtId="4" fontId="16" fillId="0" borderId="5" xfId="1" applyNumberFormat="1" applyFont="1" applyFill="1" applyBorder="1" applyAlignment="1" applyProtection="1">
      <alignment horizontal="right" vertical="center" wrapText="1"/>
    </xf>
    <xf numFmtId="167" fontId="17" fillId="0" borderId="6" xfId="3" applyNumberFormat="1" applyFont="1" applyFill="1" applyBorder="1" applyAlignment="1" applyProtection="1">
      <alignment horizontal="right" vertical="center" wrapText="1"/>
    </xf>
    <xf numFmtId="167" fontId="17" fillId="0" borderId="1" xfId="3" applyNumberFormat="1" applyFont="1" applyFill="1" applyBorder="1" applyAlignment="1" applyProtection="1">
      <alignment horizontal="right" vertical="center" wrapText="1"/>
    </xf>
    <xf numFmtId="167" fontId="17" fillId="2" borderId="1" xfId="3" applyNumberFormat="1" applyFont="1" applyFill="1" applyBorder="1" applyAlignment="1" applyProtection="1">
      <alignment horizontal="right" vertical="center" wrapText="1"/>
    </xf>
    <xf numFmtId="0" fontId="18" fillId="0" borderId="0" xfId="2" applyFont="1" applyFill="1"/>
    <xf numFmtId="167" fontId="14" fillId="2" borderId="5" xfId="3" applyNumberFormat="1" applyFont="1" applyFill="1" applyBorder="1" applyAlignment="1" applyProtection="1">
      <alignment horizontal="right" vertical="center" wrapText="1"/>
    </xf>
    <xf numFmtId="39" fontId="14" fillId="0" borderId="5" xfId="3" applyNumberFormat="1" applyFont="1" applyFill="1" applyBorder="1" applyAlignment="1" applyProtection="1">
      <alignment horizontal="right" vertical="center" wrapText="1"/>
    </xf>
    <xf numFmtId="167" fontId="13" fillId="0" borderId="5" xfId="3" applyNumberFormat="1" applyFont="1" applyFill="1" applyBorder="1" applyAlignment="1" applyProtection="1">
      <alignment horizontal="right" vertical="center" wrapText="1"/>
    </xf>
    <xf numFmtId="0" fontId="14" fillId="0" borderId="0" xfId="2" applyFont="1" applyAlignment="1">
      <alignment horizontal="center" vertical="center" wrapText="1"/>
    </xf>
    <xf numFmtId="0" fontId="14" fillId="0" borderId="0" xfId="2" applyFont="1" applyAlignment="1">
      <alignment horizontal="justify" vertical="center" wrapText="1"/>
    </xf>
    <xf numFmtId="0" fontId="14" fillId="0" borderId="0" xfId="2" applyFont="1" applyFill="1"/>
    <xf numFmtId="3" fontId="14" fillId="0" borderId="0" xfId="2" applyNumberFormat="1" applyFont="1" applyAlignment="1">
      <alignment horizontal="right" vertical="center" wrapText="1"/>
    </xf>
    <xf numFmtId="0" fontId="14" fillId="0" borderId="0" xfId="2" applyFont="1" applyAlignment="1">
      <alignment horizontal="right" vertical="center" wrapText="1"/>
    </xf>
    <xf numFmtId="0" fontId="14" fillId="0" borderId="0" xfId="2" applyFont="1" applyFill="1" applyAlignment="1">
      <alignment horizontal="right" vertical="center" wrapText="1"/>
    </xf>
    <xf numFmtId="0" fontId="14" fillId="0" borderId="1" xfId="2" applyFont="1" applyBorder="1" applyAlignment="1">
      <alignment horizontal="right" vertical="center" wrapText="1"/>
    </xf>
    <xf numFmtId="4" fontId="14" fillId="0" borderId="1" xfId="2" applyNumberFormat="1" applyFont="1" applyBorder="1" applyAlignment="1">
      <alignment horizontal="right" vertical="center" wrapText="1"/>
    </xf>
    <xf numFmtId="0" fontId="19" fillId="2" borderId="5" xfId="2" applyFont="1" applyFill="1" applyBorder="1" applyAlignment="1">
      <alignment horizontal="justify" vertical="center" wrapText="1"/>
    </xf>
    <xf numFmtId="3" fontId="19" fillId="2" borderId="5" xfId="3" applyNumberFormat="1" applyFont="1" applyFill="1" applyBorder="1" applyAlignment="1" applyProtection="1">
      <alignment horizontal="right" vertical="center" wrapText="1"/>
    </xf>
    <xf numFmtId="4" fontId="19" fillId="2" borderId="5" xfId="1" applyNumberFormat="1" applyFont="1" applyFill="1" applyBorder="1" applyAlignment="1" applyProtection="1">
      <alignment horizontal="right" vertical="center" wrapText="1"/>
    </xf>
    <xf numFmtId="4" fontId="19" fillId="0" borderId="5" xfId="1" applyNumberFormat="1" applyFont="1" applyFill="1" applyBorder="1" applyAlignment="1" applyProtection="1">
      <alignment horizontal="right" vertical="center" wrapText="1"/>
    </xf>
    <xf numFmtId="3" fontId="14" fillId="2" borderId="5" xfId="3" applyNumberFormat="1" applyFont="1" applyFill="1" applyBorder="1" applyAlignment="1" applyProtection="1">
      <alignment horizontal="right" vertical="center" wrapText="1"/>
    </xf>
    <xf numFmtId="0" fontId="19" fillId="2" borderId="5" xfId="2" applyFont="1" applyFill="1" applyBorder="1" applyAlignment="1">
      <alignment horizontal="center" vertical="center" wrapText="1"/>
    </xf>
    <xf numFmtId="0" fontId="7" fillId="0" borderId="0" xfId="2" applyFont="1" applyFill="1"/>
    <xf numFmtId="4" fontId="7" fillId="0" borderId="0" xfId="2" applyNumberFormat="1" applyFont="1" applyFill="1"/>
    <xf numFmtId="3" fontId="14" fillId="0" borderId="5" xfId="4" applyNumberFormat="1" applyFont="1" applyFill="1" applyBorder="1" applyAlignment="1">
      <alignment horizontal="right" vertical="center" wrapText="1"/>
    </xf>
    <xf numFmtId="3" fontId="13" fillId="2" borderId="5" xfId="1" applyNumberFormat="1" applyFont="1" applyFill="1" applyBorder="1" applyAlignment="1" applyProtection="1">
      <alignment horizontal="right" vertical="center" wrapText="1"/>
    </xf>
    <xf numFmtId="3" fontId="14" fillId="2" borderId="5" xfId="1" applyNumberFormat="1" applyFont="1" applyFill="1" applyBorder="1" applyAlignment="1" applyProtection="1">
      <alignment horizontal="right" vertical="center" wrapText="1"/>
    </xf>
    <xf numFmtId="4" fontId="14" fillId="2" borderId="1" xfId="1" applyNumberFormat="1" applyFont="1" applyFill="1" applyBorder="1" applyAlignment="1" applyProtection="1">
      <alignment horizontal="right" vertical="center" wrapText="1"/>
    </xf>
    <xf numFmtId="165" fontId="14" fillId="2" borderId="5" xfId="3" applyNumberFormat="1" applyFont="1" applyFill="1" applyBorder="1" applyAlignment="1" applyProtection="1">
      <alignment horizontal="right" vertical="center" wrapText="1"/>
    </xf>
    <xf numFmtId="4" fontId="14" fillId="3" borderId="5" xfId="1" applyNumberFormat="1" applyFont="1" applyFill="1" applyBorder="1" applyAlignment="1" applyProtection="1">
      <alignment horizontal="right" vertical="center" wrapText="1"/>
    </xf>
    <xf numFmtId="0" fontId="16" fillId="2" borderId="5" xfId="2" applyFont="1" applyFill="1" applyBorder="1" applyAlignment="1">
      <alignment horizontal="center" vertical="center" wrapText="1"/>
    </xf>
    <xf numFmtId="0" fontId="16" fillId="2" borderId="5" xfId="2" applyFont="1" applyFill="1" applyBorder="1" applyAlignment="1">
      <alignment horizontal="justify" vertical="center" wrapText="1"/>
    </xf>
    <xf numFmtId="167" fontId="16" fillId="0" borderId="5" xfId="3" applyNumberFormat="1" applyFont="1" applyFill="1" applyBorder="1" applyAlignment="1" applyProtection="1">
      <alignment horizontal="right"/>
    </xf>
    <xf numFmtId="3" fontId="16" fillId="2" borderId="5" xfId="1" applyNumberFormat="1" applyFont="1" applyFill="1" applyBorder="1" applyAlignment="1" applyProtection="1">
      <alignment horizontal="right" vertical="center" wrapText="1"/>
    </xf>
    <xf numFmtId="4" fontId="16" fillId="2" borderId="5" xfId="1" applyNumberFormat="1" applyFont="1" applyFill="1" applyBorder="1" applyAlignment="1" applyProtection="1">
      <alignment horizontal="right" vertical="center" wrapText="1"/>
    </xf>
    <xf numFmtId="4" fontId="16" fillId="2" borderId="6" xfId="1" applyNumberFormat="1" applyFont="1" applyFill="1" applyBorder="1" applyAlignment="1" applyProtection="1">
      <alignment horizontal="right" vertical="center" wrapText="1"/>
    </xf>
    <xf numFmtId="4" fontId="16" fillId="2" borderId="1" xfId="1" applyNumberFormat="1" applyFont="1" applyFill="1" applyBorder="1" applyAlignment="1" applyProtection="1">
      <alignment horizontal="right" vertical="center" wrapText="1"/>
    </xf>
    <xf numFmtId="4" fontId="16" fillId="0" borderId="1" xfId="2" applyNumberFormat="1" applyFont="1" applyBorder="1" applyAlignment="1">
      <alignment horizontal="right" vertical="center" wrapText="1"/>
    </xf>
    <xf numFmtId="0" fontId="18" fillId="0" borderId="0" xfId="2" applyFont="1"/>
    <xf numFmtId="4" fontId="18" fillId="0" borderId="0" xfId="2" applyNumberFormat="1" applyFont="1"/>
    <xf numFmtId="165" fontId="14" fillId="0" borderId="5" xfId="3" applyNumberFormat="1" applyFont="1" applyFill="1" applyBorder="1" applyAlignment="1" applyProtection="1">
      <alignment horizontal="right"/>
    </xf>
    <xf numFmtId="4" fontId="14" fillId="2" borderId="6" xfId="1" applyNumberFormat="1" applyFont="1" applyFill="1" applyBorder="1" applyAlignment="1" applyProtection="1">
      <alignment horizontal="right" vertical="center" wrapText="1"/>
    </xf>
    <xf numFmtId="3" fontId="13" fillId="0" borderId="5" xfId="3" applyNumberFormat="1" applyFont="1" applyFill="1" applyBorder="1" applyAlignment="1" applyProtection="1">
      <alignment horizontal="right" vertical="center" wrapText="1"/>
    </xf>
    <xf numFmtId="0" fontId="21" fillId="0" borderId="0" xfId="2" applyFont="1"/>
    <xf numFmtId="0" fontId="13" fillId="2" borderId="7" xfId="2" applyFont="1" applyFill="1" applyBorder="1" applyAlignment="1">
      <alignment horizontal="center" vertical="center" wrapText="1"/>
    </xf>
    <xf numFmtId="0" fontId="13" fillId="2" borderId="7" xfId="2" applyFont="1" applyFill="1" applyBorder="1" applyAlignment="1">
      <alignment horizontal="justify" vertical="center" wrapText="1"/>
    </xf>
    <xf numFmtId="165" fontId="13" fillId="0" borderId="7" xfId="3" applyNumberFormat="1" applyFont="1" applyFill="1" applyBorder="1" applyAlignment="1" applyProtection="1">
      <alignment horizontal="right"/>
    </xf>
    <xf numFmtId="3" fontId="13" fillId="2" borderId="7" xfId="3" applyNumberFormat="1" applyFont="1" applyFill="1" applyBorder="1" applyAlignment="1" applyProtection="1">
      <alignment horizontal="right" vertical="center" wrapText="1"/>
    </xf>
    <xf numFmtId="4" fontId="13" fillId="2" borderId="7" xfId="1" applyNumberFormat="1" applyFont="1" applyFill="1" applyBorder="1" applyAlignment="1" applyProtection="1">
      <alignment horizontal="right" vertical="center" wrapText="1"/>
    </xf>
    <xf numFmtId="4" fontId="13" fillId="0" borderId="7" xfId="1" applyNumberFormat="1" applyFont="1" applyFill="1" applyBorder="1" applyAlignment="1" applyProtection="1">
      <alignment horizontal="right" vertical="center" wrapText="1"/>
    </xf>
    <xf numFmtId="167" fontId="13" fillId="0" borderId="7" xfId="3" applyNumberFormat="1" applyFont="1" applyFill="1" applyBorder="1" applyAlignment="1" applyProtection="1">
      <alignment horizontal="right" vertical="center" wrapText="1"/>
    </xf>
    <xf numFmtId="4" fontId="13" fillId="2" borderId="8" xfId="1" applyNumberFormat="1" applyFont="1" applyFill="1" applyBorder="1" applyAlignment="1" applyProtection="1">
      <alignment horizontal="right" vertical="center" wrapText="1"/>
    </xf>
    <xf numFmtId="0" fontId="13" fillId="0" borderId="1" xfId="2" applyFont="1" applyFill="1" applyBorder="1" applyAlignment="1">
      <alignment horizontal="justify" vertical="center" wrapText="1"/>
    </xf>
    <xf numFmtId="165" fontId="13" fillId="0" borderId="1" xfId="3" applyNumberFormat="1" applyFont="1" applyFill="1" applyBorder="1" applyAlignment="1" applyProtection="1">
      <alignment horizontal="right"/>
    </xf>
    <xf numFmtId="3" fontId="13" fillId="0" borderId="1" xfId="3" applyNumberFormat="1" applyFont="1" applyFill="1" applyBorder="1" applyAlignment="1" applyProtection="1">
      <alignment horizontal="right" vertical="center" wrapText="1"/>
    </xf>
    <xf numFmtId="167" fontId="13" fillId="0" borderId="1" xfId="3" applyNumberFormat="1" applyFont="1" applyFill="1" applyBorder="1" applyAlignment="1" applyProtection="1">
      <alignment horizontal="right" vertical="center" wrapText="1"/>
    </xf>
    <xf numFmtId="4" fontId="13" fillId="0" borderId="9" xfId="1" applyNumberFormat="1" applyFont="1" applyFill="1" applyBorder="1" applyAlignment="1" applyProtection="1">
      <alignment horizontal="right" vertical="center" wrapText="1"/>
    </xf>
    <xf numFmtId="0" fontId="21" fillId="0" borderId="0" xfId="2" applyFont="1" applyFill="1"/>
    <xf numFmtId="0" fontId="13" fillId="0" borderId="1" xfId="2" applyFont="1" applyBorder="1" applyAlignment="1">
      <alignment horizontal="justify" vertical="center" wrapText="1"/>
    </xf>
    <xf numFmtId="0" fontId="15" fillId="0" borderId="1" xfId="2" applyFont="1" applyBorder="1"/>
    <xf numFmtId="0" fontId="15" fillId="0" borderId="1" xfId="2" applyFont="1" applyBorder="1" applyAlignment="1">
      <alignment horizontal="right" vertical="center" wrapText="1"/>
    </xf>
    <xf numFmtId="0" fontId="15" fillId="0" borderId="9" xfId="2" applyFont="1" applyBorder="1" applyAlignment="1">
      <alignment horizontal="right" vertical="center" wrapText="1"/>
    </xf>
    <xf numFmtId="3" fontId="13" fillId="0" borderId="1" xfId="2" applyNumberFormat="1" applyFont="1" applyFill="1" applyBorder="1"/>
    <xf numFmtId="4" fontId="13" fillId="2" borderId="9" xfId="1" applyNumberFormat="1" applyFont="1" applyFill="1" applyBorder="1" applyAlignment="1" applyProtection="1">
      <alignment horizontal="right" vertical="center" wrapText="1"/>
    </xf>
    <xf numFmtId="3" fontId="13" fillId="0" borderId="2" xfId="1" applyNumberFormat="1" applyFont="1" applyFill="1" applyBorder="1" applyAlignment="1" applyProtection="1">
      <alignment horizontal="right"/>
    </xf>
    <xf numFmtId="3" fontId="13" fillId="0" borderId="2" xfId="1" applyNumberFormat="1" applyFont="1" applyFill="1" applyBorder="1" applyAlignment="1" applyProtection="1">
      <alignment horizontal="right" vertical="center" wrapText="1"/>
    </xf>
    <xf numFmtId="0" fontId="22" fillId="0" borderId="0" xfId="2" applyFont="1"/>
    <xf numFmtId="0" fontId="14" fillId="0" borderId="5" xfId="2" applyFont="1" applyFill="1" applyBorder="1" applyAlignment="1">
      <alignment horizontal="center" vertical="center" wrapText="1"/>
    </xf>
    <xf numFmtId="0" fontId="14" fillId="0" borderId="5" xfId="2" applyFont="1" applyFill="1" applyBorder="1" applyAlignment="1">
      <alignment horizontal="justify" vertical="center" wrapText="1"/>
    </xf>
    <xf numFmtId="3" fontId="14" fillId="0" borderId="5" xfId="2" applyNumberFormat="1" applyFont="1" applyFill="1" applyBorder="1"/>
    <xf numFmtId="167" fontId="14" fillId="0" borderId="5" xfId="3" applyNumberFormat="1" applyFont="1" applyFill="1" applyBorder="1" applyAlignment="1" applyProtection="1">
      <alignment horizontal="right" vertical="center" wrapText="1"/>
    </xf>
    <xf numFmtId="4" fontId="14" fillId="0" borderId="6" xfId="1" applyNumberFormat="1" applyFont="1" applyFill="1" applyBorder="1" applyAlignment="1" applyProtection="1">
      <alignment horizontal="right" vertical="center" wrapText="1"/>
    </xf>
    <xf numFmtId="4" fontId="14" fillId="0" borderId="1" xfId="1" applyNumberFormat="1" applyFont="1" applyFill="1" applyBorder="1" applyAlignment="1" applyProtection="1">
      <alignment horizontal="right" vertical="center" wrapText="1"/>
    </xf>
    <xf numFmtId="4" fontId="21" fillId="0" borderId="0" xfId="2" applyNumberFormat="1" applyFont="1" applyFill="1"/>
    <xf numFmtId="165" fontId="14" fillId="0" borderId="5" xfId="3" applyNumberFormat="1" applyFont="1" applyFill="1" applyBorder="1" applyAlignment="1" applyProtection="1">
      <alignment horizontal="right" vertical="center" wrapText="1"/>
    </xf>
    <xf numFmtId="167" fontId="13" fillId="0" borderId="6" xfId="3" applyNumberFormat="1" applyFont="1" applyFill="1" applyBorder="1" applyAlignment="1" applyProtection="1">
      <alignment horizontal="right" vertical="center" wrapText="1"/>
    </xf>
    <xf numFmtId="3" fontId="21" fillId="0" borderId="0" xfId="2" applyNumberFormat="1" applyFont="1" applyFill="1"/>
    <xf numFmtId="0" fontId="13" fillId="0" borderId="5" xfId="2" applyFont="1" applyFill="1" applyBorder="1" applyAlignment="1">
      <alignment horizontal="center" vertical="center" wrapText="1"/>
    </xf>
    <xf numFmtId="0" fontId="13" fillId="0" borderId="5" xfId="2" applyFont="1" applyFill="1" applyBorder="1" applyAlignment="1">
      <alignment horizontal="justify" vertical="center" wrapText="1"/>
    </xf>
    <xf numFmtId="37" fontId="13" fillId="0" borderId="5" xfId="3" applyNumberFormat="1" applyFont="1" applyFill="1" applyBorder="1" applyAlignment="1" applyProtection="1">
      <alignment horizontal="right" vertical="center" wrapText="1"/>
    </xf>
    <xf numFmtId="4" fontId="13" fillId="0" borderId="5" xfId="3" applyNumberFormat="1" applyFont="1" applyFill="1" applyBorder="1" applyAlignment="1" applyProtection="1">
      <alignment horizontal="right" vertical="center" wrapText="1"/>
    </xf>
    <xf numFmtId="39" fontId="13" fillId="0" borderId="5" xfId="3" applyNumberFormat="1" applyFont="1" applyFill="1" applyBorder="1" applyAlignment="1" applyProtection="1">
      <alignment horizontal="right" vertical="center" wrapText="1"/>
    </xf>
    <xf numFmtId="4" fontId="22" fillId="0" borderId="0" xfId="2" applyNumberFormat="1" applyFont="1" applyFill="1"/>
    <xf numFmtId="0" fontId="22" fillId="0" borderId="0" xfId="2" applyFont="1" applyFill="1"/>
    <xf numFmtId="167" fontId="14" fillId="0" borderId="5" xfId="3" applyNumberFormat="1" applyFont="1" applyFill="1" applyBorder="1" applyAlignment="1" applyProtection="1">
      <alignment horizontal="right"/>
    </xf>
    <xf numFmtId="3" fontId="14" fillId="0" borderId="5" xfId="3" applyNumberFormat="1" applyFont="1" applyFill="1" applyBorder="1" applyAlignment="1" applyProtection="1">
      <alignment horizontal="right" vertical="center" wrapText="1"/>
    </xf>
    <xf numFmtId="0" fontId="19" fillId="0" borderId="5" xfId="2" applyFont="1" applyFill="1" applyBorder="1" applyAlignment="1">
      <alignment horizontal="justify" vertical="center" wrapText="1"/>
    </xf>
    <xf numFmtId="165" fontId="19" fillId="0" borderId="5" xfId="3" applyNumberFormat="1" applyFont="1" applyFill="1" applyBorder="1" applyAlignment="1" applyProtection="1">
      <alignment horizontal="right"/>
    </xf>
    <xf numFmtId="3" fontId="19" fillId="0" borderId="5" xfId="3" applyNumberFormat="1" applyFont="1" applyFill="1" applyBorder="1" applyAlignment="1" applyProtection="1">
      <alignment horizontal="right" vertical="center" wrapText="1"/>
    </xf>
    <xf numFmtId="165" fontId="13" fillId="0" borderId="5" xfId="3" applyNumberFormat="1" applyFont="1" applyFill="1" applyBorder="1" applyAlignment="1" applyProtection="1">
      <alignment horizontal="right"/>
    </xf>
    <xf numFmtId="0" fontId="23" fillId="2" borderId="5" xfId="2" applyFont="1" applyFill="1" applyBorder="1" applyAlignment="1">
      <alignment horizontal="center"/>
    </xf>
    <xf numFmtId="0" fontId="24" fillId="2" borderId="5" xfId="2" applyFont="1" applyFill="1" applyBorder="1"/>
    <xf numFmtId="165" fontId="11" fillId="0" borderId="5" xfId="3" applyNumberFormat="1" applyFont="1" applyFill="1" applyBorder="1" applyAlignment="1" applyProtection="1">
      <alignment horizontal="right"/>
    </xf>
    <xf numFmtId="165" fontId="11" fillId="2" borderId="5" xfId="3" applyNumberFormat="1" applyFont="1" applyFill="1" applyBorder="1" applyAlignment="1" applyProtection="1">
      <alignment horizontal="right"/>
    </xf>
    <xf numFmtId="167" fontId="23" fillId="2" borderId="5" xfId="3" applyNumberFormat="1" applyFont="1" applyFill="1" applyBorder="1" applyAlignment="1" applyProtection="1">
      <alignment horizontal="right"/>
    </xf>
    <xf numFmtId="4" fontId="23" fillId="2" borderId="5" xfId="1" applyNumberFormat="1" applyFont="1" applyFill="1" applyBorder="1" applyAlignment="1" applyProtection="1">
      <alignment horizontal="right"/>
    </xf>
    <xf numFmtId="4" fontId="23" fillId="3" borderId="5" xfId="1" applyNumberFormat="1" applyFont="1" applyFill="1" applyBorder="1" applyAlignment="1" applyProtection="1">
      <alignment horizontal="right"/>
    </xf>
    <xf numFmtId="4" fontId="23" fillId="0" borderId="5" xfId="1" applyNumberFormat="1" applyFont="1" applyFill="1" applyBorder="1" applyAlignment="1" applyProtection="1">
      <alignment horizontal="right"/>
    </xf>
    <xf numFmtId="167" fontId="23" fillId="2" borderId="6" xfId="3" applyNumberFormat="1" applyFont="1" applyFill="1" applyBorder="1" applyAlignment="1" applyProtection="1">
      <alignment horizontal="right"/>
    </xf>
    <xf numFmtId="167" fontId="23" fillId="2" borderId="1" xfId="3" applyNumberFormat="1" applyFont="1" applyFill="1" applyBorder="1" applyAlignment="1" applyProtection="1">
      <alignment horizontal="right"/>
    </xf>
    <xf numFmtId="0" fontId="23" fillId="2" borderId="5" xfId="2" applyFont="1" applyFill="1" applyBorder="1"/>
    <xf numFmtId="0" fontId="23" fillId="2" borderId="5" xfId="2" applyFont="1" applyFill="1" applyBorder="1" applyAlignment="1"/>
    <xf numFmtId="0" fontId="11" fillId="2" borderId="5" xfId="2" applyFont="1" applyFill="1" applyBorder="1" applyAlignment="1">
      <alignment horizontal="center" vertical="center"/>
    </xf>
    <xf numFmtId="0" fontId="11" fillId="2" borderId="5" xfId="2" applyFont="1" applyFill="1" applyBorder="1"/>
    <xf numFmtId="4" fontId="11" fillId="2" borderId="5" xfId="1" applyNumberFormat="1" applyFont="1" applyFill="1" applyBorder="1" applyAlignment="1" applyProtection="1">
      <alignment horizontal="right"/>
    </xf>
    <xf numFmtId="4" fontId="11" fillId="0" borderId="5" xfId="1" applyNumberFormat="1" applyFont="1" applyFill="1" applyBorder="1" applyAlignment="1" applyProtection="1">
      <alignment horizontal="right"/>
    </xf>
    <xf numFmtId="4" fontId="11" fillId="2" borderId="5" xfId="1" applyNumberFormat="1" applyFont="1" applyFill="1" applyBorder="1" applyAlignment="1" applyProtection="1"/>
    <xf numFmtId="0" fontId="25" fillId="0" borderId="0" xfId="2" applyFont="1"/>
    <xf numFmtId="0" fontId="25" fillId="0" borderId="1" xfId="2" applyFont="1" applyBorder="1"/>
    <xf numFmtId="165" fontId="23" fillId="0" borderId="5" xfId="3" applyNumberFormat="1" applyFont="1" applyFill="1" applyBorder="1" applyAlignment="1" applyProtection="1">
      <alignment horizontal="right"/>
    </xf>
    <xf numFmtId="3" fontId="23" fillId="2" borderId="5" xfId="3" applyNumberFormat="1" applyFont="1" applyFill="1" applyBorder="1" applyAlignment="1" applyProtection="1">
      <alignment horizontal="right"/>
    </xf>
    <xf numFmtId="4" fontId="23" fillId="2" borderId="6" xfId="1" applyNumberFormat="1" applyFont="1" applyFill="1" applyBorder="1" applyAlignment="1" applyProtection="1">
      <alignment horizontal="right"/>
    </xf>
    <xf numFmtId="4" fontId="23" fillId="2" borderId="1" xfId="1" applyNumberFormat="1" applyFont="1" applyFill="1" applyBorder="1" applyAlignment="1" applyProtection="1">
      <alignment horizontal="right"/>
    </xf>
    <xf numFmtId="4" fontId="26" fillId="0" borderId="0" xfId="2" applyNumberFormat="1" applyFont="1"/>
    <xf numFmtId="0" fontId="26" fillId="0" borderId="0" xfId="2" applyFont="1"/>
    <xf numFmtId="0" fontId="11" fillId="0" borderId="0" xfId="2" applyFont="1" applyBorder="1"/>
    <xf numFmtId="0" fontId="23" fillId="0" borderId="0" xfId="2" applyFont="1" applyBorder="1" applyAlignment="1">
      <alignment horizontal="center"/>
    </xf>
    <xf numFmtId="165" fontId="23" fillId="0" borderId="0" xfId="3" applyNumberFormat="1" applyFont="1" applyFill="1" applyBorder="1" applyAlignment="1" applyProtection="1">
      <alignment horizontal="right"/>
    </xf>
    <xf numFmtId="3" fontId="23" fillId="0" borderId="0" xfId="3" applyNumberFormat="1" applyFont="1" applyFill="1" applyBorder="1" applyAlignment="1" applyProtection="1">
      <alignment horizontal="right"/>
    </xf>
    <xf numFmtId="168" fontId="23" fillId="0" borderId="0" xfId="3" applyNumberFormat="1" applyFont="1" applyFill="1" applyBorder="1" applyAlignment="1" applyProtection="1">
      <alignment horizontal="right"/>
    </xf>
    <xf numFmtId="0" fontId="5" fillId="0" borderId="0" xfId="2" applyFont="1" applyAlignment="1">
      <alignment horizontal="center"/>
    </xf>
    <xf numFmtId="0" fontId="26" fillId="0" borderId="0" xfId="2" applyFont="1" applyBorder="1"/>
    <xf numFmtId="0" fontId="26" fillId="0" borderId="0" xfId="2" applyFont="1" applyBorder="1" applyAlignment="1">
      <alignment horizontal="center"/>
    </xf>
    <xf numFmtId="165" fontId="26" fillId="0" borderId="0" xfId="3" applyNumberFormat="1" applyFont="1" applyFill="1" applyBorder="1" applyAlignment="1" applyProtection="1">
      <alignment horizontal="center"/>
    </xf>
    <xf numFmtId="168" fontId="27" fillId="0" borderId="0" xfId="3" applyNumberFormat="1" applyFont="1" applyFill="1" applyBorder="1" applyAlignment="1" applyProtection="1">
      <alignment horizontal="right"/>
    </xf>
    <xf numFmtId="168" fontId="28" fillId="0" borderId="0" xfId="3" applyNumberFormat="1" applyFont="1" applyFill="1" applyBorder="1" applyAlignment="1" applyProtection="1">
      <alignment horizontal="right"/>
    </xf>
    <xf numFmtId="168" fontId="26" fillId="0" borderId="0" xfId="3" applyNumberFormat="1" applyFont="1" applyFill="1" applyBorder="1" applyAlignment="1" applyProtection="1">
      <alignment horizontal="center"/>
    </xf>
    <xf numFmtId="0" fontId="27" fillId="0" borderId="0" xfId="2" applyFont="1" applyBorder="1" applyAlignment="1">
      <alignment horizontal="center"/>
    </xf>
    <xf numFmtId="165" fontId="27" fillId="0" borderId="0" xfId="3" applyNumberFormat="1" applyFont="1" applyFill="1" applyBorder="1" applyAlignment="1" applyProtection="1">
      <alignment horizontal="center"/>
    </xf>
    <xf numFmtId="168" fontId="27" fillId="0" borderId="0" xfId="3" applyNumberFormat="1" applyFont="1" applyFill="1" applyBorder="1" applyAlignment="1" applyProtection="1">
      <alignment horizontal="center"/>
    </xf>
    <xf numFmtId="165" fontId="27" fillId="0" borderId="0" xfId="3" applyNumberFormat="1" applyFont="1" applyFill="1" applyBorder="1" applyAlignment="1" applyProtection="1">
      <alignment horizontal="right"/>
    </xf>
    <xf numFmtId="3" fontId="27" fillId="0" borderId="0" xfId="3" applyNumberFormat="1" applyFont="1" applyFill="1" applyBorder="1" applyAlignment="1" applyProtection="1">
      <alignment horizontal="right"/>
    </xf>
    <xf numFmtId="4" fontId="23" fillId="0" borderId="0" xfId="1" applyNumberFormat="1" applyFont="1" applyFill="1" applyBorder="1" applyAlignment="1" applyProtection="1">
      <alignment horizontal="right"/>
    </xf>
    <xf numFmtId="4" fontId="26" fillId="3" borderId="0" xfId="2" applyNumberFormat="1" applyFont="1" applyFill="1"/>
    <xf numFmtId="0" fontId="26" fillId="3" borderId="0" xfId="2" applyFont="1" applyFill="1"/>
    <xf numFmtId="4" fontId="29" fillId="0" borderId="0" xfId="1" applyNumberFormat="1" applyFont="1" applyFill="1" applyBorder="1" applyAlignment="1" applyProtection="1">
      <alignment horizontal="right"/>
    </xf>
    <xf numFmtId="165" fontId="5" fillId="0" borderId="0" xfId="2" applyNumberFormat="1" applyFont="1" applyAlignment="1">
      <alignment horizontal="center"/>
    </xf>
    <xf numFmtId="0" fontId="5" fillId="0" borderId="0" xfId="2" applyFont="1" applyFill="1" applyAlignment="1"/>
    <xf numFmtId="3" fontId="5" fillId="0" borderId="0" xfId="2" applyNumberFormat="1" applyFont="1" applyAlignment="1">
      <alignment horizontal="center"/>
    </xf>
    <xf numFmtId="169" fontId="30" fillId="3" borderId="0" xfId="2" applyNumberFormat="1" applyFont="1" applyFill="1"/>
    <xf numFmtId="168" fontId="12" fillId="3" borderId="0" xfId="2" applyNumberFormat="1" applyFont="1" applyFill="1" applyAlignment="1"/>
    <xf numFmtId="0" fontId="12" fillId="3" borderId="0" xfId="2" applyFont="1" applyFill="1" applyAlignment="1"/>
    <xf numFmtId="0" fontId="5" fillId="0" borderId="0" xfId="2" applyFont="1" applyFill="1" applyAlignment="1">
      <alignment horizontal="center"/>
    </xf>
    <xf numFmtId="43" fontId="5" fillId="0" borderId="0" xfId="2" applyNumberFormat="1" applyFont="1" applyAlignment="1">
      <alignment horizontal="center"/>
    </xf>
    <xf numFmtId="3" fontId="25" fillId="0" borderId="0" xfId="2" applyNumberFormat="1" applyFont="1" applyAlignment="1">
      <alignment horizontal="center"/>
    </xf>
    <xf numFmtId="43" fontId="5" fillId="0" borderId="0" xfId="2" applyNumberFormat="1" applyFont="1"/>
    <xf numFmtId="0" fontId="25" fillId="0" borderId="0" xfId="2" applyFont="1" applyAlignment="1">
      <alignment horizontal="center"/>
    </xf>
    <xf numFmtId="165" fontId="5" fillId="0" borderId="0" xfId="2" applyNumberFormat="1" applyFont="1" applyFill="1" applyAlignment="1"/>
    <xf numFmtId="4" fontId="25" fillId="0" borderId="0" xfId="2" applyNumberFormat="1" applyFont="1" applyAlignment="1">
      <alignment horizontal="center"/>
    </xf>
    <xf numFmtId="0" fontId="25" fillId="0" borderId="0" xfId="2" applyFont="1" applyFill="1" applyAlignment="1">
      <alignment horizontal="center"/>
    </xf>
    <xf numFmtId="170" fontId="5" fillId="0" borderId="0" xfId="1" applyNumberFormat="1" applyFont="1" applyFill="1" applyBorder="1" applyAlignment="1" applyProtection="1"/>
    <xf numFmtId="165" fontId="5" fillId="0" borderId="0" xfId="2" applyNumberFormat="1" applyFont="1" applyFill="1"/>
    <xf numFmtId="3" fontId="25" fillId="0" borderId="0" xfId="2" applyNumberFormat="1" applyFont="1" applyFill="1" applyAlignment="1">
      <alignment horizontal="center"/>
    </xf>
    <xf numFmtId="170" fontId="5" fillId="0" borderId="0" xfId="2" applyNumberFormat="1" applyFont="1"/>
    <xf numFmtId="4" fontId="5" fillId="0" borderId="0" xfId="2" applyNumberFormat="1" applyFont="1" applyFill="1"/>
  </cellXfs>
  <cellStyles count="5">
    <cellStyle name="Comma" xfId="1" builtinId="3"/>
    <cellStyle name="Comma_THCTT" xfId="3"/>
    <cellStyle name="Normal" xfId="0" builtinId="0"/>
    <cellStyle name="Normal 8" xfId="4"/>
    <cellStyle name="Normal_THCT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218663</xdr:colOff>
      <xdr:row>2</xdr:row>
      <xdr:rowOff>46383</xdr:rowOff>
    </xdr:from>
    <xdr:to>
      <xdr:col>1</xdr:col>
      <xdr:colOff>830663</xdr:colOff>
      <xdr:row>2</xdr:row>
      <xdr:rowOff>46383</xdr:rowOff>
    </xdr:to>
    <xdr:cxnSp macro="">
      <xdr:nvCxnSpPr>
        <xdr:cNvPr id="2" name="Straight Connector 1"/>
        <xdr:cNvCxnSpPr/>
      </xdr:nvCxnSpPr>
      <xdr:spPr bwMode="auto">
        <a:xfrm flipV="1">
          <a:off x="523463" y="465483"/>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3412416</xdr:colOff>
      <xdr:row>5</xdr:row>
      <xdr:rowOff>48867</xdr:rowOff>
    </xdr:from>
    <xdr:to>
      <xdr:col>4</xdr:col>
      <xdr:colOff>591081</xdr:colOff>
      <xdr:row>5</xdr:row>
      <xdr:rowOff>48867</xdr:rowOff>
    </xdr:to>
    <xdr:cxnSp macro="">
      <xdr:nvCxnSpPr>
        <xdr:cNvPr id="3" name="Straight Connector 2"/>
        <xdr:cNvCxnSpPr/>
      </xdr:nvCxnSpPr>
      <xdr:spPr bwMode="auto">
        <a:xfrm flipV="1">
          <a:off x="3717216" y="1763367"/>
          <a:ext cx="157921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AppData\Roaming\Microsoft\Excel\2%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 DOI_60_342 BTC"/>
      <sheetName val="CAN DOI_60_342"/>
      <sheetName val="CAN DOI 49_ND31"/>
      <sheetName val="TH THU_61_342_50_31"/>
      <sheetName val="TH CHI_62_342_BTC"/>
      <sheetName val="BIEU 62_CK_NSNN"/>
      <sheetName val="BIEU_63_CK NSNN"/>
      <sheetName val="CAN DOI 48_ND31_BC"/>
      <sheetName val="TH THU_50_ND31_BC"/>
      <sheetName val="BIEU 64  CK NSNN"/>
      <sheetName val="BIEU 65 CK NSNN"/>
      <sheetName val="BIEU 66_CK NSNN"/>
      <sheetName val="BIEU 67 CK NSNN"/>
      <sheetName val="BIEU 68 CK NSNN"/>
      <sheetName val="TH CHI 51 ND31"/>
      <sheetName val="TH CHI 53 ND31 BC"/>
      <sheetName val="TRA NO VAY"/>
      <sheetName val="CHI HUYEN 58_31"/>
      <sheetName val="DAU TU"/>
      <sheetName val="TH CHI_62_342_51_52_53_31"/>
      <sheetName val="TM DP, TT 68_342"/>
      <sheetName val="TM THIEN TAI 67_342"/>
      <sheetName val="TM QLHC 66_342"/>
      <sheetName val="KIEM TOAN 69_342"/>
      <sheetName val="CHUYEN NGUON 70_342"/>
      <sheetName val="MAU 59_342"/>
      <sheetName val="MAU 58_342"/>
    </sheetNames>
    <sheetDataSet>
      <sheetData sheetId="0"/>
      <sheetData sheetId="1"/>
      <sheetData sheetId="2"/>
      <sheetData sheetId="3"/>
      <sheetData sheetId="4">
        <row r="108">
          <cell r="E108">
            <v>16564755.349519003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9"/>
  <sheetViews>
    <sheetView tabSelected="1" zoomScale="115" zoomScaleNormal="115" workbookViewId="0">
      <selection activeCell="A4" sqref="A4:S4"/>
    </sheetView>
  </sheetViews>
  <sheetFormatPr defaultColWidth="46.7109375" defaultRowHeight="15.75"/>
  <cols>
    <col min="1" max="1" width="4.5703125" style="8" customWidth="1"/>
    <col min="2" max="2" width="56.85546875" style="8" customWidth="1"/>
    <col min="3" max="3" width="14.140625" style="10" hidden="1" customWidth="1"/>
    <col min="4" max="4" width="9.140625" style="9" customWidth="1"/>
    <col min="5" max="6" width="9.5703125" style="9" customWidth="1"/>
    <col min="7" max="7" width="11.28515625" style="8" customWidth="1"/>
    <col min="8" max="8" width="10.5703125" style="10" customWidth="1"/>
    <col min="9" max="9" width="11.7109375" style="10" hidden="1" customWidth="1"/>
    <col min="10" max="10" width="15.5703125" style="10" hidden="1" customWidth="1"/>
    <col min="11" max="11" width="10.85546875" style="8" customWidth="1"/>
    <col min="12" max="12" width="10.7109375" style="8" hidden="1" customWidth="1"/>
    <col min="13" max="13" width="12.42578125" style="10" hidden="1" customWidth="1"/>
    <col min="14" max="14" width="14.28515625" style="8" hidden="1" customWidth="1"/>
    <col min="15" max="15" width="10" style="8" hidden="1" customWidth="1"/>
    <col min="16" max="16" width="12.85546875" style="10" hidden="1" customWidth="1"/>
    <col min="17" max="17" width="10.42578125" style="8" hidden="1" customWidth="1"/>
    <col min="18" max="18" width="7.28515625" style="8" customWidth="1"/>
    <col min="19" max="19" width="6.42578125" style="8" customWidth="1"/>
    <col min="20" max="20" width="6.28515625" style="8" customWidth="1"/>
    <col min="21" max="21" width="12.42578125" style="8" customWidth="1"/>
    <col min="22" max="22" width="16.140625" style="8" hidden="1" customWidth="1"/>
    <col min="23" max="256" width="9.140625" style="8" customWidth="1"/>
    <col min="257" max="257" width="5.42578125" style="8" customWidth="1"/>
    <col min="258" max="16384" width="46.7109375" style="8"/>
  </cols>
  <sheetData>
    <row r="1" spans="1:22" s="2" customFormat="1" ht="17.100000000000001" customHeight="1">
      <c r="A1" s="1" t="s">
        <v>0</v>
      </c>
      <c r="D1" s="3"/>
      <c r="E1" s="3"/>
      <c r="F1" s="3"/>
      <c r="H1" s="4"/>
      <c r="I1" s="4"/>
      <c r="J1" s="4"/>
      <c r="K1" s="5" t="s">
        <v>1</v>
      </c>
      <c r="L1" s="5"/>
      <c r="M1" s="5"/>
      <c r="N1" s="5"/>
      <c r="O1" s="5"/>
      <c r="P1" s="5"/>
      <c r="Q1" s="5"/>
      <c r="R1" s="5"/>
      <c r="S1" s="5"/>
      <c r="T1" s="5"/>
    </row>
    <row r="2" spans="1:22" s="2" customFormat="1" ht="17.100000000000001" customHeight="1">
      <c r="A2" s="1" t="s">
        <v>2</v>
      </c>
      <c r="D2" s="3"/>
      <c r="E2" s="3"/>
      <c r="F2" s="3"/>
      <c r="H2" s="4"/>
      <c r="I2" s="4"/>
      <c r="J2" s="4"/>
      <c r="M2" s="4"/>
      <c r="N2" s="6"/>
      <c r="O2" s="6"/>
      <c r="P2" s="6"/>
      <c r="Q2" s="6"/>
      <c r="R2" s="6"/>
      <c r="S2" s="6"/>
      <c r="T2" s="7"/>
    </row>
    <row r="3" spans="1:22" ht="36.75" customHeight="1">
      <c r="C3" s="8"/>
      <c r="N3" s="11"/>
      <c r="O3" s="11"/>
      <c r="P3" s="11"/>
      <c r="Q3" s="11"/>
      <c r="R3" s="11"/>
      <c r="S3" s="11"/>
      <c r="T3" s="12"/>
    </row>
    <row r="4" spans="1:22" ht="42.75" customHeight="1">
      <c r="A4" s="13" t="s">
        <v>3</v>
      </c>
      <c r="B4" s="13"/>
      <c r="C4" s="13"/>
      <c r="D4" s="13"/>
      <c r="E4" s="13"/>
      <c r="F4" s="13"/>
      <c r="G4" s="13"/>
      <c r="H4" s="13"/>
      <c r="I4" s="13"/>
      <c r="J4" s="13"/>
      <c r="K4" s="13"/>
      <c r="L4" s="13"/>
      <c r="M4" s="13"/>
      <c r="N4" s="13"/>
      <c r="O4" s="13"/>
      <c r="P4" s="13"/>
      <c r="Q4" s="13"/>
      <c r="R4" s="13"/>
      <c r="S4" s="13"/>
      <c r="T4" s="14"/>
    </row>
    <row r="5" spans="1:22" ht="22.5" customHeight="1">
      <c r="A5" s="15" t="s">
        <v>4</v>
      </c>
      <c r="B5" s="15"/>
      <c r="C5" s="15"/>
      <c r="D5" s="15"/>
      <c r="E5" s="15"/>
      <c r="F5" s="15"/>
      <c r="G5" s="15"/>
      <c r="H5" s="15"/>
      <c r="I5" s="15"/>
      <c r="J5" s="15"/>
      <c r="K5" s="15"/>
      <c r="L5" s="15"/>
      <c r="M5" s="15"/>
      <c r="N5" s="15"/>
      <c r="O5" s="15"/>
      <c r="P5" s="15"/>
      <c r="Q5" s="15"/>
      <c r="R5" s="15"/>
      <c r="S5" s="15"/>
      <c r="T5" s="14"/>
    </row>
    <row r="6" spans="1:22" ht="24.75" customHeight="1">
      <c r="A6" s="16"/>
      <c r="B6" s="16"/>
      <c r="C6" s="16"/>
      <c r="D6" s="16"/>
      <c r="E6" s="16"/>
      <c r="F6" s="16"/>
      <c r="G6" s="16"/>
      <c r="H6" s="16"/>
      <c r="I6" s="16"/>
      <c r="J6" s="16"/>
      <c r="K6" s="16"/>
      <c r="L6" s="16"/>
      <c r="M6" s="16"/>
      <c r="N6" s="16"/>
      <c r="O6" s="16"/>
      <c r="P6" s="16"/>
      <c r="Q6" s="16"/>
      <c r="R6" s="16"/>
      <c r="S6" s="16"/>
      <c r="T6" s="14"/>
    </row>
    <row r="7" spans="1:22" s="10" customFormat="1" ht="25.5" customHeight="1">
      <c r="B7" s="17"/>
      <c r="C7" s="18"/>
      <c r="D7" s="19"/>
      <c r="E7" s="19"/>
      <c r="F7" s="19"/>
      <c r="G7" s="20"/>
      <c r="H7" s="21"/>
      <c r="I7" s="22"/>
      <c r="J7" s="22"/>
      <c r="K7" s="23" t="s">
        <v>5</v>
      </c>
      <c r="L7" s="23"/>
      <c r="M7" s="23"/>
      <c r="N7" s="23"/>
      <c r="O7" s="23"/>
      <c r="P7" s="23"/>
      <c r="Q7" s="23"/>
      <c r="R7" s="23"/>
      <c r="S7" s="23"/>
      <c r="T7" s="23"/>
      <c r="V7" s="24" t="e">
        <f>+U7-#REF!</f>
        <v>#REF!</v>
      </c>
    </row>
    <row r="8" spans="1:22" ht="21" customHeight="1">
      <c r="A8" s="25" t="s">
        <v>6</v>
      </c>
      <c r="B8" s="26" t="s">
        <v>7</v>
      </c>
      <c r="C8" s="27" t="s">
        <v>8</v>
      </c>
      <c r="D8" s="26" t="s">
        <v>9</v>
      </c>
      <c r="E8" s="26" t="s">
        <v>10</v>
      </c>
      <c r="F8" s="26"/>
      <c r="G8" s="26" t="s">
        <v>11</v>
      </c>
      <c r="H8" s="26" t="s">
        <v>10</v>
      </c>
      <c r="I8" s="26"/>
      <c r="J8" s="26"/>
      <c r="K8" s="26"/>
      <c r="L8" s="27"/>
      <c r="M8" s="27"/>
      <c r="N8" s="27"/>
      <c r="O8" s="27"/>
      <c r="P8" s="27"/>
      <c r="Q8" s="27"/>
      <c r="R8" s="26" t="s">
        <v>12</v>
      </c>
      <c r="S8" s="26"/>
      <c r="T8" s="26"/>
    </row>
    <row r="9" spans="1:22" ht="63" customHeight="1">
      <c r="A9" s="25"/>
      <c r="B9" s="26"/>
      <c r="C9" s="28" t="s">
        <v>13</v>
      </c>
      <c r="D9" s="26"/>
      <c r="E9" s="27" t="s">
        <v>14</v>
      </c>
      <c r="F9" s="27" t="s">
        <v>15</v>
      </c>
      <c r="G9" s="26"/>
      <c r="H9" s="27" t="s">
        <v>14</v>
      </c>
      <c r="I9" s="27"/>
      <c r="J9" s="27"/>
      <c r="K9" s="27" t="s">
        <v>16</v>
      </c>
      <c r="L9" s="29"/>
      <c r="M9" s="29"/>
      <c r="N9" s="29"/>
      <c r="O9" s="29"/>
      <c r="P9" s="29"/>
      <c r="Q9" s="28" t="s">
        <v>13</v>
      </c>
      <c r="R9" s="27" t="s">
        <v>17</v>
      </c>
      <c r="S9" s="27" t="s">
        <v>14</v>
      </c>
      <c r="T9" s="30" t="s">
        <v>15</v>
      </c>
    </row>
    <row r="10" spans="1:22" ht="21" customHeight="1">
      <c r="A10" s="31" t="s">
        <v>18</v>
      </c>
      <c r="B10" s="32" t="s">
        <v>19</v>
      </c>
      <c r="C10" s="32" t="s">
        <v>20</v>
      </c>
      <c r="D10" s="33" t="s">
        <v>21</v>
      </c>
      <c r="E10" s="33">
        <v>2</v>
      </c>
      <c r="F10" s="33">
        <v>3</v>
      </c>
      <c r="G10" s="32" t="s">
        <v>22</v>
      </c>
      <c r="H10" s="32" t="s">
        <v>23</v>
      </c>
      <c r="I10" s="32"/>
      <c r="J10" s="32"/>
      <c r="K10" s="32" t="s">
        <v>24</v>
      </c>
      <c r="L10" s="32"/>
      <c r="M10" s="32"/>
      <c r="N10" s="32" t="s">
        <v>25</v>
      </c>
      <c r="O10" s="32"/>
      <c r="P10" s="32"/>
      <c r="Q10" s="32" t="s">
        <v>26</v>
      </c>
      <c r="R10" s="32" t="s">
        <v>27</v>
      </c>
      <c r="S10" s="32" t="s">
        <v>28</v>
      </c>
      <c r="T10" s="34" t="s">
        <v>29</v>
      </c>
      <c r="V10" s="35"/>
    </row>
    <row r="11" spans="1:22" ht="21" customHeight="1">
      <c r="A11" s="36"/>
      <c r="B11" s="37" t="s">
        <v>30</v>
      </c>
      <c r="C11" s="38">
        <f t="shared" ref="C11:H11" si="0">+C12+C58+C81</f>
        <v>9160828</v>
      </c>
      <c r="D11" s="39">
        <f t="shared" si="0"/>
        <v>9418495</v>
      </c>
      <c r="E11" s="39">
        <f t="shared" si="0"/>
        <v>5894166</v>
      </c>
      <c r="F11" s="39">
        <f t="shared" si="0"/>
        <v>3524329</v>
      </c>
      <c r="G11" s="40">
        <f t="shared" si="0"/>
        <v>11329078.47421</v>
      </c>
      <c r="H11" s="40">
        <f t="shared" si="0"/>
        <v>6218684.7938590003</v>
      </c>
      <c r="I11" s="41"/>
      <c r="J11" s="41"/>
      <c r="K11" s="40">
        <f>+K12+K58+K81</f>
        <v>5110393.6803509993</v>
      </c>
      <c r="L11" s="41"/>
      <c r="M11" s="41"/>
      <c r="N11" s="41"/>
      <c r="O11" s="41"/>
      <c r="P11" s="41"/>
      <c r="Q11" s="41"/>
      <c r="R11" s="42">
        <f>+G11/D11*100</f>
        <v>120.28544341967586</v>
      </c>
      <c r="S11" s="42">
        <f>H11/E11*100</f>
        <v>105.50576271280789</v>
      </c>
      <c r="T11" s="43">
        <f>K11/F11*100</f>
        <v>145.00330929237876</v>
      </c>
      <c r="V11" s="35">
        <v>11448522.99</v>
      </c>
    </row>
    <row r="12" spans="1:22" ht="21" customHeight="1">
      <c r="A12" s="44" t="s">
        <v>18</v>
      </c>
      <c r="B12" s="45" t="s">
        <v>31</v>
      </c>
      <c r="C12" s="46">
        <f>C13+C39+C54+C55+C56+C57+C82</f>
        <v>7211277</v>
      </c>
      <c r="D12" s="47">
        <f>D13+D39+D54+D55+D56+D57+D82-1</f>
        <v>7614234</v>
      </c>
      <c r="E12" s="47">
        <f>E13+E39+E54+E55+E56+E57+E82</f>
        <v>4089905</v>
      </c>
      <c r="F12" s="47">
        <f>F13+F39+F54+F55+F56+F57+F82</f>
        <v>3524329</v>
      </c>
      <c r="G12" s="42">
        <f>+G13+G39+G54+G55+G56+G57</f>
        <v>8515965.8033209983</v>
      </c>
      <c r="H12" s="42">
        <f>+H13+H39+H54+H55+H56+H57</f>
        <v>3798217.7427130002</v>
      </c>
      <c r="I12" s="48"/>
      <c r="J12" s="48"/>
      <c r="K12" s="42">
        <f>+K13+K39+K54+K55+K56+K57</f>
        <v>4717748.0606079996</v>
      </c>
      <c r="L12" s="48"/>
      <c r="M12" s="48"/>
      <c r="N12" s="48">
        <f>+N13+N54+N39+N55+N81+N58</f>
        <v>1158332.789295</v>
      </c>
      <c r="O12" s="42"/>
      <c r="P12" s="48"/>
      <c r="Q12" s="42">
        <f>G12/C12*100</f>
        <v>118.09234069528875</v>
      </c>
      <c r="R12" s="42">
        <f>G12/D12*100</f>
        <v>111.84271199599327</v>
      </c>
      <c r="S12" s="42">
        <f t="shared" ref="S12:S75" si="1">H12/E12*100</f>
        <v>92.868116562927511</v>
      </c>
      <c r="T12" s="43">
        <f>K12/F12*100</f>
        <v>133.86230572140113</v>
      </c>
      <c r="V12" s="35">
        <f>+V11-G11</f>
        <v>119444.51579000056</v>
      </c>
    </row>
    <row r="13" spans="1:22" ht="21" customHeight="1">
      <c r="A13" s="49" t="s">
        <v>32</v>
      </c>
      <c r="B13" s="50" t="s">
        <v>33</v>
      </c>
      <c r="C13" s="51">
        <f>+C14+C28+C29</f>
        <v>1656790</v>
      </c>
      <c r="D13" s="52">
        <v>1785790</v>
      </c>
      <c r="E13" s="52">
        <f>+E14</f>
        <v>1506210</v>
      </c>
      <c r="F13" s="52">
        <f>+F14</f>
        <v>279580</v>
      </c>
      <c r="G13" s="53">
        <f>+G14+G28+G29</f>
        <v>2273828.1467739996</v>
      </c>
      <c r="H13" s="53">
        <f>+H14+H28+H29</f>
        <v>1703453.2417049999</v>
      </c>
      <c r="I13" s="53"/>
      <c r="J13" s="53"/>
      <c r="K13" s="53">
        <f>+K14+K28+K29</f>
        <v>570374.90506899997</v>
      </c>
      <c r="L13" s="54"/>
      <c r="M13" s="53"/>
      <c r="N13" s="53">
        <f>+N14+N28+N29</f>
        <v>171636.24465800001</v>
      </c>
      <c r="O13" s="54"/>
      <c r="P13" s="53"/>
      <c r="Q13" s="55">
        <f>G13/C13*100</f>
        <v>137.24299076974148</v>
      </c>
      <c r="R13" s="56">
        <f>G13/D13*100</f>
        <v>127.32897747069923</v>
      </c>
      <c r="S13" s="56">
        <f t="shared" si="1"/>
        <v>113.09533476108908</v>
      </c>
      <c r="T13" s="57">
        <f>K13/F13*100</f>
        <v>204.01134024930249</v>
      </c>
      <c r="V13" s="8">
        <f>86597.69+32846.83</f>
        <v>119444.52</v>
      </c>
    </row>
    <row r="14" spans="1:22" ht="21" customHeight="1">
      <c r="A14" s="58">
        <v>1</v>
      </c>
      <c r="B14" s="59" t="s">
        <v>34</v>
      </c>
      <c r="C14" s="60">
        <v>1656790</v>
      </c>
      <c r="D14" s="61">
        <v>1785790</v>
      </c>
      <c r="E14" s="61">
        <v>1506210</v>
      </c>
      <c r="F14" s="61">
        <v>279580</v>
      </c>
      <c r="G14" s="62">
        <f>H14+K14</f>
        <v>2171696.2130899997</v>
      </c>
      <c r="H14" s="63">
        <f>+H15+H16+H17+H18+H19+H20+H21+H22+H23+H24+H25+H26+H27</f>
        <v>1602044.563021</v>
      </c>
      <c r="I14" s="63">
        <f>+I15+I16+I17+I18+I19+I20+I21+I22+I23+I24+I25+I26+I27</f>
        <v>633340.47815500002</v>
      </c>
      <c r="J14" s="63">
        <f>+J15+J16+J17+J18+J19+J20+J21+J22+J23+J24+J25+J26+J27</f>
        <v>0</v>
      </c>
      <c r="K14" s="63">
        <f>+K15+K16+K17+K18+K19+K20+K21+K22+K23+K24+K25+K26+K27</f>
        <v>569651.65006899997</v>
      </c>
      <c r="L14" s="63">
        <f>+SUM(L15:L27)</f>
        <v>12853.423792</v>
      </c>
      <c r="M14" s="63">
        <f>+SUM(M15:M27)</f>
        <v>0</v>
      </c>
      <c r="N14" s="63">
        <f>+N15+N16+N17+N18+N19+N20+N21+N22+N23+N24+N25+N26+N27</f>
        <v>171636.24465800001</v>
      </c>
      <c r="O14" s="63">
        <f>+O15+O16+O17+O18+O19+O20+O21+O22+O23+O24+O25+O26+O27</f>
        <v>96203.247968999989</v>
      </c>
      <c r="P14" s="63">
        <f>+P15+P16+P17+P18+P19+P20+P21+P22+P23+P24+P25+P26+P27</f>
        <v>0</v>
      </c>
      <c r="Q14" s="64">
        <f>G14/C14*100</f>
        <v>131.07854423855767</v>
      </c>
      <c r="R14" s="42">
        <f>G14/D14*100</f>
        <v>121.60983167617691</v>
      </c>
      <c r="S14" s="42">
        <f t="shared" si="1"/>
        <v>106.36262958159885</v>
      </c>
      <c r="T14" s="43">
        <f>K14/F14*100</f>
        <v>203.7526468520638</v>
      </c>
      <c r="U14" s="65"/>
    </row>
    <row r="15" spans="1:22" ht="21" hidden="1" customHeight="1">
      <c r="A15" s="66" t="s">
        <v>35</v>
      </c>
      <c r="B15" s="67" t="s">
        <v>36</v>
      </c>
      <c r="C15" s="60">
        <v>0</v>
      </c>
      <c r="D15" s="68">
        <v>0</v>
      </c>
      <c r="E15" s="68">
        <v>0</v>
      </c>
      <c r="F15" s="68">
        <v>0</v>
      </c>
      <c r="G15" s="69">
        <f t="shared" ref="G15:G26" si="2">+H15+K15</f>
        <v>29253.509900000001</v>
      </c>
      <c r="H15" s="69">
        <v>29114.277900000001</v>
      </c>
      <c r="I15" s="69"/>
      <c r="J15" s="69"/>
      <c r="K15" s="70">
        <f>139.232+N15</f>
        <v>139.232</v>
      </c>
      <c r="L15" s="71"/>
      <c r="M15" s="69"/>
      <c r="N15" s="68">
        <v>0</v>
      </c>
      <c r="O15" s="71"/>
      <c r="P15" s="69"/>
      <c r="Q15" s="72">
        <v>0</v>
      </c>
      <c r="R15" s="73">
        <v>0</v>
      </c>
      <c r="S15" s="73">
        <v>0</v>
      </c>
      <c r="T15" s="73">
        <v>0</v>
      </c>
    </row>
    <row r="16" spans="1:22" ht="21" hidden="1" customHeight="1">
      <c r="A16" s="66" t="s">
        <v>37</v>
      </c>
      <c r="B16" s="67" t="s">
        <v>38</v>
      </c>
      <c r="C16" s="60">
        <v>0</v>
      </c>
      <c r="D16" s="68">
        <v>0</v>
      </c>
      <c r="E16" s="68">
        <v>0</v>
      </c>
      <c r="F16" s="68">
        <v>0</v>
      </c>
      <c r="G16" s="69">
        <f t="shared" si="2"/>
        <v>11565.008900000001</v>
      </c>
      <c r="H16" s="69">
        <v>11511.0542</v>
      </c>
      <c r="I16" s="69"/>
      <c r="J16" s="69"/>
      <c r="K16" s="70">
        <f>53.9547+N16</f>
        <v>53.954700000000003</v>
      </c>
      <c r="L16" s="71"/>
      <c r="M16" s="69"/>
      <c r="N16" s="68">
        <v>0</v>
      </c>
      <c r="O16" s="71"/>
      <c r="P16" s="69"/>
      <c r="Q16" s="72">
        <v>0</v>
      </c>
      <c r="R16" s="73">
        <v>0</v>
      </c>
      <c r="S16" s="73">
        <v>0</v>
      </c>
      <c r="T16" s="73">
        <v>0</v>
      </c>
    </row>
    <row r="17" spans="1:21" s="83" customFormat="1" ht="21" customHeight="1">
      <c r="A17" s="74" t="s">
        <v>35</v>
      </c>
      <c r="B17" s="75" t="s">
        <v>39</v>
      </c>
      <c r="C17" s="76">
        <v>0</v>
      </c>
      <c r="D17" s="77">
        <v>0</v>
      </c>
      <c r="E17" s="77">
        <v>0</v>
      </c>
      <c r="F17" s="78">
        <v>0</v>
      </c>
      <c r="G17" s="79">
        <f t="shared" si="2"/>
        <v>235167.633508</v>
      </c>
      <c r="H17" s="79">
        <f>112619.79232-I17</f>
        <v>71693.375520000001</v>
      </c>
      <c r="I17" s="79">
        <v>40926.416799999999</v>
      </c>
      <c r="J17" s="79"/>
      <c r="K17" s="79">
        <f>164617.396988-L17+N17</f>
        <v>163474.257988</v>
      </c>
      <c r="L17" s="79">
        <v>1143.1389999999999</v>
      </c>
      <c r="M17" s="79"/>
      <c r="N17" s="77">
        <f>120-O17</f>
        <v>0</v>
      </c>
      <c r="O17" s="79">
        <v>120</v>
      </c>
      <c r="P17" s="79"/>
      <c r="Q17" s="80">
        <v>0</v>
      </c>
      <c r="R17" s="81">
        <v>0</v>
      </c>
      <c r="S17" s="82">
        <v>0</v>
      </c>
      <c r="T17" s="82">
        <v>0</v>
      </c>
    </row>
    <row r="18" spans="1:21" s="83" customFormat="1" ht="21" customHeight="1">
      <c r="A18" s="74" t="s">
        <v>37</v>
      </c>
      <c r="B18" s="75" t="s">
        <v>40</v>
      </c>
      <c r="C18" s="76">
        <v>0</v>
      </c>
      <c r="D18" s="77">
        <v>0</v>
      </c>
      <c r="E18" s="77">
        <v>0</v>
      </c>
      <c r="F18" s="78">
        <v>0</v>
      </c>
      <c r="G18" s="79">
        <f t="shared" si="2"/>
        <v>643.31500000000005</v>
      </c>
      <c r="H18" s="79">
        <v>643.31500000000005</v>
      </c>
      <c r="I18" s="79"/>
      <c r="J18" s="79"/>
      <c r="K18" s="77">
        <f>0+N18</f>
        <v>0</v>
      </c>
      <c r="L18" s="79"/>
      <c r="M18" s="79"/>
      <c r="N18" s="77">
        <v>0</v>
      </c>
      <c r="O18" s="79"/>
      <c r="P18" s="79"/>
      <c r="Q18" s="80">
        <v>0</v>
      </c>
      <c r="R18" s="81">
        <v>0</v>
      </c>
      <c r="S18" s="82">
        <v>0</v>
      </c>
      <c r="T18" s="82">
        <v>0</v>
      </c>
    </row>
    <row r="19" spans="1:21" ht="21" hidden="1" customHeight="1">
      <c r="A19" s="66" t="s">
        <v>41</v>
      </c>
      <c r="B19" s="67" t="s">
        <v>42</v>
      </c>
      <c r="C19" s="60">
        <v>0</v>
      </c>
      <c r="D19" s="68">
        <v>0</v>
      </c>
      <c r="E19" s="68">
        <v>0</v>
      </c>
      <c r="F19" s="68">
        <v>0</v>
      </c>
      <c r="G19" s="69">
        <f t="shared" si="2"/>
        <v>128430.53434100001</v>
      </c>
      <c r="H19" s="69">
        <v>127927.791341</v>
      </c>
      <c r="I19" s="69"/>
      <c r="J19" s="69"/>
      <c r="K19" s="71">
        <f>228.647+N19</f>
        <v>502.74299999999999</v>
      </c>
      <c r="L19" s="71"/>
      <c r="M19" s="69"/>
      <c r="N19" s="84">
        <v>274.096</v>
      </c>
      <c r="O19" s="71"/>
      <c r="P19" s="69"/>
      <c r="Q19" s="72">
        <v>0</v>
      </c>
      <c r="R19" s="73">
        <v>0</v>
      </c>
      <c r="S19" s="73">
        <v>0</v>
      </c>
      <c r="T19" s="73">
        <v>0</v>
      </c>
    </row>
    <row r="20" spans="1:21" ht="21" hidden="1" customHeight="1">
      <c r="A20" s="66" t="s">
        <v>43</v>
      </c>
      <c r="B20" s="67" t="s">
        <v>44</v>
      </c>
      <c r="C20" s="60">
        <v>0</v>
      </c>
      <c r="D20" s="68">
        <v>0</v>
      </c>
      <c r="E20" s="68">
        <v>0</v>
      </c>
      <c r="F20" s="68">
        <v>0</v>
      </c>
      <c r="G20" s="69">
        <f t="shared" si="2"/>
        <v>62204.969066999998</v>
      </c>
      <c r="H20" s="69">
        <v>45495.248045</v>
      </c>
      <c r="I20" s="69"/>
      <c r="J20" s="69"/>
      <c r="K20" s="71">
        <f>15630.437022-L20+N20</f>
        <v>16709.721022000002</v>
      </c>
      <c r="L20" s="71">
        <v>925.65700000000004</v>
      </c>
      <c r="M20" s="69"/>
      <c r="N20" s="84">
        <f>3100.861-O20</f>
        <v>2004.9409999999998</v>
      </c>
      <c r="O20" s="71">
        <v>1095.92</v>
      </c>
      <c r="P20" s="69"/>
      <c r="Q20" s="72">
        <v>0</v>
      </c>
      <c r="R20" s="73">
        <v>0</v>
      </c>
      <c r="S20" s="73">
        <v>0</v>
      </c>
      <c r="T20" s="73">
        <v>0</v>
      </c>
    </row>
    <row r="21" spans="1:21" ht="21" hidden="1" customHeight="1">
      <c r="A21" s="66" t="s">
        <v>45</v>
      </c>
      <c r="B21" s="67" t="s">
        <v>46</v>
      </c>
      <c r="C21" s="60">
        <v>0</v>
      </c>
      <c r="D21" s="68">
        <v>0</v>
      </c>
      <c r="E21" s="68">
        <v>0</v>
      </c>
      <c r="F21" s="68">
        <v>0</v>
      </c>
      <c r="G21" s="69">
        <f t="shared" si="2"/>
        <v>21659.773572999999</v>
      </c>
      <c r="H21" s="69">
        <v>21659.773572999999</v>
      </c>
      <c r="I21" s="69"/>
      <c r="J21" s="69"/>
      <c r="K21" s="68">
        <f>0+N21</f>
        <v>0</v>
      </c>
      <c r="L21" s="71"/>
      <c r="M21" s="69"/>
      <c r="N21" s="68">
        <v>0</v>
      </c>
      <c r="O21" s="71"/>
      <c r="P21" s="69"/>
      <c r="Q21" s="72">
        <v>0</v>
      </c>
      <c r="R21" s="73">
        <v>0</v>
      </c>
      <c r="S21" s="73">
        <v>0</v>
      </c>
      <c r="T21" s="73">
        <v>0</v>
      </c>
    </row>
    <row r="22" spans="1:21" ht="21" hidden="1" customHeight="1">
      <c r="A22" s="66" t="s">
        <v>47</v>
      </c>
      <c r="B22" s="67" t="s">
        <v>48</v>
      </c>
      <c r="C22" s="60">
        <v>0</v>
      </c>
      <c r="D22" s="68">
        <v>0</v>
      </c>
      <c r="E22" s="68">
        <v>0</v>
      </c>
      <c r="F22" s="68">
        <v>0</v>
      </c>
      <c r="G22" s="69">
        <f t="shared" si="2"/>
        <v>833.39199999999994</v>
      </c>
      <c r="H22" s="85">
        <v>239.852</v>
      </c>
      <c r="I22" s="69"/>
      <c r="J22" s="69"/>
      <c r="K22" s="71">
        <f>593.54+N22</f>
        <v>593.54</v>
      </c>
      <c r="L22" s="71"/>
      <c r="M22" s="69"/>
      <c r="N22" s="68">
        <v>0</v>
      </c>
      <c r="O22" s="71"/>
      <c r="P22" s="69"/>
      <c r="Q22" s="72">
        <v>0</v>
      </c>
      <c r="R22" s="73">
        <v>0</v>
      </c>
      <c r="S22" s="73">
        <v>0</v>
      </c>
      <c r="T22" s="73">
        <v>0</v>
      </c>
    </row>
    <row r="23" spans="1:21" ht="21" hidden="1" customHeight="1">
      <c r="A23" s="66" t="s">
        <v>49</v>
      </c>
      <c r="B23" s="67" t="s">
        <v>50</v>
      </c>
      <c r="C23" s="60">
        <v>0</v>
      </c>
      <c r="D23" s="68">
        <v>0</v>
      </c>
      <c r="E23" s="68">
        <v>0</v>
      </c>
      <c r="F23" s="68">
        <v>0</v>
      </c>
      <c r="G23" s="69">
        <f t="shared" si="2"/>
        <v>357.36599999999999</v>
      </c>
      <c r="H23" s="69">
        <f>459.89-I23</f>
        <v>319.89</v>
      </c>
      <c r="I23" s="69">
        <v>140</v>
      </c>
      <c r="J23" s="69"/>
      <c r="K23" s="84">
        <f>37.476+N23</f>
        <v>37.475999999999999</v>
      </c>
      <c r="L23" s="71"/>
      <c r="M23" s="69"/>
      <c r="N23" s="68">
        <v>0</v>
      </c>
      <c r="O23" s="71"/>
      <c r="P23" s="69"/>
      <c r="Q23" s="72">
        <v>0</v>
      </c>
      <c r="R23" s="73">
        <v>0</v>
      </c>
      <c r="S23" s="73">
        <v>0</v>
      </c>
      <c r="T23" s="73">
        <v>0</v>
      </c>
    </row>
    <row r="24" spans="1:21" ht="21" hidden="1" customHeight="1">
      <c r="A24" s="66" t="s">
        <v>51</v>
      </c>
      <c r="B24" s="67" t="s">
        <v>52</v>
      </c>
      <c r="C24" s="60">
        <v>0</v>
      </c>
      <c r="D24" s="68">
        <v>0</v>
      </c>
      <c r="E24" s="68">
        <v>0</v>
      </c>
      <c r="F24" s="68">
        <v>0</v>
      </c>
      <c r="G24" s="69">
        <f t="shared" si="2"/>
        <v>1112998.1705</v>
      </c>
      <c r="H24" s="69">
        <f>1392979.695074-I24</f>
        <v>825713.9312189999</v>
      </c>
      <c r="I24" s="69">
        <f>442844.620482+124421.143373</f>
        <v>567265.76385500003</v>
      </c>
      <c r="J24" s="69"/>
      <c r="K24" s="71">
        <f>208938.321045-L24+N24</f>
        <v>287284.23928099999</v>
      </c>
      <c r="L24" s="71">
        <v>9084.6277919999993</v>
      </c>
      <c r="M24" s="69"/>
      <c r="N24" s="71">
        <f>179967.657197-O24</f>
        <v>87430.546027999997</v>
      </c>
      <c r="O24" s="71">
        <v>92537.111168999996</v>
      </c>
      <c r="P24" s="69"/>
      <c r="Q24" s="72">
        <v>0</v>
      </c>
      <c r="R24" s="73">
        <v>0</v>
      </c>
      <c r="S24" s="73">
        <v>0</v>
      </c>
      <c r="T24" s="73">
        <v>0</v>
      </c>
    </row>
    <row r="25" spans="1:21" ht="21" hidden="1" customHeight="1">
      <c r="A25" s="66" t="s">
        <v>53</v>
      </c>
      <c r="B25" s="67" t="s">
        <v>54</v>
      </c>
      <c r="C25" s="60">
        <v>0</v>
      </c>
      <c r="D25" s="68">
        <v>0</v>
      </c>
      <c r="E25" s="68">
        <v>0</v>
      </c>
      <c r="F25" s="68">
        <v>0</v>
      </c>
      <c r="G25" s="69">
        <f t="shared" si="2"/>
        <v>337132.88014999998</v>
      </c>
      <c r="H25" s="69">
        <f>326102.309572-I25</f>
        <v>306008.59007199999</v>
      </c>
      <c r="I25" s="69">
        <v>20093.719499999999</v>
      </c>
      <c r="J25" s="69"/>
      <c r="K25" s="71">
        <f>18927.628448-L25+N25</f>
        <v>31124.290077999998</v>
      </c>
      <c r="L25" s="71">
        <v>1700</v>
      </c>
      <c r="M25" s="69"/>
      <c r="N25" s="71">
        <f>16346.87843-O25</f>
        <v>13896.661630000001</v>
      </c>
      <c r="O25" s="71">
        <v>2450.2168000000001</v>
      </c>
      <c r="P25" s="69"/>
      <c r="Q25" s="72">
        <v>0</v>
      </c>
      <c r="R25" s="73">
        <v>0</v>
      </c>
      <c r="S25" s="73">
        <v>0</v>
      </c>
      <c r="T25" s="73">
        <v>0</v>
      </c>
    </row>
    <row r="26" spans="1:21" ht="21" hidden="1" customHeight="1">
      <c r="A26" s="66" t="s">
        <v>55</v>
      </c>
      <c r="B26" s="67" t="s">
        <v>56</v>
      </c>
      <c r="C26" s="60">
        <v>0</v>
      </c>
      <c r="D26" s="68">
        <v>0</v>
      </c>
      <c r="E26" s="68">
        <v>0</v>
      </c>
      <c r="F26" s="68">
        <v>0</v>
      </c>
      <c r="G26" s="69">
        <f t="shared" si="2"/>
        <v>88245.41399999999</v>
      </c>
      <c r="H26" s="69">
        <f>23427.796-I26</f>
        <v>18513.217999999997</v>
      </c>
      <c r="I26" s="69">
        <v>4914.5780000000004</v>
      </c>
      <c r="J26" s="69"/>
      <c r="K26" s="84">
        <f>1702.196+N26</f>
        <v>69732.195999999996</v>
      </c>
      <c r="L26" s="68"/>
      <c r="M26" s="68"/>
      <c r="N26" s="84">
        <v>68030</v>
      </c>
      <c r="O26" s="71"/>
      <c r="P26" s="69"/>
      <c r="Q26" s="72">
        <v>0</v>
      </c>
      <c r="R26" s="73">
        <v>0</v>
      </c>
      <c r="S26" s="73">
        <v>0</v>
      </c>
      <c r="T26" s="73">
        <v>0</v>
      </c>
    </row>
    <row r="27" spans="1:21" ht="21" hidden="1" customHeight="1">
      <c r="A27" s="66" t="s">
        <v>57</v>
      </c>
      <c r="B27" s="67" t="s">
        <v>58</v>
      </c>
      <c r="C27" s="60">
        <v>0</v>
      </c>
      <c r="D27" s="68">
        <v>0</v>
      </c>
      <c r="E27" s="68">
        <v>0</v>
      </c>
      <c r="F27" s="68">
        <v>0</v>
      </c>
      <c r="G27" s="69">
        <f>H27+K27</f>
        <v>143204.246151</v>
      </c>
      <c r="H27" s="69">
        <v>143204.246151</v>
      </c>
      <c r="I27" s="69"/>
      <c r="J27" s="69"/>
      <c r="K27" s="68">
        <v>0</v>
      </c>
      <c r="L27" s="68"/>
      <c r="M27" s="68"/>
      <c r="N27" s="68">
        <v>0</v>
      </c>
      <c r="O27" s="71"/>
      <c r="P27" s="69"/>
      <c r="Q27" s="72">
        <v>0</v>
      </c>
      <c r="R27" s="73">
        <v>0</v>
      </c>
      <c r="S27" s="73">
        <v>0</v>
      </c>
      <c r="T27" s="73">
        <v>0</v>
      </c>
      <c r="U27" s="35"/>
    </row>
    <row r="28" spans="1:21" ht="21" customHeight="1">
      <c r="A28" s="58">
        <v>2</v>
      </c>
      <c r="B28" s="59" t="s">
        <v>59</v>
      </c>
      <c r="C28" s="60">
        <v>0</v>
      </c>
      <c r="D28" s="68">
        <v>0</v>
      </c>
      <c r="E28" s="68">
        <v>0</v>
      </c>
      <c r="F28" s="68">
        <v>0</v>
      </c>
      <c r="G28" s="62">
        <f>H28+K28</f>
        <v>32774.400000000001</v>
      </c>
      <c r="H28" s="63">
        <v>32774.400000000001</v>
      </c>
      <c r="I28" s="63"/>
      <c r="J28" s="63"/>
      <c r="K28" s="68">
        <v>0</v>
      </c>
      <c r="L28" s="68"/>
      <c r="M28" s="68"/>
      <c r="N28" s="68">
        <v>0</v>
      </c>
      <c r="O28" s="62"/>
      <c r="P28" s="63"/>
      <c r="Q28" s="72">
        <v>0</v>
      </c>
      <c r="R28" s="73">
        <v>0</v>
      </c>
      <c r="S28" s="73">
        <v>0</v>
      </c>
      <c r="T28" s="73">
        <v>0</v>
      </c>
    </row>
    <row r="29" spans="1:21" ht="21" customHeight="1">
      <c r="A29" s="58">
        <v>3</v>
      </c>
      <c r="B29" s="59" t="s">
        <v>60</v>
      </c>
      <c r="C29" s="60">
        <v>0</v>
      </c>
      <c r="D29" s="68">
        <v>0</v>
      </c>
      <c r="E29" s="68">
        <v>0</v>
      </c>
      <c r="F29" s="68">
        <v>0</v>
      </c>
      <c r="G29" s="68">
        <f>H29+K29</f>
        <v>69357.533684000009</v>
      </c>
      <c r="H29" s="86">
        <v>68634.278684000004</v>
      </c>
      <c r="I29" s="63"/>
      <c r="J29" s="63"/>
      <c r="K29" s="68">
        <v>723.255</v>
      </c>
      <c r="L29" s="68"/>
      <c r="M29" s="68"/>
      <c r="N29" s="68">
        <v>0</v>
      </c>
      <c r="O29" s="62"/>
      <c r="P29" s="63"/>
      <c r="Q29" s="72">
        <v>0</v>
      </c>
      <c r="R29" s="73">
        <v>0</v>
      </c>
      <c r="S29" s="73">
        <v>0</v>
      </c>
      <c r="T29" s="73">
        <v>0</v>
      </c>
    </row>
    <row r="30" spans="1:21" ht="18" hidden="1" customHeight="1">
      <c r="A30" s="87"/>
      <c r="B30" s="88"/>
      <c r="C30" s="89"/>
      <c r="D30" s="90"/>
      <c r="E30" s="90"/>
      <c r="F30" s="90"/>
      <c r="G30" s="91"/>
      <c r="H30" s="92"/>
      <c r="I30" s="92"/>
      <c r="J30" s="92"/>
      <c r="K30" s="91"/>
      <c r="L30" s="91"/>
      <c r="M30" s="92"/>
      <c r="N30" s="91"/>
      <c r="O30" s="91"/>
      <c r="P30" s="92"/>
      <c r="Q30" s="91"/>
      <c r="R30" s="93"/>
      <c r="S30" s="42" t="e">
        <f t="shared" si="1"/>
        <v>#DIV/0!</v>
      </c>
      <c r="T30" s="94" t="e">
        <f t="shared" ref="T30:T39" si="3">K30/F30*100</f>
        <v>#DIV/0!</v>
      </c>
    </row>
    <row r="31" spans="1:21" ht="18" hidden="1" customHeight="1">
      <c r="A31" s="58"/>
      <c r="B31" s="59"/>
      <c r="C31" s="60"/>
      <c r="D31" s="61"/>
      <c r="E31" s="61"/>
      <c r="F31" s="61"/>
      <c r="G31" s="63"/>
      <c r="H31" s="63"/>
      <c r="I31" s="63"/>
      <c r="J31" s="63"/>
      <c r="K31" s="62"/>
      <c r="L31" s="62"/>
      <c r="M31" s="63"/>
      <c r="N31" s="62"/>
      <c r="O31" s="62"/>
      <c r="P31" s="63"/>
      <c r="Q31" s="64" t="e">
        <f t="shared" ref="Q31:Q49" si="4">G31/C31*100</f>
        <v>#DIV/0!</v>
      </c>
      <c r="R31" s="42" t="e">
        <f t="shared" ref="R31:R53" si="5">G31/D31*100</f>
        <v>#DIV/0!</v>
      </c>
      <c r="S31" s="42" t="e">
        <f t="shared" si="1"/>
        <v>#DIV/0!</v>
      </c>
      <c r="T31" s="94" t="e">
        <f t="shared" si="3"/>
        <v>#DIV/0!</v>
      </c>
    </row>
    <row r="32" spans="1:21" ht="18" hidden="1" customHeight="1">
      <c r="A32" s="58"/>
      <c r="B32" s="59"/>
      <c r="C32" s="60"/>
      <c r="D32" s="61"/>
      <c r="E32" s="61"/>
      <c r="F32" s="61"/>
      <c r="G32" s="63"/>
      <c r="H32" s="63"/>
      <c r="I32" s="63"/>
      <c r="J32" s="63"/>
      <c r="K32" s="62"/>
      <c r="L32" s="62"/>
      <c r="M32" s="63"/>
      <c r="N32" s="62"/>
      <c r="O32" s="62"/>
      <c r="P32" s="63"/>
      <c r="Q32" s="64" t="e">
        <f t="shared" si="4"/>
        <v>#DIV/0!</v>
      </c>
      <c r="R32" s="42" t="e">
        <f t="shared" si="5"/>
        <v>#DIV/0!</v>
      </c>
      <c r="S32" s="42" t="e">
        <f t="shared" si="1"/>
        <v>#DIV/0!</v>
      </c>
      <c r="T32" s="94" t="e">
        <f t="shared" si="3"/>
        <v>#DIV/0!</v>
      </c>
    </row>
    <row r="33" spans="1:22" ht="15" hidden="1" customHeight="1">
      <c r="A33" s="66"/>
      <c r="B33" s="95" t="s">
        <v>61</v>
      </c>
      <c r="C33" s="60"/>
      <c r="D33" s="96"/>
      <c r="E33" s="96"/>
      <c r="F33" s="96"/>
      <c r="G33" s="97">
        <f>H33+K33+N33</f>
        <v>0</v>
      </c>
      <c r="H33" s="98"/>
      <c r="I33" s="98"/>
      <c r="J33" s="98"/>
      <c r="K33" s="97"/>
      <c r="L33" s="97">
        <f>L35</f>
        <v>0</v>
      </c>
      <c r="M33" s="98"/>
      <c r="N33" s="97"/>
      <c r="O33" s="97"/>
      <c r="P33" s="98"/>
      <c r="Q33" s="64" t="e">
        <f t="shared" si="4"/>
        <v>#DIV/0!</v>
      </c>
      <c r="R33" s="42" t="e">
        <f t="shared" si="5"/>
        <v>#DIV/0!</v>
      </c>
      <c r="S33" s="42" t="e">
        <f t="shared" si="1"/>
        <v>#DIV/0!</v>
      </c>
      <c r="T33" s="94" t="e">
        <f t="shared" si="3"/>
        <v>#DIV/0!</v>
      </c>
      <c r="V33" s="35"/>
    </row>
    <row r="34" spans="1:22" ht="15" hidden="1" customHeight="1">
      <c r="A34" s="66"/>
      <c r="B34" s="95" t="s">
        <v>62</v>
      </c>
      <c r="C34" s="60"/>
      <c r="D34" s="96"/>
      <c r="E34" s="96"/>
      <c r="F34" s="96"/>
      <c r="G34" s="97">
        <f>H34+K34+N34</f>
        <v>0</v>
      </c>
      <c r="H34" s="98"/>
      <c r="I34" s="98"/>
      <c r="J34" s="98"/>
      <c r="K34" s="97"/>
      <c r="L34" s="97"/>
      <c r="M34" s="98"/>
      <c r="N34" s="97"/>
      <c r="O34" s="97"/>
      <c r="P34" s="98"/>
      <c r="Q34" s="64" t="e">
        <f t="shared" si="4"/>
        <v>#DIV/0!</v>
      </c>
      <c r="R34" s="42" t="e">
        <f t="shared" si="5"/>
        <v>#DIV/0!</v>
      </c>
      <c r="S34" s="42" t="e">
        <f t="shared" si="1"/>
        <v>#DIV/0!</v>
      </c>
      <c r="T34" s="94" t="e">
        <f t="shared" si="3"/>
        <v>#DIV/0!</v>
      </c>
      <c r="V34" s="35"/>
    </row>
    <row r="35" spans="1:22" s="10" customFormat="1" ht="15" hidden="1" customHeight="1">
      <c r="A35" s="66">
        <v>1</v>
      </c>
      <c r="B35" s="67" t="s">
        <v>63</v>
      </c>
      <c r="C35" s="60"/>
      <c r="D35" s="99"/>
      <c r="E35" s="99"/>
      <c r="F35" s="99"/>
      <c r="G35" s="71">
        <f>H35+K35+N35</f>
        <v>0</v>
      </c>
      <c r="H35" s="69"/>
      <c r="I35" s="69"/>
      <c r="J35" s="69"/>
      <c r="K35" s="71"/>
      <c r="L35" s="71"/>
      <c r="M35" s="69"/>
      <c r="N35" s="71"/>
      <c r="O35" s="71"/>
      <c r="P35" s="69"/>
      <c r="Q35" s="64" t="e">
        <f t="shared" si="4"/>
        <v>#DIV/0!</v>
      </c>
      <c r="R35" s="42" t="e">
        <f t="shared" si="5"/>
        <v>#DIV/0!</v>
      </c>
      <c r="S35" s="42" t="e">
        <f t="shared" si="1"/>
        <v>#DIV/0!</v>
      </c>
      <c r="T35" s="94" t="e">
        <f t="shared" si="3"/>
        <v>#DIV/0!</v>
      </c>
    </row>
    <row r="36" spans="1:22" s="101" customFormat="1" ht="15" hidden="1" customHeight="1">
      <c r="A36" s="100"/>
      <c r="B36" s="95" t="s">
        <v>64</v>
      </c>
      <c r="C36" s="60"/>
      <c r="D36" s="96"/>
      <c r="E36" s="96"/>
      <c r="F36" s="96"/>
      <c r="G36" s="97">
        <f>H36+K36+N36</f>
        <v>0</v>
      </c>
      <c r="H36" s="98"/>
      <c r="I36" s="98"/>
      <c r="J36" s="98"/>
      <c r="K36" s="97"/>
      <c r="L36" s="97"/>
      <c r="M36" s="98"/>
      <c r="N36" s="97"/>
      <c r="O36" s="97"/>
      <c r="P36" s="98"/>
      <c r="Q36" s="64" t="e">
        <f t="shared" si="4"/>
        <v>#DIV/0!</v>
      </c>
      <c r="R36" s="42" t="e">
        <f t="shared" si="5"/>
        <v>#DIV/0!</v>
      </c>
      <c r="S36" s="42" t="e">
        <f t="shared" si="1"/>
        <v>#DIV/0!</v>
      </c>
      <c r="T36" s="94" t="e">
        <f t="shared" si="3"/>
        <v>#DIV/0!</v>
      </c>
      <c r="V36" s="102"/>
    </row>
    <row r="37" spans="1:22" s="101" customFormat="1" ht="15" hidden="1" customHeight="1">
      <c r="A37" s="100">
        <v>2</v>
      </c>
      <c r="B37" s="67" t="s">
        <v>65</v>
      </c>
      <c r="C37" s="60"/>
      <c r="D37" s="96"/>
      <c r="E37" s="96"/>
      <c r="F37" s="96"/>
      <c r="G37" s="97">
        <f>+H37</f>
        <v>0</v>
      </c>
      <c r="H37" s="98"/>
      <c r="I37" s="98"/>
      <c r="J37" s="98"/>
      <c r="K37" s="97"/>
      <c r="L37" s="97"/>
      <c r="M37" s="98"/>
      <c r="N37" s="97"/>
      <c r="O37" s="97"/>
      <c r="P37" s="98"/>
      <c r="Q37" s="64" t="e">
        <f t="shared" si="4"/>
        <v>#DIV/0!</v>
      </c>
      <c r="R37" s="42" t="e">
        <f t="shared" si="5"/>
        <v>#DIV/0!</v>
      </c>
      <c r="S37" s="42" t="e">
        <f t="shared" si="1"/>
        <v>#DIV/0!</v>
      </c>
      <c r="T37" s="94" t="e">
        <f t="shared" si="3"/>
        <v>#DIV/0!</v>
      </c>
      <c r="V37" s="102"/>
    </row>
    <row r="38" spans="1:22" ht="15" hidden="1" customHeight="1">
      <c r="A38" s="66">
        <v>3</v>
      </c>
      <c r="B38" s="67" t="s">
        <v>66</v>
      </c>
      <c r="C38" s="60"/>
      <c r="D38" s="103"/>
      <c r="E38" s="103"/>
      <c r="F38" s="103"/>
      <c r="G38" s="71">
        <f>+H38+K38+N38</f>
        <v>0</v>
      </c>
      <c r="H38" s="69"/>
      <c r="I38" s="69"/>
      <c r="J38" s="69"/>
      <c r="K38" s="71"/>
      <c r="L38" s="71"/>
      <c r="M38" s="69"/>
      <c r="N38" s="71"/>
      <c r="O38" s="71"/>
      <c r="P38" s="69"/>
      <c r="Q38" s="64" t="e">
        <f t="shared" si="4"/>
        <v>#DIV/0!</v>
      </c>
      <c r="R38" s="42" t="e">
        <f t="shared" si="5"/>
        <v>#DIV/0!</v>
      </c>
      <c r="S38" s="42" t="e">
        <f t="shared" si="1"/>
        <v>#DIV/0!</v>
      </c>
      <c r="T38" s="94" t="e">
        <f t="shared" si="3"/>
        <v>#DIV/0!</v>
      </c>
      <c r="V38" s="35"/>
    </row>
    <row r="39" spans="1:22" ht="21" customHeight="1">
      <c r="A39" s="58" t="s">
        <v>67</v>
      </c>
      <c r="B39" s="59" t="s">
        <v>68</v>
      </c>
      <c r="C39" s="60">
        <f>5409477</f>
        <v>5409477</v>
      </c>
      <c r="D39" s="104">
        <f>+D40+D41+D43+D44+D45+D46+D47+D48+D49+D50+D51+D52+D53-1</f>
        <v>5676262</v>
      </c>
      <c r="E39" s="104">
        <v>2499257</v>
      </c>
      <c r="F39" s="104">
        <v>3177004</v>
      </c>
      <c r="G39" s="62">
        <f>+H39+K39</f>
        <v>6240733.7518939991</v>
      </c>
      <c r="H39" s="63">
        <f>+H40+H41+H43+H44+H45+H46+H47+H48+H49+H50+H51+H52+H53</f>
        <v>2093360.596355</v>
      </c>
      <c r="I39" s="63">
        <f t="shared" ref="I39:O39" si="6">+I40+I41+I43+I44+I45+I46+I47+I48+I49+I50+I51+I52+I53</f>
        <v>0</v>
      </c>
      <c r="J39" s="63">
        <f t="shared" si="6"/>
        <v>50721.842969999998</v>
      </c>
      <c r="K39" s="63">
        <f>+K40+K41+K43+K44+K45+K46+K47+K48+K49+K50+K51+K52+K53</f>
        <v>4147373.1555389995</v>
      </c>
      <c r="L39" s="63">
        <f t="shared" si="6"/>
        <v>0</v>
      </c>
      <c r="M39" s="63">
        <f t="shared" si="6"/>
        <v>61956.748729999992</v>
      </c>
      <c r="N39" s="63">
        <f>+N40+N41+N43+N44+N45+N46+N47+N48+N49+N50+N51+N52+N53</f>
        <v>848126.22476199991</v>
      </c>
      <c r="O39" s="63">
        <f t="shared" si="6"/>
        <v>0</v>
      </c>
      <c r="P39" s="63">
        <f>+P40+P41+P43+P44+P45+P46+P47+P48+P49+P50+P51+P52+P53</f>
        <v>20865.08339</v>
      </c>
      <c r="Q39" s="64">
        <f t="shared" si="4"/>
        <v>115.3666750388993</v>
      </c>
      <c r="R39" s="42">
        <f t="shared" si="5"/>
        <v>109.94442736952593</v>
      </c>
      <c r="S39" s="42">
        <f t="shared" si="1"/>
        <v>83.759317123249033</v>
      </c>
      <c r="T39" s="43">
        <f t="shared" si="3"/>
        <v>130.54352954982113</v>
      </c>
      <c r="V39" s="35"/>
    </row>
    <row r="40" spans="1:22" ht="17.25" hidden="1" customHeight="1">
      <c r="A40" s="66">
        <v>1</v>
      </c>
      <c r="B40" s="67" t="s">
        <v>36</v>
      </c>
      <c r="C40" s="60">
        <v>0</v>
      </c>
      <c r="D40" s="105">
        <v>118253</v>
      </c>
      <c r="E40" s="68">
        <v>0</v>
      </c>
      <c r="F40" s="68">
        <v>0</v>
      </c>
      <c r="G40" s="71">
        <f>H40+K40</f>
        <v>161167.61423400001</v>
      </c>
      <c r="H40" s="69">
        <f>53784.131-J40</f>
        <v>49934.131000000001</v>
      </c>
      <c r="I40" s="69"/>
      <c r="J40" s="69">
        <v>3850</v>
      </c>
      <c r="K40" s="69">
        <f>52944.2713+N40</f>
        <v>111233.483234</v>
      </c>
      <c r="L40" s="71"/>
      <c r="M40" s="69"/>
      <c r="N40" s="69">
        <v>58289.211933999999</v>
      </c>
      <c r="O40" s="71"/>
      <c r="P40" s="69"/>
      <c r="Q40" s="72">
        <v>0</v>
      </c>
      <c r="R40" s="106">
        <f t="shared" si="5"/>
        <v>136.29050783827893</v>
      </c>
      <c r="S40" s="107">
        <v>0</v>
      </c>
      <c r="T40" s="107">
        <v>0</v>
      </c>
      <c r="V40" s="35"/>
    </row>
    <row r="41" spans="1:22" ht="17.25" hidden="1" customHeight="1">
      <c r="A41" s="66">
        <v>2</v>
      </c>
      <c r="B41" s="67" t="s">
        <v>38</v>
      </c>
      <c r="C41" s="60">
        <v>0</v>
      </c>
      <c r="D41" s="105">
        <v>36701</v>
      </c>
      <c r="E41" s="68">
        <v>0</v>
      </c>
      <c r="F41" s="68">
        <v>0</v>
      </c>
      <c r="G41" s="71">
        <f>H41+K41</f>
        <v>46520.654710000003</v>
      </c>
      <c r="H41" s="69">
        <f>26569-J41</f>
        <v>13816</v>
      </c>
      <c r="I41" s="69"/>
      <c r="J41" s="108">
        <f>3600+9153</f>
        <v>12753</v>
      </c>
      <c r="K41" s="69">
        <f>21476.2549-M41+N41</f>
        <v>32704.654709999999</v>
      </c>
      <c r="L41" s="71"/>
      <c r="M41" s="108">
        <v>8942</v>
      </c>
      <c r="N41" s="69">
        <v>20170.399809999999</v>
      </c>
      <c r="O41" s="71"/>
      <c r="P41" s="69"/>
      <c r="Q41" s="72">
        <v>0</v>
      </c>
      <c r="R41" s="106">
        <f t="shared" si="5"/>
        <v>126.7558233018174</v>
      </c>
      <c r="S41" s="107">
        <v>0</v>
      </c>
      <c r="T41" s="107">
        <v>0</v>
      </c>
      <c r="V41" s="35"/>
    </row>
    <row r="42" spans="1:22" ht="21" customHeight="1">
      <c r="A42" s="66"/>
      <c r="B42" s="95" t="s">
        <v>69</v>
      </c>
      <c r="C42" s="60"/>
      <c r="D42" s="68">
        <v>0</v>
      </c>
      <c r="E42" s="68">
        <v>0</v>
      </c>
      <c r="F42" s="68">
        <v>0</v>
      </c>
      <c r="G42" s="71"/>
      <c r="H42" s="69"/>
      <c r="I42" s="69"/>
      <c r="J42" s="108"/>
      <c r="K42" s="69"/>
      <c r="L42" s="71"/>
      <c r="M42" s="108"/>
      <c r="N42" s="69"/>
      <c r="O42" s="71"/>
      <c r="P42" s="69"/>
      <c r="Q42" s="72"/>
      <c r="R42" s="106"/>
      <c r="S42" s="107">
        <v>0</v>
      </c>
      <c r="T42" s="107">
        <v>0</v>
      </c>
      <c r="V42" s="35"/>
    </row>
    <row r="43" spans="1:22" s="117" customFormat="1" ht="21" customHeight="1">
      <c r="A43" s="109">
        <v>1</v>
      </c>
      <c r="B43" s="110" t="s">
        <v>39</v>
      </c>
      <c r="C43" s="111">
        <v>1989752</v>
      </c>
      <c r="D43" s="112">
        <v>2211146</v>
      </c>
      <c r="E43" s="112">
        <v>375046</v>
      </c>
      <c r="F43" s="112">
        <v>1836100</v>
      </c>
      <c r="G43" s="113">
        <f t="shared" ref="G43:G55" si="7">H43+K43</f>
        <v>2308106.7387399999</v>
      </c>
      <c r="H43" s="79">
        <f>390261.912639-J43+14950.371</f>
        <v>397848.69363899995</v>
      </c>
      <c r="I43" s="79"/>
      <c r="J43" s="79">
        <v>7363.59</v>
      </c>
      <c r="K43" s="79">
        <f>1906544.311852-M43+N43</f>
        <v>1910258.0451009998</v>
      </c>
      <c r="L43" s="113"/>
      <c r="M43" s="79">
        <v>3444.8213799999999</v>
      </c>
      <c r="N43" s="79">
        <v>7158.5546290000002</v>
      </c>
      <c r="O43" s="113"/>
      <c r="P43" s="79"/>
      <c r="Q43" s="114">
        <f t="shared" si="4"/>
        <v>115.99971949971655</v>
      </c>
      <c r="R43" s="115">
        <f t="shared" si="5"/>
        <v>104.38508984662252</v>
      </c>
      <c r="S43" s="115">
        <f t="shared" si="1"/>
        <v>106.07997249377408</v>
      </c>
      <c r="T43" s="116">
        <f>K43/F43*100</f>
        <v>104.03888922722074</v>
      </c>
      <c r="V43" s="118"/>
    </row>
    <row r="44" spans="1:22" s="117" customFormat="1" ht="21" customHeight="1">
      <c r="A44" s="109">
        <v>2</v>
      </c>
      <c r="B44" s="110" t="s">
        <v>40</v>
      </c>
      <c r="C44" s="111">
        <v>24374</v>
      </c>
      <c r="D44" s="112">
        <v>24734</v>
      </c>
      <c r="E44" s="112">
        <v>18770</v>
      </c>
      <c r="F44" s="112">
        <v>5964</v>
      </c>
      <c r="G44" s="113">
        <f t="shared" si="7"/>
        <v>26009.921506999999</v>
      </c>
      <c r="H44" s="79">
        <v>20562.415843999999</v>
      </c>
      <c r="I44" s="79"/>
      <c r="J44" s="79"/>
      <c r="K44" s="79">
        <f>5447.505663+N44</f>
        <v>5447.5056629999999</v>
      </c>
      <c r="L44" s="113"/>
      <c r="M44" s="79"/>
      <c r="N44" s="79">
        <v>0</v>
      </c>
      <c r="O44" s="113"/>
      <c r="P44" s="79"/>
      <c r="Q44" s="114">
        <f t="shared" si="4"/>
        <v>106.7117482030032</v>
      </c>
      <c r="R44" s="115">
        <f t="shared" si="5"/>
        <v>105.15857324735182</v>
      </c>
      <c r="S44" s="115">
        <f t="shared" si="1"/>
        <v>109.54936517847629</v>
      </c>
      <c r="T44" s="116">
        <f>K44/F44*100</f>
        <v>91.339799849094561</v>
      </c>
      <c r="V44" s="118"/>
    </row>
    <row r="45" spans="1:22" ht="21" hidden="1" customHeight="1">
      <c r="A45" s="66">
        <v>5</v>
      </c>
      <c r="B45" s="67" t="s">
        <v>42</v>
      </c>
      <c r="C45" s="60">
        <v>0</v>
      </c>
      <c r="D45" s="105">
        <v>621908</v>
      </c>
      <c r="E45" s="68">
        <v>0</v>
      </c>
      <c r="F45" s="68">
        <v>0</v>
      </c>
      <c r="G45" s="71">
        <f t="shared" si="7"/>
        <v>662784.48974599992</v>
      </c>
      <c r="H45" s="69">
        <f>467840.685991-J45</f>
        <v>461000.176515</v>
      </c>
      <c r="I45" s="69"/>
      <c r="J45" s="69">
        <v>6840.5094760000002</v>
      </c>
      <c r="K45" s="69">
        <f>208724.727101-M45+N45</f>
        <v>201784.31323099998</v>
      </c>
      <c r="L45" s="71"/>
      <c r="M45" s="69">
        <v>7295.7678699999997</v>
      </c>
      <c r="N45" s="69">
        <v>355.35399999999998</v>
      </c>
      <c r="O45" s="71"/>
      <c r="P45" s="69"/>
      <c r="Q45" s="72">
        <v>0</v>
      </c>
      <c r="R45" s="106">
        <f t="shared" si="5"/>
        <v>106.57275509335784</v>
      </c>
      <c r="S45" s="107">
        <v>0</v>
      </c>
      <c r="T45" s="107">
        <v>0</v>
      </c>
      <c r="V45" s="35"/>
    </row>
    <row r="46" spans="1:22" ht="21" hidden="1" customHeight="1">
      <c r="A46" s="66">
        <v>6</v>
      </c>
      <c r="B46" s="67" t="s">
        <v>44</v>
      </c>
      <c r="C46" s="60">
        <v>0</v>
      </c>
      <c r="D46" s="105">
        <v>50008</v>
      </c>
      <c r="E46" s="68">
        <v>0</v>
      </c>
      <c r="F46" s="68">
        <v>0</v>
      </c>
      <c r="G46" s="71">
        <f t="shared" si="7"/>
        <v>56482.379126</v>
      </c>
      <c r="H46" s="69">
        <f>36982.112458-J46</f>
        <v>33081.384358000003</v>
      </c>
      <c r="I46" s="69"/>
      <c r="J46" s="108">
        <f>3230.7281+560+110</f>
        <v>3900.7280999999998</v>
      </c>
      <c r="K46" s="69">
        <f>15276.693449+N46</f>
        <v>23400.994768</v>
      </c>
      <c r="L46" s="71"/>
      <c r="M46" s="69"/>
      <c r="N46" s="69">
        <v>8124.3013190000001</v>
      </c>
      <c r="O46" s="71"/>
      <c r="P46" s="69"/>
      <c r="Q46" s="72">
        <v>0</v>
      </c>
      <c r="R46" s="106">
        <f t="shared" si="5"/>
        <v>112.94668678211485</v>
      </c>
      <c r="S46" s="107">
        <v>0</v>
      </c>
      <c r="T46" s="107">
        <v>0</v>
      </c>
      <c r="V46" s="35"/>
    </row>
    <row r="47" spans="1:22" ht="21" hidden="1" customHeight="1">
      <c r="A47" s="66">
        <v>7</v>
      </c>
      <c r="B47" s="67" t="s">
        <v>46</v>
      </c>
      <c r="C47" s="60">
        <v>0</v>
      </c>
      <c r="D47" s="105">
        <v>21684</v>
      </c>
      <c r="E47" s="68">
        <v>0</v>
      </c>
      <c r="F47" s="68">
        <v>0</v>
      </c>
      <c r="G47" s="71">
        <f t="shared" si="7"/>
        <v>21577.128782</v>
      </c>
      <c r="H47" s="69">
        <f>9079.918921-J47</f>
        <v>8782.2734450000007</v>
      </c>
      <c r="I47" s="69"/>
      <c r="J47" s="69">
        <v>297.64547599999997</v>
      </c>
      <c r="K47" s="69">
        <f>10946.435269+N47</f>
        <v>12794.855336999999</v>
      </c>
      <c r="L47" s="71"/>
      <c r="M47" s="69"/>
      <c r="N47" s="69">
        <v>1848.4200679999999</v>
      </c>
      <c r="O47" s="71"/>
      <c r="P47" s="69"/>
      <c r="Q47" s="72">
        <v>0</v>
      </c>
      <c r="R47" s="106">
        <f t="shared" si="5"/>
        <v>99.507142510606897</v>
      </c>
      <c r="S47" s="107">
        <v>0</v>
      </c>
      <c r="T47" s="107">
        <v>0</v>
      </c>
      <c r="V47" s="35"/>
    </row>
    <row r="48" spans="1:22" ht="21" hidden="1" customHeight="1">
      <c r="A48" s="66">
        <v>8</v>
      </c>
      <c r="B48" s="67" t="s">
        <v>48</v>
      </c>
      <c r="C48" s="60">
        <v>0</v>
      </c>
      <c r="D48" s="105">
        <v>27184</v>
      </c>
      <c r="E48" s="68">
        <v>0</v>
      </c>
      <c r="F48" s="68">
        <v>0</v>
      </c>
      <c r="G48" s="71">
        <f t="shared" si="7"/>
        <v>26218.646971000002</v>
      </c>
      <c r="H48" s="69">
        <f>15925.384912-J48</f>
        <v>15675.384912</v>
      </c>
      <c r="I48" s="69"/>
      <c r="J48" s="69">
        <v>250</v>
      </c>
      <c r="K48" s="69">
        <f>8491.191059+N48</f>
        <v>10543.262059000001</v>
      </c>
      <c r="L48" s="71"/>
      <c r="M48" s="69"/>
      <c r="N48" s="69">
        <v>2052.0709999999999</v>
      </c>
      <c r="O48" s="71"/>
      <c r="P48" s="69"/>
      <c r="Q48" s="72">
        <v>0</v>
      </c>
      <c r="R48" s="106">
        <f t="shared" si="5"/>
        <v>96.448819051648044</v>
      </c>
      <c r="S48" s="107">
        <v>0</v>
      </c>
      <c r="T48" s="107">
        <v>0</v>
      </c>
      <c r="V48" s="35"/>
    </row>
    <row r="49" spans="1:22" ht="21" hidden="1" customHeight="1">
      <c r="A49" s="66">
        <v>9</v>
      </c>
      <c r="B49" s="67" t="s">
        <v>50</v>
      </c>
      <c r="C49" s="119">
        <v>66148</v>
      </c>
      <c r="D49" s="105">
        <v>89277</v>
      </c>
      <c r="E49" s="68">
        <v>0</v>
      </c>
      <c r="F49" s="68">
        <v>0</v>
      </c>
      <c r="G49" s="71">
        <f t="shared" si="7"/>
        <v>90212.974799000003</v>
      </c>
      <c r="H49" s="69">
        <v>45648.319447000002</v>
      </c>
      <c r="I49" s="69"/>
      <c r="J49" s="69"/>
      <c r="K49" s="69">
        <f>35848.912273+N49</f>
        <v>44564.655352000002</v>
      </c>
      <c r="L49" s="71"/>
      <c r="M49" s="69"/>
      <c r="N49" s="69">
        <v>8715.7430789999999</v>
      </c>
      <c r="O49" s="71"/>
      <c r="P49" s="69"/>
      <c r="Q49" s="120">
        <f t="shared" si="4"/>
        <v>136.38050250801234</v>
      </c>
      <c r="R49" s="106">
        <f t="shared" si="5"/>
        <v>101.04839409814399</v>
      </c>
      <c r="S49" s="107">
        <v>0</v>
      </c>
      <c r="T49" s="107">
        <v>0</v>
      </c>
      <c r="V49" s="35"/>
    </row>
    <row r="50" spans="1:22" ht="21" hidden="1" customHeight="1">
      <c r="A50" s="66">
        <v>10</v>
      </c>
      <c r="B50" s="67" t="s">
        <v>52</v>
      </c>
      <c r="C50" s="60">
        <v>0</v>
      </c>
      <c r="D50" s="105">
        <v>987914</v>
      </c>
      <c r="E50" s="68">
        <v>0</v>
      </c>
      <c r="F50" s="68">
        <v>0</v>
      </c>
      <c r="G50" s="71">
        <f t="shared" si="7"/>
        <v>1065461.767484</v>
      </c>
      <c r="H50" s="69">
        <f>558837.754607-J50</f>
        <v>547300.07713900006</v>
      </c>
      <c r="I50" s="69"/>
      <c r="J50" s="69">
        <v>11537.677468</v>
      </c>
      <c r="K50" s="69">
        <f>404030.089274-M50+N50</f>
        <v>518161.69034500001</v>
      </c>
      <c r="L50" s="71"/>
      <c r="M50" s="69">
        <v>3482.1950000000002</v>
      </c>
      <c r="N50" s="69">
        <f>128797.117771-P50</f>
        <v>117613.796071</v>
      </c>
      <c r="O50" s="71"/>
      <c r="P50" s="69">
        <v>11183.3217</v>
      </c>
      <c r="Q50" s="72">
        <v>0</v>
      </c>
      <c r="R50" s="106">
        <f t="shared" si="5"/>
        <v>107.84964758916263</v>
      </c>
      <c r="S50" s="107">
        <v>0</v>
      </c>
      <c r="T50" s="107">
        <v>0</v>
      </c>
      <c r="V50" s="35"/>
    </row>
    <row r="51" spans="1:22" ht="21" hidden="1" customHeight="1">
      <c r="A51" s="66">
        <v>11</v>
      </c>
      <c r="B51" s="67" t="s">
        <v>54</v>
      </c>
      <c r="C51" s="60">
        <v>0</v>
      </c>
      <c r="D51" s="105">
        <v>1176865</v>
      </c>
      <c r="E51" s="68">
        <v>0</v>
      </c>
      <c r="F51" s="68">
        <v>0</v>
      </c>
      <c r="G51" s="71">
        <f t="shared" si="7"/>
        <v>1280073.5074629998</v>
      </c>
      <c r="H51" s="69">
        <f>341255.44615-J51</f>
        <v>337937.56469999999</v>
      </c>
      <c r="I51" s="69"/>
      <c r="J51" s="69">
        <v>3317.8814499999999</v>
      </c>
      <c r="K51" s="69">
        <f>379436.689603-M51+N51</f>
        <v>942135.94276299991</v>
      </c>
      <c r="L51" s="71"/>
      <c r="M51" s="69">
        <v>1298.9644800000001</v>
      </c>
      <c r="N51" s="69">
        <f>571227.67933-P51</f>
        <v>563998.21763999993</v>
      </c>
      <c r="O51" s="71"/>
      <c r="P51" s="69">
        <v>7229.4616900000001</v>
      </c>
      <c r="Q51" s="72">
        <v>0</v>
      </c>
      <c r="R51" s="106">
        <f t="shared" si="5"/>
        <v>108.76978306458258</v>
      </c>
      <c r="S51" s="107">
        <v>0</v>
      </c>
      <c r="T51" s="107">
        <v>0</v>
      </c>
      <c r="V51" s="35"/>
    </row>
    <row r="52" spans="1:22" ht="21" hidden="1" customHeight="1">
      <c r="A52" s="66">
        <v>12</v>
      </c>
      <c r="B52" s="67" t="s">
        <v>56</v>
      </c>
      <c r="C52" s="60">
        <v>0</v>
      </c>
      <c r="D52" s="105">
        <v>253368</v>
      </c>
      <c r="E52" s="68">
        <v>0</v>
      </c>
      <c r="F52" s="68">
        <v>0</v>
      </c>
      <c r="G52" s="71">
        <f t="shared" si="7"/>
        <v>408028.24348099995</v>
      </c>
      <c r="H52" s="69">
        <f>111091.244776-J52</f>
        <v>110480.43377600001</v>
      </c>
      <c r="I52" s="69"/>
      <c r="J52" s="69">
        <v>610.81100000000004</v>
      </c>
      <c r="K52" s="69">
        <f>279403.056498-M52+N52</f>
        <v>297547.80970499996</v>
      </c>
      <c r="L52" s="71"/>
      <c r="M52" s="108">
        <v>37493</v>
      </c>
      <c r="N52" s="69">
        <f>58090.053207-P52</f>
        <v>55637.753206999994</v>
      </c>
      <c r="O52" s="71"/>
      <c r="P52" s="108">
        <f>981.3+1471</f>
        <v>2452.3000000000002</v>
      </c>
      <c r="Q52" s="72">
        <v>0</v>
      </c>
      <c r="R52" s="106">
        <f t="shared" si="5"/>
        <v>161.04174303029583</v>
      </c>
      <c r="S52" s="107">
        <v>0</v>
      </c>
      <c r="T52" s="107">
        <v>0</v>
      </c>
      <c r="V52" s="35"/>
    </row>
    <row r="53" spans="1:22" ht="21" hidden="1" customHeight="1">
      <c r="A53" s="66">
        <v>13</v>
      </c>
      <c r="B53" s="67" t="s">
        <v>70</v>
      </c>
      <c r="C53" s="60">
        <v>0</v>
      </c>
      <c r="D53" s="105">
        <v>57221</v>
      </c>
      <c r="E53" s="68">
        <v>0</v>
      </c>
      <c r="F53" s="68">
        <v>0</v>
      </c>
      <c r="G53" s="71">
        <f t="shared" si="7"/>
        <v>88089.684850999998</v>
      </c>
      <c r="H53" s="69">
        <f>50888.279525+405.462055</f>
        <v>51293.741580000002</v>
      </c>
      <c r="I53" s="69"/>
      <c r="J53" s="69"/>
      <c r="K53" s="69">
        <f>32633.541266+N53</f>
        <v>36795.943270999996</v>
      </c>
      <c r="L53" s="71"/>
      <c r="M53" s="69"/>
      <c r="N53" s="69">
        <v>4162.4020049999999</v>
      </c>
      <c r="O53" s="71"/>
      <c r="P53" s="69"/>
      <c r="Q53" s="72">
        <v>0</v>
      </c>
      <c r="R53" s="106">
        <f t="shared" si="5"/>
        <v>153.94642675066845</v>
      </c>
      <c r="S53" s="107">
        <v>0</v>
      </c>
      <c r="T53" s="107">
        <v>0</v>
      </c>
      <c r="V53" s="35"/>
    </row>
    <row r="54" spans="1:22" s="122" customFormat="1" ht="21" customHeight="1">
      <c r="A54" s="58" t="s">
        <v>71</v>
      </c>
      <c r="B54" s="59" t="s">
        <v>72</v>
      </c>
      <c r="C54" s="60">
        <v>800</v>
      </c>
      <c r="D54" s="121">
        <f>1783</f>
        <v>1783</v>
      </c>
      <c r="E54" s="121">
        <v>1783</v>
      </c>
      <c r="F54" s="121"/>
      <c r="G54" s="63">
        <f t="shared" si="7"/>
        <v>403.904653</v>
      </c>
      <c r="H54" s="63">
        <f>403.904653</f>
        <v>403.904653</v>
      </c>
      <c r="I54" s="63"/>
      <c r="J54" s="63"/>
      <c r="K54" s="68">
        <v>0</v>
      </c>
      <c r="L54" s="68"/>
      <c r="M54" s="68"/>
      <c r="N54" s="68">
        <v>0</v>
      </c>
      <c r="O54" s="62"/>
      <c r="P54" s="63"/>
      <c r="Q54" s="64">
        <f>G54/C54*100</f>
        <v>50.488081625000007</v>
      </c>
      <c r="R54" s="42">
        <f>G54/D54*100</f>
        <v>22.65309326977005</v>
      </c>
      <c r="S54" s="42">
        <f t="shared" si="1"/>
        <v>22.65309326977005</v>
      </c>
      <c r="T54" s="107">
        <v>0</v>
      </c>
    </row>
    <row r="55" spans="1:22" s="122" customFormat="1" ht="21" customHeight="1">
      <c r="A55" s="123" t="s">
        <v>73</v>
      </c>
      <c r="B55" s="124" t="s">
        <v>74</v>
      </c>
      <c r="C55" s="125">
        <v>1000</v>
      </c>
      <c r="D55" s="126">
        <v>1000</v>
      </c>
      <c r="E55" s="126">
        <v>1000</v>
      </c>
      <c r="F55" s="126"/>
      <c r="G55" s="127">
        <f t="shared" si="7"/>
        <v>1000</v>
      </c>
      <c r="H55" s="128">
        <v>1000</v>
      </c>
      <c r="I55" s="128"/>
      <c r="J55" s="128"/>
      <c r="K55" s="129">
        <v>0</v>
      </c>
      <c r="L55" s="129"/>
      <c r="M55" s="129"/>
      <c r="N55" s="129">
        <v>0</v>
      </c>
      <c r="O55" s="127"/>
      <c r="P55" s="128"/>
      <c r="Q55" s="130">
        <f>G55/C55*100</f>
        <v>100</v>
      </c>
      <c r="R55" s="42">
        <f>G55/D55*100</f>
        <v>100</v>
      </c>
      <c r="S55" s="42">
        <f t="shared" si="1"/>
        <v>100</v>
      </c>
      <c r="T55" s="107">
        <v>0</v>
      </c>
    </row>
    <row r="56" spans="1:22" s="136" customFormat="1" ht="21" customHeight="1">
      <c r="A56" s="27" t="s">
        <v>75</v>
      </c>
      <c r="B56" s="131" t="s">
        <v>76</v>
      </c>
      <c r="C56" s="132">
        <v>143210</v>
      </c>
      <c r="D56" s="133">
        <v>149400</v>
      </c>
      <c r="E56" s="133">
        <v>81655</v>
      </c>
      <c r="F56" s="133">
        <v>67745</v>
      </c>
      <c r="G56" s="134">
        <v>0</v>
      </c>
      <c r="H56" s="134">
        <v>0</v>
      </c>
      <c r="I56" s="134"/>
      <c r="J56" s="134"/>
      <c r="K56" s="134">
        <v>0</v>
      </c>
      <c r="L56" s="134"/>
      <c r="M56" s="134"/>
      <c r="N56" s="134">
        <v>0</v>
      </c>
      <c r="O56" s="48"/>
      <c r="P56" s="48"/>
      <c r="Q56" s="135">
        <f>G56/C56*100</f>
        <v>0</v>
      </c>
      <c r="R56" s="48">
        <f>G56/D56*100</f>
        <v>0</v>
      </c>
      <c r="S56" s="107">
        <f t="shared" si="1"/>
        <v>0</v>
      </c>
      <c r="T56" s="107">
        <f>K56/F56*100</f>
        <v>0</v>
      </c>
    </row>
    <row r="57" spans="1:22" s="122" customFormat="1" ht="21" customHeight="1">
      <c r="A57" s="30" t="s">
        <v>77</v>
      </c>
      <c r="B57" s="137" t="s">
        <v>78</v>
      </c>
      <c r="C57" s="138"/>
      <c r="D57" s="68">
        <v>0</v>
      </c>
      <c r="E57" s="68">
        <v>0</v>
      </c>
      <c r="F57" s="68">
        <v>0</v>
      </c>
      <c r="G57" s="139"/>
      <c r="H57" s="139"/>
      <c r="I57" s="139"/>
      <c r="J57" s="139"/>
      <c r="K57" s="139"/>
      <c r="L57" s="139"/>
      <c r="M57" s="139"/>
      <c r="N57" s="139"/>
      <c r="O57" s="139"/>
      <c r="P57" s="139"/>
      <c r="Q57" s="140"/>
      <c r="R57" s="139"/>
      <c r="S57" s="107">
        <v>0</v>
      </c>
      <c r="T57" s="107">
        <v>0</v>
      </c>
    </row>
    <row r="58" spans="1:22" s="122" customFormat="1" ht="21" customHeight="1">
      <c r="A58" s="44" t="s">
        <v>19</v>
      </c>
      <c r="B58" s="45" t="s">
        <v>79</v>
      </c>
      <c r="C58" s="141">
        <f>+C59+C64</f>
        <v>1949551</v>
      </c>
      <c r="D58" s="39">
        <f>+D59+D64</f>
        <v>1804261</v>
      </c>
      <c r="E58" s="39">
        <f>+E59+E64</f>
        <v>1804261</v>
      </c>
      <c r="F58" s="68">
        <v>0</v>
      </c>
      <c r="G58" s="40">
        <f>+G59+G64</f>
        <v>875940.825006</v>
      </c>
      <c r="H58" s="39">
        <f t="shared" ref="H58:P58" si="8">+H59+H64</f>
        <v>684062.32112500002</v>
      </c>
      <c r="I58" s="39">
        <f t="shared" si="8"/>
        <v>633340.47815500002</v>
      </c>
      <c r="J58" s="39">
        <f t="shared" si="8"/>
        <v>50721.842969999998</v>
      </c>
      <c r="K58" s="39">
        <f>+K59+K64</f>
        <v>191878.50388100001</v>
      </c>
      <c r="L58" s="39">
        <f t="shared" si="8"/>
        <v>12853.423792</v>
      </c>
      <c r="M58" s="39">
        <f t="shared" si="8"/>
        <v>61956.748729999999</v>
      </c>
      <c r="N58" s="39">
        <f t="shared" si="8"/>
        <v>117068.331359</v>
      </c>
      <c r="O58" s="39">
        <f t="shared" si="8"/>
        <v>96203.247969000004</v>
      </c>
      <c r="P58" s="39">
        <f t="shared" si="8"/>
        <v>20865.08339</v>
      </c>
      <c r="Q58" s="142">
        <f>G58/C58*100</f>
        <v>44.930387817810356</v>
      </c>
      <c r="R58" s="42">
        <f>G58/D58*100</f>
        <v>48.548454187393062</v>
      </c>
      <c r="S58" s="42">
        <f t="shared" si="1"/>
        <v>37.913712102905286</v>
      </c>
      <c r="T58" s="107">
        <v>0</v>
      </c>
    </row>
    <row r="59" spans="1:22" s="145" customFormat="1" ht="21" customHeight="1">
      <c r="A59" s="49" t="s">
        <v>32</v>
      </c>
      <c r="B59" s="50" t="s">
        <v>80</v>
      </c>
      <c r="C59" s="143">
        <f>SUM(C60:C63)</f>
        <v>129892</v>
      </c>
      <c r="D59" s="144">
        <f>SUM(D60:D63)</f>
        <v>129892</v>
      </c>
      <c r="E59" s="144">
        <f>SUM(E60:E63)</f>
        <v>129892</v>
      </c>
      <c r="F59" s="68">
        <v>0</v>
      </c>
      <c r="G59" s="53">
        <f>SUM(G60:G63)</f>
        <v>151432.605477</v>
      </c>
      <c r="H59" s="144">
        <f t="shared" ref="H59:O59" si="9">SUM(H60:H63)</f>
        <v>14764.978466</v>
      </c>
      <c r="I59" s="144">
        <f t="shared" si="9"/>
        <v>181.09700000000001</v>
      </c>
      <c r="J59" s="144">
        <f t="shared" si="9"/>
        <v>14583.881466000001</v>
      </c>
      <c r="K59" s="144">
        <f>SUM(K60:K63)</f>
        <v>136667.627011</v>
      </c>
      <c r="L59" s="144">
        <f t="shared" si="9"/>
        <v>12853.423792</v>
      </c>
      <c r="M59" s="144">
        <f t="shared" si="9"/>
        <v>8216.8718599999993</v>
      </c>
      <c r="N59" s="144">
        <f t="shared" si="9"/>
        <v>115597.331359</v>
      </c>
      <c r="O59" s="144">
        <f t="shared" si="9"/>
        <v>96203.247969000004</v>
      </c>
      <c r="P59" s="144">
        <f>SUM(P60:P63)</f>
        <v>19394.08339</v>
      </c>
      <c r="Q59" s="55">
        <f>G59/C59*100</f>
        <v>116.58347356034244</v>
      </c>
      <c r="R59" s="42">
        <f>G59/D59*100</f>
        <v>116.58347356034244</v>
      </c>
      <c r="S59" s="42">
        <f t="shared" si="1"/>
        <v>11.367119195947403</v>
      </c>
      <c r="T59" s="107">
        <v>0</v>
      </c>
    </row>
    <row r="60" spans="1:22" s="136" customFormat="1" ht="21" customHeight="1">
      <c r="A60" s="146" t="s">
        <v>35</v>
      </c>
      <c r="B60" s="147" t="s">
        <v>81</v>
      </c>
      <c r="C60" s="148">
        <v>47092</v>
      </c>
      <c r="D60" s="149">
        <v>47092</v>
      </c>
      <c r="E60" s="149">
        <v>47092</v>
      </c>
      <c r="F60" s="68">
        <v>0</v>
      </c>
      <c r="G60" s="69">
        <f>+H60+K60</f>
        <v>56058.427014000001</v>
      </c>
      <c r="H60" s="69">
        <f>I60+J60</f>
        <v>2658.2200400000002</v>
      </c>
      <c r="I60" s="69"/>
      <c r="J60" s="69">
        <v>2658.2200400000002</v>
      </c>
      <c r="K60" s="69">
        <f>L60+M60+N60</f>
        <v>53400.206974000001</v>
      </c>
      <c r="L60" s="69">
        <v>7649.3977919999998</v>
      </c>
      <c r="M60" s="69"/>
      <c r="N60" s="69">
        <f>O60+P60</f>
        <v>45750.809181999997</v>
      </c>
      <c r="O60" s="69">
        <v>30685.071692000001</v>
      </c>
      <c r="P60" s="69">
        <v>15065.73749</v>
      </c>
      <c r="Q60" s="150">
        <f>G60/C60*100</f>
        <v>119.04023403975197</v>
      </c>
      <c r="R60" s="151">
        <f>G60/D60*100</f>
        <v>119.04023403975197</v>
      </c>
      <c r="S60" s="106">
        <f t="shared" si="1"/>
        <v>5.644738044678502</v>
      </c>
      <c r="T60" s="107">
        <v>0</v>
      </c>
      <c r="U60" s="152"/>
    </row>
    <row r="61" spans="1:22" s="136" customFormat="1" ht="21" customHeight="1">
      <c r="A61" s="146" t="s">
        <v>37</v>
      </c>
      <c r="B61" s="147" t="s">
        <v>82</v>
      </c>
      <c r="C61" s="148">
        <v>82800</v>
      </c>
      <c r="D61" s="149">
        <v>82800</v>
      </c>
      <c r="E61" s="149">
        <v>82800</v>
      </c>
      <c r="F61" s="68">
        <v>0</v>
      </c>
      <c r="G61" s="69">
        <f>+H61+K61</f>
        <v>94982.006482000012</v>
      </c>
      <c r="H61" s="69">
        <f t="shared" ref="H61:H77" si="10">I61+J61</f>
        <v>11966.758426</v>
      </c>
      <c r="I61" s="69">
        <v>41.097000000000001</v>
      </c>
      <c r="J61" s="69">
        <v>11925.661426000001</v>
      </c>
      <c r="K61" s="69">
        <f>L61+M61+N61</f>
        <v>83015.248056000011</v>
      </c>
      <c r="L61" s="69">
        <v>5204.0259999999998</v>
      </c>
      <c r="M61" s="69">
        <v>7964.6998789999998</v>
      </c>
      <c r="N61" s="69">
        <f t="shared" ref="N61:N78" si="11">O61+P61</f>
        <v>69846.522177000006</v>
      </c>
      <c r="O61" s="69">
        <v>65518.176276999999</v>
      </c>
      <c r="P61" s="69">
        <v>4328.3459000000003</v>
      </c>
      <c r="Q61" s="150">
        <f>G61/C61*100</f>
        <v>114.71256821497586</v>
      </c>
      <c r="R61" s="151">
        <f>G61/D61*100</f>
        <v>114.71256821497586</v>
      </c>
      <c r="S61" s="106">
        <f t="shared" si="1"/>
        <v>14.452606794685991</v>
      </c>
      <c r="T61" s="107">
        <v>0</v>
      </c>
      <c r="U61" s="152"/>
    </row>
    <row r="62" spans="1:22" s="136" customFormat="1" ht="21" customHeight="1">
      <c r="A62" s="146" t="s">
        <v>83</v>
      </c>
      <c r="B62" s="147" t="s">
        <v>84</v>
      </c>
      <c r="C62" s="60">
        <v>0</v>
      </c>
      <c r="D62" s="86">
        <v>0</v>
      </c>
      <c r="E62" s="68">
        <v>0</v>
      </c>
      <c r="F62" s="68">
        <v>0</v>
      </c>
      <c r="G62" s="69">
        <f>+H62+K62</f>
        <v>140</v>
      </c>
      <c r="H62" s="69">
        <f t="shared" si="10"/>
        <v>140</v>
      </c>
      <c r="I62" s="69">
        <v>140</v>
      </c>
      <c r="J62" s="69"/>
      <c r="K62" s="69">
        <f>L62+M62</f>
        <v>0</v>
      </c>
      <c r="L62" s="69"/>
      <c r="M62" s="69"/>
      <c r="N62" s="153">
        <f t="shared" si="11"/>
        <v>0</v>
      </c>
      <c r="O62" s="69"/>
      <c r="P62" s="69"/>
      <c r="Q62" s="154">
        <v>0</v>
      </c>
      <c r="R62" s="134">
        <v>0</v>
      </c>
      <c r="S62" s="107">
        <v>0</v>
      </c>
      <c r="T62" s="107">
        <v>0</v>
      </c>
      <c r="U62" s="155"/>
    </row>
    <row r="63" spans="1:22" s="136" customFormat="1" ht="21" customHeight="1">
      <c r="A63" s="146" t="s">
        <v>85</v>
      </c>
      <c r="B63" s="147" t="s">
        <v>86</v>
      </c>
      <c r="C63" s="60">
        <v>0</v>
      </c>
      <c r="D63" s="86">
        <v>0</v>
      </c>
      <c r="E63" s="68">
        <v>0</v>
      </c>
      <c r="F63" s="68">
        <v>0</v>
      </c>
      <c r="G63" s="69">
        <f>+H63+K63</f>
        <v>252.17198099999999</v>
      </c>
      <c r="H63" s="69">
        <f t="shared" si="10"/>
        <v>0</v>
      </c>
      <c r="I63" s="69"/>
      <c r="J63" s="69"/>
      <c r="K63" s="69">
        <f>L63+M63+N63</f>
        <v>252.17198099999999</v>
      </c>
      <c r="L63" s="69"/>
      <c r="M63" s="69">
        <v>252.17198099999999</v>
      </c>
      <c r="N63" s="153">
        <f t="shared" si="11"/>
        <v>0</v>
      </c>
      <c r="O63" s="69"/>
      <c r="P63" s="69"/>
      <c r="Q63" s="154">
        <v>0</v>
      </c>
      <c r="R63" s="134">
        <v>0</v>
      </c>
      <c r="S63" s="107">
        <v>0</v>
      </c>
      <c r="T63" s="107">
        <v>0</v>
      </c>
      <c r="U63" s="152"/>
    </row>
    <row r="64" spans="1:22" s="162" customFormat="1" ht="21" customHeight="1">
      <c r="A64" s="156" t="s">
        <v>67</v>
      </c>
      <c r="B64" s="157" t="s">
        <v>87</v>
      </c>
      <c r="C64" s="60">
        <f>SUM(C65:C79)</f>
        <v>1819659</v>
      </c>
      <c r="D64" s="158">
        <f>SUM(D65:D79)</f>
        <v>1674369</v>
      </c>
      <c r="E64" s="158">
        <f>SUM(E65:E79)</f>
        <v>1674369</v>
      </c>
      <c r="F64" s="68">
        <v>0</v>
      </c>
      <c r="G64" s="159">
        <f>SUM(G65:G79)</f>
        <v>724508.21952899999</v>
      </c>
      <c r="H64" s="86">
        <f t="shared" ref="H64:P64" si="12">SUM(H65:H79)</f>
        <v>669297.34265899996</v>
      </c>
      <c r="I64" s="86">
        <f t="shared" si="12"/>
        <v>633159.38115500007</v>
      </c>
      <c r="J64" s="86">
        <f t="shared" si="12"/>
        <v>36137.961503999999</v>
      </c>
      <c r="K64" s="160">
        <f>SUM(K65:K79)</f>
        <v>55210.87687</v>
      </c>
      <c r="L64" s="86">
        <f t="shared" si="12"/>
        <v>0</v>
      </c>
      <c r="M64" s="86">
        <f t="shared" si="12"/>
        <v>53739.87687</v>
      </c>
      <c r="N64" s="86">
        <f t="shared" si="12"/>
        <v>1471</v>
      </c>
      <c r="O64" s="86">
        <f t="shared" si="12"/>
        <v>0</v>
      </c>
      <c r="P64" s="86">
        <f t="shared" si="12"/>
        <v>1471</v>
      </c>
      <c r="Q64" s="154"/>
      <c r="R64" s="42">
        <f>G64/D64*100</f>
        <v>43.270522777774787</v>
      </c>
      <c r="S64" s="42">
        <f t="shared" si="1"/>
        <v>39.97310883437283</v>
      </c>
      <c r="T64" s="107">
        <v>0</v>
      </c>
      <c r="U64" s="161"/>
    </row>
    <row r="65" spans="1:20" s="122" customFormat="1" ht="21" customHeight="1">
      <c r="A65" s="66" t="s">
        <v>35</v>
      </c>
      <c r="B65" s="67" t="s">
        <v>88</v>
      </c>
      <c r="C65" s="60">
        <v>0</v>
      </c>
      <c r="D65" s="86">
        <v>0</v>
      </c>
      <c r="E65" s="86">
        <v>0</v>
      </c>
      <c r="F65" s="68">
        <v>0</v>
      </c>
      <c r="G65" s="71">
        <f t="shared" ref="G65:G78" si="13">+H65+K65</f>
        <v>9.109</v>
      </c>
      <c r="H65" s="69">
        <f t="shared" si="10"/>
        <v>0</v>
      </c>
      <c r="I65" s="69"/>
      <c r="J65" s="69"/>
      <c r="K65" s="69">
        <f>L65+M65</f>
        <v>9.109</v>
      </c>
      <c r="L65" s="71"/>
      <c r="M65" s="69">
        <v>9.109</v>
      </c>
      <c r="N65" s="153">
        <f t="shared" si="11"/>
        <v>0</v>
      </c>
      <c r="O65" s="71"/>
      <c r="P65" s="69"/>
      <c r="Q65" s="72">
        <v>0</v>
      </c>
      <c r="R65" s="73">
        <v>0</v>
      </c>
      <c r="S65" s="106">
        <v>0</v>
      </c>
      <c r="T65" s="107">
        <v>0</v>
      </c>
    </row>
    <row r="66" spans="1:20" s="122" customFormat="1" ht="21" customHeight="1">
      <c r="A66" s="66" t="s">
        <v>37</v>
      </c>
      <c r="B66" s="67" t="s">
        <v>89</v>
      </c>
      <c r="C66" s="163">
        <v>6958</v>
      </c>
      <c r="D66" s="149">
        <v>6958</v>
      </c>
      <c r="E66" s="149">
        <f>D66</f>
        <v>6958</v>
      </c>
      <c r="F66" s="68">
        <v>0</v>
      </c>
      <c r="G66" s="71">
        <f t="shared" si="13"/>
        <v>14136.277345999999</v>
      </c>
      <c r="H66" s="69">
        <f t="shared" si="10"/>
        <v>6840.5094760000002</v>
      </c>
      <c r="I66" s="69"/>
      <c r="J66" s="69">
        <v>6840.5094760000002</v>
      </c>
      <c r="K66" s="69">
        <f>L66+M66</f>
        <v>7295.7678699999997</v>
      </c>
      <c r="L66" s="71"/>
      <c r="M66" s="69">
        <v>7295.7678699999997</v>
      </c>
      <c r="N66" s="153">
        <f t="shared" si="11"/>
        <v>0</v>
      </c>
      <c r="O66" s="71"/>
      <c r="P66" s="69"/>
      <c r="Q66" s="120">
        <f>G66/C66*100</f>
        <v>203.16581411325089</v>
      </c>
      <c r="R66" s="106">
        <f t="shared" ref="R66:R78" si="14">G66/D66*100</f>
        <v>203.16581411325089</v>
      </c>
      <c r="S66" s="106">
        <f t="shared" si="1"/>
        <v>98.311432538085668</v>
      </c>
      <c r="T66" s="107">
        <v>0</v>
      </c>
    </row>
    <row r="67" spans="1:20" s="122" customFormat="1" ht="21" customHeight="1">
      <c r="A67" s="66" t="s">
        <v>83</v>
      </c>
      <c r="B67" s="67" t="s">
        <v>90</v>
      </c>
      <c r="C67" s="163">
        <v>25000</v>
      </c>
      <c r="D67" s="84">
        <v>25000</v>
      </c>
      <c r="E67" s="84">
        <f>D67</f>
        <v>25000</v>
      </c>
      <c r="F67" s="68">
        <v>0</v>
      </c>
      <c r="G67" s="71">
        <f t="shared" si="13"/>
        <v>15904.023847</v>
      </c>
      <c r="H67" s="69">
        <f t="shared" si="10"/>
        <v>15904.023847</v>
      </c>
      <c r="I67" s="69">
        <v>15904.023847</v>
      </c>
      <c r="J67" s="69"/>
      <c r="K67" s="153">
        <f>L67+M67</f>
        <v>0</v>
      </c>
      <c r="L67" s="71"/>
      <c r="M67" s="69"/>
      <c r="N67" s="153">
        <f t="shared" si="11"/>
        <v>0</v>
      </c>
      <c r="O67" s="71"/>
      <c r="P67" s="69"/>
      <c r="Q67" s="120">
        <f t="shared" ref="Q67:Q78" si="15">G67/C67*100</f>
        <v>63.616095388000005</v>
      </c>
      <c r="R67" s="106">
        <f t="shared" si="14"/>
        <v>63.616095388000005</v>
      </c>
      <c r="S67" s="106">
        <f t="shared" si="1"/>
        <v>63.616095388000005</v>
      </c>
      <c r="T67" s="107">
        <v>0</v>
      </c>
    </row>
    <row r="68" spans="1:20" s="122" customFormat="1" ht="21" customHeight="1">
      <c r="A68" s="66" t="s">
        <v>85</v>
      </c>
      <c r="B68" s="67" t="s">
        <v>91</v>
      </c>
      <c r="C68" s="163">
        <v>30574</v>
      </c>
      <c r="D68" s="84">
        <v>30574</v>
      </c>
      <c r="E68" s="84">
        <f>D68</f>
        <v>30574</v>
      </c>
      <c r="F68" s="68">
        <v>0</v>
      </c>
      <c r="G68" s="71">
        <f t="shared" si="13"/>
        <v>33046.902189</v>
      </c>
      <c r="H68" s="69">
        <f t="shared" si="10"/>
        <v>33046.902189</v>
      </c>
      <c r="I68" s="69">
        <v>30216.262261</v>
      </c>
      <c r="J68" s="69">
        <v>2830.6399280000001</v>
      </c>
      <c r="K68" s="153">
        <f>L68+M68</f>
        <v>0</v>
      </c>
      <c r="L68" s="71"/>
      <c r="M68" s="69"/>
      <c r="N68" s="153">
        <f t="shared" si="11"/>
        <v>0</v>
      </c>
      <c r="O68" s="71"/>
      <c r="P68" s="69"/>
      <c r="Q68" s="120">
        <f t="shared" si="15"/>
        <v>108.08825207365736</v>
      </c>
      <c r="R68" s="106">
        <f t="shared" si="14"/>
        <v>108.08825207365736</v>
      </c>
      <c r="S68" s="106">
        <f t="shared" si="1"/>
        <v>108.08825207365736</v>
      </c>
      <c r="T68" s="107">
        <v>0</v>
      </c>
    </row>
    <row r="69" spans="1:20" s="122" customFormat="1" ht="36" customHeight="1">
      <c r="A69" s="66" t="s">
        <v>41</v>
      </c>
      <c r="B69" s="67" t="s">
        <v>92</v>
      </c>
      <c r="C69" s="163">
        <v>69232</v>
      </c>
      <c r="D69" s="84">
        <v>69232</v>
      </c>
      <c r="E69" s="84">
        <f t="shared" ref="E69:E78" si="16">D69</f>
        <v>69232</v>
      </c>
      <c r="F69" s="68">
        <v>0</v>
      </c>
      <c r="G69" s="71">
        <f t="shared" si="13"/>
        <v>52273.083454</v>
      </c>
      <c r="H69" s="69">
        <f t="shared" si="10"/>
        <v>52273.083454</v>
      </c>
      <c r="I69" s="69">
        <v>52273.083454</v>
      </c>
      <c r="J69" s="69"/>
      <c r="K69" s="153">
        <f t="shared" ref="K69:K78" si="17">L69+M69</f>
        <v>0</v>
      </c>
      <c r="L69" s="71"/>
      <c r="M69" s="69"/>
      <c r="N69" s="153">
        <f t="shared" si="11"/>
        <v>0</v>
      </c>
      <c r="O69" s="71"/>
      <c r="P69" s="69"/>
      <c r="Q69" s="120">
        <f t="shared" si="15"/>
        <v>75.504222691818811</v>
      </c>
      <c r="R69" s="106">
        <f t="shared" si="14"/>
        <v>75.504222691818811</v>
      </c>
      <c r="S69" s="106">
        <f t="shared" si="1"/>
        <v>75.504222691818811</v>
      </c>
      <c r="T69" s="107">
        <v>0</v>
      </c>
    </row>
    <row r="70" spans="1:20" s="122" customFormat="1" ht="36" customHeight="1">
      <c r="A70" s="66" t="s">
        <v>43</v>
      </c>
      <c r="B70" s="67" t="s">
        <v>93</v>
      </c>
      <c r="C70" s="163">
        <v>1380</v>
      </c>
      <c r="D70" s="149">
        <v>1380</v>
      </c>
      <c r="E70" s="84">
        <f t="shared" si="16"/>
        <v>1380</v>
      </c>
      <c r="F70" s="68">
        <v>0</v>
      </c>
      <c r="G70" s="71">
        <f t="shared" si="13"/>
        <v>3600</v>
      </c>
      <c r="H70" s="69">
        <f t="shared" si="10"/>
        <v>3600</v>
      </c>
      <c r="I70" s="69"/>
      <c r="J70" s="69">
        <v>3600</v>
      </c>
      <c r="K70" s="153">
        <f t="shared" si="17"/>
        <v>0</v>
      </c>
      <c r="L70" s="71"/>
      <c r="M70" s="69"/>
      <c r="N70" s="153">
        <f t="shared" si="11"/>
        <v>0</v>
      </c>
      <c r="O70" s="71"/>
      <c r="P70" s="69"/>
      <c r="Q70" s="120">
        <f t="shared" si="15"/>
        <v>260.86956521739131</v>
      </c>
      <c r="R70" s="106">
        <f t="shared" si="14"/>
        <v>260.86956521739131</v>
      </c>
      <c r="S70" s="106">
        <f t="shared" si="1"/>
        <v>260.86956521739131</v>
      </c>
      <c r="T70" s="107">
        <v>0</v>
      </c>
    </row>
    <row r="71" spans="1:20" s="122" customFormat="1" ht="21" customHeight="1">
      <c r="A71" s="66" t="s">
        <v>45</v>
      </c>
      <c r="B71" s="67" t="s">
        <v>94</v>
      </c>
      <c r="C71" s="163">
        <v>3507</v>
      </c>
      <c r="D71" s="149">
        <v>3507</v>
      </c>
      <c r="E71" s="84">
        <f t="shared" si="16"/>
        <v>3507</v>
      </c>
      <c r="F71" s="68">
        <v>0</v>
      </c>
      <c r="G71" s="71">
        <f t="shared" si="13"/>
        <v>6239.549</v>
      </c>
      <c r="H71" s="69">
        <f t="shared" si="10"/>
        <v>6239.549</v>
      </c>
      <c r="I71" s="69"/>
      <c r="J71" s="69">
        <v>6239.549</v>
      </c>
      <c r="K71" s="153">
        <f t="shared" si="17"/>
        <v>0</v>
      </c>
      <c r="L71" s="71"/>
      <c r="M71" s="69"/>
      <c r="N71" s="153">
        <f t="shared" si="11"/>
        <v>0</v>
      </c>
      <c r="O71" s="71"/>
      <c r="P71" s="69"/>
      <c r="Q71" s="120">
        <f t="shared" si="15"/>
        <v>177.91699458226404</v>
      </c>
      <c r="R71" s="106">
        <f t="shared" si="14"/>
        <v>177.91699458226404</v>
      </c>
      <c r="S71" s="106">
        <f t="shared" si="1"/>
        <v>177.91699458226404</v>
      </c>
      <c r="T71" s="107">
        <v>0</v>
      </c>
    </row>
    <row r="72" spans="1:20" s="122" customFormat="1" ht="21" customHeight="1">
      <c r="A72" s="66" t="s">
        <v>47</v>
      </c>
      <c r="B72" s="67" t="s">
        <v>95</v>
      </c>
      <c r="C72" s="163">
        <f>5458+1126</f>
        <v>6584</v>
      </c>
      <c r="D72" s="84">
        <f>5458+1126</f>
        <v>6584</v>
      </c>
      <c r="E72" s="84">
        <f t="shared" si="16"/>
        <v>6584</v>
      </c>
      <c r="F72" s="68">
        <v>0</v>
      </c>
      <c r="G72" s="71">
        <f t="shared" si="13"/>
        <v>5525.3890000000001</v>
      </c>
      <c r="H72" s="69">
        <f t="shared" si="10"/>
        <v>5525.3890000000001</v>
      </c>
      <c r="I72" s="69">
        <v>4914.5780000000004</v>
      </c>
      <c r="J72" s="69">
        <v>610.81100000000004</v>
      </c>
      <c r="K72" s="153">
        <f t="shared" si="17"/>
        <v>0</v>
      </c>
      <c r="L72" s="71"/>
      <c r="M72" s="69"/>
      <c r="N72" s="153">
        <f t="shared" si="11"/>
        <v>0</v>
      </c>
      <c r="O72" s="71"/>
      <c r="P72" s="69"/>
      <c r="Q72" s="120">
        <f t="shared" si="15"/>
        <v>83.921461117861483</v>
      </c>
      <c r="R72" s="106">
        <f t="shared" si="14"/>
        <v>83.921461117861483</v>
      </c>
      <c r="S72" s="106">
        <f t="shared" si="1"/>
        <v>83.921461117861483</v>
      </c>
      <c r="T72" s="107">
        <v>0</v>
      </c>
    </row>
    <row r="73" spans="1:20" s="122" customFormat="1" ht="21" customHeight="1">
      <c r="A73" s="66" t="s">
        <v>49</v>
      </c>
      <c r="B73" s="67" t="s">
        <v>96</v>
      </c>
      <c r="C73" s="163">
        <v>1115</v>
      </c>
      <c r="D73" s="149">
        <v>1115</v>
      </c>
      <c r="E73" s="84">
        <f t="shared" si="16"/>
        <v>1115</v>
      </c>
      <c r="F73" s="68">
        <v>0</v>
      </c>
      <c r="G73" s="71">
        <f t="shared" si="13"/>
        <v>2343.4521</v>
      </c>
      <c r="H73" s="69">
        <f t="shared" si="10"/>
        <v>2343.4521</v>
      </c>
      <c r="I73" s="69"/>
      <c r="J73" s="69">
        <v>2343.4521</v>
      </c>
      <c r="K73" s="153">
        <f t="shared" si="17"/>
        <v>0</v>
      </c>
      <c r="L73" s="71"/>
      <c r="M73" s="69"/>
      <c r="N73" s="153">
        <f t="shared" si="11"/>
        <v>0</v>
      </c>
      <c r="O73" s="71"/>
      <c r="P73" s="69"/>
      <c r="Q73" s="120">
        <f t="shared" si="15"/>
        <v>210.17507623318386</v>
      </c>
      <c r="R73" s="106">
        <f t="shared" si="14"/>
        <v>210.17507623318386</v>
      </c>
      <c r="S73" s="106">
        <f t="shared" si="1"/>
        <v>210.17507623318386</v>
      </c>
      <c r="T73" s="107">
        <v>0</v>
      </c>
    </row>
    <row r="74" spans="1:20" s="122" customFormat="1" ht="21" customHeight="1">
      <c r="A74" s="66" t="s">
        <v>51</v>
      </c>
      <c r="B74" s="67" t="s">
        <v>97</v>
      </c>
      <c r="C74" s="163">
        <v>398105</v>
      </c>
      <c r="D74" s="149">
        <v>398105</v>
      </c>
      <c r="E74" s="84">
        <f t="shared" si="16"/>
        <v>398105</v>
      </c>
      <c r="F74" s="68">
        <v>0</v>
      </c>
      <c r="G74" s="71">
        <f t="shared" si="13"/>
        <v>147456.36254599999</v>
      </c>
      <c r="H74" s="69">
        <f t="shared" si="10"/>
        <v>147456.36254599999</v>
      </c>
      <c r="I74" s="69">
        <v>147456.36254599999</v>
      </c>
      <c r="J74" s="69"/>
      <c r="K74" s="153">
        <f t="shared" si="17"/>
        <v>0</v>
      </c>
      <c r="L74" s="71"/>
      <c r="M74" s="69"/>
      <c r="N74" s="153">
        <f t="shared" si="11"/>
        <v>0</v>
      </c>
      <c r="O74" s="71"/>
      <c r="P74" s="69"/>
      <c r="Q74" s="120">
        <f t="shared" si="15"/>
        <v>37.039565578427798</v>
      </c>
      <c r="R74" s="106">
        <f t="shared" si="14"/>
        <v>37.039565578427798</v>
      </c>
      <c r="S74" s="106">
        <f t="shared" si="1"/>
        <v>37.039565578427798</v>
      </c>
      <c r="T74" s="107">
        <v>0</v>
      </c>
    </row>
    <row r="75" spans="1:20" s="122" customFormat="1" ht="21" customHeight="1">
      <c r="A75" s="66" t="s">
        <v>53</v>
      </c>
      <c r="B75" s="67" t="s">
        <v>98</v>
      </c>
      <c r="C75" s="163">
        <v>135433</v>
      </c>
      <c r="D75" s="84">
        <v>135433</v>
      </c>
      <c r="E75" s="84">
        <f t="shared" si="16"/>
        <v>135433</v>
      </c>
      <c r="F75" s="68">
        <v>0</v>
      </c>
      <c r="G75" s="71">
        <f t="shared" si="13"/>
        <v>103542.33500000001</v>
      </c>
      <c r="H75" s="69">
        <f t="shared" si="10"/>
        <v>103542.33500000001</v>
      </c>
      <c r="I75" s="69">
        <v>103542.33500000001</v>
      </c>
      <c r="J75" s="69"/>
      <c r="K75" s="153">
        <f t="shared" si="17"/>
        <v>0</v>
      </c>
      <c r="L75" s="71"/>
      <c r="M75" s="69"/>
      <c r="N75" s="153">
        <f t="shared" si="11"/>
        <v>0</v>
      </c>
      <c r="O75" s="71"/>
      <c r="P75" s="69"/>
      <c r="Q75" s="120">
        <f t="shared" si="15"/>
        <v>76.452810614842775</v>
      </c>
      <c r="R75" s="106">
        <f t="shared" si="14"/>
        <v>76.452810614842775</v>
      </c>
      <c r="S75" s="106">
        <f t="shared" si="1"/>
        <v>76.452810614842775</v>
      </c>
      <c r="T75" s="107">
        <v>0</v>
      </c>
    </row>
    <row r="76" spans="1:20" s="122" customFormat="1" ht="21" customHeight="1">
      <c r="A76" s="66" t="s">
        <v>55</v>
      </c>
      <c r="B76" s="67" t="s">
        <v>99</v>
      </c>
      <c r="C76" s="163">
        <v>26800</v>
      </c>
      <c r="D76" s="84">
        <v>26800</v>
      </c>
      <c r="E76" s="84">
        <f t="shared" si="16"/>
        <v>26800</v>
      </c>
      <c r="F76" s="68">
        <v>0</v>
      </c>
      <c r="G76" s="71">
        <f t="shared" si="13"/>
        <v>15100</v>
      </c>
      <c r="H76" s="69">
        <f t="shared" si="10"/>
        <v>15100</v>
      </c>
      <c r="I76" s="69">
        <v>15100</v>
      </c>
      <c r="J76" s="69"/>
      <c r="K76" s="153">
        <f t="shared" si="17"/>
        <v>0</v>
      </c>
      <c r="L76" s="71"/>
      <c r="M76" s="69"/>
      <c r="N76" s="153">
        <f t="shared" si="11"/>
        <v>0</v>
      </c>
      <c r="O76" s="71"/>
      <c r="P76" s="69"/>
      <c r="Q76" s="120">
        <f t="shared" si="15"/>
        <v>56.343283582089555</v>
      </c>
      <c r="R76" s="106">
        <f t="shared" si="14"/>
        <v>56.343283582089555</v>
      </c>
      <c r="S76" s="106">
        <f>H76/E76*100</f>
        <v>56.343283582089555</v>
      </c>
      <c r="T76" s="107">
        <v>0</v>
      </c>
    </row>
    <row r="77" spans="1:20" s="122" customFormat="1" ht="46.5" customHeight="1">
      <c r="A77" s="66" t="s">
        <v>57</v>
      </c>
      <c r="B77" s="67" t="s">
        <v>100</v>
      </c>
      <c r="C77" s="163">
        <v>73503</v>
      </c>
      <c r="D77" s="84">
        <v>73503</v>
      </c>
      <c r="E77" s="84">
        <f t="shared" si="16"/>
        <v>73503</v>
      </c>
      <c r="F77" s="68">
        <v>0</v>
      </c>
      <c r="G77" s="71">
        <f t="shared" si="13"/>
        <v>72373.925873999993</v>
      </c>
      <c r="H77" s="69">
        <f t="shared" si="10"/>
        <v>72373.925873999993</v>
      </c>
      <c r="I77" s="69">
        <v>72373.925873999993</v>
      </c>
      <c r="J77" s="69"/>
      <c r="K77" s="153">
        <f t="shared" si="17"/>
        <v>0</v>
      </c>
      <c r="L77" s="71"/>
      <c r="M77" s="69"/>
      <c r="N77" s="153">
        <f t="shared" si="11"/>
        <v>0</v>
      </c>
      <c r="O77" s="71"/>
      <c r="P77" s="69"/>
      <c r="Q77" s="120">
        <f t="shared" si="15"/>
        <v>98.463907424186758</v>
      </c>
      <c r="R77" s="106">
        <f t="shared" si="14"/>
        <v>98.463907424186758</v>
      </c>
      <c r="S77" s="106">
        <f>H77/E77*100</f>
        <v>98.463907424186758</v>
      </c>
      <c r="T77" s="107">
        <v>0</v>
      </c>
    </row>
    <row r="78" spans="1:20" s="122" customFormat="1" ht="21" customHeight="1">
      <c r="A78" s="66" t="s">
        <v>101</v>
      </c>
      <c r="B78" s="67" t="s">
        <v>102</v>
      </c>
      <c r="C78" s="163">
        <v>27000</v>
      </c>
      <c r="D78" s="84">
        <v>27000</v>
      </c>
      <c r="E78" s="84">
        <f t="shared" si="16"/>
        <v>27000</v>
      </c>
      <c r="F78" s="68">
        <v>0</v>
      </c>
      <c r="G78" s="71">
        <f t="shared" si="13"/>
        <v>26031.25</v>
      </c>
      <c r="H78" s="69">
        <f>I78+J78</f>
        <v>26031.25</v>
      </c>
      <c r="I78" s="69">
        <v>26031.25</v>
      </c>
      <c r="J78" s="69"/>
      <c r="K78" s="153">
        <f t="shared" si="17"/>
        <v>0</v>
      </c>
      <c r="L78" s="71"/>
      <c r="M78" s="69"/>
      <c r="N78" s="153">
        <f t="shared" si="11"/>
        <v>0</v>
      </c>
      <c r="O78" s="71"/>
      <c r="P78" s="69"/>
      <c r="Q78" s="120">
        <f t="shared" si="15"/>
        <v>96.412037037037038</v>
      </c>
      <c r="R78" s="106">
        <f t="shared" si="14"/>
        <v>96.412037037037038</v>
      </c>
      <c r="S78" s="106">
        <f>H78/E78*100</f>
        <v>96.412037037037038</v>
      </c>
      <c r="T78" s="107">
        <v>0</v>
      </c>
    </row>
    <row r="79" spans="1:20" s="136" customFormat="1" ht="21" customHeight="1">
      <c r="A79" s="66" t="s">
        <v>103</v>
      </c>
      <c r="B79" s="147" t="s">
        <v>104</v>
      </c>
      <c r="C79" s="148">
        <f>340378+C80+1002164-135433-25000-69232-73503-5458-27000-30574-26800-6958-1115-1380-3507-1126</f>
        <v>1014468</v>
      </c>
      <c r="D79" s="164">
        <f>1674369-398105-135433-25000-69232-73503-5458-27000-30574-26800-6958-1115-1380-3507-1126</f>
        <v>869178</v>
      </c>
      <c r="E79" s="164">
        <f>+D79</f>
        <v>869178</v>
      </c>
      <c r="F79" s="68">
        <v>0</v>
      </c>
      <c r="G79" s="69">
        <f>H79+K79</f>
        <v>226926.56017300001</v>
      </c>
      <c r="H79" s="69">
        <f>+I79+J79</f>
        <v>179020.56017300001</v>
      </c>
      <c r="I79" s="69">
        <f>165347.560173+I80</f>
        <v>165347.56017300001</v>
      </c>
      <c r="J79" s="69">
        <f>J80+560+110+9153+3850</f>
        <v>13673</v>
      </c>
      <c r="K79" s="69">
        <f>+L79+M79+N79</f>
        <v>47906</v>
      </c>
      <c r="L79" s="69"/>
      <c r="M79" s="69">
        <f>37493+8942</f>
        <v>46435</v>
      </c>
      <c r="N79" s="69">
        <f>+O79+P79</f>
        <v>1471</v>
      </c>
      <c r="O79" s="69"/>
      <c r="P79" s="69">
        <v>1471</v>
      </c>
      <c r="Q79" s="120">
        <f>G79/C79*100</f>
        <v>22.369021021165775</v>
      </c>
      <c r="R79" s="106">
        <f>G79/D79*100</f>
        <v>26.108180392623836</v>
      </c>
      <c r="S79" s="106">
        <f>H79/E79*100</f>
        <v>20.596536057401359</v>
      </c>
      <c r="T79" s="107">
        <v>0</v>
      </c>
    </row>
    <row r="80" spans="1:20" s="10" customFormat="1" ht="15" hidden="1" customHeight="1">
      <c r="A80" s="146"/>
      <c r="B80" s="165" t="s">
        <v>105</v>
      </c>
      <c r="C80" s="166">
        <f>477117-398105</f>
        <v>79012</v>
      </c>
      <c r="D80" s="167">
        <f>477117-398105</f>
        <v>79012</v>
      </c>
      <c r="E80" s="68">
        <v>0</v>
      </c>
      <c r="F80" s="68">
        <v>0</v>
      </c>
      <c r="G80" s="153">
        <f>+H80</f>
        <v>0</v>
      </c>
      <c r="H80" s="153">
        <v>0</v>
      </c>
      <c r="I80" s="153"/>
      <c r="J80" s="153">
        <v>0</v>
      </c>
      <c r="K80" s="153">
        <v>0</v>
      </c>
      <c r="L80" s="153"/>
      <c r="M80" s="153"/>
      <c r="N80" s="153">
        <v>0</v>
      </c>
      <c r="O80" s="98"/>
      <c r="P80" s="98"/>
      <c r="Q80" s="154">
        <v>0</v>
      </c>
      <c r="R80" s="134">
        <v>0</v>
      </c>
      <c r="S80" s="107">
        <v>0</v>
      </c>
      <c r="T80" s="107">
        <v>0</v>
      </c>
    </row>
    <row r="81" spans="1:22" s="10" customFormat="1" ht="21" customHeight="1">
      <c r="A81" s="58" t="s">
        <v>106</v>
      </c>
      <c r="B81" s="59" t="s">
        <v>107</v>
      </c>
      <c r="C81" s="168"/>
      <c r="D81" s="107">
        <v>0</v>
      </c>
      <c r="E81" s="68">
        <v>0</v>
      </c>
      <c r="F81" s="68">
        <v>0</v>
      </c>
      <c r="G81" s="62">
        <f>H81+K81</f>
        <v>1937171.8458830002</v>
      </c>
      <c r="H81" s="63">
        <f>1356884.374032+15074+352681-6143.397308+19245.629-1336.875703</f>
        <v>1736404.7300210001</v>
      </c>
      <c r="I81" s="63"/>
      <c r="J81" s="63"/>
      <c r="K81" s="63">
        <f>179265.127346+N81</f>
        <v>200767.11586200001</v>
      </c>
      <c r="L81" s="63"/>
      <c r="M81" s="63"/>
      <c r="N81" s="63">
        <v>21501.988516000001</v>
      </c>
      <c r="O81" s="62"/>
      <c r="P81" s="63"/>
      <c r="Q81" s="64"/>
      <c r="R81" s="107">
        <v>0</v>
      </c>
      <c r="S81" s="107">
        <v>0</v>
      </c>
      <c r="T81" s="107">
        <v>0</v>
      </c>
    </row>
    <row r="82" spans="1:22" s="10" customFormat="1" ht="15" hidden="1" customHeight="1">
      <c r="A82" s="169" t="s">
        <v>108</v>
      </c>
      <c r="B82" s="170" t="s">
        <v>109</v>
      </c>
      <c r="C82" s="171">
        <v>0</v>
      </c>
      <c r="D82" s="172">
        <v>0</v>
      </c>
      <c r="E82" s="173">
        <v>0</v>
      </c>
      <c r="F82" s="173">
        <v>0</v>
      </c>
      <c r="G82" s="174">
        <v>0</v>
      </c>
      <c r="H82" s="175"/>
      <c r="I82" s="176"/>
      <c r="J82" s="176"/>
      <c r="K82" s="174"/>
      <c r="L82" s="174"/>
      <c r="M82" s="176"/>
      <c r="N82" s="171">
        <v>0</v>
      </c>
      <c r="O82" s="174"/>
      <c r="P82" s="176"/>
      <c r="Q82" s="177">
        <v>0</v>
      </c>
      <c r="R82" s="178">
        <v>0</v>
      </c>
      <c r="S82" s="172">
        <v>0</v>
      </c>
      <c r="T82" s="172">
        <v>0</v>
      </c>
    </row>
    <row r="83" spans="1:22" s="10" customFormat="1" ht="15" hidden="1" customHeight="1">
      <c r="A83" s="169"/>
      <c r="B83" s="179"/>
      <c r="C83" s="171"/>
      <c r="D83" s="172"/>
      <c r="E83" s="173">
        <v>0</v>
      </c>
      <c r="F83" s="173">
        <v>0</v>
      </c>
      <c r="G83" s="174"/>
      <c r="H83" s="175"/>
      <c r="I83" s="176"/>
      <c r="J83" s="176"/>
      <c r="K83" s="174"/>
      <c r="L83" s="174"/>
      <c r="M83" s="176"/>
      <c r="N83" s="171"/>
      <c r="O83" s="174"/>
      <c r="P83" s="176"/>
      <c r="Q83" s="177"/>
      <c r="R83" s="178"/>
      <c r="S83" s="172">
        <v>0</v>
      </c>
      <c r="T83" s="172">
        <v>0</v>
      </c>
    </row>
    <row r="84" spans="1:22" ht="15" hidden="1" customHeight="1">
      <c r="A84" s="169" t="s">
        <v>19</v>
      </c>
      <c r="B84" s="180" t="s">
        <v>110</v>
      </c>
      <c r="C84" s="171">
        <f>+C85+C86</f>
        <v>0</v>
      </c>
      <c r="D84" s="172">
        <f>+D85+D86</f>
        <v>0</v>
      </c>
      <c r="E84" s="173">
        <v>0</v>
      </c>
      <c r="F84" s="173">
        <v>0</v>
      </c>
      <c r="G84" s="174"/>
      <c r="H84" s="176"/>
      <c r="I84" s="176">
        <f t="shared" ref="I84:O84" si="18">+I85+I86</f>
        <v>0</v>
      </c>
      <c r="J84" s="176">
        <f t="shared" si="18"/>
        <v>0</v>
      </c>
      <c r="K84" s="174"/>
      <c r="L84" s="174">
        <f t="shared" si="18"/>
        <v>0</v>
      </c>
      <c r="M84" s="176">
        <f t="shared" si="18"/>
        <v>0</v>
      </c>
      <c r="N84" s="171">
        <f t="shared" si="18"/>
        <v>0</v>
      </c>
      <c r="O84" s="174">
        <f t="shared" si="18"/>
        <v>0</v>
      </c>
      <c r="P84" s="176"/>
      <c r="Q84" s="177">
        <v>0</v>
      </c>
      <c r="R84" s="178">
        <v>0</v>
      </c>
      <c r="S84" s="172">
        <v>0</v>
      </c>
      <c r="T84" s="172">
        <v>0</v>
      </c>
    </row>
    <row r="85" spans="1:22" ht="15" hidden="1" customHeight="1">
      <c r="A85" s="181">
        <v>1</v>
      </c>
      <c r="B85" s="182" t="s">
        <v>111</v>
      </c>
      <c r="C85" s="171">
        <v>0</v>
      </c>
      <c r="D85" s="172">
        <v>0</v>
      </c>
      <c r="E85" s="173">
        <v>0</v>
      </c>
      <c r="F85" s="173">
        <v>0</v>
      </c>
      <c r="G85" s="183">
        <f>H85+K85+N85</f>
        <v>3379385.2131139999</v>
      </c>
      <c r="H85" s="184">
        <v>2795442.0380000002</v>
      </c>
      <c r="I85" s="184"/>
      <c r="J85" s="184"/>
      <c r="K85" s="185">
        <v>583943.17511399998</v>
      </c>
      <c r="L85" s="183"/>
      <c r="M85" s="184"/>
      <c r="N85" s="171">
        <v>0</v>
      </c>
      <c r="O85" s="183"/>
      <c r="P85" s="184"/>
      <c r="Q85" s="177">
        <v>0</v>
      </c>
      <c r="R85" s="178">
        <v>0</v>
      </c>
      <c r="S85" s="172">
        <v>0</v>
      </c>
      <c r="T85" s="172">
        <v>0</v>
      </c>
    </row>
    <row r="86" spans="1:22" ht="15.75" hidden="1" customHeight="1">
      <c r="A86" s="181">
        <v>2</v>
      </c>
      <c r="B86" s="182" t="s">
        <v>112</v>
      </c>
      <c r="C86" s="171">
        <f>+C87+C88</f>
        <v>0</v>
      </c>
      <c r="D86" s="172">
        <f>+D87+D88</f>
        <v>0</v>
      </c>
      <c r="E86" s="173">
        <v>0</v>
      </c>
      <c r="F86" s="173">
        <v>0</v>
      </c>
      <c r="G86" s="183">
        <f>H86+K86+N86</f>
        <v>1823444.8353929999</v>
      </c>
      <c r="H86" s="184">
        <f>+H87+H88</f>
        <v>1373917.5312719999</v>
      </c>
      <c r="I86" s="184"/>
      <c r="J86" s="184"/>
      <c r="K86" s="184">
        <f>+K87+K88</f>
        <v>449527.30412099999</v>
      </c>
      <c r="L86" s="183"/>
      <c r="M86" s="184"/>
      <c r="N86" s="171">
        <f>+N87+N88</f>
        <v>0</v>
      </c>
      <c r="O86" s="183"/>
      <c r="P86" s="184"/>
      <c r="Q86" s="177">
        <v>0</v>
      </c>
      <c r="R86" s="178">
        <v>0</v>
      </c>
      <c r="S86" s="172">
        <v>0</v>
      </c>
      <c r="T86" s="172">
        <v>0</v>
      </c>
    </row>
    <row r="87" spans="1:22" ht="15.75" hidden="1" customHeight="1">
      <c r="A87" s="181" t="s">
        <v>113</v>
      </c>
      <c r="B87" s="182" t="s">
        <v>114</v>
      </c>
      <c r="C87" s="171">
        <v>0</v>
      </c>
      <c r="D87" s="172">
        <v>0</v>
      </c>
      <c r="E87" s="173">
        <v>0</v>
      </c>
      <c r="F87" s="173">
        <v>0</v>
      </c>
      <c r="G87" s="183">
        <f>H87+K87+N87</f>
        <v>1823444.8353929999</v>
      </c>
      <c r="H87" s="184">
        <v>1373917.5312719999</v>
      </c>
      <c r="I87" s="184"/>
      <c r="J87" s="184"/>
      <c r="K87" s="185">
        <v>449527.30412099999</v>
      </c>
      <c r="L87" s="183"/>
      <c r="M87" s="184"/>
      <c r="N87" s="171">
        <v>0</v>
      </c>
      <c r="O87" s="183"/>
      <c r="P87" s="184"/>
      <c r="Q87" s="177">
        <v>0</v>
      </c>
      <c r="R87" s="178">
        <v>0</v>
      </c>
      <c r="S87" s="172">
        <v>0</v>
      </c>
      <c r="T87" s="172">
        <v>0</v>
      </c>
    </row>
    <row r="88" spans="1:22" ht="14.25" hidden="1" customHeight="1">
      <c r="A88" s="181" t="s">
        <v>115</v>
      </c>
      <c r="B88" s="182" t="s">
        <v>116</v>
      </c>
      <c r="C88" s="171">
        <v>0</v>
      </c>
      <c r="D88" s="172">
        <v>0</v>
      </c>
      <c r="E88" s="173">
        <v>0</v>
      </c>
      <c r="F88" s="173">
        <v>0</v>
      </c>
      <c r="G88" s="172">
        <v>0</v>
      </c>
      <c r="H88" s="172">
        <v>0</v>
      </c>
      <c r="I88" s="172"/>
      <c r="J88" s="172"/>
      <c r="K88" s="172">
        <v>0</v>
      </c>
      <c r="L88" s="183"/>
      <c r="M88" s="184"/>
      <c r="N88" s="171">
        <v>0</v>
      </c>
      <c r="O88" s="183"/>
      <c r="P88" s="184"/>
      <c r="Q88" s="177">
        <v>0</v>
      </c>
      <c r="R88" s="178">
        <v>0</v>
      </c>
      <c r="S88" s="172">
        <v>0</v>
      </c>
      <c r="T88" s="172">
        <v>0</v>
      </c>
      <c r="U88" s="35"/>
    </row>
    <row r="89" spans="1:22" s="186" customFormat="1" ht="14.25" hidden="1" customHeight="1">
      <c r="E89" s="173">
        <v>0</v>
      </c>
      <c r="F89" s="173">
        <v>0</v>
      </c>
      <c r="R89" s="187"/>
      <c r="S89" s="172">
        <v>0</v>
      </c>
      <c r="T89" s="172">
        <v>0</v>
      </c>
    </row>
    <row r="90" spans="1:22" s="193" customFormat="1" ht="17.25" hidden="1" customHeight="1">
      <c r="A90" s="182"/>
      <c r="B90" s="169" t="s">
        <v>117</v>
      </c>
      <c r="C90" s="188">
        <f>+C12+C87</f>
        <v>7211277</v>
      </c>
      <c r="D90" s="189">
        <f>+D12+D84</f>
        <v>7614234</v>
      </c>
      <c r="E90" s="173">
        <v>0</v>
      </c>
      <c r="F90" s="173">
        <v>0</v>
      </c>
      <c r="G90" s="174">
        <f>+H90+K90+N90</f>
        <v>9674298.5926159993</v>
      </c>
      <c r="H90" s="176">
        <f>H12+H84+H82</f>
        <v>3798217.7427130002</v>
      </c>
      <c r="I90" s="176">
        <f>+I84+I12</f>
        <v>0</v>
      </c>
      <c r="J90" s="176">
        <f>+J84+J12</f>
        <v>0</v>
      </c>
      <c r="K90" s="176">
        <f>K12+K84+K82</f>
        <v>4717748.0606079996</v>
      </c>
      <c r="L90" s="176">
        <f>+L84+L12</f>
        <v>0</v>
      </c>
      <c r="M90" s="176">
        <f>+M84+M12</f>
        <v>0</v>
      </c>
      <c r="N90" s="176">
        <f>N12+N84+N82</f>
        <v>1158332.789295</v>
      </c>
      <c r="O90" s="174"/>
      <c r="P90" s="176"/>
      <c r="Q90" s="190">
        <f>G90/C90*100</f>
        <v>134.15513774628266</v>
      </c>
      <c r="R90" s="191">
        <f>G90/D90*100</f>
        <v>127.05544106755846</v>
      </c>
      <c r="S90" s="172">
        <v>0</v>
      </c>
      <c r="T90" s="172">
        <v>0</v>
      </c>
      <c r="U90" s="192"/>
    </row>
    <row r="91" spans="1:22" s="193" customFormat="1" ht="16.5" customHeight="1">
      <c r="A91" s="194"/>
      <c r="B91" s="195"/>
      <c r="C91" s="196"/>
      <c r="D91" s="197"/>
      <c r="E91" s="197"/>
      <c r="F91" s="197"/>
      <c r="G91" s="196"/>
      <c r="H91" s="198"/>
      <c r="I91" s="198"/>
      <c r="J91" s="198"/>
      <c r="K91" s="198"/>
      <c r="L91" s="198"/>
      <c r="M91" s="198"/>
      <c r="N91" s="198"/>
      <c r="O91" s="198"/>
      <c r="P91" s="198"/>
      <c r="Q91" s="196"/>
      <c r="R91" s="196"/>
      <c r="S91" s="199"/>
    </row>
    <row r="92" spans="1:22" s="193" customFormat="1" ht="16.5" hidden="1">
      <c r="A92" s="200"/>
      <c r="B92" s="201" t="s">
        <v>118</v>
      </c>
      <c r="C92" s="202" t="s">
        <v>119</v>
      </c>
      <c r="D92" s="202"/>
      <c r="E92" s="202"/>
      <c r="F92" s="202"/>
      <c r="G92" s="202"/>
      <c r="H92" s="202"/>
      <c r="I92" s="203"/>
      <c r="J92" s="204"/>
      <c r="K92" s="205" t="s">
        <v>119</v>
      </c>
      <c r="L92" s="205"/>
      <c r="M92" s="205"/>
      <c r="N92" s="205"/>
      <c r="O92" s="205"/>
      <c r="P92" s="205"/>
      <c r="Q92" s="205"/>
      <c r="R92" s="205"/>
      <c r="S92" s="199"/>
    </row>
    <row r="93" spans="1:22" s="193" customFormat="1" ht="16.5" hidden="1">
      <c r="A93" s="200"/>
      <c r="B93" s="206" t="s">
        <v>120</v>
      </c>
      <c r="C93" s="207" t="s">
        <v>121</v>
      </c>
      <c r="D93" s="207"/>
      <c r="E93" s="207"/>
      <c r="F93" s="207"/>
      <c r="G93" s="207"/>
      <c r="H93" s="207"/>
      <c r="I93" s="203"/>
      <c r="J93" s="203"/>
      <c r="K93" s="208" t="s">
        <v>122</v>
      </c>
      <c r="L93" s="208"/>
      <c r="M93" s="208"/>
      <c r="N93" s="208"/>
      <c r="O93" s="208"/>
      <c r="P93" s="208"/>
      <c r="Q93" s="208"/>
      <c r="R93" s="208"/>
      <c r="S93" s="199"/>
    </row>
    <row r="94" spans="1:22" s="193" customFormat="1" ht="16.5" hidden="1">
      <c r="A94" s="200"/>
      <c r="B94" s="206"/>
      <c r="C94" s="209"/>
      <c r="D94" s="210"/>
      <c r="E94" s="210"/>
      <c r="F94" s="210"/>
      <c r="G94" s="209"/>
      <c r="H94" s="211"/>
      <c r="I94" s="204"/>
      <c r="J94" s="204"/>
      <c r="K94" s="208" t="s">
        <v>123</v>
      </c>
      <c r="L94" s="208"/>
      <c r="M94" s="208"/>
      <c r="N94" s="208"/>
      <c r="O94" s="208"/>
      <c r="P94" s="208"/>
      <c r="Q94" s="208"/>
      <c r="R94" s="208"/>
      <c r="S94" s="199"/>
      <c r="T94" s="212">
        <f>+'[1]TH CHI_62_342_BTC'!E108</f>
        <v>16564755.349519003</v>
      </c>
      <c r="U94" s="213" t="s">
        <v>124</v>
      </c>
    </row>
    <row r="95" spans="1:22" s="193" customFormat="1" ht="22.5" hidden="1" customHeight="1">
      <c r="A95" s="194"/>
      <c r="B95" s="195"/>
      <c r="C95" s="196"/>
      <c r="D95" s="197"/>
      <c r="E95" s="197"/>
      <c r="F95" s="197"/>
      <c r="G95" s="211">
        <v>16231065.309237</v>
      </c>
      <c r="H95" s="214">
        <v>10085385.322849</v>
      </c>
      <c r="I95" s="198"/>
      <c r="J95" s="204"/>
      <c r="K95" s="198">
        <v>4987347.1970929997</v>
      </c>
      <c r="L95" s="198"/>
      <c r="M95" s="198"/>
      <c r="N95" s="198"/>
      <c r="O95" s="198"/>
      <c r="P95" s="198"/>
      <c r="Q95" s="196"/>
      <c r="R95" s="196"/>
      <c r="S95" s="199"/>
      <c r="T95" s="192">
        <f>+G90-T94</f>
        <v>-6890456.7569030039</v>
      </c>
    </row>
    <row r="96" spans="1:22" ht="16.5" hidden="1">
      <c r="B96" s="215"/>
      <c r="C96" s="216"/>
      <c r="D96" s="217"/>
      <c r="E96" s="217"/>
      <c r="F96" s="217"/>
      <c r="G96" s="218">
        <f>+G90-G95</f>
        <v>-6556766.7166210003</v>
      </c>
      <c r="H96" s="218">
        <f>+H95-H90</f>
        <v>6287167.5801359992</v>
      </c>
      <c r="I96" s="219"/>
      <c r="J96" s="220"/>
      <c r="K96" s="218">
        <f>+K90-K95</f>
        <v>-269599.13648500014</v>
      </c>
      <c r="L96" s="199"/>
      <c r="M96" s="221"/>
      <c r="N96" s="222">
        <v>1158332.789295</v>
      </c>
      <c r="O96" s="199"/>
      <c r="P96" s="221"/>
      <c r="Q96" s="199"/>
      <c r="R96" s="199"/>
      <c r="S96" s="223"/>
      <c r="T96" s="35"/>
      <c r="V96" s="224"/>
    </row>
    <row r="97" spans="2:20">
      <c r="B97" s="225"/>
      <c r="C97" s="221"/>
      <c r="D97" s="223"/>
      <c r="E97" s="223"/>
      <c r="F97" s="223"/>
      <c r="G97" s="35"/>
      <c r="H97" s="226"/>
      <c r="I97" s="216"/>
      <c r="J97" s="216"/>
      <c r="K97" s="227"/>
      <c r="L97" s="225"/>
      <c r="M97" s="228"/>
      <c r="N97" s="218">
        <f>+N90-N96</f>
        <v>0</v>
      </c>
      <c r="O97" s="225"/>
      <c r="P97" s="228"/>
      <c r="Q97" s="225"/>
      <c r="R97" s="225"/>
    </row>
    <row r="98" spans="2:20" ht="15" customHeight="1">
      <c r="G98" s="229"/>
      <c r="H98" s="230"/>
      <c r="I98" s="230"/>
      <c r="J98" s="230"/>
      <c r="K98" s="223"/>
      <c r="L98" s="223"/>
      <c r="M98" s="231"/>
      <c r="N98" s="223"/>
      <c r="O98" s="223"/>
      <c r="P98" s="231"/>
      <c r="Q98" s="223"/>
      <c r="R98" s="223"/>
    </row>
    <row r="99" spans="2:20">
      <c r="G99" s="232"/>
      <c r="H99" s="230"/>
      <c r="K99" s="224"/>
      <c r="N99" s="35"/>
    </row>
    <row r="100" spans="2:20">
      <c r="G100" s="229"/>
      <c r="H100" s="233"/>
      <c r="K100" s="35"/>
      <c r="N100" s="35"/>
      <c r="T100" s="35"/>
    </row>
    <row r="101" spans="2:20">
      <c r="G101" s="35"/>
      <c r="K101" s="35"/>
      <c r="M101" s="233"/>
      <c r="N101" s="35"/>
    </row>
    <row r="102" spans="2:20">
      <c r="H102" s="233"/>
      <c r="K102" s="35"/>
    </row>
    <row r="103" spans="2:20">
      <c r="G103" s="35"/>
      <c r="H103" s="233"/>
    </row>
    <row r="104" spans="2:20">
      <c r="H104" s="233"/>
      <c r="K104" s="35"/>
    </row>
    <row r="105" spans="2:20">
      <c r="H105" s="233"/>
    </row>
    <row r="109" spans="2:20">
      <c r="B109" s="35"/>
    </row>
  </sheetData>
  <sheetProtection selectLockedCells="1" selectUnlockedCells="1"/>
  <mergeCells count="16">
    <mergeCell ref="R8:T8"/>
    <mergeCell ref="C92:H92"/>
    <mergeCell ref="K92:R92"/>
    <mergeCell ref="C93:H93"/>
    <mergeCell ref="K93:R93"/>
    <mergeCell ref="K94:R94"/>
    <mergeCell ref="K1:T1"/>
    <mergeCell ref="A4:S4"/>
    <mergeCell ref="A5:S5"/>
    <mergeCell ref="K7:T7"/>
    <mergeCell ref="A8:A9"/>
    <mergeCell ref="B8:B9"/>
    <mergeCell ref="D8:D9"/>
    <mergeCell ref="E8:F8"/>
    <mergeCell ref="G8:G9"/>
    <mergeCell ref="H8:K8"/>
  </mergeCells>
  <printOptions horizontalCentered="1"/>
  <pageMargins left="0" right="0" top="0" bottom="0" header="0" footer="0"/>
  <pageSetup paperSize="9" firstPageNumber="0" orientation="landscape" r:id="rId1"/>
  <headerFooter differentFirst="1" alignWithMargins="0">
    <oddFooter>&amp;C&amp;"Times New Roman,Regular"&amp;12&amp;P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0DDF70-73EE-4A7F-AFDB-23596D071B77}"/>
</file>

<file path=customXml/itemProps2.xml><?xml version="1.0" encoding="utf-8"?>
<ds:datastoreItem xmlns:ds="http://schemas.openxmlformats.org/officeDocument/2006/customXml" ds:itemID="{E024EE7F-D63B-47AB-BDA4-911D2D928D7F}"/>
</file>

<file path=customXml/itemProps3.xml><?xml version="1.0" encoding="utf-8"?>
<ds:datastoreItem xmlns:ds="http://schemas.openxmlformats.org/officeDocument/2006/customXml" ds:itemID="{E5388189-80DF-40DE-AD9D-8A6EF9734A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BIEU 64  CK NSNN</vt:lpstr>
      <vt:lpstr>'BIEU 64  CK NSNN'!__xlnm.Print_Area</vt:lpstr>
      <vt:lpstr>'BIEU 64  CK NSNN'!__xlnm.Print_Titles</vt:lpstr>
      <vt:lpstr>'BIEU 64  CK NSNN'!Print_Titles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2020-01-13T03:18:22Z</dcterms:created>
  <dcterms:modified xsi:type="dcterms:W3CDTF">2020-01-13T03:19:29Z</dcterms:modified>
</cp:coreProperties>
</file>