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0" yWindow="5445" windowWidth="14040" windowHeight="5640" activeTab="1"/>
  </bookViews>
  <sheets>
    <sheet name="Mau" sheetId="1" r:id="rId1"/>
    <sheet name="13 11 18" sheetId="2" r:id="rId2"/>
    <sheet name="Sheet3" sheetId="3" r:id="rId3"/>
  </sheets>
  <definedNames>
    <definedName name="_xlnm.Print_Titles" localSheetId="1">'13 11 18'!$8:$10</definedName>
  </definedNames>
  <calcPr calcId="162913"/>
</workbook>
</file>

<file path=xl/calcChain.xml><?xml version="1.0" encoding="utf-8"?>
<calcChain xmlns="http://schemas.openxmlformats.org/spreadsheetml/2006/main">
  <c r="F255" i="2" l="1"/>
  <c r="F254" i="2"/>
  <c r="F253" i="2"/>
  <c r="F252" i="2"/>
  <c r="F251" i="2"/>
  <c r="I250" i="2"/>
  <c r="F250" i="2" s="1"/>
  <c r="F249" i="2"/>
  <c r="C249" i="2"/>
  <c r="H248" i="2"/>
  <c r="F248" i="2" s="1"/>
  <c r="C248" i="2"/>
  <c r="S247" i="2"/>
  <c r="Q247" i="2"/>
  <c r="F247" i="2"/>
  <c r="C247" i="2"/>
  <c r="S246" i="2"/>
  <c r="Q246" i="2"/>
  <c r="F246" i="2"/>
  <c r="C246" i="2"/>
  <c r="S245" i="2"/>
  <c r="Q245" i="2"/>
  <c r="F245" i="2"/>
  <c r="C245" i="2"/>
  <c r="S244" i="2"/>
  <c r="Q244" i="2"/>
  <c r="F244" i="2"/>
  <c r="C244" i="2"/>
  <c r="S243" i="2"/>
  <c r="Q243" i="2"/>
  <c r="F243" i="2"/>
  <c r="C243" i="2"/>
  <c r="S242" i="2"/>
  <c r="R242" i="2"/>
  <c r="F242" i="2"/>
  <c r="C242" i="2"/>
  <c r="S241" i="2"/>
  <c r="F241" i="2"/>
  <c r="Q241" i="2" s="1"/>
  <c r="C241" i="2"/>
  <c r="E240" i="2"/>
  <c r="C240" i="2" s="1"/>
  <c r="S239" i="2"/>
  <c r="F239" i="2"/>
  <c r="Q239" i="2" s="1"/>
  <c r="C239" i="2"/>
  <c r="R238" i="2"/>
  <c r="H238" i="2"/>
  <c r="F238" i="2" s="1"/>
  <c r="E238" i="2"/>
  <c r="C238" i="2" s="1"/>
  <c r="E237" i="2"/>
  <c r="C237" i="2" s="1"/>
  <c r="H236" i="2"/>
  <c r="F236" i="2" s="1"/>
  <c r="Q236" i="2" s="1"/>
  <c r="C236" i="2"/>
  <c r="S235" i="2"/>
  <c r="F235" i="2"/>
  <c r="Q235" i="2" s="1"/>
  <c r="C235" i="2"/>
  <c r="S234" i="2"/>
  <c r="F234" i="2"/>
  <c r="Q234" i="2" s="1"/>
  <c r="C234" i="2"/>
  <c r="S233" i="2"/>
  <c r="F233" i="2"/>
  <c r="Q233" i="2" s="1"/>
  <c r="C233" i="2"/>
  <c r="S232" i="2"/>
  <c r="F232" i="2"/>
  <c r="Q232" i="2" s="1"/>
  <c r="C232" i="2"/>
  <c r="S231" i="2"/>
  <c r="F231" i="2"/>
  <c r="Q231" i="2" s="1"/>
  <c r="C231" i="2"/>
  <c r="S230" i="2"/>
  <c r="F230" i="2"/>
  <c r="Q230" i="2" s="1"/>
  <c r="C230" i="2"/>
  <c r="S229" i="2"/>
  <c r="F229" i="2"/>
  <c r="Q229" i="2" s="1"/>
  <c r="C229" i="2"/>
  <c r="S228" i="2"/>
  <c r="F228" i="2"/>
  <c r="Q228" i="2" s="1"/>
  <c r="C228" i="2"/>
  <c r="S227" i="2"/>
  <c r="F227" i="2"/>
  <c r="Q227" i="2" s="1"/>
  <c r="C227" i="2"/>
  <c r="S226" i="2"/>
  <c r="F226" i="2"/>
  <c r="Q226" i="2" s="1"/>
  <c r="C226" i="2"/>
  <c r="S225" i="2"/>
  <c r="F225" i="2"/>
  <c r="Q225" i="2" s="1"/>
  <c r="C225" i="2"/>
  <c r="S224" i="2"/>
  <c r="F224" i="2"/>
  <c r="Q224" i="2" s="1"/>
  <c r="C224" i="2"/>
  <c r="S223" i="2"/>
  <c r="F223" i="2"/>
  <c r="Q223" i="2" s="1"/>
  <c r="C223" i="2"/>
  <c r="S222" i="2"/>
  <c r="F222" i="2"/>
  <c r="Q222" i="2" s="1"/>
  <c r="C222" i="2"/>
  <c r="S221" i="2"/>
  <c r="F221" i="2"/>
  <c r="Q221" i="2" s="1"/>
  <c r="C221" i="2"/>
  <c r="S220" i="2"/>
  <c r="F220" i="2"/>
  <c r="Q220" i="2" s="1"/>
  <c r="C220" i="2"/>
  <c r="S219" i="2"/>
  <c r="F219" i="2"/>
  <c r="Q219" i="2" s="1"/>
  <c r="C219" i="2"/>
  <c r="S218" i="2"/>
  <c r="F218" i="2"/>
  <c r="Q218" i="2" s="1"/>
  <c r="C218" i="2"/>
  <c r="S217" i="2"/>
  <c r="F217" i="2"/>
  <c r="Q217" i="2" s="1"/>
  <c r="C217" i="2"/>
  <c r="S216" i="2"/>
  <c r="F216" i="2"/>
  <c r="Q216" i="2" s="1"/>
  <c r="C216" i="2"/>
  <c r="S215" i="2"/>
  <c r="F215" i="2"/>
  <c r="Q215" i="2" s="1"/>
  <c r="C215" i="2"/>
  <c r="S214" i="2"/>
  <c r="F214" i="2"/>
  <c r="Q214" i="2" s="1"/>
  <c r="C214" i="2"/>
  <c r="S213" i="2"/>
  <c r="F213" i="2"/>
  <c r="Q213" i="2" s="1"/>
  <c r="C213" i="2"/>
  <c r="S212" i="2"/>
  <c r="F212" i="2"/>
  <c r="Q212" i="2" s="1"/>
  <c r="C212" i="2"/>
  <c r="S211" i="2"/>
  <c r="F211" i="2"/>
  <c r="Q211" i="2" s="1"/>
  <c r="C211" i="2"/>
  <c r="S210" i="2"/>
  <c r="F210" i="2"/>
  <c r="Q210" i="2" s="1"/>
  <c r="C210" i="2"/>
  <c r="S209" i="2"/>
  <c r="F209" i="2"/>
  <c r="Q209" i="2" s="1"/>
  <c r="C209" i="2"/>
  <c r="S208" i="2"/>
  <c r="F208" i="2"/>
  <c r="Q208" i="2" s="1"/>
  <c r="C208" i="2"/>
  <c r="S207" i="2"/>
  <c r="F207" i="2"/>
  <c r="Q207" i="2" s="1"/>
  <c r="C207" i="2"/>
  <c r="S206" i="2"/>
  <c r="F206" i="2"/>
  <c r="Q206" i="2" s="1"/>
  <c r="C206" i="2"/>
  <c r="S205" i="2"/>
  <c r="F205" i="2"/>
  <c r="Q205" i="2" s="1"/>
  <c r="C205" i="2"/>
  <c r="S204" i="2"/>
  <c r="F204" i="2"/>
  <c r="Q204" i="2" s="1"/>
  <c r="C204" i="2"/>
  <c r="S203" i="2"/>
  <c r="F203" i="2"/>
  <c r="Q203" i="2" s="1"/>
  <c r="C203" i="2"/>
  <c r="S202" i="2"/>
  <c r="F202" i="2"/>
  <c r="Q202" i="2" s="1"/>
  <c r="C202" i="2"/>
  <c r="S201" i="2"/>
  <c r="F201" i="2"/>
  <c r="Q201" i="2" s="1"/>
  <c r="C201" i="2"/>
  <c r="S200" i="2"/>
  <c r="F200" i="2"/>
  <c r="Q200" i="2" s="1"/>
  <c r="C200" i="2"/>
  <c r="S199" i="2"/>
  <c r="F199" i="2"/>
  <c r="Q199" i="2" s="1"/>
  <c r="C199" i="2"/>
  <c r="S198" i="2"/>
  <c r="F198" i="2"/>
  <c r="Q198" i="2" s="1"/>
  <c r="C198" i="2"/>
  <c r="S197" i="2"/>
  <c r="F197" i="2"/>
  <c r="Q197" i="2" s="1"/>
  <c r="C197" i="2"/>
  <c r="S196" i="2"/>
  <c r="F196" i="2"/>
  <c r="Q196" i="2" s="1"/>
  <c r="C196" i="2"/>
  <c r="S195" i="2"/>
  <c r="F195" i="2"/>
  <c r="Q195" i="2" s="1"/>
  <c r="C195" i="2"/>
  <c r="S194" i="2"/>
  <c r="F194" i="2"/>
  <c r="Q194" i="2" s="1"/>
  <c r="C194" i="2"/>
  <c r="S193" i="2"/>
  <c r="F193" i="2"/>
  <c r="Q193" i="2" s="1"/>
  <c r="C193" i="2"/>
  <c r="S192" i="2"/>
  <c r="F192" i="2"/>
  <c r="Q192" i="2" s="1"/>
  <c r="C192" i="2"/>
  <c r="S191" i="2"/>
  <c r="F191" i="2"/>
  <c r="Q191" i="2" s="1"/>
  <c r="C191" i="2"/>
  <c r="S190" i="2"/>
  <c r="F190" i="2"/>
  <c r="Q190" i="2" s="1"/>
  <c r="C190" i="2"/>
  <c r="S189" i="2"/>
  <c r="F189" i="2"/>
  <c r="Q189" i="2" s="1"/>
  <c r="C189" i="2"/>
  <c r="S188" i="2"/>
  <c r="F188" i="2"/>
  <c r="Q188" i="2" s="1"/>
  <c r="C188" i="2"/>
  <c r="S187" i="2"/>
  <c r="F187" i="2"/>
  <c r="Q187" i="2" s="1"/>
  <c r="C187" i="2"/>
  <c r="S186" i="2"/>
  <c r="F186" i="2"/>
  <c r="Q186" i="2" s="1"/>
  <c r="C186" i="2"/>
  <c r="S185" i="2"/>
  <c r="F185" i="2"/>
  <c r="Q185" i="2" s="1"/>
  <c r="C185" i="2"/>
  <c r="S184" i="2"/>
  <c r="F184" i="2"/>
  <c r="Q184" i="2" s="1"/>
  <c r="C184" i="2"/>
  <c r="S183" i="2"/>
  <c r="F183" i="2"/>
  <c r="Q183" i="2" s="1"/>
  <c r="C183" i="2"/>
  <c r="S182" i="2"/>
  <c r="F182" i="2"/>
  <c r="Q182" i="2" s="1"/>
  <c r="C182" i="2"/>
  <c r="S181" i="2"/>
  <c r="F181" i="2"/>
  <c r="Q181" i="2" s="1"/>
  <c r="C181" i="2"/>
  <c r="S180" i="2"/>
  <c r="F180" i="2"/>
  <c r="Q180" i="2" s="1"/>
  <c r="C180" i="2"/>
  <c r="S179" i="2"/>
  <c r="F179" i="2"/>
  <c r="Q179" i="2" s="1"/>
  <c r="C179" i="2"/>
  <c r="S178" i="2"/>
  <c r="F178" i="2"/>
  <c r="Q178" i="2" s="1"/>
  <c r="C178" i="2"/>
  <c r="S177" i="2"/>
  <c r="F177" i="2"/>
  <c r="Q177" i="2" s="1"/>
  <c r="C177" i="2"/>
  <c r="S176" i="2"/>
  <c r="F176" i="2"/>
  <c r="Q176" i="2" s="1"/>
  <c r="C176" i="2"/>
  <c r="S175" i="2"/>
  <c r="F175" i="2"/>
  <c r="Q175" i="2" s="1"/>
  <c r="C175" i="2"/>
  <c r="S174" i="2"/>
  <c r="F174" i="2"/>
  <c r="Q174" i="2" s="1"/>
  <c r="C174" i="2"/>
  <c r="S173" i="2"/>
  <c r="F173" i="2"/>
  <c r="Q173" i="2" s="1"/>
  <c r="C173" i="2"/>
  <c r="S172" i="2"/>
  <c r="F172" i="2"/>
  <c r="Q172" i="2" s="1"/>
  <c r="C172" i="2"/>
  <c r="S171" i="2"/>
  <c r="F171" i="2"/>
  <c r="Q171" i="2" s="1"/>
  <c r="C171" i="2"/>
  <c r="S170" i="2"/>
  <c r="F170" i="2"/>
  <c r="Q170" i="2" s="1"/>
  <c r="C170" i="2"/>
  <c r="S169" i="2"/>
  <c r="F169" i="2"/>
  <c r="Q169" i="2" s="1"/>
  <c r="C169" i="2"/>
  <c r="S168" i="2"/>
  <c r="F168" i="2"/>
  <c r="Q168" i="2" s="1"/>
  <c r="C168" i="2"/>
  <c r="S167" i="2"/>
  <c r="F167" i="2"/>
  <c r="C167" i="2"/>
  <c r="S166" i="2"/>
  <c r="F166" i="2"/>
  <c r="Q167" i="2" s="1"/>
  <c r="C166" i="2"/>
  <c r="S165" i="2"/>
  <c r="F165" i="2"/>
  <c r="C165" i="2"/>
  <c r="S164" i="2"/>
  <c r="F164" i="2"/>
  <c r="Q164" i="2" s="1"/>
  <c r="C164" i="2"/>
  <c r="S163" i="2"/>
  <c r="F163" i="2"/>
  <c r="Q163" i="2" s="1"/>
  <c r="C163" i="2"/>
  <c r="S162" i="2"/>
  <c r="F162" i="2"/>
  <c r="Q162" i="2" s="1"/>
  <c r="C162" i="2"/>
  <c r="S161" i="2"/>
  <c r="F161" i="2"/>
  <c r="Q161" i="2" s="1"/>
  <c r="C161" i="2"/>
  <c r="S160" i="2"/>
  <c r="F160" i="2"/>
  <c r="Q160" i="2" s="1"/>
  <c r="C160" i="2"/>
  <c r="S159" i="2"/>
  <c r="F159" i="2"/>
  <c r="Q159" i="2" s="1"/>
  <c r="C159" i="2"/>
  <c r="S158" i="2"/>
  <c r="F158" i="2"/>
  <c r="Q158" i="2" s="1"/>
  <c r="C158" i="2"/>
  <c r="S157" i="2"/>
  <c r="F157" i="2"/>
  <c r="C157" i="2"/>
  <c r="S156" i="2"/>
  <c r="F156" i="2"/>
  <c r="Q156" i="2" s="1"/>
  <c r="C156" i="2"/>
  <c r="S155" i="2"/>
  <c r="F155" i="2"/>
  <c r="C155" i="2"/>
  <c r="S154" i="2"/>
  <c r="F154" i="2"/>
  <c r="Q154" i="2" s="1"/>
  <c r="C154" i="2"/>
  <c r="S153" i="2"/>
  <c r="F153" i="2"/>
  <c r="C153" i="2"/>
  <c r="S152" i="2"/>
  <c r="F152" i="2"/>
  <c r="C152" i="2"/>
  <c r="Q152" i="2" s="1"/>
  <c r="S151" i="2"/>
  <c r="F151" i="2"/>
  <c r="C151" i="2"/>
  <c r="Q151" i="2" s="1"/>
  <c r="S150" i="2"/>
  <c r="F150" i="2"/>
  <c r="C150" i="2"/>
  <c r="Q150" i="2" s="1"/>
  <c r="S149" i="2"/>
  <c r="F149" i="2"/>
  <c r="C149" i="2"/>
  <c r="Q149" i="2" s="1"/>
  <c r="S148" i="2"/>
  <c r="F148" i="2"/>
  <c r="C148" i="2"/>
  <c r="Q148" i="2" s="1"/>
  <c r="S147" i="2"/>
  <c r="F147" i="2"/>
  <c r="C147" i="2"/>
  <c r="Q147" i="2" s="1"/>
  <c r="S146" i="2"/>
  <c r="F146" i="2"/>
  <c r="C146" i="2"/>
  <c r="Q146" i="2" s="1"/>
  <c r="S145" i="2"/>
  <c r="R145" i="2"/>
  <c r="F145" i="2"/>
  <c r="C145" i="2"/>
  <c r="S144" i="2"/>
  <c r="F144" i="2"/>
  <c r="Q144" i="2" s="1"/>
  <c r="C144" i="2"/>
  <c r="S143" i="2"/>
  <c r="F143" i="2"/>
  <c r="C143" i="2"/>
  <c r="R142" i="2"/>
  <c r="H142" i="2"/>
  <c r="S142" i="2" s="1"/>
  <c r="F142" i="2"/>
  <c r="E142" i="2"/>
  <c r="C142" i="2"/>
  <c r="S141" i="2"/>
  <c r="R141" i="2"/>
  <c r="F141" i="2"/>
  <c r="C141" i="2"/>
  <c r="S140" i="2"/>
  <c r="R140" i="2"/>
  <c r="F140" i="2"/>
  <c r="C140" i="2"/>
  <c r="Q140" i="2" s="1"/>
  <c r="S139" i="2"/>
  <c r="R139" i="2"/>
  <c r="F139" i="2"/>
  <c r="C139" i="2"/>
  <c r="S138" i="2"/>
  <c r="R138" i="2"/>
  <c r="F138" i="2"/>
  <c r="Q138" i="2" s="1"/>
  <c r="C138" i="2"/>
  <c r="S137" i="2"/>
  <c r="R137" i="2"/>
  <c r="F137" i="2"/>
  <c r="Q137" i="2" s="1"/>
  <c r="C137" i="2"/>
  <c r="S136" i="2"/>
  <c r="F136" i="2"/>
  <c r="C136" i="2"/>
  <c r="S135" i="2"/>
  <c r="F135" i="2"/>
  <c r="Q135" i="2" s="1"/>
  <c r="C135" i="2"/>
  <c r="S134" i="2"/>
  <c r="F134" i="2"/>
  <c r="C134" i="2"/>
  <c r="S133" i="2"/>
  <c r="F133" i="2"/>
  <c r="Q133" i="2" s="1"/>
  <c r="C133" i="2"/>
  <c r="S132" i="2"/>
  <c r="F132" i="2"/>
  <c r="C132" i="2"/>
  <c r="S131" i="2"/>
  <c r="F131" i="2"/>
  <c r="Q131" i="2" s="1"/>
  <c r="C131" i="2"/>
  <c r="S130" i="2"/>
  <c r="F130" i="2"/>
  <c r="C130" i="2"/>
  <c r="S129" i="2"/>
  <c r="F129" i="2"/>
  <c r="Q129" i="2" s="1"/>
  <c r="C129" i="2"/>
  <c r="S128" i="2"/>
  <c r="F128" i="2"/>
  <c r="C128" i="2"/>
  <c r="R127" i="2"/>
  <c r="H127" i="2"/>
  <c r="S127" i="2" s="1"/>
  <c r="F127" i="2"/>
  <c r="Q127" i="2" s="1"/>
  <c r="E127" i="2"/>
  <c r="C127" i="2"/>
  <c r="S126" i="2"/>
  <c r="Q126" i="2"/>
  <c r="F126" i="2"/>
  <c r="C126" i="2"/>
  <c r="S125" i="2"/>
  <c r="Q125" i="2"/>
  <c r="F125" i="2"/>
  <c r="C125" i="2"/>
  <c r="S124" i="2"/>
  <c r="Q124" i="2"/>
  <c r="F124" i="2"/>
  <c r="C124" i="2"/>
  <c r="S123" i="2"/>
  <c r="Q123" i="2"/>
  <c r="F123" i="2"/>
  <c r="C123" i="2"/>
  <c r="S122" i="2"/>
  <c r="R122" i="2"/>
  <c r="F122" i="2"/>
  <c r="D122" i="2"/>
  <c r="C122" i="2" s="1"/>
  <c r="S121" i="2"/>
  <c r="R121" i="2"/>
  <c r="F121" i="2"/>
  <c r="D121" i="2"/>
  <c r="C121" i="2"/>
  <c r="S120" i="2"/>
  <c r="F120" i="2"/>
  <c r="D120" i="2"/>
  <c r="C120" i="2" s="1"/>
  <c r="S119" i="2"/>
  <c r="F119" i="2"/>
  <c r="C119" i="2"/>
  <c r="Q119" i="2" s="1"/>
  <c r="S118" i="2"/>
  <c r="R118" i="2"/>
  <c r="F118" i="2"/>
  <c r="C118" i="2"/>
  <c r="S117" i="2"/>
  <c r="R117" i="2"/>
  <c r="F117" i="2"/>
  <c r="Q117" i="2" s="1"/>
  <c r="C117" i="2"/>
  <c r="S116" i="2"/>
  <c r="F116" i="2"/>
  <c r="Q116" i="2" s="1"/>
  <c r="C116" i="2"/>
  <c r="S115" i="2"/>
  <c r="R115" i="2"/>
  <c r="F115" i="2"/>
  <c r="Q115" i="2" s="1"/>
  <c r="D115" i="2"/>
  <c r="C115" i="2"/>
  <c r="S114" i="2"/>
  <c r="R114" i="2"/>
  <c r="F114" i="2"/>
  <c r="C114" i="2"/>
  <c r="S113" i="2"/>
  <c r="F113" i="2"/>
  <c r="Q113" i="2" s="1"/>
  <c r="C113" i="2"/>
  <c r="S112" i="2"/>
  <c r="F112" i="2"/>
  <c r="D112" i="2"/>
  <c r="R112" i="2" s="1"/>
  <c r="S111" i="2"/>
  <c r="F111" i="2"/>
  <c r="Q111" i="2" s="1"/>
  <c r="C111" i="2"/>
  <c r="S110" i="2"/>
  <c r="F110" i="2"/>
  <c r="C110" i="2"/>
  <c r="S109" i="2"/>
  <c r="R109" i="2"/>
  <c r="F109" i="2"/>
  <c r="C109" i="2"/>
  <c r="Q109" i="2" s="1"/>
  <c r="S108" i="2"/>
  <c r="R108" i="2"/>
  <c r="F108" i="2"/>
  <c r="C108" i="2"/>
  <c r="S107" i="2"/>
  <c r="F107" i="2"/>
  <c r="D107" i="2"/>
  <c r="S106" i="2"/>
  <c r="R106" i="2"/>
  <c r="F106" i="2"/>
  <c r="C106" i="2"/>
  <c r="R105" i="2"/>
  <c r="F105" i="2"/>
  <c r="C105" i="2"/>
  <c r="Q105" i="2" s="1"/>
  <c r="S104" i="2"/>
  <c r="F104" i="2"/>
  <c r="C104" i="2"/>
  <c r="S103" i="2"/>
  <c r="F103" i="2"/>
  <c r="C103" i="2"/>
  <c r="S102" i="2"/>
  <c r="F102" i="2"/>
  <c r="C102" i="2"/>
  <c r="S101" i="2"/>
  <c r="F101" i="2"/>
  <c r="C101" i="2"/>
  <c r="Q101" i="2" s="1"/>
  <c r="E100" i="2"/>
  <c r="H100" i="2" s="1"/>
  <c r="S100" i="2" s="1"/>
  <c r="H99" i="2"/>
  <c r="S99" i="2" s="1"/>
  <c r="C99" i="2"/>
  <c r="S98" i="2"/>
  <c r="F98" i="2"/>
  <c r="Q98" i="2" s="1"/>
  <c r="C98" i="2"/>
  <c r="H97" i="2"/>
  <c r="F97" i="2" s="1"/>
  <c r="Q97" i="2" s="1"/>
  <c r="C97" i="2"/>
  <c r="S96" i="2"/>
  <c r="Q96" i="2"/>
  <c r="F96" i="2"/>
  <c r="C96" i="2"/>
  <c r="S95" i="2"/>
  <c r="Q95" i="2"/>
  <c r="F95" i="2"/>
  <c r="C95" i="2"/>
  <c r="S94" i="2"/>
  <c r="Q94" i="2"/>
  <c r="F94" i="2"/>
  <c r="C94" i="2"/>
  <c r="H93" i="2"/>
  <c r="S93" i="2" s="1"/>
  <c r="C93" i="2"/>
  <c r="H92" i="2"/>
  <c r="F92" i="2" s="1"/>
  <c r="C92" i="2"/>
  <c r="S91" i="2"/>
  <c r="F91" i="2"/>
  <c r="C91" i="2"/>
  <c r="S90" i="2"/>
  <c r="F90" i="2"/>
  <c r="C90" i="2"/>
  <c r="S89" i="2"/>
  <c r="F89" i="2"/>
  <c r="C89" i="2"/>
  <c r="S88" i="2"/>
  <c r="F88" i="2"/>
  <c r="C88" i="2"/>
  <c r="Q88" i="2" s="1"/>
  <c r="S87" i="2"/>
  <c r="F87" i="2"/>
  <c r="C87" i="2"/>
  <c r="S86" i="2"/>
  <c r="F86" i="2"/>
  <c r="C86" i="2"/>
  <c r="S85" i="2"/>
  <c r="F85" i="2"/>
  <c r="C85" i="2"/>
  <c r="S84" i="2"/>
  <c r="F84" i="2"/>
  <c r="C84" i="2"/>
  <c r="Q84" i="2" s="1"/>
  <c r="S83" i="2"/>
  <c r="F83" i="2"/>
  <c r="C83" i="2"/>
  <c r="S82" i="2"/>
  <c r="R82" i="2"/>
  <c r="F82" i="2"/>
  <c r="Q82" i="2" s="1"/>
  <c r="C82" i="2"/>
  <c r="S81" i="2"/>
  <c r="F81" i="2"/>
  <c r="Q81" i="2" s="1"/>
  <c r="C81" i="2"/>
  <c r="S80" i="2"/>
  <c r="F80" i="2"/>
  <c r="Q80" i="2" s="1"/>
  <c r="C80" i="2"/>
  <c r="S79" i="2"/>
  <c r="F79" i="2"/>
  <c r="C79" i="2"/>
  <c r="S78" i="2"/>
  <c r="F78" i="2"/>
  <c r="Q78" i="2" s="1"/>
  <c r="C78" i="2"/>
  <c r="S77" i="2"/>
  <c r="R77" i="2"/>
  <c r="F77" i="2"/>
  <c r="C77" i="2"/>
  <c r="Q77" i="2" s="1"/>
  <c r="S76" i="2"/>
  <c r="R76" i="2"/>
  <c r="F76" i="2"/>
  <c r="C76" i="2"/>
  <c r="H75" i="2"/>
  <c r="F75" i="2" s="1"/>
  <c r="C75" i="2"/>
  <c r="H74" i="2"/>
  <c r="F74" i="2" s="1"/>
  <c r="Q74" i="2" s="1"/>
  <c r="C74" i="2"/>
  <c r="H73" i="2"/>
  <c r="F73" i="2" s="1"/>
  <c r="C73" i="2"/>
  <c r="H72" i="2"/>
  <c r="S72" i="2" s="1"/>
  <c r="C72" i="2"/>
  <c r="H71" i="2"/>
  <c r="F71" i="2" s="1"/>
  <c r="C71" i="2"/>
  <c r="R70" i="2"/>
  <c r="F70" i="2"/>
  <c r="C70" i="2"/>
  <c r="Q70" i="2" s="1"/>
  <c r="S69" i="2"/>
  <c r="R69" i="2"/>
  <c r="F69" i="2"/>
  <c r="C69" i="2"/>
  <c r="S68" i="2"/>
  <c r="F68" i="2"/>
  <c r="Q68" i="2" s="1"/>
  <c r="C68" i="2"/>
  <c r="S67" i="2"/>
  <c r="F67" i="2"/>
  <c r="Q67" i="2" s="1"/>
  <c r="C67" i="2"/>
  <c r="S66" i="2"/>
  <c r="F66" i="2"/>
  <c r="Q66" i="2" s="1"/>
  <c r="C66" i="2"/>
  <c r="S65" i="2"/>
  <c r="F65" i="2"/>
  <c r="C65" i="2"/>
  <c r="S64" i="2"/>
  <c r="F64" i="2"/>
  <c r="Q64" i="2" s="1"/>
  <c r="C64" i="2"/>
  <c r="S63" i="2"/>
  <c r="F63" i="2"/>
  <c r="Q63" i="2" s="1"/>
  <c r="C63" i="2"/>
  <c r="S62" i="2"/>
  <c r="F62" i="2"/>
  <c r="Q62" i="2" s="1"/>
  <c r="C62" i="2"/>
  <c r="S61" i="2"/>
  <c r="F61" i="2"/>
  <c r="C61" i="2"/>
  <c r="S60" i="2"/>
  <c r="F60" i="2"/>
  <c r="Q60" i="2" s="1"/>
  <c r="C60" i="2"/>
  <c r="S59" i="2"/>
  <c r="F59" i="2"/>
  <c r="Q59" i="2" s="1"/>
  <c r="C59" i="2"/>
  <c r="S58" i="2"/>
  <c r="F58" i="2"/>
  <c r="Q58" i="2" s="1"/>
  <c r="C58" i="2"/>
  <c r="S57" i="2"/>
  <c r="F57" i="2"/>
  <c r="C57" i="2"/>
  <c r="S56" i="2"/>
  <c r="F56" i="2"/>
  <c r="Q56" i="2" s="1"/>
  <c r="C56" i="2"/>
  <c r="S55" i="2"/>
  <c r="F55" i="2"/>
  <c r="Q55" i="2" s="1"/>
  <c r="C55" i="2"/>
  <c r="S54" i="2"/>
  <c r="F54" i="2"/>
  <c r="Q54" i="2" s="1"/>
  <c r="C54" i="2"/>
  <c r="S53" i="2"/>
  <c r="F53" i="2"/>
  <c r="C53" i="2"/>
  <c r="S52" i="2"/>
  <c r="F52" i="2"/>
  <c r="Q52" i="2" s="1"/>
  <c r="C52" i="2"/>
  <c r="S51" i="2"/>
  <c r="F51" i="2"/>
  <c r="Q51" i="2" s="1"/>
  <c r="C51" i="2"/>
  <c r="S50" i="2"/>
  <c r="F50" i="2"/>
  <c r="Q50" i="2" s="1"/>
  <c r="C50" i="2"/>
  <c r="S49" i="2"/>
  <c r="F49" i="2"/>
  <c r="C49" i="2"/>
  <c r="S48" i="2"/>
  <c r="F48" i="2"/>
  <c r="Q48" i="2" s="1"/>
  <c r="C48" i="2"/>
  <c r="S47" i="2"/>
  <c r="R47" i="2"/>
  <c r="F47" i="2"/>
  <c r="C47" i="2"/>
  <c r="S46" i="2"/>
  <c r="F46" i="2"/>
  <c r="C46" i="2"/>
  <c r="S45" i="2"/>
  <c r="F45" i="2"/>
  <c r="C45" i="2"/>
  <c r="S44" i="2"/>
  <c r="F44" i="2"/>
  <c r="C44" i="2"/>
  <c r="Q44" i="2" s="1"/>
  <c r="S43" i="2"/>
  <c r="F43" i="2"/>
  <c r="C43" i="2"/>
  <c r="S42" i="2"/>
  <c r="F42" i="2"/>
  <c r="C42" i="2"/>
  <c r="S41" i="2"/>
  <c r="F41" i="2"/>
  <c r="C41" i="2"/>
  <c r="S40" i="2"/>
  <c r="F40" i="2"/>
  <c r="C40" i="2"/>
  <c r="Q40" i="2" s="1"/>
  <c r="S39" i="2"/>
  <c r="F39" i="2"/>
  <c r="C39" i="2"/>
  <c r="S38" i="2"/>
  <c r="F38" i="2"/>
  <c r="C38" i="2"/>
  <c r="S37" i="2"/>
  <c r="F37" i="2"/>
  <c r="C37" i="2"/>
  <c r="S36" i="2"/>
  <c r="R36" i="2"/>
  <c r="F36" i="2"/>
  <c r="Q36" i="2" s="1"/>
  <c r="C36" i="2"/>
  <c r="S35" i="2"/>
  <c r="R35" i="2"/>
  <c r="F35" i="2"/>
  <c r="C35" i="2"/>
  <c r="S34" i="2"/>
  <c r="R34" i="2"/>
  <c r="F34" i="2"/>
  <c r="Q34" i="2" s="1"/>
  <c r="C34" i="2"/>
  <c r="S33" i="2"/>
  <c r="R33" i="2"/>
  <c r="Q33" i="2"/>
  <c r="F33" i="2"/>
  <c r="C33" i="2"/>
  <c r="S32" i="2"/>
  <c r="R32" i="2"/>
  <c r="F32" i="2"/>
  <c r="Q32" i="2" s="1"/>
  <c r="C32" i="2"/>
  <c r="S31" i="2"/>
  <c r="F31" i="2"/>
  <c r="C31" i="2"/>
  <c r="S30" i="2"/>
  <c r="F30" i="2"/>
  <c r="C30" i="2"/>
  <c r="Q30" i="2" s="1"/>
  <c r="H29" i="2"/>
  <c r="S29" i="2" s="1"/>
  <c r="E29" i="2"/>
  <c r="C29" i="2"/>
  <c r="S28" i="2"/>
  <c r="F28" i="2"/>
  <c r="C28" i="2"/>
  <c r="Q28" i="2" s="1"/>
  <c r="S27" i="2"/>
  <c r="F27" i="2"/>
  <c r="C27" i="2"/>
  <c r="Q27" i="2" s="1"/>
  <c r="S26" i="2"/>
  <c r="F26" i="2"/>
  <c r="C26" i="2"/>
  <c r="Q26" i="2" s="1"/>
  <c r="R25" i="2"/>
  <c r="F25" i="2"/>
  <c r="C25" i="2"/>
  <c r="Q25" i="2" s="1"/>
  <c r="S24" i="2"/>
  <c r="R24" i="2"/>
  <c r="F24" i="2"/>
  <c r="C24" i="2"/>
  <c r="S23" i="2"/>
  <c r="R23" i="2"/>
  <c r="F23" i="2"/>
  <c r="Q23" i="2" s="1"/>
  <c r="C23" i="2"/>
  <c r="R22" i="2"/>
  <c r="F22" i="2"/>
  <c r="Q22" i="2" s="1"/>
  <c r="C22" i="2"/>
  <c r="S21" i="2"/>
  <c r="F21" i="2"/>
  <c r="Q21" i="2" s="1"/>
  <c r="C21" i="2"/>
  <c r="S20" i="2"/>
  <c r="F20" i="2"/>
  <c r="Q20" i="2" s="1"/>
  <c r="C20" i="2"/>
  <c r="S19" i="2"/>
  <c r="F19" i="2"/>
  <c r="Q19" i="2" s="1"/>
  <c r="C19" i="2"/>
  <c r="S18" i="2"/>
  <c r="F18" i="2"/>
  <c r="Q18" i="2" s="1"/>
  <c r="C18" i="2"/>
  <c r="S17" i="2"/>
  <c r="F17" i="2"/>
  <c r="Q17" i="2" s="1"/>
  <c r="C17" i="2"/>
  <c r="S16" i="2"/>
  <c r="R16" i="2"/>
  <c r="F16" i="2"/>
  <c r="Q16" i="2" s="1"/>
  <c r="C16" i="2"/>
  <c r="H15" i="2"/>
  <c r="C15" i="2"/>
  <c r="S14" i="2"/>
  <c r="Q14" i="2"/>
  <c r="F14" i="2"/>
  <c r="C14" i="2"/>
  <c r="O13" i="2"/>
  <c r="O12" i="2" s="1"/>
  <c r="N13" i="2"/>
  <c r="M13" i="2"/>
  <c r="L13" i="2"/>
  <c r="K13" i="2"/>
  <c r="K12" i="2" s="1"/>
  <c r="J13" i="2"/>
  <c r="I13" i="2"/>
  <c r="G13" i="2"/>
  <c r="G12" i="2" s="1"/>
  <c r="E13" i="2"/>
  <c r="E12" i="2" s="1"/>
  <c r="P12" i="2"/>
  <c r="N12" i="2"/>
  <c r="M12" i="2"/>
  <c r="L12" i="2"/>
  <c r="J12" i="2"/>
  <c r="I12" i="2"/>
  <c r="Q24" i="2" l="1"/>
  <c r="Q39" i="2"/>
  <c r="Q43" i="2"/>
  <c r="Q47" i="2"/>
  <c r="Q49" i="2"/>
  <c r="Q53" i="2"/>
  <c r="Q57" i="2"/>
  <c r="Q61" i="2"/>
  <c r="Q65" i="2"/>
  <c r="Q69" i="2"/>
  <c r="S74" i="2"/>
  <c r="Q76" i="2"/>
  <c r="Q79" i="2"/>
  <c r="Q83" i="2"/>
  <c r="Q87" i="2"/>
  <c r="Q91" i="2"/>
  <c r="Q104" i="2"/>
  <c r="Q118" i="2"/>
  <c r="Q128" i="2"/>
  <c r="Q132" i="2"/>
  <c r="Q136" i="2"/>
  <c r="Q139" i="2"/>
  <c r="Q141" i="2"/>
  <c r="Q145" i="2"/>
  <c r="Q153" i="2"/>
  <c r="Q157" i="2"/>
  <c r="Q166" i="2"/>
  <c r="Q165" i="2"/>
  <c r="F29" i="2"/>
  <c r="Q29" i="2" s="1"/>
  <c r="Q38" i="2"/>
  <c r="Q42" i="2"/>
  <c r="Q46" i="2"/>
  <c r="F72" i="2"/>
  <c r="Q72" i="2" s="1"/>
  <c r="Q86" i="2"/>
  <c r="Q90" i="2"/>
  <c r="C100" i="2"/>
  <c r="Q103" i="2"/>
  <c r="R120" i="2"/>
  <c r="Q121" i="2"/>
  <c r="Q142" i="2"/>
  <c r="Q35" i="2"/>
  <c r="Q37" i="2"/>
  <c r="Q41" i="2"/>
  <c r="Q45" i="2"/>
  <c r="Q85" i="2"/>
  <c r="Q89" i="2"/>
  <c r="F93" i="2"/>
  <c r="Q93" i="2" s="1"/>
  <c r="F99" i="2"/>
  <c r="Q99" i="2" s="1"/>
  <c r="Q102" i="2"/>
  <c r="Q106" i="2"/>
  <c r="D13" i="2"/>
  <c r="D12" i="2" s="1"/>
  <c r="Q108" i="2"/>
  <c r="Q110" i="2"/>
  <c r="Q114" i="2"/>
  <c r="Q122" i="2"/>
  <c r="Q130" i="2"/>
  <c r="Q134" i="2"/>
  <c r="Q143" i="2"/>
  <c r="Q155" i="2"/>
  <c r="Q242" i="2"/>
  <c r="Q248" i="2"/>
  <c r="F15" i="2"/>
  <c r="S15" i="2"/>
  <c r="Q73" i="2"/>
  <c r="Q75" i="2"/>
  <c r="Q92" i="2"/>
  <c r="S97" i="2"/>
  <c r="Q238" i="2"/>
  <c r="Q71" i="2"/>
  <c r="S73" i="2"/>
  <c r="S75" i="2"/>
  <c r="S92" i="2"/>
  <c r="Q120" i="2"/>
  <c r="S71" i="2"/>
  <c r="F100" i="2"/>
  <c r="Q100" i="2" s="1"/>
  <c r="C107" i="2"/>
  <c r="R107" i="2"/>
  <c r="C112" i="2"/>
  <c r="Q112" i="2" s="1"/>
  <c r="S236" i="2"/>
  <c r="H237" i="2"/>
  <c r="H240" i="2"/>
  <c r="S248" i="2"/>
  <c r="R13" i="2" l="1"/>
  <c r="F240" i="2"/>
  <c r="Q240" i="2" s="1"/>
  <c r="S240" i="2"/>
  <c r="H13" i="2"/>
  <c r="F237" i="2"/>
  <c r="Q237" i="2" s="1"/>
  <c r="S237" i="2"/>
  <c r="Q107" i="2"/>
  <c r="C13" i="2"/>
  <c r="C12" i="2" s="1"/>
  <c r="Q15" i="2"/>
  <c r="S13" i="2" l="1"/>
  <c r="H12" i="2"/>
  <c r="F13" i="2"/>
  <c r="Q13" i="2" l="1"/>
  <c r="F12" i="2"/>
</calcChain>
</file>

<file path=xl/sharedStrings.xml><?xml version="1.0" encoding="utf-8"?>
<sst xmlns="http://schemas.openxmlformats.org/spreadsheetml/2006/main" count="335" uniqueCount="301">
  <si>
    <t>UBND TỈNH, THÀNH PHỐ...</t>
  </si>
  <si>
    <t>Biểu số 66/CK-NSNN</t>
  </si>
  <si>
    <t>QUYẾT TOÁN CHI NGÂN SÁCH CẤP TỈNH THEO CHO TỪNG CƠ QUAN, TỔ CHỨC NĂM...</t>
  </si>
  <si>
    <t xml:space="preserve">(Quyết toán đã được Hội đồng nhân dân phê chuẩn) </t>
  </si>
  <si>
    <t>STT</t>
  </si>
  <si>
    <t>TÊN ĐƠN VỊ</t>
  </si>
  <si>
    <t>DỰ TOÁN</t>
  </si>
  <si>
    <t>QUYẾT TOÁN</t>
  </si>
  <si>
    <t>SO SÁNH (%)</t>
  </si>
  <si>
    <t>TỔNG SỐ</t>
  </si>
  <si>
    <t>CHI ĐẦU TƯ PHÁT TRIỂN (KHÔNG KỂ CHƯƠNG TRÌNH MTQG)</t>
  </si>
  <si>
    <t>…</t>
  </si>
  <si>
    <t>CHI THƯỜNG XUYÊN (KHÔNG KỂ CHƯƠNG TRÌNH MTQG)</t>
  </si>
  <si>
    <t>CHI TRẢ NỢ LÃI CÁC KHOẢN DO CHÍNH QUYỀN ĐỊA PHƯƠNG VAY</t>
  </si>
  <si>
    <t>CHI BỔ SUNG QUỸ DỰ TRỮ TÀI CHÍNH</t>
  </si>
  <si>
    <t>CHI CHƯƠNG TRÌNH MTQG</t>
  </si>
  <si>
    <t>CHI CHUYỂN NGUỒN SANG NGÂN SÁCH NĂM SAU</t>
  </si>
  <si>
    <t>CHI ĐẦU TƯ PHÁT TRIỂN</t>
  </si>
  <si>
    <t>CHI THƯỜNG XUYÊN</t>
  </si>
  <si>
    <t>A</t>
  </si>
  <si>
    <t>B</t>
  </si>
  <si>
    <t>13=4/1</t>
  </si>
  <si>
    <t>14=5/2</t>
  </si>
  <si>
    <t>I</t>
  </si>
  <si>
    <t>CÁC CƠ QUAN, TỔ CHỨC</t>
  </si>
  <si>
    <t>Cơ quan A</t>
  </si>
  <si>
    <t>Tổ chức B</t>
  </si>
  <si>
    <t>II</t>
  </si>
  <si>
    <t>III</t>
  </si>
  <si>
    <t>IV</t>
  </si>
  <si>
    <t>CHI DỰ PHÒNG NGÂN SÁCH</t>
  </si>
  <si>
    <t>V</t>
  </si>
  <si>
    <t>CHI TẠO NGUỒN, ĐIỀU CHỈNH TIỀN LƯƠNG</t>
  </si>
  <si>
    <t>VI</t>
  </si>
  <si>
    <t xml:space="preserve">CHI BỔ SUNG CÓ MỤC TIÊU CHO NGÂN SÁCH HUYỆN </t>
  </si>
  <si>
    <t>VII</t>
  </si>
  <si>
    <t>Đơn vị: Triệu đồng</t>
  </si>
  <si>
    <t>Tên đơn vị</t>
  </si>
  <si>
    <t>Dự toán (1)</t>
  </si>
  <si>
    <t>Quyết toán</t>
  </si>
  <si>
    <t>So sánh (%)</t>
  </si>
  <si>
    <t>Tổng số</t>
  </si>
  <si>
    <t>Chi trả nợ gốc, lãi vay do chính quyền địa phương vay (2)</t>
  </si>
  <si>
    <t>Chi bổ sung quỹ dự trữ tài chính (2)</t>
  </si>
  <si>
    <t>Chi chương trình MTQG</t>
  </si>
  <si>
    <t>Chi bổ sung có mục tiêu cho ngân sách cấp dưới</t>
  </si>
  <si>
    <t>Chi chuyển nguồn sang ngân sách năm sau</t>
  </si>
  <si>
    <t>Chi nộp ngân sách cấp trên</t>
  </si>
  <si>
    <t>Chi đầu tư phát triển</t>
  </si>
  <si>
    <t xml:space="preserve">Chi thường xuyên </t>
  </si>
  <si>
    <t>Chi thường xuyên</t>
  </si>
  <si>
    <t>Ban quản lý dự án đầu tư xây dựng thành phố Cần Thơ</t>
  </si>
  <si>
    <t>Ban quản lý dự án đầu tư xây dựng 2</t>
  </si>
  <si>
    <t>Bộ Chỉ huy Quân sự thành phố Cần Thơ</t>
  </si>
  <si>
    <t>Bệnh viện đa khoa thành phố Cần Thơ</t>
  </si>
  <si>
    <t>Bệnh viện Nhi đồng thành phố Cần Thơ</t>
  </si>
  <si>
    <t>Bệnh viện Phụ sản thành phố Cần Thơ</t>
  </si>
  <si>
    <t>Bệnh viện Ung bướu thành phố Cần Thơ</t>
  </si>
  <si>
    <t>Công an thành phố Cần Thơ</t>
  </si>
  <si>
    <t>Sở Cảnh sát Phòng cháy Chữa cháy thành phố Cần Thơ</t>
  </si>
  <si>
    <t>Công ty TNHH MTV cấp thoát nước Cần Thơ</t>
  </si>
  <si>
    <t>Trường Đại học Kỹ thuật - Công nghệ Cần Thơ</t>
  </si>
  <si>
    <t>Đài Phát Thanh Truyền Hình thành phố Cần Thơ</t>
  </si>
  <si>
    <t>BQL Các KCX &amp; CN Cần Thơ</t>
  </si>
  <si>
    <t>Ban QLDA ĐTXD sử dụng nguồn vốn hỗ trợ phát triển chính thức TPCT</t>
  </si>
  <si>
    <t>Sở Công thương thành phố Cần Thơ</t>
  </si>
  <si>
    <t>Sở Giao thông vận tải thành phố Cần Thơ</t>
  </si>
  <si>
    <t>Sở Giáo dục và Đào tạo thành phố Cần Thơ</t>
  </si>
  <si>
    <t>Sở Lao động - Thương binh và Xã hội thành phố Cần Thơ</t>
  </si>
  <si>
    <t>Sở Nông nghiệp và Phát triển Nông thôn thành phố Cần Thơ</t>
  </si>
  <si>
    <t>Sở Nội Vụ thành phố Cần Thơ</t>
  </si>
  <si>
    <t>Sở Tài nguyên và Môi trường thành phố Cần Thơ</t>
  </si>
  <si>
    <t>Sở Thông tin và Truyền thông thành phố Cần Thơ</t>
  </si>
  <si>
    <t>Sở Văn hóa - Thể thao và Du Lịch thành phố Cần Thơ</t>
  </si>
  <si>
    <t>Sở Xây dựng thành phố Cần Thơ</t>
  </si>
  <si>
    <t>Sở Y tế thành phố Cần Thơ</t>
  </si>
  <si>
    <t>Trường Cao Đẳng Cần Thơ</t>
  </si>
  <si>
    <t>Trường Cao Đẳng Kinh Tế Kỹ Thuật Cần Thơ</t>
  </si>
  <si>
    <t>Trường Cao Đẳng Nghề Cần Thơ</t>
  </si>
  <si>
    <t>Trung Tâm Nước sạch &amp; Vệ sinh MTNT thành phố Cần Thơ</t>
  </si>
  <si>
    <t>Trung tâm Phát triển quỹ đất thành phố Cần Thơ</t>
  </si>
  <si>
    <t>Văn phòng Thành Ủy thành phố Cần Thơ</t>
  </si>
  <si>
    <t>Văn phòng UBND thành phố Cần Thơ</t>
  </si>
  <si>
    <t>Ban An toàn Giao thông thành phố Cần Thơ</t>
  </si>
  <si>
    <t>Sở Ngoại Vụ thành phố Cần Thơ</t>
  </si>
  <si>
    <t>Ủy Ban Mặt Trận Tổ Quốc thành phố Cần Thơ</t>
  </si>
  <si>
    <t>Quỹ Phát triển đất</t>
  </si>
  <si>
    <t>Quỹ Bảo lãnh tín dụng cho doanh nghiệp nhỏ và vừa</t>
  </si>
  <si>
    <t>VP Hội đồng nhân dân thành phố</t>
  </si>
  <si>
    <t>TT Thông tin điện tử CT</t>
  </si>
  <si>
    <t>TT Khuyến nông - khuyến ngư</t>
  </si>
  <si>
    <t>CC HTX &amp; Phát triển nông thôn</t>
  </si>
  <si>
    <t>CC Thủy sản</t>
  </si>
  <si>
    <t>CC Thủy lợi</t>
  </si>
  <si>
    <t>CC Kiểm lâm</t>
  </si>
  <si>
    <t>CC QL Chất lượng NLS và TS</t>
  </si>
  <si>
    <t>TT Giống cây trồng vật nuôi TS</t>
  </si>
  <si>
    <t>Sở Kế hoạch và đầu tư</t>
  </si>
  <si>
    <t>TT Hỗ trợ DN nhỏ và vừa</t>
  </si>
  <si>
    <t>Sở Tư pháp</t>
  </si>
  <si>
    <t>TT Trợ giúp pháp lý NN</t>
  </si>
  <si>
    <t>CC Quản lý thị trường</t>
  </si>
  <si>
    <t>TT Khuyến công và tư vấn PTCN</t>
  </si>
  <si>
    <t>TT Tiết kiệm năng lượng</t>
  </si>
  <si>
    <t>TT PT Vườn ươm công nghệ công nghiệp Việt Nam - Hàn Quốc</t>
  </si>
  <si>
    <t>Sở Khoa học và công nghệ</t>
  </si>
  <si>
    <t>TT Kỹ thuật và UD công nghệ</t>
  </si>
  <si>
    <t>CC Tiêu chuẩn đo lường CL</t>
  </si>
  <si>
    <t>TT Thông tin KHCN</t>
  </si>
  <si>
    <t>TT ƯD tiến bộ KH và CN</t>
  </si>
  <si>
    <t>Sở Tài chính</t>
  </si>
  <si>
    <t>Ban QL phát triển khu đô thị mới CT</t>
  </si>
  <si>
    <t>Trường trung cấp Nghề KV ĐBSCL</t>
  </si>
  <si>
    <t>Thanh tra Sở Giao thông vận tải</t>
  </si>
  <si>
    <t>Cảng vụ đường thủy nội địa</t>
  </si>
  <si>
    <t>TT Kiểm định phương tiện thiết bị GT thủy bộ</t>
  </si>
  <si>
    <t>Trường Mầm non thực hành</t>
  </si>
  <si>
    <t>Trường Tiểu học thực hành</t>
  </si>
  <si>
    <t>Trường THPT Phan Ngọc Hiển</t>
  </si>
  <si>
    <t>TT GD TX - KTTH - Hướng nghiệp</t>
  </si>
  <si>
    <t>Trường THPT Châu Văn Liêm</t>
  </si>
  <si>
    <t>TT Ngoại ngữ - tin học</t>
  </si>
  <si>
    <t>Trường THPT Nguyễn Việt Hồng</t>
  </si>
  <si>
    <t>Trường THPT An Khánh</t>
  </si>
  <si>
    <t>Trường THPT Nguyễn Việt Dũng</t>
  </si>
  <si>
    <t>Trường THPT Trần Đại Nghĩa</t>
  </si>
  <si>
    <t>Trường THPT Thốt Nốt</t>
  </si>
  <si>
    <t>Trường THPT Thuận Hưng</t>
  </si>
  <si>
    <t>Trường THCS và THPT Tân Lộc</t>
  </si>
  <si>
    <t>Trường THCS và THPT Thới Thuận</t>
  </si>
  <si>
    <t>Trường THPT Lưu Hữu Phước</t>
  </si>
  <si>
    <t>Trường PT Dân tộc nội trú</t>
  </si>
  <si>
    <t>Trường THPT Thới Long</t>
  </si>
  <si>
    <t>Trường THPT Lương Định Của</t>
  </si>
  <si>
    <t>Trường THPT Trung An</t>
  </si>
  <si>
    <t>Trường THPT Hà Huy Giáp</t>
  </si>
  <si>
    <t>Trường THPT Thạnh An</t>
  </si>
  <si>
    <t>Trường THPT Vĩnh Thạnh</t>
  </si>
  <si>
    <t>Trường THPT chuyên Lý Tự Trọng</t>
  </si>
  <si>
    <t>Trường THPT Bùi Hữu Nghĩa</t>
  </si>
  <si>
    <t>Trường Dạy trẻ khuyết tật</t>
  </si>
  <si>
    <t>Trường THPT Phan Văn Trị</t>
  </si>
  <si>
    <t>Trường THPT Giai Xuân</t>
  </si>
  <si>
    <t>Trường THPT Thới Lai</t>
  </si>
  <si>
    <t>Trường THCS-THPT Trường Xuân</t>
  </si>
  <si>
    <t>Trường Cao đẳng y tế</t>
  </si>
  <si>
    <t>BV Tim mạch</t>
  </si>
  <si>
    <t>BV Lao và Bệnh phổi</t>
  </si>
  <si>
    <t>BV Nhi đồng</t>
  </si>
  <si>
    <t>BV Y học cổ truyền</t>
  </si>
  <si>
    <t>TT Pháp y</t>
  </si>
  <si>
    <t>BV Ung bướu</t>
  </si>
  <si>
    <t>BV Huyết học truyền máu</t>
  </si>
  <si>
    <t>TT Phòng chống HIV/AIDS</t>
  </si>
  <si>
    <t>TT Giám định y khoa</t>
  </si>
  <si>
    <t>TT Kiểm nghiệm thuốc-MP-TP</t>
  </si>
  <si>
    <t>BV Da liễu</t>
  </si>
  <si>
    <t>BV Tai Mũi Họng</t>
  </si>
  <si>
    <t>BV Mắt - Răng HM</t>
  </si>
  <si>
    <t>BV Tâm thần</t>
  </si>
  <si>
    <t>BV Phụ sản</t>
  </si>
  <si>
    <t>BV Đa khoa Q Thốt Nốt</t>
  </si>
  <si>
    <t>BV Đa khoa Q Ô Môn</t>
  </si>
  <si>
    <t>Trạm Y tế H Cờ Đỏ</t>
  </si>
  <si>
    <t>TT Y tế H Cờ Đỏ</t>
  </si>
  <si>
    <t>BV Quân dân y</t>
  </si>
  <si>
    <t>TT DS KHH GĐ H Vĩnh Thạnh</t>
  </si>
  <si>
    <t>BV Đa khoa H Vĩnh Thạnh</t>
  </si>
  <si>
    <t>Trạm Y tế Q Bình Thủy</t>
  </si>
  <si>
    <t>TT Y tế Q Bình Thủy</t>
  </si>
  <si>
    <t>TT DS KHH GĐ H Phong Điền</t>
  </si>
  <si>
    <t>TT DS KHH GĐ quận Ninh Kiều</t>
  </si>
  <si>
    <t>CC Phòng chống TNXH</t>
  </si>
  <si>
    <t>TT Dịch vụ việc làm</t>
  </si>
  <si>
    <t>TT Bảo trợ XH</t>
  </si>
  <si>
    <t>TT Công tác XH TP</t>
  </si>
  <si>
    <t>TT Chữa bệnh - GD - LĐXH và quản lý sau cai nghiện</t>
  </si>
  <si>
    <t>Trường TC Nghề Thới Lai</t>
  </si>
  <si>
    <t>Trường Trung cấp TDTT</t>
  </si>
  <si>
    <t>Trường TC Văn hóa nghệ thuật</t>
  </si>
  <si>
    <t>Trường PT năng khiếu TDTT</t>
  </si>
  <si>
    <t>Thư viện</t>
  </si>
  <si>
    <t>Bảo tàng</t>
  </si>
  <si>
    <t>TT Văn hóa</t>
  </si>
  <si>
    <t>Nhà hát Tây đô</t>
  </si>
  <si>
    <t>TT Thể dục thể thao</t>
  </si>
  <si>
    <t>Ban QL Khu di tích</t>
  </si>
  <si>
    <t>TT Phát triển du lịch</t>
  </si>
  <si>
    <t>TT Quan trắc TN &amp; MT</t>
  </si>
  <si>
    <t>VP Đăng ký quyền sử dụng đất</t>
  </si>
  <si>
    <t>TT Công nghệ thông tin TN &amp; MT</t>
  </si>
  <si>
    <t>TT Kỹ thuật TN &amp; MT</t>
  </si>
  <si>
    <t>CC Bảo vệ môi trường</t>
  </si>
  <si>
    <t>TT Phát triển quỹ đất</t>
  </si>
  <si>
    <t>CC Quản lý đất đai</t>
  </si>
  <si>
    <t>VP Công tác biến đổi khí hậu</t>
  </si>
  <si>
    <t>TT Công nghệ thtin &amp; truyền thông</t>
  </si>
  <si>
    <t>Ban Tôn giáo</t>
  </si>
  <si>
    <t>Ban Thi đua khen thưởng</t>
  </si>
  <si>
    <t>CC Văn thư lưu trữ</t>
  </si>
  <si>
    <t>TT Lưu trữ lịch sử</t>
  </si>
  <si>
    <t>Thanh tra TP</t>
  </si>
  <si>
    <t>Liên minh hợp tác xã</t>
  </si>
  <si>
    <t>Ban Dân tộc</t>
  </si>
  <si>
    <t>Thành đoàn</t>
  </si>
  <si>
    <t>Hội LH Phụ nữ</t>
  </si>
  <si>
    <t>Hội Nông dân</t>
  </si>
  <si>
    <t>Hội Cựu chiến binh</t>
  </si>
  <si>
    <t>LH các hội khoa học kỹ thuật</t>
  </si>
  <si>
    <t>LH các Tổ chức Hữu nghị</t>
  </si>
  <si>
    <t>LH các Hội VH Nghệ thuật</t>
  </si>
  <si>
    <t>Hội Nhà báo</t>
  </si>
  <si>
    <t>Hội Chữ thập đỏ</t>
  </si>
  <si>
    <t>Hội Người mù</t>
  </si>
  <si>
    <t>Hội Đông y</t>
  </si>
  <si>
    <t>Hội nạn nhân ch.độc da cam/Dioxin</t>
  </si>
  <si>
    <t>Hội Cựu TNXP</t>
  </si>
  <si>
    <t>Hội Khuyến học</t>
  </si>
  <si>
    <t>Hội Người khuyết tật</t>
  </si>
  <si>
    <t>Trường Chính trị</t>
  </si>
  <si>
    <t>Ban QL dự án Nâng cấp đô thị TP</t>
  </si>
  <si>
    <t>Ban QLDA đầu tư XD</t>
  </si>
  <si>
    <t>Ban QLDA TC tác động CCHC</t>
  </si>
  <si>
    <t>Viện kinh tế</t>
  </si>
  <si>
    <t>Quỹ Bảo trì đường bộ</t>
  </si>
  <si>
    <t>VP Điều phối CT XD NT mới</t>
  </si>
  <si>
    <t>Hội Luật gia</t>
  </si>
  <si>
    <t>Hội người tù kháng chiến</t>
  </si>
  <si>
    <t>TT Xúc tiến ĐT TM &amp; HCTL</t>
  </si>
  <si>
    <t>Hội Y học</t>
  </si>
  <si>
    <t>NH Chính sách xã hội</t>
  </si>
  <si>
    <t>Quỹ hỗ trợ nông dân TP</t>
  </si>
  <si>
    <t>Ngân hàng Nhà nước Việt Nam - Chi nhánh Cần Thơ</t>
  </si>
  <si>
    <t>Kho bạc Nhà nước Cần Thơ</t>
  </si>
  <si>
    <t>Cục Thống kê thành phố Cần Thơ</t>
  </si>
  <si>
    <t>Cục Hải quan TP Cần Thơ</t>
  </si>
  <si>
    <t>Kiểm toán Nhà nước KV V</t>
  </si>
  <si>
    <t>Cục Thuế TP Cần Thơ</t>
  </si>
  <si>
    <t>Ban Chỉ đạo Tây Nam Bộ</t>
  </si>
  <si>
    <t>Vụ Địa phương III</t>
  </si>
  <si>
    <t>Văn phòng Đoàn Đại biểu Quốc hội TPCT</t>
  </si>
  <si>
    <t>Viện Kiểm sát nhân dân thành phố Cần Thơ</t>
  </si>
  <si>
    <t>Tòa án nhân dân thành phố Cần Thơ</t>
  </si>
  <si>
    <t>Bảo hiểm xã hội thành phố Cần Thơ</t>
  </si>
  <si>
    <t>CHI TRẢ NỢ GỐC, LÃI VAY CÁC KHOẢN DO CHÍNH QUYỀN ĐỊA PHƯƠNG VAY (2)</t>
  </si>
  <si>
    <t>CHI BỔ SUNG QUỸ DỰ TRỮ TÀI CHÍNH (2)</t>
  </si>
  <si>
    <t>CHI BỔ SUNG CÓ MỤC TIÊU CHO NGÂN SÁCH CẤP DƯỚI (3)</t>
  </si>
  <si>
    <t>VIII</t>
  </si>
  <si>
    <t>CHI NỘP NGÂN SÁCH CẤP TRÊN</t>
  </si>
  <si>
    <r>
      <t xml:space="preserve">Ghi chú: </t>
    </r>
    <r>
      <rPr>
        <i/>
        <sz val="11"/>
        <rFont val="Times New Roman"/>
        <family val="1"/>
      </rPr>
      <t>(1) Dự toán chi ngân sách địa phương chi tiết theo các chỉ tiêu tương ứng phần quyết toán chi ngân sách địa phương.</t>
    </r>
  </si>
  <si>
    <t>(2) Theo quy định tại Điều 7, Điều 11 Luật NSNN, ngân sách huyện, xã không có nhiệm vụ chi trả lãi vay, chi bổ sung quỹ dự trữ tài chính.</t>
  </si>
  <si>
    <t>(3) Ngân sách xã không có nhiệm vụ chi bổ sung có mục tiêu cho ngân sách cấp dưới.</t>
  </si>
  <si>
    <t xml:space="preserve">                 ỦY BAN NHÂN DÂN                           </t>
  </si>
  <si>
    <t xml:space="preserve">             THÀNH PHỐ CẦN THƠ           </t>
  </si>
  <si>
    <t>Đơn vị: đồng</t>
  </si>
  <si>
    <t>QUYẾT TOÁN CHI NGÂN SÁCH CẤP THÀNH PHỐ CHO TỪNG CƠ QUAN, TỔ CHỨC THEO LĨNH VỰC NĂM 2018</t>
  </si>
  <si>
    <r>
      <t xml:space="preserve">Chi đầu tư phát triển </t>
    </r>
    <r>
      <rPr>
        <sz val="11"/>
        <color theme="1"/>
        <rFont val="Times New Roman"/>
        <family val="1"/>
      </rPr>
      <t>(Không kể chương trình MTQG)</t>
    </r>
  </si>
  <si>
    <r>
      <t xml:space="preserve">Chi thường xuyên </t>
    </r>
    <r>
      <rPr>
        <sz val="11"/>
        <color theme="1"/>
        <rFont val="Times New Roman"/>
        <family val="1"/>
      </rPr>
      <t>(Không kể chương trình MTQG)</t>
    </r>
  </si>
  <si>
    <t>Ban QL các khu CX và CN</t>
  </si>
  <si>
    <t>Ban Quản lý nghĩa trang TP</t>
  </si>
  <si>
    <t>BV Đa khoa</t>
  </si>
  <si>
    <t>CC An toàn VSTP</t>
  </si>
  <si>
    <t>CC Chăn nuôi &amp; Thú y</t>
  </si>
  <si>
    <t>CC Dân số KHH GĐ</t>
  </si>
  <si>
    <t>CC Trồng trọt &amp; BVTV</t>
  </si>
  <si>
    <t>Cơ sở giáo dục bắt buộc Cồn Cát</t>
  </si>
  <si>
    <t>Cục Thi hành án dân sự thành phố Cần Thơ</t>
  </si>
  <si>
    <t>Hội Người cao tuổi</t>
  </si>
  <si>
    <t>Liên đoàn Lao động thành phố Cần Thơ</t>
  </si>
  <si>
    <t>Trạm YT H Phong Điền</t>
  </si>
  <si>
    <t>Trạm YT H Thới Lai</t>
  </si>
  <si>
    <t>Trạm YT H Vĩnh Thạnh</t>
  </si>
  <si>
    <t>Trạm YT Q Cái Răng</t>
  </si>
  <si>
    <t>Trạm YT Q Ninh Kiều</t>
  </si>
  <si>
    <t>Trạm YT Q Ô Môn</t>
  </si>
  <si>
    <t>Trạm YT Q Thốt Nốt</t>
  </si>
  <si>
    <t>Trung tâm kỹ thuật tiêu chuẩn đo lường chất lượng Cần Thơ</t>
  </si>
  <si>
    <t>Trường THCS &amp; THPT Thạnh Thắng</t>
  </si>
  <si>
    <t>Trường THCS-THPT Trần Ngọc Hoằng</t>
  </si>
  <si>
    <t>Trường THPT Bình Thủy</t>
  </si>
  <si>
    <t>TT Bảo vệ SK LĐ &amp; MT</t>
  </si>
  <si>
    <t>TT CS sức khỏe sinh sản</t>
  </si>
  <si>
    <t>TT DS KHH GĐ H Cờ Đỏ</t>
  </si>
  <si>
    <t>TT DS KHH GĐ H Thới Lai</t>
  </si>
  <si>
    <t>TT DS KHH GĐ Q Bình Thủy</t>
  </si>
  <si>
    <t>TT DS KHH GĐ Q Cái Răng</t>
  </si>
  <si>
    <t>TT DS KHH GĐ Q Ô Môn</t>
  </si>
  <si>
    <t>TT DS KHH GĐ Q Thốt Nốt</t>
  </si>
  <si>
    <t>TT Truyền thông GD SK</t>
  </si>
  <si>
    <t>TT Y tế dự phòng -&gt; Cuối năm sáp nhập với TT Truyền thông thành TT Kiểm soát bệnh tật</t>
  </si>
  <si>
    <t>TT YT H Phong Điền</t>
  </si>
  <si>
    <t>TT YT H Thới Lai</t>
  </si>
  <si>
    <t>TT YT H Vĩnh Thạnh</t>
  </si>
  <si>
    <t>TT YT Q Cái Răng</t>
  </si>
  <si>
    <t>TT YT Q Ninh Kiều</t>
  </si>
  <si>
    <t>TT YT Q Ô Môn</t>
  </si>
  <si>
    <t>TT YT Q Thốt Nốt</t>
  </si>
  <si>
    <t>Trung tâm Vì sự phát triển phụ nữ đồng bằng sông Cửu Long</t>
  </si>
  <si>
    <t>VP DA 100 TP có khả năng chống chịu</t>
  </si>
  <si>
    <t>VP Quỹ Bảo trì đường bộ</t>
  </si>
  <si>
    <t>(Kèm theo Quyết định số 3169/QĐ-UBND ngày 23 tháng 12 năm 2019 của Ủy ban nhân dân thành phố)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</si>
</sst>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(* #,##0_);_(* \(#,##0\);_(* &quot;-&quot;??_);_(@_)"/>
  </numFmts>
  <fonts count="15" x14ac:knownFonts="1">
    <font>
      <sz val="11"/>
      <color theme="1"/>
      <name val="Times New Roman"/>
      <family val="2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color rgb="FF000000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2"/>
    </font>
    <font>
      <b/>
      <sz val="10"/>
      <name val="Times New Roman"/>
      <family val="1"/>
    </font>
    <font>
      <b/>
      <sz val="13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  <font>
      <sz val="14"/>
      <name val=".VnTime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3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165" fontId="5" fillId="0" borderId="0" xfId="1" applyNumberFormat="1" applyFont="1" applyFill="1" applyBorder="1" applyAlignment="1">
      <alignment horizontal="center" vertical="center" wrapText="1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0" fillId="0" borderId="0" xfId="2" applyFont="1" applyFill="1" applyAlignment="1">
      <alignment horizontal="left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165" fontId="14" fillId="0" borderId="1" xfId="1" applyNumberFormat="1" applyFont="1" applyFill="1" applyBorder="1" applyAlignment="1">
      <alignment horizontal="center" vertical="center" wrapText="1"/>
    </xf>
    <xf numFmtId="164" fontId="14" fillId="0" borderId="1" xfId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165" fontId="1" fillId="0" borderId="1" xfId="1" applyNumberFormat="1" applyFont="1" applyFill="1" applyBorder="1" applyAlignment="1">
      <alignment horizontal="center" vertical="center" wrapText="1"/>
    </xf>
    <xf numFmtId="164" fontId="1" fillId="0" borderId="1" xfId="1" applyFont="1" applyFill="1" applyBorder="1" applyAlignment="1">
      <alignment horizontal="center" vertical="center" wrapText="1"/>
    </xf>
    <xf numFmtId="165" fontId="1" fillId="0" borderId="0" xfId="1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165" fontId="14" fillId="0" borderId="0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_Bieu 7A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2</xdr:row>
      <xdr:rowOff>28575</xdr:rowOff>
    </xdr:from>
    <xdr:to>
      <xdr:col>1</xdr:col>
      <xdr:colOff>1390650</xdr:colOff>
      <xdr:row>2</xdr:row>
      <xdr:rowOff>28575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971550" y="447675"/>
          <a:ext cx="828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workbookViewId="0">
      <selection activeCell="O1" sqref="O1:Q1"/>
    </sheetView>
  </sheetViews>
  <sheetFormatPr defaultColWidth="9.140625" defaultRowHeight="15" x14ac:dyDescent="0.25"/>
  <cols>
    <col min="1" max="1" width="6" style="1" customWidth="1"/>
    <col min="2" max="2" width="34.5703125" style="1" customWidth="1"/>
    <col min="3" max="16384" width="9.140625" style="1"/>
  </cols>
  <sheetData>
    <row r="1" spans="1:17" x14ac:dyDescent="0.25">
      <c r="A1" s="2" t="s">
        <v>0</v>
      </c>
      <c r="O1" s="36" t="s">
        <v>1</v>
      </c>
      <c r="P1" s="36"/>
      <c r="Q1" s="36"/>
    </row>
    <row r="3" spans="1:17" ht="16.5" x14ac:dyDescent="0.25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spans="1:17" x14ac:dyDescent="0.25">
      <c r="A4" s="35" t="s">
        <v>3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</row>
    <row r="5" spans="1:17" x14ac:dyDescent="0.25">
      <c r="O5" s="37" t="s">
        <v>36</v>
      </c>
      <c r="P5" s="37"/>
      <c r="Q5" s="37"/>
    </row>
    <row r="6" spans="1:17" x14ac:dyDescent="0.25">
      <c r="A6" s="38" t="s">
        <v>4</v>
      </c>
      <c r="B6" s="38" t="s">
        <v>5</v>
      </c>
      <c r="C6" s="38" t="s">
        <v>6</v>
      </c>
      <c r="D6" s="38"/>
      <c r="E6" s="38"/>
      <c r="F6" s="38" t="s">
        <v>7</v>
      </c>
      <c r="G6" s="38"/>
      <c r="H6" s="38"/>
      <c r="I6" s="38"/>
      <c r="J6" s="38"/>
      <c r="K6" s="38"/>
      <c r="L6" s="38"/>
      <c r="M6" s="38"/>
      <c r="N6" s="38"/>
      <c r="O6" s="38" t="s">
        <v>8</v>
      </c>
      <c r="P6" s="38"/>
      <c r="Q6" s="38"/>
    </row>
    <row r="7" spans="1:17" x14ac:dyDescent="0.25">
      <c r="A7" s="38"/>
      <c r="B7" s="38"/>
      <c r="C7" s="38" t="s">
        <v>9</v>
      </c>
      <c r="D7" s="38" t="s">
        <v>10</v>
      </c>
      <c r="E7" s="38" t="s">
        <v>11</v>
      </c>
      <c r="F7" s="38" t="s">
        <v>9</v>
      </c>
      <c r="G7" s="38" t="s">
        <v>10</v>
      </c>
      <c r="H7" s="38" t="s">
        <v>12</v>
      </c>
      <c r="I7" s="38" t="s">
        <v>13</v>
      </c>
      <c r="J7" s="38" t="s">
        <v>14</v>
      </c>
      <c r="K7" s="38" t="s">
        <v>15</v>
      </c>
      <c r="L7" s="38"/>
      <c r="M7" s="38"/>
      <c r="N7" s="38" t="s">
        <v>16</v>
      </c>
      <c r="O7" s="38" t="s">
        <v>9</v>
      </c>
      <c r="P7" s="38" t="s">
        <v>10</v>
      </c>
      <c r="Q7" s="38" t="s">
        <v>11</v>
      </c>
    </row>
    <row r="8" spans="1:17" ht="75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" t="s">
        <v>9</v>
      </c>
      <c r="L8" s="3" t="s">
        <v>17</v>
      </c>
      <c r="M8" s="3" t="s">
        <v>18</v>
      </c>
      <c r="N8" s="38"/>
      <c r="O8" s="38"/>
      <c r="P8" s="38"/>
      <c r="Q8" s="38"/>
    </row>
    <row r="9" spans="1:17" x14ac:dyDescent="0.25">
      <c r="A9" s="3" t="s">
        <v>19</v>
      </c>
      <c r="B9" s="3" t="s">
        <v>20</v>
      </c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>
        <v>7</v>
      </c>
      <c r="J9" s="3">
        <v>8</v>
      </c>
      <c r="K9" s="3">
        <v>9</v>
      </c>
      <c r="L9" s="3">
        <v>10</v>
      </c>
      <c r="M9" s="3">
        <v>11</v>
      </c>
      <c r="N9" s="3">
        <v>12</v>
      </c>
      <c r="O9" s="3" t="s">
        <v>21</v>
      </c>
      <c r="P9" s="3" t="s">
        <v>22</v>
      </c>
      <c r="Q9" s="3">
        <v>15</v>
      </c>
    </row>
    <row r="10" spans="1:17" x14ac:dyDescent="0.25">
      <c r="A10" s="4"/>
      <c r="B10" s="4" t="s">
        <v>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4" t="s">
        <v>23</v>
      </c>
      <c r="B11" s="5" t="s">
        <v>24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3">
        <v>1</v>
      </c>
      <c r="B12" s="6" t="s">
        <v>25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3">
        <v>2</v>
      </c>
      <c r="B13" s="6" t="s">
        <v>26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" t="s">
        <v>11</v>
      </c>
      <c r="B14" s="6" t="s">
        <v>11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42.75" x14ac:dyDescent="0.25">
      <c r="A15" s="4" t="s">
        <v>27</v>
      </c>
      <c r="B15" s="5" t="s">
        <v>13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28.5" x14ac:dyDescent="0.25">
      <c r="A16" s="4" t="s">
        <v>28</v>
      </c>
      <c r="B16" s="5" t="s">
        <v>14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4" t="s">
        <v>29</v>
      </c>
      <c r="B17" s="5" t="s">
        <v>30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28.5" x14ac:dyDescent="0.25">
      <c r="A18" s="4" t="s">
        <v>31</v>
      </c>
      <c r="B18" s="5" t="s">
        <v>32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28.5" x14ac:dyDescent="0.25">
      <c r="A19" s="4" t="s">
        <v>33</v>
      </c>
      <c r="B19" s="5" t="s">
        <v>34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28.5" x14ac:dyDescent="0.25">
      <c r="A20" s="4" t="s">
        <v>35</v>
      </c>
      <c r="B20" s="5" t="s">
        <v>16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</sheetData>
  <mergeCells count="22">
    <mergeCell ref="O7:O8"/>
    <mergeCell ref="H7:H8"/>
    <mergeCell ref="I7:I8"/>
    <mergeCell ref="J7:J8"/>
    <mergeCell ref="K7:M7"/>
    <mergeCell ref="N7:N8"/>
    <mergeCell ref="A3:Q3"/>
    <mergeCell ref="A4:Q4"/>
    <mergeCell ref="O1:Q1"/>
    <mergeCell ref="O5:Q5"/>
    <mergeCell ref="A6:A8"/>
    <mergeCell ref="B6:B8"/>
    <mergeCell ref="C6:E6"/>
    <mergeCell ref="F6:N6"/>
    <mergeCell ref="O6:Q6"/>
    <mergeCell ref="C7:C8"/>
    <mergeCell ref="D7:D8"/>
    <mergeCell ref="E7:E8"/>
    <mergeCell ref="F7:F8"/>
    <mergeCell ref="G7:G8"/>
    <mergeCell ref="P7:P8"/>
    <mergeCell ref="Q7:Q8"/>
  </mergeCells>
  <printOptions horizontalCentered="1"/>
  <pageMargins left="0.3" right="0.3" top="0.3" bottom="0.3" header="0.3" footer="0.3"/>
  <pageSetup paperSize="9" scale="8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abSelected="1" topLeftCell="A16" workbookViewId="0">
      <selection activeCell="D9" sqref="D9:D10"/>
    </sheetView>
  </sheetViews>
  <sheetFormatPr defaultColWidth="10.42578125" defaultRowHeight="15" outlineLevelCol="1" x14ac:dyDescent="0.25"/>
  <cols>
    <col min="1" max="1" width="6.140625" style="7" customWidth="1"/>
    <col min="2" max="2" width="33.85546875" style="7" customWidth="1"/>
    <col min="3" max="5" width="19.42578125" style="7" customWidth="1"/>
    <col min="6" max="6" width="20.85546875" style="7" customWidth="1"/>
    <col min="7" max="9" width="19.42578125" style="7" customWidth="1"/>
    <col min="10" max="10" width="16.85546875" style="7" customWidth="1"/>
    <col min="11" max="14" width="19.42578125" style="7" hidden="1" customWidth="1" outlineLevel="1"/>
    <col min="15" max="15" width="19.42578125" style="7" customWidth="1" collapsed="1"/>
    <col min="16" max="16" width="17.140625" style="7" customWidth="1"/>
    <col min="17" max="19" width="9.7109375" style="7" customWidth="1"/>
    <col min="20" max="16384" width="10.42578125" style="7"/>
  </cols>
  <sheetData>
    <row r="1" spans="1:21" ht="16.5" x14ac:dyDescent="0.2">
      <c r="A1" s="20" t="s">
        <v>252</v>
      </c>
      <c r="S1" s="19" t="s">
        <v>1</v>
      </c>
      <c r="T1" s="18"/>
      <c r="U1" s="18"/>
    </row>
    <row r="2" spans="1:21" ht="16.5" x14ac:dyDescent="0.25">
      <c r="A2" s="20" t="s">
        <v>253</v>
      </c>
      <c r="S2" s="8"/>
    </row>
    <row r="3" spans="1:21" ht="16.5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21" ht="27.75" customHeight="1" x14ac:dyDescent="0.25">
      <c r="A4" s="42" t="s">
        <v>255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U4" s="1"/>
    </row>
    <row r="5" spans="1:21" x14ac:dyDescent="0.25">
      <c r="A5" s="43" t="s">
        <v>300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U5" s="1"/>
    </row>
    <row r="7" spans="1:21" x14ac:dyDescent="0.25">
      <c r="S7" s="10" t="s">
        <v>254</v>
      </c>
    </row>
    <row r="8" spans="1:21" ht="14.25" customHeight="1" x14ac:dyDescent="0.25">
      <c r="A8" s="41" t="s">
        <v>4</v>
      </c>
      <c r="B8" s="41" t="s">
        <v>37</v>
      </c>
      <c r="C8" s="41" t="s">
        <v>38</v>
      </c>
      <c r="D8" s="41"/>
      <c r="E8" s="41"/>
      <c r="F8" s="41" t="s">
        <v>39</v>
      </c>
      <c r="G8" s="41"/>
      <c r="H8" s="41"/>
      <c r="I8" s="41"/>
      <c r="J8" s="41"/>
      <c r="K8" s="41"/>
      <c r="L8" s="41"/>
      <c r="M8" s="41"/>
      <c r="N8" s="41"/>
      <c r="O8" s="41"/>
      <c r="P8" s="21"/>
      <c r="Q8" s="41" t="s">
        <v>40</v>
      </c>
      <c r="R8" s="41"/>
      <c r="S8" s="41"/>
    </row>
    <row r="9" spans="1:21" ht="32.25" customHeight="1" x14ac:dyDescent="0.25">
      <c r="A9" s="41"/>
      <c r="B9" s="41"/>
      <c r="C9" s="41" t="s">
        <v>41</v>
      </c>
      <c r="D9" s="41" t="s">
        <v>256</v>
      </c>
      <c r="E9" s="41" t="s">
        <v>257</v>
      </c>
      <c r="F9" s="41" t="s">
        <v>41</v>
      </c>
      <c r="G9" s="41" t="s">
        <v>256</v>
      </c>
      <c r="H9" s="41" t="s">
        <v>257</v>
      </c>
      <c r="I9" s="41" t="s">
        <v>42</v>
      </c>
      <c r="J9" s="41" t="s">
        <v>43</v>
      </c>
      <c r="K9" s="41" t="s">
        <v>44</v>
      </c>
      <c r="L9" s="41"/>
      <c r="M9" s="41"/>
      <c r="N9" s="41" t="s">
        <v>45</v>
      </c>
      <c r="O9" s="41" t="s">
        <v>46</v>
      </c>
      <c r="P9" s="41" t="s">
        <v>47</v>
      </c>
      <c r="Q9" s="41" t="s">
        <v>41</v>
      </c>
      <c r="R9" s="41" t="s">
        <v>48</v>
      </c>
      <c r="S9" s="41" t="s">
        <v>49</v>
      </c>
    </row>
    <row r="10" spans="1:21" ht="75.75" customHeight="1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21" t="s">
        <v>41</v>
      </c>
      <c r="L10" s="21" t="s">
        <v>48</v>
      </c>
      <c r="M10" s="21" t="s">
        <v>50</v>
      </c>
      <c r="N10" s="41"/>
      <c r="O10" s="41"/>
      <c r="P10" s="41"/>
      <c r="Q10" s="41"/>
      <c r="R10" s="41"/>
      <c r="S10" s="41"/>
    </row>
    <row r="11" spans="1:21" x14ac:dyDescent="0.25">
      <c r="A11" s="21" t="s">
        <v>19</v>
      </c>
      <c r="B11" s="21" t="s">
        <v>20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21">
        <v>9</v>
      </c>
      <c r="L11" s="21">
        <v>10</v>
      </c>
      <c r="M11" s="21">
        <v>11</v>
      </c>
      <c r="N11" s="21">
        <v>9</v>
      </c>
      <c r="O11" s="21">
        <v>10</v>
      </c>
      <c r="P11" s="21"/>
      <c r="Q11" s="21">
        <v>11</v>
      </c>
      <c r="R11" s="21">
        <v>12</v>
      </c>
      <c r="S11" s="21">
        <v>13</v>
      </c>
    </row>
    <row r="12" spans="1:21" s="9" customFormat="1" ht="14.25" x14ac:dyDescent="0.25">
      <c r="A12" s="22"/>
      <c r="B12" s="21" t="s">
        <v>9</v>
      </c>
      <c r="C12" s="23">
        <f t="shared" ref="C12:P12" si="0">SUM(C13,C250,C251,C252,C254,C255,C256)</f>
        <v>7012914256463</v>
      </c>
      <c r="D12" s="23">
        <f t="shared" si="0"/>
        <v>5035528536365</v>
      </c>
      <c r="E12" s="23">
        <f t="shared" si="0"/>
        <v>1977385720098</v>
      </c>
      <c r="F12" s="23">
        <f t="shared" si="0"/>
        <v>10175503706300</v>
      </c>
      <c r="G12" s="23">
        <f t="shared" si="0"/>
        <v>2630378164305</v>
      </c>
      <c r="H12" s="23">
        <f t="shared" si="0"/>
        <v>1842718197319</v>
      </c>
      <c r="I12" s="23">
        <f t="shared" si="0"/>
        <v>191202956822</v>
      </c>
      <c r="J12" s="23">
        <f t="shared" si="0"/>
        <v>1380000000</v>
      </c>
      <c r="K12" s="23">
        <f t="shared" si="0"/>
        <v>0</v>
      </c>
      <c r="L12" s="23">
        <f t="shared" si="0"/>
        <v>0</v>
      </c>
      <c r="M12" s="23">
        <f t="shared" si="0"/>
        <v>0</v>
      </c>
      <c r="N12" s="23">
        <f t="shared" si="0"/>
        <v>3058524000000</v>
      </c>
      <c r="O12" s="23">
        <f t="shared" si="0"/>
        <v>2451300387854</v>
      </c>
      <c r="P12" s="23">
        <f t="shared" si="0"/>
        <v>0</v>
      </c>
      <c r="Q12" s="24"/>
      <c r="R12" s="24"/>
      <c r="S12" s="24"/>
    </row>
    <row r="13" spans="1:21" s="9" customFormat="1" ht="21.2" customHeight="1" x14ac:dyDescent="0.25">
      <c r="A13" s="21" t="s">
        <v>23</v>
      </c>
      <c r="B13" s="22" t="s">
        <v>24</v>
      </c>
      <c r="C13" s="23">
        <f t="shared" ref="C13:O13" si="1">SUM(C14:C249)</f>
        <v>7012914256463</v>
      </c>
      <c r="D13" s="23">
        <f t="shared" si="1"/>
        <v>5035528536365</v>
      </c>
      <c r="E13" s="23">
        <f t="shared" si="1"/>
        <v>1977385720098</v>
      </c>
      <c r="F13" s="23">
        <f t="shared" si="1"/>
        <v>4473096361624</v>
      </c>
      <c r="G13" s="23">
        <f t="shared" si="1"/>
        <v>2630378164305</v>
      </c>
      <c r="H13" s="23">
        <f t="shared" si="1"/>
        <v>1842718197319</v>
      </c>
      <c r="I13" s="23">
        <f t="shared" si="1"/>
        <v>0</v>
      </c>
      <c r="J13" s="23">
        <f t="shared" si="1"/>
        <v>0</v>
      </c>
      <c r="K13" s="23">
        <f t="shared" si="1"/>
        <v>0</v>
      </c>
      <c r="L13" s="23">
        <f t="shared" si="1"/>
        <v>0</v>
      </c>
      <c r="M13" s="23">
        <f t="shared" si="1"/>
        <v>0</v>
      </c>
      <c r="N13" s="23">
        <f t="shared" si="1"/>
        <v>0</v>
      </c>
      <c r="O13" s="23">
        <f t="shared" si="1"/>
        <v>0</v>
      </c>
      <c r="P13" s="23"/>
      <c r="Q13" s="24">
        <f>F13/C13*100</f>
        <v>63.78370243870669</v>
      </c>
      <c r="R13" s="24">
        <f t="shared" ref="R13:S53" si="2">G13/D13*100</f>
        <v>52.236386812411808</v>
      </c>
      <c r="S13" s="24">
        <f t="shared" si="2"/>
        <v>93.18961791772594</v>
      </c>
    </row>
    <row r="14" spans="1:21" ht="30" x14ac:dyDescent="0.25">
      <c r="A14" s="25">
        <v>1</v>
      </c>
      <c r="B14" s="26" t="s">
        <v>83</v>
      </c>
      <c r="C14" s="27">
        <f t="shared" ref="C14:C75" si="3">SUM(D14:E14)</f>
        <v>4886251000</v>
      </c>
      <c r="D14" s="27"/>
      <c r="E14" s="27">
        <v>4886251000</v>
      </c>
      <c r="F14" s="27">
        <f t="shared" ref="F14:F76" si="4">SUM(G14:P14)</f>
        <v>4728924600</v>
      </c>
      <c r="G14" s="27"/>
      <c r="H14" s="27">
        <v>4728924600</v>
      </c>
      <c r="I14" s="27"/>
      <c r="J14" s="27"/>
      <c r="K14" s="27"/>
      <c r="L14" s="27"/>
      <c r="M14" s="27"/>
      <c r="N14" s="27"/>
      <c r="O14" s="27"/>
      <c r="P14" s="27"/>
      <c r="Q14" s="28">
        <f>F14/C14*100</f>
        <v>96.780222710622112</v>
      </c>
      <c r="R14" s="28"/>
      <c r="S14" s="28">
        <f t="shared" si="2"/>
        <v>96.780222710622112</v>
      </c>
    </row>
    <row r="15" spans="1:21" x14ac:dyDescent="0.25">
      <c r="A15" s="25">
        <v>2</v>
      </c>
      <c r="B15" s="26" t="s">
        <v>238</v>
      </c>
      <c r="C15" s="27">
        <f t="shared" si="3"/>
        <v>38500000</v>
      </c>
      <c r="D15" s="27"/>
      <c r="E15" s="27">
        <v>38500000</v>
      </c>
      <c r="F15" s="27">
        <f t="shared" si="4"/>
        <v>38500000</v>
      </c>
      <c r="G15" s="27"/>
      <c r="H15" s="27">
        <f>E15</f>
        <v>38500000</v>
      </c>
      <c r="I15" s="27"/>
      <c r="J15" s="27"/>
      <c r="K15" s="27"/>
      <c r="L15" s="27"/>
      <c r="M15" s="27"/>
      <c r="N15" s="27"/>
      <c r="O15" s="27"/>
      <c r="P15" s="27"/>
      <c r="Q15" s="28">
        <f t="shared" ref="Q15:S76" si="5">F15/C15*100</f>
        <v>100</v>
      </c>
      <c r="R15" s="28"/>
      <c r="S15" s="28">
        <f t="shared" si="2"/>
        <v>100</v>
      </c>
    </row>
    <row r="16" spans="1:21" x14ac:dyDescent="0.25">
      <c r="A16" s="25">
        <v>3</v>
      </c>
      <c r="B16" s="26" t="s">
        <v>203</v>
      </c>
      <c r="C16" s="27">
        <f t="shared" si="3"/>
        <v>4321542000</v>
      </c>
      <c r="D16" s="27">
        <v>28000000</v>
      </c>
      <c r="E16" s="27">
        <v>4293542000</v>
      </c>
      <c r="F16" s="27">
        <f t="shared" si="4"/>
        <v>4145328493</v>
      </c>
      <c r="G16" s="27">
        <v>27717000</v>
      </c>
      <c r="H16" s="27">
        <v>4117611493</v>
      </c>
      <c r="I16" s="27"/>
      <c r="J16" s="27"/>
      <c r="K16" s="27"/>
      <c r="L16" s="27"/>
      <c r="M16" s="27"/>
      <c r="N16" s="27"/>
      <c r="O16" s="27"/>
      <c r="P16" s="27"/>
      <c r="Q16" s="28">
        <f t="shared" si="5"/>
        <v>95.922439096970479</v>
      </c>
      <c r="R16" s="28">
        <f t="shared" si="2"/>
        <v>98.989285714285714</v>
      </c>
      <c r="S16" s="28">
        <f t="shared" si="2"/>
        <v>95.902438895438777</v>
      </c>
    </row>
    <row r="17" spans="1:19" x14ac:dyDescent="0.25">
      <c r="A17" s="25">
        <v>4</v>
      </c>
      <c r="B17" s="26" t="s">
        <v>258</v>
      </c>
      <c r="C17" s="27">
        <f t="shared" si="3"/>
        <v>5567257711</v>
      </c>
      <c r="D17" s="27"/>
      <c r="E17" s="27">
        <v>5567257711</v>
      </c>
      <c r="F17" s="27">
        <f t="shared" si="4"/>
        <v>5043687417</v>
      </c>
      <c r="G17" s="27"/>
      <c r="H17" s="27">
        <v>5043687417</v>
      </c>
      <c r="I17" s="27"/>
      <c r="J17" s="27"/>
      <c r="K17" s="27"/>
      <c r="L17" s="27"/>
      <c r="M17" s="27"/>
      <c r="N17" s="27"/>
      <c r="O17" s="27"/>
      <c r="P17" s="27"/>
      <c r="Q17" s="28">
        <f t="shared" si="5"/>
        <v>90.595544140780305</v>
      </c>
      <c r="R17" s="28"/>
      <c r="S17" s="28">
        <f t="shared" si="2"/>
        <v>90.595544140780305</v>
      </c>
    </row>
    <row r="18" spans="1:19" x14ac:dyDescent="0.25">
      <c r="A18" s="25">
        <v>5</v>
      </c>
      <c r="B18" s="26" t="s">
        <v>220</v>
      </c>
      <c r="C18" s="27">
        <f t="shared" si="3"/>
        <v>53921655</v>
      </c>
      <c r="D18" s="27"/>
      <c r="E18" s="27">
        <v>53921655</v>
      </c>
      <c r="F18" s="27">
        <f t="shared" si="4"/>
        <v>44673540</v>
      </c>
      <c r="G18" s="27"/>
      <c r="H18" s="27">
        <v>44673540</v>
      </c>
      <c r="I18" s="27"/>
      <c r="J18" s="27"/>
      <c r="K18" s="27"/>
      <c r="L18" s="27"/>
      <c r="M18" s="27"/>
      <c r="N18" s="27"/>
      <c r="O18" s="27"/>
      <c r="P18" s="27"/>
      <c r="Q18" s="28">
        <f t="shared" si="5"/>
        <v>82.848977836455504</v>
      </c>
      <c r="R18" s="28"/>
      <c r="S18" s="28">
        <f t="shared" si="2"/>
        <v>82.848977836455504</v>
      </c>
    </row>
    <row r="19" spans="1:19" x14ac:dyDescent="0.25">
      <c r="A19" s="25">
        <v>6</v>
      </c>
      <c r="B19" s="26" t="s">
        <v>186</v>
      </c>
      <c r="C19" s="27">
        <f t="shared" si="3"/>
        <v>2137777000</v>
      </c>
      <c r="D19" s="27"/>
      <c r="E19" s="27">
        <v>2137777000</v>
      </c>
      <c r="F19" s="27">
        <f t="shared" si="4"/>
        <v>1876279163</v>
      </c>
      <c r="G19" s="27"/>
      <c r="H19" s="27">
        <v>1876279163</v>
      </c>
      <c r="I19" s="27"/>
      <c r="J19" s="27"/>
      <c r="K19" s="27"/>
      <c r="L19" s="27"/>
      <c r="M19" s="27"/>
      <c r="N19" s="27"/>
      <c r="O19" s="27"/>
      <c r="P19" s="27"/>
      <c r="Q19" s="28">
        <f t="shared" si="5"/>
        <v>87.767768247109032</v>
      </c>
      <c r="R19" s="28"/>
      <c r="S19" s="28">
        <f t="shared" si="2"/>
        <v>87.767768247109032</v>
      </c>
    </row>
    <row r="20" spans="1:19" x14ac:dyDescent="0.25">
      <c r="A20" s="25">
        <v>7</v>
      </c>
      <c r="B20" s="26" t="s">
        <v>111</v>
      </c>
      <c r="C20" s="27">
        <f t="shared" si="3"/>
        <v>3340756000</v>
      </c>
      <c r="D20" s="27"/>
      <c r="E20" s="27">
        <v>3340756000</v>
      </c>
      <c r="F20" s="27">
        <f t="shared" si="4"/>
        <v>2557010184</v>
      </c>
      <c r="G20" s="27"/>
      <c r="H20" s="27">
        <v>2557010184</v>
      </c>
      <c r="I20" s="27"/>
      <c r="J20" s="27"/>
      <c r="K20" s="27"/>
      <c r="L20" s="27"/>
      <c r="M20" s="27"/>
      <c r="N20" s="27"/>
      <c r="O20" s="27"/>
      <c r="P20" s="27"/>
      <c r="Q20" s="28">
        <f t="shared" si="5"/>
        <v>76.539866545177205</v>
      </c>
      <c r="R20" s="28"/>
      <c r="S20" s="28">
        <f t="shared" si="2"/>
        <v>76.539866545177205</v>
      </c>
    </row>
    <row r="21" spans="1:19" x14ac:dyDescent="0.25">
      <c r="A21" s="25">
        <v>8</v>
      </c>
      <c r="B21" s="26" t="s">
        <v>221</v>
      </c>
      <c r="C21" s="27">
        <f t="shared" si="3"/>
        <v>60000000</v>
      </c>
      <c r="D21" s="27"/>
      <c r="E21" s="27">
        <v>60000000</v>
      </c>
      <c r="F21" s="27">
        <f t="shared" si="4"/>
        <v>60000000</v>
      </c>
      <c r="G21" s="27"/>
      <c r="H21" s="27">
        <v>60000000</v>
      </c>
      <c r="I21" s="27"/>
      <c r="J21" s="27"/>
      <c r="K21" s="27"/>
      <c r="L21" s="27"/>
      <c r="M21" s="27"/>
      <c r="N21" s="27"/>
      <c r="O21" s="27"/>
      <c r="P21" s="27"/>
      <c r="Q21" s="28">
        <f t="shared" si="5"/>
        <v>100</v>
      </c>
      <c r="R21" s="28"/>
      <c r="S21" s="28">
        <f t="shared" si="2"/>
        <v>100</v>
      </c>
    </row>
    <row r="22" spans="1:19" ht="45" x14ac:dyDescent="0.25">
      <c r="A22" s="25">
        <v>9</v>
      </c>
      <c r="B22" s="26" t="s">
        <v>64</v>
      </c>
      <c r="C22" s="27">
        <f t="shared" si="3"/>
        <v>1997544000000</v>
      </c>
      <c r="D22" s="27">
        <v>1997544000000</v>
      </c>
      <c r="E22" s="27"/>
      <c r="F22" s="27">
        <f t="shared" si="4"/>
        <v>1036520583610</v>
      </c>
      <c r="G22" s="27">
        <v>1036520583610</v>
      </c>
      <c r="H22" s="27"/>
      <c r="I22" s="27"/>
      <c r="J22" s="27"/>
      <c r="K22" s="27"/>
      <c r="L22" s="27"/>
      <c r="M22" s="27"/>
      <c r="N22" s="27"/>
      <c r="O22" s="27"/>
      <c r="P22" s="27"/>
      <c r="Q22" s="28">
        <f t="shared" si="5"/>
        <v>51.889749793246111</v>
      </c>
      <c r="R22" s="28">
        <f t="shared" si="2"/>
        <v>51.889749793246111</v>
      </c>
      <c r="S22" s="28"/>
    </row>
    <row r="23" spans="1:19" x14ac:dyDescent="0.25">
      <c r="A23" s="25">
        <v>10</v>
      </c>
      <c r="B23" s="26" t="s">
        <v>222</v>
      </c>
      <c r="C23" s="27">
        <f t="shared" si="3"/>
        <v>0</v>
      </c>
      <c r="D23" s="27"/>
      <c r="E23" s="27"/>
      <c r="F23" s="27">
        <f t="shared" si="4"/>
        <v>0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 t="e">
        <f t="shared" si="5"/>
        <v>#DIV/0!</v>
      </c>
      <c r="R23" s="28" t="e">
        <f t="shared" si="2"/>
        <v>#DIV/0!</v>
      </c>
      <c r="S23" s="28" t="e">
        <f t="shared" si="2"/>
        <v>#DIV/0!</v>
      </c>
    </row>
    <row r="24" spans="1:19" x14ac:dyDescent="0.25">
      <c r="A24" s="25">
        <v>11</v>
      </c>
      <c r="B24" s="26" t="s">
        <v>52</v>
      </c>
      <c r="C24" s="27">
        <f t="shared" si="3"/>
        <v>156203267942</v>
      </c>
      <c r="D24" s="27">
        <v>156038267942</v>
      </c>
      <c r="E24" s="27">
        <v>165000000</v>
      </c>
      <c r="F24" s="27">
        <f t="shared" si="4"/>
        <v>142818691297</v>
      </c>
      <c r="G24" s="27">
        <v>142653691297</v>
      </c>
      <c r="H24" s="27">
        <v>165000000</v>
      </c>
      <c r="I24" s="27"/>
      <c r="J24" s="27"/>
      <c r="K24" s="27"/>
      <c r="L24" s="27"/>
      <c r="M24" s="27"/>
      <c r="N24" s="27"/>
      <c r="O24" s="27"/>
      <c r="P24" s="27"/>
      <c r="Q24" s="28">
        <f t="shared" si="5"/>
        <v>91.431308178539609</v>
      </c>
      <c r="R24" s="28">
        <f t="shared" si="2"/>
        <v>91.422247361797744</v>
      </c>
      <c r="S24" s="28">
        <f t="shared" si="2"/>
        <v>100</v>
      </c>
    </row>
    <row r="25" spans="1:19" ht="30" x14ac:dyDescent="0.25">
      <c r="A25" s="25">
        <v>12</v>
      </c>
      <c r="B25" s="26" t="s">
        <v>51</v>
      </c>
      <c r="C25" s="27">
        <f t="shared" si="3"/>
        <v>1663167917265</v>
      </c>
      <c r="D25" s="27">
        <v>1663167917265</v>
      </c>
      <c r="E25" s="27"/>
      <c r="F25" s="27">
        <f t="shared" si="4"/>
        <v>424449108525</v>
      </c>
      <c r="G25" s="27">
        <v>424449108525</v>
      </c>
      <c r="H25" s="27"/>
      <c r="I25" s="27"/>
      <c r="J25" s="27"/>
      <c r="K25" s="27"/>
      <c r="L25" s="27"/>
      <c r="M25" s="27"/>
      <c r="N25" s="27"/>
      <c r="O25" s="27"/>
      <c r="P25" s="27"/>
      <c r="Q25" s="28">
        <f t="shared" si="5"/>
        <v>25.520520454903089</v>
      </c>
      <c r="R25" s="28">
        <f t="shared" si="2"/>
        <v>25.520520454903089</v>
      </c>
      <c r="S25" s="28"/>
    </row>
    <row r="26" spans="1:19" x14ac:dyDescent="0.25">
      <c r="A26" s="25">
        <v>13</v>
      </c>
      <c r="B26" s="26" t="s">
        <v>259</v>
      </c>
      <c r="C26" s="27">
        <f t="shared" si="3"/>
        <v>1488484000</v>
      </c>
      <c r="D26" s="27"/>
      <c r="E26" s="27">
        <v>1488484000</v>
      </c>
      <c r="F26" s="27">
        <f t="shared" si="4"/>
        <v>1426855197</v>
      </c>
      <c r="G26" s="27"/>
      <c r="H26" s="27">
        <v>1426855197</v>
      </c>
      <c r="I26" s="27"/>
      <c r="J26" s="27"/>
      <c r="K26" s="27"/>
      <c r="L26" s="27"/>
      <c r="M26" s="27"/>
      <c r="N26" s="27"/>
      <c r="O26" s="27"/>
      <c r="P26" s="27"/>
      <c r="Q26" s="28">
        <f t="shared" si="5"/>
        <v>95.859626102799893</v>
      </c>
      <c r="R26" s="28"/>
      <c r="S26" s="28">
        <f t="shared" si="2"/>
        <v>95.859626102799893</v>
      </c>
    </row>
    <row r="27" spans="1:19" x14ac:dyDescent="0.25">
      <c r="A27" s="25">
        <v>14</v>
      </c>
      <c r="B27" s="26" t="s">
        <v>198</v>
      </c>
      <c r="C27" s="27">
        <f t="shared" si="3"/>
        <v>7380515668</v>
      </c>
      <c r="D27" s="27"/>
      <c r="E27" s="27">
        <v>7380515668</v>
      </c>
      <c r="F27" s="27">
        <f t="shared" si="4"/>
        <v>7113401572</v>
      </c>
      <c r="G27" s="27"/>
      <c r="H27" s="27">
        <v>7113401572</v>
      </c>
      <c r="I27" s="27"/>
      <c r="J27" s="27"/>
      <c r="K27" s="27"/>
      <c r="L27" s="27"/>
      <c r="M27" s="27"/>
      <c r="N27" s="27"/>
      <c r="O27" s="27"/>
      <c r="P27" s="27"/>
      <c r="Q27" s="28">
        <f t="shared" si="5"/>
        <v>96.380820690373469</v>
      </c>
      <c r="R27" s="28"/>
      <c r="S27" s="28">
        <f t="shared" si="2"/>
        <v>96.380820690373469</v>
      </c>
    </row>
    <row r="28" spans="1:19" x14ac:dyDescent="0.25">
      <c r="A28" s="25">
        <v>15</v>
      </c>
      <c r="B28" s="26" t="s">
        <v>197</v>
      </c>
      <c r="C28" s="27">
        <f t="shared" si="3"/>
        <v>3265013934</v>
      </c>
      <c r="D28" s="27"/>
      <c r="E28" s="27">
        <v>3265013934</v>
      </c>
      <c r="F28" s="27">
        <f t="shared" si="4"/>
        <v>2949324057</v>
      </c>
      <c r="G28" s="27"/>
      <c r="H28" s="27">
        <v>2949324057</v>
      </c>
      <c r="I28" s="27"/>
      <c r="J28" s="27"/>
      <c r="K28" s="27"/>
      <c r="L28" s="27"/>
      <c r="M28" s="27"/>
      <c r="N28" s="27"/>
      <c r="O28" s="27"/>
      <c r="P28" s="27"/>
      <c r="Q28" s="28">
        <f t="shared" si="5"/>
        <v>90.331132320368226</v>
      </c>
      <c r="R28" s="28"/>
      <c r="S28" s="28">
        <f t="shared" si="2"/>
        <v>90.331132320368226</v>
      </c>
    </row>
    <row r="29" spans="1:19" x14ac:dyDescent="0.25">
      <c r="A29" s="25">
        <v>16</v>
      </c>
      <c r="B29" s="26" t="s">
        <v>243</v>
      </c>
      <c r="C29" s="27">
        <f t="shared" si="3"/>
        <v>1627147065</v>
      </c>
      <c r="D29" s="27"/>
      <c r="E29" s="27">
        <f>153300000+1433716065+40131000</f>
        <v>1627147065</v>
      </c>
      <c r="F29" s="27">
        <f t="shared" si="4"/>
        <v>1627147065</v>
      </c>
      <c r="G29" s="27"/>
      <c r="H29" s="27">
        <f>E29</f>
        <v>1627147065</v>
      </c>
      <c r="I29" s="27"/>
      <c r="J29" s="27"/>
      <c r="K29" s="27"/>
      <c r="L29" s="27"/>
      <c r="M29" s="27"/>
      <c r="N29" s="27"/>
      <c r="O29" s="27"/>
      <c r="P29" s="27"/>
      <c r="Q29" s="28">
        <f t="shared" si="5"/>
        <v>100</v>
      </c>
      <c r="R29" s="28"/>
      <c r="S29" s="28">
        <f t="shared" si="2"/>
        <v>100</v>
      </c>
    </row>
    <row r="30" spans="1:19" x14ac:dyDescent="0.25">
      <c r="A30" s="25">
        <v>17</v>
      </c>
      <c r="B30" s="26" t="s">
        <v>182</v>
      </c>
      <c r="C30" s="27">
        <f t="shared" si="3"/>
        <v>5394522000</v>
      </c>
      <c r="D30" s="27"/>
      <c r="E30" s="27">
        <v>5394522000</v>
      </c>
      <c r="F30" s="27">
        <f t="shared" si="4"/>
        <v>5018978584</v>
      </c>
      <c r="G30" s="27"/>
      <c r="H30" s="27">
        <v>5018978584</v>
      </c>
      <c r="I30" s="27"/>
      <c r="J30" s="27"/>
      <c r="K30" s="27"/>
      <c r="L30" s="27"/>
      <c r="M30" s="27"/>
      <c r="N30" s="27"/>
      <c r="O30" s="27"/>
      <c r="P30" s="27"/>
      <c r="Q30" s="28">
        <f t="shared" si="5"/>
        <v>93.038430170458113</v>
      </c>
      <c r="R30" s="28"/>
      <c r="S30" s="28">
        <f t="shared" si="2"/>
        <v>93.038430170458113</v>
      </c>
    </row>
    <row r="31" spans="1:19" ht="30" x14ac:dyDescent="0.25">
      <c r="A31" s="25">
        <v>18</v>
      </c>
      <c r="B31" s="26" t="s">
        <v>54</v>
      </c>
      <c r="C31" s="27">
        <f t="shared" si="3"/>
        <v>0</v>
      </c>
      <c r="D31" s="27"/>
      <c r="E31" s="27"/>
      <c r="F31" s="27">
        <f t="shared" si="4"/>
        <v>0</v>
      </c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8"/>
      <c r="R31" s="28"/>
      <c r="S31" s="28" t="e">
        <f t="shared" si="2"/>
        <v>#DIV/0!</v>
      </c>
    </row>
    <row r="32" spans="1:19" ht="30" x14ac:dyDescent="0.25">
      <c r="A32" s="25">
        <v>19</v>
      </c>
      <c r="B32" s="26" t="s">
        <v>55</v>
      </c>
      <c r="C32" s="27">
        <f t="shared" si="3"/>
        <v>0</v>
      </c>
      <c r="D32" s="27"/>
      <c r="E32" s="27"/>
      <c r="F32" s="27">
        <f t="shared" si="4"/>
        <v>0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8" t="e">
        <f t="shared" si="5"/>
        <v>#DIV/0!</v>
      </c>
      <c r="R32" s="28" t="e">
        <f t="shared" si="2"/>
        <v>#DIV/0!</v>
      </c>
      <c r="S32" s="28" t="e">
        <f t="shared" si="2"/>
        <v>#DIV/0!</v>
      </c>
    </row>
    <row r="33" spans="1:19" ht="30" x14ac:dyDescent="0.25">
      <c r="A33" s="25">
        <v>20</v>
      </c>
      <c r="B33" s="26" t="s">
        <v>56</v>
      </c>
      <c r="C33" s="27">
        <f t="shared" si="3"/>
        <v>0</v>
      </c>
      <c r="D33" s="27"/>
      <c r="E33" s="27"/>
      <c r="F33" s="27">
        <f t="shared" si="4"/>
        <v>0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8" t="e">
        <f t="shared" si="5"/>
        <v>#DIV/0!</v>
      </c>
      <c r="R33" s="28" t="e">
        <f t="shared" si="2"/>
        <v>#DIV/0!</v>
      </c>
      <c r="S33" s="28" t="e">
        <f t="shared" si="2"/>
        <v>#DIV/0!</v>
      </c>
    </row>
    <row r="34" spans="1:19" ht="30" x14ac:dyDescent="0.25">
      <c r="A34" s="25">
        <v>21</v>
      </c>
      <c r="B34" s="26" t="s">
        <v>57</v>
      </c>
      <c r="C34" s="27">
        <f t="shared" si="3"/>
        <v>0</v>
      </c>
      <c r="D34" s="27"/>
      <c r="E34" s="27"/>
      <c r="F34" s="27">
        <f t="shared" si="4"/>
        <v>0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 t="e">
        <f t="shared" si="5"/>
        <v>#DIV/0!</v>
      </c>
      <c r="R34" s="28" t="e">
        <f t="shared" si="2"/>
        <v>#DIV/0!</v>
      </c>
      <c r="S34" s="28" t="e">
        <f t="shared" si="2"/>
        <v>#DIV/0!</v>
      </c>
    </row>
    <row r="35" spans="1:19" ht="30" x14ac:dyDescent="0.25">
      <c r="A35" s="25">
        <v>22</v>
      </c>
      <c r="B35" s="26" t="s">
        <v>53</v>
      </c>
      <c r="C35" s="27">
        <f t="shared" si="3"/>
        <v>167484481000</v>
      </c>
      <c r="D35" s="27">
        <v>66256000000</v>
      </c>
      <c r="E35" s="27">
        <v>101228481000</v>
      </c>
      <c r="F35" s="27">
        <f t="shared" si="4"/>
        <v>167794814618</v>
      </c>
      <c r="G35" s="27">
        <v>66566333618</v>
      </c>
      <c r="H35" s="27">
        <v>101228481000</v>
      </c>
      <c r="I35" s="27"/>
      <c r="J35" s="27"/>
      <c r="K35" s="27"/>
      <c r="L35" s="27"/>
      <c r="M35" s="27"/>
      <c r="N35" s="27"/>
      <c r="O35" s="27"/>
      <c r="P35" s="27"/>
      <c r="Q35" s="28">
        <f t="shared" si="5"/>
        <v>100.18529096913763</v>
      </c>
      <c r="R35" s="28">
        <f t="shared" si="2"/>
        <v>100.46838568280609</v>
      </c>
      <c r="S35" s="28">
        <f t="shared" si="2"/>
        <v>100</v>
      </c>
    </row>
    <row r="36" spans="1:19" x14ac:dyDescent="0.25">
      <c r="A36" s="25">
        <v>23</v>
      </c>
      <c r="B36" s="26" t="s">
        <v>63</v>
      </c>
      <c r="C36" s="27">
        <f t="shared" si="3"/>
        <v>0</v>
      </c>
      <c r="D36" s="27"/>
      <c r="E36" s="27"/>
      <c r="F36" s="27">
        <f t="shared" si="4"/>
        <v>0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8" t="e">
        <f t="shared" si="5"/>
        <v>#DIV/0!</v>
      </c>
      <c r="R36" s="28" t="e">
        <f t="shared" si="2"/>
        <v>#DIV/0!</v>
      </c>
      <c r="S36" s="28" t="e">
        <f t="shared" si="2"/>
        <v>#DIV/0!</v>
      </c>
    </row>
    <row r="37" spans="1:19" x14ac:dyDescent="0.25">
      <c r="A37" s="25">
        <v>24</v>
      </c>
      <c r="B37" s="26" t="s">
        <v>260</v>
      </c>
      <c r="C37" s="27">
        <f t="shared" si="3"/>
        <v>16493719000</v>
      </c>
      <c r="D37" s="27"/>
      <c r="E37" s="27">
        <v>16493719000</v>
      </c>
      <c r="F37" s="27">
        <f t="shared" si="4"/>
        <v>16493719000</v>
      </c>
      <c r="G37" s="27"/>
      <c r="H37" s="27">
        <v>16493719000</v>
      </c>
      <c r="I37" s="27"/>
      <c r="J37" s="27"/>
      <c r="K37" s="27"/>
      <c r="L37" s="27"/>
      <c r="M37" s="27"/>
      <c r="N37" s="27"/>
      <c r="O37" s="27"/>
      <c r="P37" s="27"/>
      <c r="Q37" s="28">
        <f t="shared" si="5"/>
        <v>100</v>
      </c>
      <c r="R37" s="28"/>
      <c r="S37" s="28">
        <f t="shared" si="2"/>
        <v>100</v>
      </c>
    </row>
    <row r="38" spans="1:19" x14ac:dyDescent="0.25">
      <c r="A38" s="25">
        <v>25</v>
      </c>
      <c r="B38" s="26" t="s">
        <v>167</v>
      </c>
      <c r="C38" s="27">
        <f t="shared" si="3"/>
        <v>8600200000</v>
      </c>
      <c r="D38" s="27"/>
      <c r="E38" s="27">
        <v>8600200000</v>
      </c>
      <c r="F38" s="27">
        <f t="shared" si="4"/>
        <v>8600200000</v>
      </c>
      <c r="G38" s="27"/>
      <c r="H38" s="27">
        <v>8600200000</v>
      </c>
      <c r="I38" s="27"/>
      <c r="J38" s="27"/>
      <c r="K38" s="27"/>
      <c r="L38" s="27"/>
      <c r="M38" s="27"/>
      <c r="N38" s="27"/>
      <c r="O38" s="27"/>
      <c r="P38" s="27"/>
      <c r="Q38" s="28">
        <f t="shared" si="5"/>
        <v>100</v>
      </c>
      <c r="R38" s="28"/>
      <c r="S38" s="28">
        <f t="shared" si="2"/>
        <v>100</v>
      </c>
    </row>
    <row r="39" spans="1:19" x14ac:dyDescent="0.25">
      <c r="A39" s="25">
        <v>26</v>
      </c>
      <c r="B39" s="26" t="s">
        <v>162</v>
      </c>
      <c r="C39" s="27">
        <f t="shared" si="3"/>
        <v>10786000000</v>
      </c>
      <c r="D39" s="27"/>
      <c r="E39" s="27">
        <v>10786000000</v>
      </c>
      <c r="F39" s="27">
        <f t="shared" si="4"/>
        <v>10786000000</v>
      </c>
      <c r="G39" s="27"/>
      <c r="H39" s="27">
        <v>10786000000</v>
      </c>
      <c r="I39" s="27"/>
      <c r="J39" s="27"/>
      <c r="K39" s="27"/>
      <c r="L39" s="27"/>
      <c r="M39" s="27"/>
      <c r="N39" s="27"/>
      <c r="O39" s="27"/>
      <c r="P39" s="27"/>
      <c r="Q39" s="28">
        <f t="shared" si="5"/>
        <v>100</v>
      </c>
      <c r="R39" s="28"/>
      <c r="S39" s="28">
        <f t="shared" si="2"/>
        <v>100</v>
      </c>
    </row>
    <row r="40" spans="1:19" x14ac:dyDescent="0.25">
      <c r="A40" s="25">
        <v>27</v>
      </c>
      <c r="B40" s="26" t="s">
        <v>161</v>
      </c>
      <c r="C40" s="27">
        <f t="shared" si="3"/>
        <v>17349800000</v>
      </c>
      <c r="D40" s="27"/>
      <c r="E40" s="27">
        <v>17349800000</v>
      </c>
      <c r="F40" s="27">
        <f t="shared" si="4"/>
        <v>17349800000</v>
      </c>
      <c r="G40" s="27"/>
      <c r="H40" s="27">
        <v>17349800000</v>
      </c>
      <c r="I40" s="27"/>
      <c r="J40" s="27"/>
      <c r="K40" s="27"/>
      <c r="L40" s="27"/>
      <c r="M40" s="27"/>
      <c r="N40" s="27"/>
      <c r="O40" s="27"/>
      <c r="P40" s="27"/>
      <c r="Q40" s="28">
        <f t="shared" si="5"/>
        <v>100</v>
      </c>
      <c r="R40" s="28"/>
      <c r="S40" s="28">
        <f t="shared" si="2"/>
        <v>100</v>
      </c>
    </row>
    <row r="41" spans="1:19" x14ac:dyDescent="0.25">
      <c r="A41" s="25">
        <v>28</v>
      </c>
      <c r="B41" s="26" t="s">
        <v>156</v>
      </c>
      <c r="C41" s="27">
        <f t="shared" si="3"/>
        <v>262000000</v>
      </c>
      <c r="D41" s="27"/>
      <c r="E41" s="27">
        <v>262000000</v>
      </c>
      <c r="F41" s="27">
        <f t="shared" si="4"/>
        <v>262000000</v>
      </c>
      <c r="G41" s="27"/>
      <c r="H41" s="27">
        <v>262000000</v>
      </c>
      <c r="I41" s="27"/>
      <c r="J41" s="27"/>
      <c r="K41" s="27"/>
      <c r="L41" s="27"/>
      <c r="M41" s="27"/>
      <c r="N41" s="27"/>
      <c r="O41" s="27"/>
      <c r="P41" s="27"/>
      <c r="Q41" s="28">
        <f t="shared" si="5"/>
        <v>100</v>
      </c>
      <c r="R41" s="28"/>
      <c r="S41" s="28">
        <f t="shared" si="2"/>
        <v>100</v>
      </c>
    </row>
    <row r="42" spans="1:19" x14ac:dyDescent="0.25">
      <c r="A42" s="25">
        <v>29</v>
      </c>
      <c r="B42" s="26" t="s">
        <v>152</v>
      </c>
      <c r="C42" s="27">
        <f t="shared" si="3"/>
        <v>110000000</v>
      </c>
      <c r="D42" s="27"/>
      <c r="E42" s="27">
        <v>110000000</v>
      </c>
      <c r="F42" s="27">
        <f t="shared" si="4"/>
        <v>110000000</v>
      </c>
      <c r="G42" s="27"/>
      <c r="H42" s="27">
        <v>110000000</v>
      </c>
      <c r="I42" s="27"/>
      <c r="J42" s="27"/>
      <c r="K42" s="27"/>
      <c r="L42" s="27"/>
      <c r="M42" s="27"/>
      <c r="N42" s="27"/>
      <c r="O42" s="27"/>
      <c r="P42" s="27"/>
      <c r="Q42" s="28">
        <f t="shared" si="5"/>
        <v>100</v>
      </c>
      <c r="R42" s="28"/>
      <c r="S42" s="28">
        <f t="shared" si="2"/>
        <v>100</v>
      </c>
    </row>
    <row r="43" spans="1:19" x14ac:dyDescent="0.25">
      <c r="A43" s="25">
        <v>30</v>
      </c>
      <c r="B43" s="26" t="s">
        <v>147</v>
      </c>
      <c r="C43" s="27">
        <f t="shared" si="3"/>
        <v>11285423656</v>
      </c>
      <c r="D43" s="27"/>
      <c r="E43" s="27">
        <v>11285423656</v>
      </c>
      <c r="F43" s="27">
        <f t="shared" si="4"/>
        <v>11282973656</v>
      </c>
      <c r="G43" s="27"/>
      <c r="H43" s="27">
        <v>11282973656</v>
      </c>
      <c r="I43" s="27"/>
      <c r="J43" s="27"/>
      <c r="K43" s="27"/>
      <c r="L43" s="27"/>
      <c r="M43" s="27"/>
      <c r="N43" s="27"/>
      <c r="O43" s="27"/>
      <c r="P43" s="27"/>
      <c r="Q43" s="28">
        <f t="shared" si="5"/>
        <v>99.978290580179532</v>
      </c>
      <c r="R43" s="28"/>
      <c r="S43" s="28">
        <f t="shared" si="2"/>
        <v>99.978290580179532</v>
      </c>
    </row>
    <row r="44" spans="1:19" x14ac:dyDescent="0.25">
      <c r="A44" s="25">
        <v>31</v>
      </c>
      <c r="B44" s="26" t="s">
        <v>158</v>
      </c>
      <c r="C44" s="27">
        <f t="shared" si="3"/>
        <v>74300000</v>
      </c>
      <c r="D44" s="27"/>
      <c r="E44" s="27">
        <v>74300000</v>
      </c>
      <c r="F44" s="27">
        <f t="shared" si="4"/>
        <v>74300000</v>
      </c>
      <c r="G44" s="27"/>
      <c r="H44" s="27">
        <v>74300000</v>
      </c>
      <c r="I44" s="27"/>
      <c r="J44" s="27"/>
      <c r="K44" s="27"/>
      <c r="L44" s="27"/>
      <c r="M44" s="27"/>
      <c r="N44" s="27"/>
      <c r="O44" s="27"/>
      <c r="P44" s="27"/>
      <c r="Q44" s="28">
        <f t="shared" si="5"/>
        <v>100</v>
      </c>
      <c r="R44" s="28"/>
      <c r="S44" s="28">
        <f t="shared" si="2"/>
        <v>100</v>
      </c>
    </row>
    <row r="45" spans="1:19" x14ac:dyDescent="0.25">
      <c r="A45" s="25">
        <v>32</v>
      </c>
      <c r="B45" s="26" t="s">
        <v>148</v>
      </c>
      <c r="C45" s="27">
        <f t="shared" si="3"/>
        <v>31546860000</v>
      </c>
      <c r="D45" s="27"/>
      <c r="E45" s="27">
        <v>31546860000</v>
      </c>
      <c r="F45" s="27">
        <f t="shared" si="4"/>
        <v>31472150000</v>
      </c>
      <c r="G45" s="27"/>
      <c r="H45" s="27">
        <v>31472150000</v>
      </c>
      <c r="I45" s="27"/>
      <c r="J45" s="27"/>
      <c r="K45" s="27"/>
      <c r="L45" s="27"/>
      <c r="M45" s="27"/>
      <c r="N45" s="27"/>
      <c r="O45" s="27"/>
      <c r="P45" s="27"/>
      <c r="Q45" s="28">
        <f t="shared" si="5"/>
        <v>99.763177698192465</v>
      </c>
      <c r="R45" s="28"/>
      <c r="S45" s="28">
        <f t="shared" si="2"/>
        <v>99.763177698192465</v>
      </c>
    </row>
    <row r="46" spans="1:19" x14ac:dyDescent="0.25">
      <c r="A46" s="25">
        <v>33</v>
      </c>
      <c r="B46" s="26" t="s">
        <v>160</v>
      </c>
      <c r="C46" s="27">
        <f t="shared" si="3"/>
        <v>628053000</v>
      </c>
      <c r="D46" s="27"/>
      <c r="E46" s="27">
        <v>628053000</v>
      </c>
      <c r="F46" s="27">
        <f t="shared" si="4"/>
        <v>628053000</v>
      </c>
      <c r="G46" s="27"/>
      <c r="H46" s="27">
        <v>628053000</v>
      </c>
      <c r="I46" s="27"/>
      <c r="J46" s="27"/>
      <c r="K46" s="27"/>
      <c r="L46" s="27"/>
      <c r="M46" s="27"/>
      <c r="N46" s="27"/>
      <c r="O46" s="27"/>
      <c r="P46" s="27"/>
      <c r="Q46" s="28">
        <f t="shared" si="5"/>
        <v>100</v>
      </c>
      <c r="R46" s="28"/>
      <c r="S46" s="28">
        <f t="shared" si="2"/>
        <v>100</v>
      </c>
    </row>
    <row r="47" spans="1:19" x14ac:dyDescent="0.25">
      <c r="A47" s="25">
        <v>34</v>
      </c>
      <c r="B47" s="26" t="s">
        <v>165</v>
      </c>
      <c r="C47" s="27">
        <f t="shared" si="3"/>
        <v>10030800000</v>
      </c>
      <c r="D47" s="27">
        <v>5500000000</v>
      </c>
      <c r="E47" s="27">
        <v>4530800000</v>
      </c>
      <c r="F47" s="27">
        <f t="shared" si="4"/>
        <v>9072244000</v>
      </c>
      <c r="G47" s="27">
        <v>4541444000</v>
      </c>
      <c r="H47" s="27">
        <v>4530800000</v>
      </c>
      <c r="I47" s="27"/>
      <c r="J47" s="27"/>
      <c r="K47" s="27"/>
      <c r="L47" s="27"/>
      <c r="M47" s="27"/>
      <c r="N47" s="27"/>
      <c r="O47" s="27"/>
      <c r="P47" s="27"/>
      <c r="Q47" s="28">
        <f t="shared" si="5"/>
        <v>90.443872871555612</v>
      </c>
      <c r="R47" s="28">
        <f t="shared" si="2"/>
        <v>82.571709090909096</v>
      </c>
      <c r="S47" s="28">
        <f t="shared" si="2"/>
        <v>100</v>
      </c>
    </row>
    <row r="48" spans="1:19" x14ac:dyDescent="0.25">
      <c r="A48" s="25">
        <v>35</v>
      </c>
      <c r="B48" s="26" t="s">
        <v>157</v>
      </c>
      <c r="C48" s="27">
        <f t="shared" si="3"/>
        <v>66050000</v>
      </c>
      <c r="D48" s="27"/>
      <c r="E48" s="27">
        <v>66050000</v>
      </c>
      <c r="F48" s="27">
        <f t="shared" si="4"/>
        <v>66050000</v>
      </c>
      <c r="G48" s="29"/>
      <c r="H48" s="27">
        <v>66050000</v>
      </c>
      <c r="I48" s="27"/>
      <c r="J48" s="27"/>
      <c r="K48" s="27"/>
      <c r="L48" s="27"/>
      <c r="M48" s="27"/>
      <c r="N48" s="27"/>
      <c r="O48" s="27"/>
      <c r="P48" s="27"/>
      <c r="Q48" s="28">
        <f t="shared" si="5"/>
        <v>100</v>
      </c>
      <c r="R48" s="28"/>
      <c r="S48" s="28">
        <f t="shared" si="2"/>
        <v>100</v>
      </c>
    </row>
    <row r="49" spans="1:19" x14ac:dyDescent="0.25">
      <c r="A49" s="25">
        <v>36</v>
      </c>
      <c r="B49" s="26" t="s">
        <v>159</v>
      </c>
      <c r="C49" s="27">
        <f t="shared" si="3"/>
        <v>6198550000</v>
      </c>
      <c r="D49" s="27"/>
      <c r="E49" s="27">
        <v>6198550000</v>
      </c>
      <c r="F49" s="27">
        <f t="shared" si="4"/>
        <v>6198396860</v>
      </c>
      <c r="G49" s="27"/>
      <c r="H49" s="27">
        <v>6198396860</v>
      </c>
      <c r="I49" s="27"/>
      <c r="J49" s="27"/>
      <c r="K49" s="27"/>
      <c r="L49" s="27"/>
      <c r="M49" s="27"/>
      <c r="N49" s="27"/>
      <c r="O49" s="27"/>
      <c r="P49" s="27"/>
      <c r="Q49" s="28">
        <f t="shared" si="5"/>
        <v>99.997529422203584</v>
      </c>
      <c r="R49" s="28"/>
      <c r="S49" s="28">
        <f t="shared" si="2"/>
        <v>99.997529422203584</v>
      </c>
    </row>
    <row r="50" spans="1:19" x14ac:dyDescent="0.25">
      <c r="A50" s="25">
        <v>37</v>
      </c>
      <c r="B50" s="26" t="s">
        <v>146</v>
      </c>
      <c r="C50" s="27">
        <f t="shared" si="3"/>
        <v>1640540000</v>
      </c>
      <c r="D50" s="27"/>
      <c r="E50" s="27">
        <v>1640540000</v>
      </c>
      <c r="F50" s="27">
        <f t="shared" si="4"/>
        <v>321950000</v>
      </c>
      <c r="G50" s="27"/>
      <c r="H50" s="27">
        <v>321950000</v>
      </c>
      <c r="I50" s="27"/>
      <c r="J50" s="27"/>
      <c r="K50" s="27"/>
      <c r="L50" s="27"/>
      <c r="M50" s="27"/>
      <c r="N50" s="27"/>
      <c r="O50" s="27"/>
      <c r="P50" s="27"/>
      <c r="Q50" s="28">
        <f t="shared" si="5"/>
        <v>19.624635790654295</v>
      </c>
      <c r="R50" s="28"/>
      <c r="S50" s="28">
        <f t="shared" si="2"/>
        <v>19.624635790654295</v>
      </c>
    </row>
    <row r="51" spans="1:19" x14ac:dyDescent="0.25">
      <c r="A51" s="25">
        <v>38</v>
      </c>
      <c r="B51" s="26" t="s">
        <v>151</v>
      </c>
      <c r="C51" s="27">
        <f t="shared" si="3"/>
        <v>1253634000</v>
      </c>
      <c r="D51" s="27"/>
      <c r="E51" s="27">
        <v>1253634000</v>
      </c>
      <c r="F51" s="27">
        <f t="shared" si="4"/>
        <v>1234812000</v>
      </c>
      <c r="G51" s="27"/>
      <c r="H51" s="27">
        <v>1234812000</v>
      </c>
      <c r="I51" s="27"/>
      <c r="J51" s="27"/>
      <c r="K51" s="27"/>
      <c r="L51" s="27"/>
      <c r="M51" s="27"/>
      <c r="N51" s="27"/>
      <c r="O51" s="27"/>
      <c r="P51" s="27"/>
      <c r="Q51" s="28">
        <f t="shared" si="5"/>
        <v>98.498604855962739</v>
      </c>
      <c r="R51" s="28"/>
      <c r="S51" s="28">
        <f t="shared" si="2"/>
        <v>98.498604855962739</v>
      </c>
    </row>
    <row r="52" spans="1:19" x14ac:dyDescent="0.25">
      <c r="A52" s="25">
        <v>39</v>
      </c>
      <c r="B52" s="26" t="s">
        <v>149</v>
      </c>
      <c r="C52" s="27">
        <f t="shared" si="3"/>
        <v>7600200000</v>
      </c>
      <c r="D52" s="27"/>
      <c r="E52" s="27">
        <v>7600200000</v>
      </c>
      <c r="F52" s="27">
        <f t="shared" si="4"/>
        <v>7600200000</v>
      </c>
      <c r="G52" s="27"/>
      <c r="H52" s="27">
        <v>7600200000</v>
      </c>
      <c r="I52" s="27"/>
      <c r="J52" s="27"/>
      <c r="K52" s="27"/>
      <c r="L52" s="27"/>
      <c r="M52" s="27"/>
      <c r="N52" s="27"/>
      <c r="O52" s="27"/>
      <c r="P52" s="27"/>
      <c r="Q52" s="28">
        <f t="shared" si="5"/>
        <v>100</v>
      </c>
      <c r="R52" s="28"/>
      <c r="S52" s="28">
        <f t="shared" si="2"/>
        <v>100</v>
      </c>
    </row>
    <row r="53" spans="1:19" x14ac:dyDescent="0.25">
      <c r="A53" s="25">
        <v>40</v>
      </c>
      <c r="B53" s="26" t="s">
        <v>114</v>
      </c>
      <c r="C53" s="27">
        <f t="shared" si="3"/>
        <v>2367000000</v>
      </c>
      <c r="D53" s="27"/>
      <c r="E53" s="27">
        <v>2367000000</v>
      </c>
      <c r="F53" s="27">
        <f t="shared" si="4"/>
        <v>2214611618</v>
      </c>
      <c r="G53" s="27"/>
      <c r="H53" s="27">
        <v>2214611618</v>
      </c>
      <c r="I53" s="27"/>
      <c r="J53" s="27"/>
      <c r="K53" s="27"/>
      <c r="L53" s="27"/>
      <c r="M53" s="27"/>
      <c r="N53" s="27"/>
      <c r="O53" s="27"/>
      <c r="P53" s="27"/>
      <c r="Q53" s="28">
        <f t="shared" si="5"/>
        <v>93.561961047739743</v>
      </c>
      <c r="R53" s="28"/>
      <c r="S53" s="28">
        <f t="shared" si="2"/>
        <v>93.561961047739743</v>
      </c>
    </row>
    <row r="54" spans="1:19" x14ac:dyDescent="0.25">
      <c r="A54" s="25">
        <v>41</v>
      </c>
      <c r="B54" s="26" t="s">
        <v>261</v>
      </c>
      <c r="C54" s="27">
        <f t="shared" si="3"/>
        <v>8146908000</v>
      </c>
      <c r="D54" s="27"/>
      <c r="E54" s="27">
        <v>8146908000</v>
      </c>
      <c r="F54" s="27">
        <f t="shared" si="4"/>
        <v>7676586082</v>
      </c>
      <c r="G54" s="27"/>
      <c r="H54" s="27">
        <v>7676586082</v>
      </c>
      <c r="I54" s="27"/>
      <c r="J54" s="27"/>
      <c r="K54" s="27"/>
      <c r="L54" s="27"/>
      <c r="M54" s="27"/>
      <c r="N54" s="27"/>
      <c r="O54" s="27"/>
      <c r="P54" s="27"/>
      <c r="Q54" s="28">
        <f t="shared" si="5"/>
        <v>94.226988717682829</v>
      </c>
      <c r="R54" s="28"/>
      <c r="S54" s="28">
        <f t="shared" si="5"/>
        <v>94.226988717682829</v>
      </c>
    </row>
    <row r="55" spans="1:19" x14ac:dyDescent="0.25">
      <c r="A55" s="25">
        <v>42</v>
      </c>
      <c r="B55" s="26" t="s">
        <v>192</v>
      </c>
      <c r="C55" s="27">
        <f t="shared" si="3"/>
        <v>3278330000</v>
      </c>
      <c r="D55" s="27"/>
      <c r="E55" s="27">
        <v>3278330000</v>
      </c>
      <c r="F55" s="27">
        <f t="shared" si="4"/>
        <v>2516893400</v>
      </c>
      <c r="G55" s="27"/>
      <c r="H55" s="27">
        <v>2516893400</v>
      </c>
      <c r="I55" s="27"/>
      <c r="J55" s="27"/>
      <c r="K55" s="27"/>
      <c r="L55" s="27"/>
      <c r="M55" s="27"/>
      <c r="N55" s="27"/>
      <c r="O55" s="27"/>
      <c r="P55" s="27"/>
      <c r="Q55" s="28">
        <f t="shared" si="5"/>
        <v>76.773643897960241</v>
      </c>
      <c r="R55" s="28"/>
      <c r="S55" s="28">
        <f t="shared" si="5"/>
        <v>76.773643897960241</v>
      </c>
    </row>
    <row r="56" spans="1:19" x14ac:dyDescent="0.25">
      <c r="A56" s="25">
        <v>43</v>
      </c>
      <c r="B56" s="26" t="s">
        <v>262</v>
      </c>
      <c r="C56" s="27">
        <f t="shared" si="3"/>
        <v>19818879209</v>
      </c>
      <c r="D56" s="27"/>
      <c r="E56" s="27">
        <v>19818879209</v>
      </c>
      <c r="F56" s="27">
        <f t="shared" si="4"/>
        <v>17199489537</v>
      </c>
      <c r="G56" s="27"/>
      <c r="H56" s="27">
        <v>17199489537</v>
      </c>
      <c r="I56" s="27"/>
      <c r="J56" s="27"/>
      <c r="K56" s="27"/>
      <c r="L56" s="27"/>
      <c r="M56" s="27"/>
      <c r="N56" s="27"/>
      <c r="O56" s="27"/>
      <c r="P56" s="27"/>
      <c r="Q56" s="28">
        <f t="shared" si="5"/>
        <v>86.783361236640957</v>
      </c>
      <c r="R56" s="28"/>
      <c r="S56" s="28">
        <f t="shared" si="5"/>
        <v>86.783361236640957</v>
      </c>
    </row>
    <row r="57" spans="1:19" x14ac:dyDescent="0.25">
      <c r="A57" s="25">
        <v>44</v>
      </c>
      <c r="B57" s="26" t="s">
        <v>263</v>
      </c>
      <c r="C57" s="27">
        <f t="shared" si="3"/>
        <v>11279724359</v>
      </c>
      <c r="D57" s="27"/>
      <c r="E57" s="27">
        <v>11279724359</v>
      </c>
      <c r="F57" s="27">
        <f t="shared" si="4"/>
        <v>10235546740</v>
      </c>
      <c r="G57" s="27"/>
      <c r="H57" s="27">
        <v>10235546740</v>
      </c>
      <c r="I57" s="27"/>
      <c r="J57" s="27"/>
      <c r="K57" s="27"/>
      <c r="L57" s="27"/>
      <c r="M57" s="27"/>
      <c r="N57" s="27"/>
      <c r="O57" s="27"/>
      <c r="P57" s="27"/>
      <c r="Q57" s="28">
        <f t="shared" si="5"/>
        <v>90.742880005158469</v>
      </c>
      <c r="R57" s="28"/>
      <c r="S57" s="28">
        <f t="shared" si="5"/>
        <v>90.742880005158469</v>
      </c>
    </row>
    <row r="58" spans="1:19" x14ac:dyDescent="0.25">
      <c r="A58" s="25">
        <v>45</v>
      </c>
      <c r="B58" s="26" t="s">
        <v>91</v>
      </c>
      <c r="C58" s="27">
        <f t="shared" si="3"/>
        <v>6094704000</v>
      </c>
      <c r="D58" s="27"/>
      <c r="E58" s="27">
        <v>6094704000</v>
      </c>
      <c r="F58" s="27">
        <f t="shared" si="4"/>
        <v>5544279202</v>
      </c>
      <c r="G58" s="27"/>
      <c r="H58" s="27">
        <v>5544279202</v>
      </c>
      <c r="I58" s="27"/>
      <c r="J58" s="27"/>
      <c r="K58" s="27"/>
      <c r="L58" s="27"/>
      <c r="M58" s="27"/>
      <c r="N58" s="27"/>
      <c r="O58" s="27"/>
      <c r="P58" s="27"/>
      <c r="Q58" s="28">
        <f t="shared" si="5"/>
        <v>90.96880179907015</v>
      </c>
      <c r="R58" s="28"/>
      <c r="S58" s="28">
        <f t="shared" si="5"/>
        <v>90.96880179907015</v>
      </c>
    </row>
    <row r="59" spans="1:19" x14ac:dyDescent="0.25">
      <c r="A59" s="25">
        <v>46</v>
      </c>
      <c r="B59" s="26" t="s">
        <v>94</v>
      </c>
      <c r="C59" s="27">
        <f t="shared" si="3"/>
        <v>1605706000</v>
      </c>
      <c r="D59" s="27"/>
      <c r="E59" s="27">
        <v>1605706000</v>
      </c>
      <c r="F59" s="27">
        <f t="shared" si="4"/>
        <v>1507054546</v>
      </c>
      <c r="G59" s="27"/>
      <c r="H59" s="27">
        <v>1507054546</v>
      </c>
      <c r="I59" s="27"/>
      <c r="J59" s="27"/>
      <c r="K59" s="27"/>
      <c r="L59" s="27"/>
      <c r="M59" s="27"/>
      <c r="N59" s="27"/>
      <c r="O59" s="27"/>
      <c r="P59" s="27"/>
      <c r="Q59" s="28">
        <f t="shared" si="5"/>
        <v>93.856194471466139</v>
      </c>
      <c r="R59" s="28"/>
      <c r="S59" s="28">
        <f t="shared" si="5"/>
        <v>93.856194471466139</v>
      </c>
    </row>
    <row r="60" spans="1:19" x14ac:dyDescent="0.25">
      <c r="A60" s="25">
        <v>47</v>
      </c>
      <c r="B60" s="26" t="s">
        <v>172</v>
      </c>
      <c r="C60" s="27">
        <f t="shared" si="3"/>
        <v>3133344000</v>
      </c>
      <c r="D60" s="27"/>
      <c r="E60" s="27">
        <v>3133344000</v>
      </c>
      <c r="F60" s="27">
        <f t="shared" si="4"/>
        <v>3067976557</v>
      </c>
      <c r="G60" s="27"/>
      <c r="H60" s="27">
        <v>3067976557</v>
      </c>
      <c r="I60" s="27"/>
      <c r="J60" s="27"/>
      <c r="K60" s="27"/>
      <c r="L60" s="27"/>
      <c r="M60" s="27"/>
      <c r="N60" s="27"/>
      <c r="O60" s="27"/>
      <c r="P60" s="27"/>
      <c r="Q60" s="28">
        <f t="shared" si="5"/>
        <v>97.91381211255451</v>
      </c>
      <c r="R60" s="28"/>
      <c r="S60" s="28">
        <f t="shared" si="5"/>
        <v>97.91381211255451</v>
      </c>
    </row>
    <row r="61" spans="1:19" x14ac:dyDescent="0.25">
      <c r="A61" s="25">
        <v>48</v>
      </c>
      <c r="B61" s="26" t="s">
        <v>95</v>
      </c>
      <c r="C61" s="27">
        <f t="shared" si="3"/>
        <v>3322949719</v>
      </c>
      <c r="D61" s="27"/>
      <c r="E61" s="27">
        <v>3322949719</v>
      </c>
      <c r="F61" s="27">
        <f t="shared" si="4"/>
        <v>2992067745</v>
      </c>
      <c r="G61" s="27"/>
      <c r="H61" s="27">
        <v>2992067745</v>
      </c>
      <c r="I61" s="27"/>
      <c r="J61" s="27"/>
      <c r="K61" s="27"/>
      <c r="L61" s="27"/>
      <c r="M61" s="27"/>
      <c r="N61" s="27"/>
      <c r="O61" s="27"/>
      <c r="P61" s="27"/>
      <c r="Q61" s="28">
        <f t="shared" si="5"/>
        <v>90.042522397853958</v>
      </c>
      <c r="R61" s="28"/>
      <c r="S61" s="28">
        <f t="shared" si="5"/>
        <v>90.042522397853958</v>
      </c>
    </row>
    <row r="62" spans="1:19" x14ac:dyDescent="0.25">
      <c r="A62" s="25">
        <v>49</v>
      </c>
      <c r="B62" s="26" t="s">
        <v>194</v>
      </c>
      <c r="C62" s="27">
        <f t="shared" si="3"/>
        <v>1580512106</v>
      </c>
      <c r="D62" s="27"/>
      <c r="E62" s="27">
        <v>1580512106</v>
      </c>
      <c r="F62" s="27">
        <f t="shared" si="4"/>
        <v>1478553837</v>
      </c>
      <c r="G62" s="27"/>
      <c r="H62" s="27">
        <v>1478553837</v>
      </c>
      <c r="I62" s="27"/>
      <c r="J62" s="27"/>
      <c r="K62" s="27"/>
      <c r="L62" s="27"/>
      <c r="M62" s="27"/>
      <c r="N62" s="27"/>
      <c r="O62" s="27"/>
      <c r="P62" s="27"/>
      <c r="Q62" s="28">
        <f t="shared" si="5"/>
        <v>93.549035871794842</v>
      </c>
      <c r="R62" s="28"/>
      <c r="S62" s="28">
        <f t="shared" si="5"/>
        <v>93.549035871794842</v>
      </c>
    </row>
    <row r="63" spans="1:19" x14ac:dyDescent="0.25">
      <c r="A63" s="25">
        <v>50</v>
      </c>
      <c r="B63" s="26" t="s">
        <v>101</v>
      </c>
      <c r="C63" s="27">
        <f t="shared" si="3"/>
        <v>15930770000</v>
      </c>
      <c r="D63" s="27"/>
      <c r="E63" s="27">
        <v>15930770000</v>
      </c>
      <c r="F63" s="27">
        <f t="shared" si="4"/>
        <v>13704158731</v>
      </c>
      <c r="G63" s="27"/>
      <c r="H63" s="27">
        <v>13704158731</v>
      </c>
      <c r="I63" s="27"/>
      <c r="J63" s="27"/>
      <c r="K63" s="27"/>
      <c r="L63" s="27"/>
      <c r="M63" s="27"/>
      <c r="N63" s="27"/>
      <c r="O63" s="27"/>
      <c r="P63" s="27"/>
      <c r="Q63" s="28">
        <f t="shared" si="5"/>
        <v>86.023203718338792</v>
      </c>
      <c r="R63" s="28"/>
      <c r="S63" s="28">
        <f t="shared" si="5"/>
        <v>86.023203718338792</v>
      </c>
    </row>
    <row r="64" spans="1:19" x14ac:dyDescent="0.25">
      <c r="A64" s="25">
        <v>51</v>
      </c>
      <c r="B64" s="26" t="s">
        <v>93</v>
      </c>
      <c r="C64" s="27">
        <f t="shared" si="3"/>
        <v>60249761000</v>
      </c>
      <c r="D64" s="27"/>
      <c r="E64" s="27">
        <v>60249761000</v>
      </c>
      <c r="F64" s="27">
        <f t="shared" si="4"/>
        <v>52603694733</v>
      </c>
      <c r="G64" s="27"/>
      <c r="H64" s="27">
        <v>52603694733</v>
      </c>
      <c r="I64" s="27"/>
      <c r="J64" s="27"/>
      <c r="K64" s="27"/>
      <c r="L64" s="27"/>
      <c r="M64" s="27"/>
      <c r="N64" s="27"/>
      <c r="O64" s="27"/>
      <c r="P64" s="27"/>
      <c r="Q64" s="28">
        <f t="shared" si="5"/>
        <v>87.309383240540981</v>
      </c>
      <c r="R64" s="28"/>
      <c r="S64" s="28">
        <f t="shared" si="5"/>
        <v>87.309383240540981</v>
      </c>
    </row>
    <row r="65" spans="1:19" x14ac:dyDescent="0.25">
      <c r="A65" s="25">
        <v>52</v>
      </c>
      <c r="B65" s="26" t="s">
        <v>92</v>
      </c>
      <c r="C65" s="27">
        <f t="shared" si="3"/>
        <v>7038093646</v>
      </c>
      <c r="D65" s="27"/>
      <c r="E65" s="27">
        <v>7038093646</v>
      </c>
      <c r="F65" s="27">
        <f t="shared" si="4"/>
        <v>6873664879</v>
      </c>
      <c r="G65" s="27"/>
      <c r="H65" s="27">
        <v>6873664879</v>
      </c>
      <c r="I65" s="27"/>
      <c r="J65" s="27"/>
      <c r="K65" s="27"/>
      <c r="L65" s="27"/>
      <c r="M65" s="27"/>
      <c r="N65" s="27"/>
      <c r="O65" s="27"/>
      <c r="P65" s="27"/>
      <c r="Q65" s="28">
        <f t="shared" si="5"/>
        <v>97.663731469480368</v>
      </c>
      <c r="R65" s="28"/>
      <c r="S65" s="28">
        <f t="shared" si="5"/>
        <v>97.663731469480368</v>
      </c>
    </row>
    <row r="66" spans="1:19" x14ac:dyDescent="0.25">
      <c r="A66" s="25">
        <v>53</v>
      </c>
      <c r="B66" s="26" t="s">
        <v>107</v>
      </c>
      <c r="C66" s="27">
        <f t="shared" si="3"/>
        <v>4299641728</v>
      </c>
      <c r="D66" s="27"/>
      <c r="E66" s="27">
        <v>4299641728</v>
      </c>
      <c r="F66" s="27">
        <f t="shared" si="4"/>
        <v>3274804451</v>
      </c>
      <c r="G66" s="27"/>
      <c r="H66" s="27">
        <v>3274804451</v>
      </c>
      <c r="I66" s="27"/>
      <c r="J66" s="27"/>
      <c r="K66" s="27"/>
      <c r="L66" s="27"/>
      <c r="M66" s="27"/>
      <c r="N66" s="27"/>
      <c r="O66" s="27"/>
      <c r="P66" s="27"/>
      <c r="Q66" s="28">
        <f t="shared" si="5"/>
        <v>76.164589009217096</v>
      </c>
      <c r="R66" s="28"/>
      <c r="S66" s="28">
        <f t="shared" si="5"/>
        <v>76.164589009217096</v>
      </c>
    </row>
    <row r="67" spans="1:19" x14ac:dyDescent="0.25">
      <c r="A67" s="25">
        <v>54</v>
      </c>
      <c r="B67" s="26" t="s">
        <v>264</v>
      </c>
      <c r="C67" s="27">
        <f t="shared" si="3"/>
        <v>13957409115</v>
      </c>
      <c r="D67" s="27"/>
      <c r="E67" s="27">
        <v>13957409115</v>
      </c>
      <c r="F67" s="27">
        <f t="shared" si="4"/>
        <v>10302386524</v>
      </c>
      <c r="G67" s="27"/>
      <c r="H67" s="27">
        <v>10302386524</v>
      </c>
      <c r="I67" s="27"/>
      <c r="J67" s="27"/>
      <c r="K67" s="27"/>
      <c r="L67" s="27"/>
      <c r="M67" s="27"/>
      <c r="N67" s="27"/>
      <c r="O67" s="27"/>
      <c r="P67" s="27"/>
      <c r="Q67" s="28">
        <f t="shared" si="5"/>
        <v>73.813029618283849</v>
      </c>
      <c r="R67" s="28"/>
      <c r="S67" s="28">
        <f t="shared" si="5"/>
        <v>73.813029618283849</v>
      </c>
    </row>
    <row r="68" spans="1:19" x14ac:dyDescent="0.25">
      <c r="A68" s="25">
        <v>55</v>
      </c>
      <c r="B68" s="26" t="s">
        <v>199</v>
      </c>
      <c r="C68" s="27">
        <f t="shared" si="3"/>
        <v>1869481205</v>
      </c>
      <c r="D68" s="27"/>
      <c r="E68" s="27">
        <v>1869481205</v>
      </c>
      <c r="F68" s="27">
        <f t="shared" si="4"/>
        <v>1682576553</v>
      </c>
      <c r="G68" s="27"/>
      <c r="H68" s="27">
        <v>1682576553</v>
      </c>
      <c r="I68" s="27"/>
      <c r="J68" s="27"/>
      <c r="K68" s="27"/>
      <c r="L68" s="27"/>
      <c r="M68" s="27"/>
      <c r="N68" s="27"/>
      <c r="O68" s="27"/>
      <c r="P68" s="27"/>
      <c r="Q68" s="28">
        <f t="shared" si="5"/>
        <v>90.002325163787887</v>
      </c>
      <c r="R68" s="28"/>
      <c r="S68" s="28">
        <f t="shared" si="5"/>
        <v>90.002325163787887</v>
      </c>
    </row>
    <row r="69" spans="1:19" x14ac:dyDescent="0.25">
      <c r="A69" s="25">
        <v>56</v>
      </c>
      <c r="B69" s="26" t="s">
        <v>58</v>
      </c>
      <c r="C69" s="27">
        <f t="shared" si="3"/>
        <v>151532321000</v>
      </c>
      <c r="D69" s="27">
        <v>71534000000</v>
      </c>
      <c r="E69" s="27">
        <v>79998321000</v>
      </c>
      <c r="F69" s="27">
        <f t="shared" si="4"/>
        <v>145078777154</v>
      </c>
      <c r="G69" s="27">
        <v>65080456154</v>
      </c>
      <c r="H69" s="27">
        <v>79998321000</v>
      </c>
      <c r="I69" s="27"/>
      <c r="J69" s="27"/>
      <c r="K69" s="27"/>
      <c r="L69" s="27"/>
      <c r="M69" s="27"/>
      <c r="N69" s="27"/>
      <c r="O69" s="27"/>
      <c r="P69" s="27"/>
      <c r="Q69" s="28">
        <f t="shared" si="5"/>
        <v>95.741143669276994</v>
      </c>
      <c r="R69" s="28">
        <f t="shared" si="5"/>
        <v>90.978354564263157</v>
      </c>
      <c r="S69" s="28">
        <f t="shared" si="5"/>
        <v>100</v>
      </c>
    </row>
    <row r="70" spans="1:19" ht="30" x14ac:dyDescent="0.25">
      <c r="A70" s="25">
        <v>57</v>
      </c>
      <c r="B70" s="26" t="s">
        <v>60</v>
      </c>
      <c r="C70" s="27">
        <f t="shared" si="3"/>
        <v>13809000000</v>
      </c>
      <c r="D70" s="27">
        <v>13809000000</v>
      </c>
      <c r="E70" s="27"/>
      <c r="F70" s="27">
        <f t="shared" si="4"/>
        <v>13402131178</v>
      </c>
      <c r="G70" s="27">
        <v>13402131178</v>
      </c>
      <c r="H70" s="27"/>
      <c r="I70" s="27"/>
      <c r="J70" s="27"/>
      <c r="K70" s="27"/>
      <c r="L70" s="27"/>
      <c r="M70" s="27"/>
      <c r="N70" s="27"/>
      <c r="O70" s="27"/>
      <c r="P70" s="27"/>
      <c r="Q70" s="28">
        <f t="shared" si="5"/>
        <v>97.053596770222313</v>
      </c>
      <c r="R70" s="28">
        <f t="shared" si="5"/>
        <v>97.053596770222313</v>
      </c>
      <c r="S70" s="28"/>
    </row>
    <row r="71" spans="1:19" x14ac:dyDescent="0.25">
      <c r="A71" s="25">
        <v>58</v>
      </c>
      <c r="B71" s="26" t="s">
        <v>265</v>
      </c>
      <c r="C71" s="27">
        <f t="shared" si="3"/>
        <v>6000000</v>
      </c>
      <c r="D71" s="27"/>
      <c r="E71" s="27">
        <v>6000000</v>
      </c>
      <c r="F71" s="27">
        <f t="shared" si="4"/>
        <v>6000000</v>
      </c>
      <c r="G71" s="27"/>
      <c r="H71" s="27">
        <f>E71</f>
        <v>6000000</v>
      </c>
      <c r="I71" s="27"/>
      <c r="J71" s="27"/>
      <c r="K71" s="27"/>
      <c r="L71" s="27"/>
      <c r="M71" s="27"/>
      <c r="N71" s="27"/>
      <c r="O71" s="27"/>
      <c r="P71" s="27"/>
      <c r="Q71" s="28">
        <f t="shared" si="5"/>
        <v>100</v>
      </c>
      <c r="R71" s="28"/>
      <c r="S71" s="28">
        <f t="shared" si="5"/>
        <v>100</v>
      </c>
    </row>
    <row r="72" spans="1:19" x14ac:dyDescent="0.25">
      <c r="A72" s="25">
        <v>59</v>
      </c>
      <c r="B72" s="26" t="s">
        <v>235</v>
      </c>
      <c r="C72" s="27">
        <f t="shared" si="3"/>
        <v>117600000</v>
      </c>
      <c r="D72" s="27"/>
      <c r="E72" s="27">
        <v>117600000</v>
      </c>
      <c r="F72" s="27">
        <f t="shared" si="4"/>
        <v>117600000</v>
      </c>
      <c r="G72" s="27"/>
      <c r="H72" s="27">
        <f>E72</f>
        <v>117600000</v>
      </c>
      <c r="I72" s="27"/>
      <c r="J72" s="27"/>
      <c r="K72" s="27"/>
      <c r="L72" s="27"/>
      <c r="M72" s="27"/>
      <c r="N72" s="27"/>
      <c r="O72" s="27"/>
      <c r="P72" s="27"/>
      <c r="Q72" s="28">
        <f t="shared" si="5"/>
        <v>100</v>
      </c>
      <c r="R72" s="28"/>
      <c r="S72" s="28">
        <f t="shared" si="5"/>
        <v>100</v>
      </c>
    </row>
    <row r="73" spans="1:19" ht="30" x14ac:dyDescent="0.25">
      <c r="A73" s="25">
        <v>60</v>
      </c>
      <c r="B73" s="26" t="s">
        <v>266</v>
      </c>
      <c r="C73" s="27">
        <f t="shared" si="3"/>
        <v>1084900000</v>
      </c>
      <c r="D73" s="27"/>
      <c r="E73" s="27">
        <v>1084900000</v>
      </c>
      <c r="F73" s="27">
        <f t="shared" si="4"/>
        <v>1084900000</v>
      </c>
      <c r="G73" s="27"/>
      <c r="H73" s="27">
        <f>E73</f>
        <v>1084900000</v>
      </c>
      <c r="I73" s="27"/>
      <c r="J73" s="27"/>
      <c r="K73" s="27"/>
      <c r="L73" s="27"/>
      <c r="M73" s="27"/>
      <c r="N73" s="27"/>
      <c r="O73" s="27"/>
      <c r="P73" s="27"/>
      <c r="Q73" s="28">
        <f t="shared" si="5"/>
        <v>100</v>
      </c>
      <c r="R73" s="28"/>
      <c r="S73" s="28">
        <f t="shared" si="5"/>
        <v>100</v>
      </c>
    </row>
    <row r="74" spans="1:19" x14ac:dyDescent="0.25">
      <c r="A74" s="25">
        <v>61</v>
      </c>
      <c r="B74" s="26" t="s">
        <v>234</v>
      </c>
      <c r="C74" s="27">
        <f t="shared" si="3"/>
        <v>56700000</v>
      </c>
      <c r="D74" s="27"/>
      <c r="E74" s="27">
        <v>56700000</v>
      </c>
      <c r="F74" s="27">
        <f t="shared" si="4"/>
        <v>56700000</v>
      </c>
      <c r="G74" s="27"/>
      <c r="H74" s="27">
        <f>E74</f>
        <v>56700000</v>
      </c>
      <c r="I74" s="27"/>
      <c r="J74" s="27"/>
      <c r="K74" s="27"/>
      <c r="L74" s="27"/>
      <c r="M74" s="27"/>
      <c r="N74" s="27"/>
      <c r="O74" s="27"/>
      <c r="P74" s="27"/>
      <c r="Q74" s="28">
        <f t="shared" si="5"/>
        <v>100</v>
      </c>
      <c r="R74" s="28"/>
      <c r="S74" s="28">
        <f t="shared" si="5"/>
        <v>100</v>
      </c>
    </row>
    <row r="75" spans="1:19" x14ac:dyDescent="0.25">
      <c r="A75" s="25">
        <v>62</v>
      </c>
      <c r="B75" s="26" t="s">
        <v>237</v>
      </c>
      <c r="C75" s="27">
        <f t="shared" si="3"/>
        <v>384300000</v>
      </c>
      <c r="D75" s="27"/>
      <c r="E75" s="27">
        <v>384300000</v>
      </c>
      <c r="F75" s="27">
        <f t="shared" si="4"/>
        <v>384300000</v>
      </c>
      <c r="G75" s="27"/>
      <c r="H75" s="27">
        <f>E75</f>
        <v>384300000</v>
      </c>
      <c r="I75" s="27"/>
      <c r="J75" s="27"/>
      <c r="K75" s="27"/>
      <c r="L75" s="27"/>
      <c r="M75" s="27"/>
      <c r="N75" s="27"/>
      <c r="O75" s="27"/>
      <c r="P75" s="27"/>
      <c r="Q75" s="28">
        <f t="shared" si="5"/>
        <v>100</v>
      </c>
      <c r="R75" s="28"/>
      <c r="S75" s="28">
        <f t="shared" si="5"/>
        <v>100</v>
      </c>
    </row>
    <row r="76" spans="1:19" ht="30" x14ac:dyDescent="0.25">
      <c r="A76" s="25">
        <v>63</v>
      </c>
      <c r="B76" s="26" t="s">
        <v>62</v>
      </c>
      <c r="C76" s="27">
        <f t="shared" ref="C76:C137" si="6">SUM(D76:E76)</f>
        <v>2874521412</v>
      </c>
      <c r="D76" s="27">
        <v>130000000</v>
      </c>
      <c r="E76" s="27">
        <v>2744521412</v>
      </c>
      <c r="F76" s="27">
        <f t="shared" si="4"/>
        <v>2666116331</v>
      </c>
      <c r="G76" s="27">
        <v>130000000</v>
      </c>
      <c r="H76" s="27">
        <v>2536116331</v>
      </c>
      <c r="I76" s="27"/>
      <c r="J76" s="27"/>
      <c r="K76" s="27"/>
      <c r="L76" s="27"/>
      <c r="M76" s="27"/>
      <c r="N76" s="27"/>
      <c r="O76" s="27"/>
      <c r="P76" s="27"/>
      <c r="Q76" s="28">
        <f t="shared" si="5"/>
        <v>92.749920730108656</v>
      </c>
      <c r="R76" s="28">
        <f t="shared" si="5"/>
        <v>100</v>
      </c>
      <c r="S76" s="28">
        <f t="shared" si="5"/>
        <v>92.40650555361745</v>
      </c>
    </row>
    <row r="77" spans="1:19" x14ac:dyDescent="0.25">
      <c r="A77" s="25">
        <v>64</v>
      </c>
      <c r="B77" s="26" t="s">
        <v>212</v>
      </c>
      <c r="C77" s="27">
        <f t="shared" si="6"/>
        <v>4912870000</v>
      </c>
      <c r="D77" s="27">
        <v>279000000</v>
      </c>
      <c r="E77" s="27">
        <v>4633870000</v>
      </c>
      <c r="F77" s="27">
        <f t="shared" ref="F77:F140" si="7">SUM(G77:P77)</f>
        <v>4912719000</v>
      </c>
      <c r="G77" s="27">
        <v>278849000</v>
      </c>
      <c r="H77" s="27">
        <v>4633870000</v>
      </c>
      <c r="I77" s="27"/>
      <c r="J77" s="27"/>
      <c r="K77" s="27"/>
      <c r="L77" s="27"/>
      <c r="M77" s="27"/>
      <c r="N77" s="27"/>
      <c r="O77" s="27"/>
      <c r="P77" s="27"/>
      <c r="Q77" s="28">
        <f t="shared" ref="Q77:S139" si="8">F77/C77*100</f>
        <v>99.996926440145984</v>
      </c>
      <c r="R77" s="28">
        <f t="shared" si="8"/>
        <v>99.945878136200719</v>
      </c>
      <c r="S77" s="28">
        <f t="shared" si="8"/>
        <v>100</v>
      </c>
    </row>
    <row r="78" spans="1:19" x14ac:dyDescent="0.25">
      <c r="A78" s="25">
        <v>65</v>
      </c>
      <c r="B78" s="26" t="s">
        <v>207</v>
      </c>
      <c r="C78" s="27">
        <f t="shared" si="6"/>
        <v>2618158000</v>
      </c>
      <c r="D78" s="27"/>
      <c r="E78" s="27">
        <v>2618158000</v>
      </c>
      <c r="F78" s="27">
        <f t="shared" si="7"/>
        <v>2551811127</v>
      </c>
      <c r="G78" s="27"/>
      <c r="H78" s="27">
        <v>2551811127</v>
      </c>
      <c r="I78" s="27"/>
      <c r="J78" s="27"/>
      <c r="K78" s="27"/>
      <c r="L78" s="27"/>
      <c r="M78" s="27"/>
      <c r="N78" s="27"/>
      <c r="O78" s="27"/>
      <c r="P78" s="27"/>
      <c r="Q78" s="28">
        <f t="shared" si="8"/>
        <v>97.465894991822495</v>
      </c>
      <c r="R78" s="28"/>
      <c r="S78" s="28">
        <f t="shared" si="8"/>
        <v>97.465894991822495</v>
      </c>
    </row>
    <row r="79" spans="1:19" x14ac:dyDescent="0.25">
      <c r="A79" s="25">
        <v>66</v>
      </c>
      <c r="B79" s="26" t="s">
        <v>216</v>
      </c>
      <c r="C79" s="27">
        <f t="shared" si="6"/>
        <v>442708000</v>
      </c>
      <c r="D79" s="27"/>
      <c r="E79" s="27">
        <v>442708000</v>
      </c>
      <c r="F79" s="27">
        <f t="shared" si="7"/>
        <v>442221393</v>
      </c>
      <c r="G79" s="27"/>
      <c r="H79" s="27">
        <v>442221393</v>
      </c>
      <c r="I79" s="27"/>
      <c r="J79" s="27"/>
      <c r="K79" s="27"/>
      <c r="L79" s="27"/>
      <c r="M79" s="27"/>
      <c r="N79" s="27"/>
      <c r="O79" s="27"/>
      <c r="P79" s="27"/>
      <c r="Q79" s="28">
        <f t="shared" si="8"/>
        <v>99.890083983122054</v>
      </c>
      <c r="R79" s="28"/>
      <c r="S79" s="28">
        <f t="shared" si="8"/>
        <v>99.890083983122054</v>
      </c>
    </row>
    <row r="80" spans="1:19" x14ac:dyDescent="0.25">
      <c r="A80" s="25">
        <v>67</v>
      </c>
      <c r="B80" s="26" t="s">
        <v>214</v>
      </c>
      <c r="C80" s="27">
        <f t="shared" si="6"/>
        <v>321525000</v>
      </c>
      <c r="D80" s="27"/>
      <c r="E80" s="27">
        <v>321525000</v>
      </c>
      <c r="F80" s="27">
        <f t="shared" si="7"/>
        <v>320428996</v>
      </c>
      <c r="G80" s="27"/>
      <c r="H80" s="27">
        <v>320428996</v>
      </c>
      <c r="I80" s="27"/>
      <c r="J80" s="27"/>
      <c r="K80" s="27"/>
      <c r="L80" s="27"/>
      <c r="M80" s="27"/>
      <c r="N80" s="27"/>
      <c r="O80" s="27"/>
      <c r="P80" s="27"/>
      <c r="Q80" s="28">
        <f t="shared" si="8"/>
        <v>99.659123240805542</v>
      </c>
      <c r="R80" s="28"/>
      <c r="S80" s="28">
        <f t="shared" si="8"/>
        <v>99.659123240805542</v>
      </c>
    </row>
    <row r="81" spans="1:19" x14ac:dyDescent="0.25">
      <c r="A81" s="25">
        <v>68</v>
      </c>
      <c r="B81" s="26" t="s">
        <v>217</v>
      </c>
      <c r="C81" s="27">
        <f t="shared" si="6"/>
        <v>655421000</v>
      </c>
      <c r="D81" s="27"/>
      <c r="E81" s="27">
        <v>655421000</v>
      </c>
      <c r="F81" s="27">
        <f t="shared" si="7"/>
        <v>655414738</v>
      </c>
      <c r="G81" s="27"/>
      <c r="H81" s="27">
        <v>655414738</v>
      </c>
      <c r="I81" s="27"/>
      <c r="J81" s="27"/>
      <c r="K81" s="27"/>
      <c r="L81" s="27"/>
      <c r="M81" s="27"/>
      <c r="N81" s="27"/>
      <c r="O81" s="27"/>
      <c r="P81" s="27"/>
      <c r="Q81" s="28">
        <f t="shared" si="8"/>
        <v>99.999044583557733</v>
      </c>
      <c r="R81" s="28"/>
      <c r="S81" s="28">
        <f t="shared" si="8"/>
        <v>99.999044583557733</v>
      </c>
    </row>
    <row r="82" spans="1:19" x14ac:dyDescent="0.25">
      <c r="A82" s="25">
        <v>69</v>
      </c>
      <c r="B82" s="26" t="s">
        <v>205</v>
      </c>
      <c r="C82" s="27">
        <f t="shared" si="6"/>
        <v>4936108284</v>
      </c>
      <c r="D82" s="27">
        <v>116000000</v>
      </c>
      <c r="E82" s="27">
        <v>4820108284</v>
      </c>
      <c r="F82" s="27">
        <f t="shared" si="7"/>
        <v>4739551396</v>
      </c>
      <c r="G82" s="27">
        <v>115157000</v>
      </c>
      <c r="H82" s="27">
        <v>4624394396</v>
      </c>
      <c r="I82" s="27"/>
      <c r="J82" s="27"/>
      <c r="K82" s="27"/>
      <c r="L82" s="27"/>
      <c r="M82" s="27"/>
      <c r="N82" s="27"/>
      <c r="O82" s="27"/>
      <c r="P82" s="27"/>
      <c r="Q82" s="28">
        <f t="shared" si="8"/>
        <v>96.017978603971812</v>
      </c>
      <c r="R82" s="28">
        <f t="shared" si="8"/>
        <v>99.273275862068971</v>
      </c>
      <c r="S82" s="28">
        <f t="shared" si="8"/>
        <v>95.939637110442973</v>
      </c>
    </row>
    <row r="83" spans="1:19" x14ac:dyDescent="0.25">
      <c r="A83" s="25">
        <v>70</v>
      </c>
      <c r="B83" s="26" t="s">
        <v>226</v>
      </c>
      <c r="C83" s="27">
        <f t="shared" si="6"/>
        <v>541398000</v>
      </c>
      <c r="D83" s="27"/>
      <c r="E83" s="27">
        <v>541398000</v>
      </c>
      <c r="F83" s="27">
        <f t="shared" si="7"/>
        <v>374171192</v>
      </c>
      <c r="G83" s="27"/>
      <c r="H83" s="27">
        <v>374171192</v>
      </c>
      <c r="I83" s="27"/>
      <c r="J83" s="27"/>
      <c r="K83" s="27"/>
      <c r="L83" s="27"/>
      <c r="M83" s="27"/>
      <c r="N83" s="27"/>
      <c r="O83" s="27"/>
      <c r="P83" s="27"/>
      <c r="Q83" s="28">
        <f t="shared" si="8"/>
        <v>69.112038093971535</v>
      </c>
      <c r="R83" s="28"/>
      <c r="S83" s="28">
        <f t="shared" si="8"/>
        <v>69.112038093971535</v>
      </c>
    </row>
    <row r="84" spans="1:19" x14ac:dyDescent="0.25">
      <c r="A84" s="25">
        <v>71</v>
      </c>
      <c r="B84" s="26" t="s">
        <v>215</v>
      </c>
      <c r="C84" s="27">
        <f t="shared" si="6"/>
        <v>718256000</v>
      </c>
      <c r="D84" s="27"/>
      <c r="E84" s="27">
        <v>718256000</v>
      </c>
      <c r="F84" s="27">
        <f t="shared" si="7"/>
        <v>718256000</v>
      </c>
      <c r="G84" s="27"/>
      <c r="H84" s="27">
        <v>718256000</v>
      </c>
      <c r="I84" s="27"/>
      <c r="J84" s="27"/>
      <c r="K84" s="27"/>
      <c r="L84" s="27"/>
      <c r="M84" s="27"/>
      <c r="N84" s="27"/>
      <c r="O84" s="27"/>
      <c r="P84" s="27"/>
      <c r="Q84" s="28">
        <f t="shared" si="8"/>
        <v>100</v>
      </c>
      <c r="R84" s="28"/>
      <c r="S84" s="28">
        <f t="shared" si="8"/>
        <v>100</v>
      </c>
    </row>
    <row r="85" spans="1:19" x14ac:dyDescent="0.25">
      <c r="A85" s="25">
        <v>72</v>
      </c>
      <c r="B85" s="26" t="s">
        <v>267</v>
      </c>
      <c r="C85" s="27">
        <f t="shared" si="6"/>
        <v>489426000</v>
      </c>
      <c r="D85" s="27"/>
      <c r="E85" s="27">
        <v>489426000</v>
      </c>
      <c r="F85" s="27">
        <f t="shared" si="7"/>
        <v>489426000</v>
      </c>
      <c r="G85" s="27"/>
      <c r="H85" s="27">
        <v>489426000</v>
      </c>
      <c r="I85" s="27"/>
      <c r="J85" s="27"/>
      <c r="K85" s="27"/>
      <c r="L85" s="27"/>
      <c r="M85" s="27"/>
      <c r="N85" s="27"/>
      <c r="O85" s="27"/>
      <c r="P85" s="27"/>
      <c r="Q85" s="28">
        <f t="shared" si="8"/>
        <v>100</v>
      </c>
      <c r="R85" s="28"/>
      <c r="S85" s="28">
        <f t="shared" si="8"/>
        <v>100</v>
      </c>
    </row>
    <row r="86" spans="1:19" x14ac:dyDescent="0.25">
      <c r="A86" s="25">
        <v>73</v>
      </c>
      <c r="B86" s="26" t="s">
        <v>218</v>
      </c>
      <c r="C86" s="27">
        <f t="shared" si="6"/>
        <v>473257000</v>
      </c>
      <c r="D86" s="27"/>
      <c r="E86" s="27">
        <v>473257000</v>
      </c>
      <c r="F86" s="27">
        <f t="shared" si="7"/>
        <v>455329426</v>
      </c>
      <c r="G86" s="27"/>
      <c r="H86" s="27">
        <v>455329426</v>
      </c>
      <c r="I86" s="27"/>
      <c r="J86" s="27"/>
      <c r="K86" s="27"/>
      <c r="L86" s="27"/>
      <c r="M86" s="27"/>
      <c r="N86" s="27"/>
      <c r="O86" s="27"/>
      <c r="P86" s="27"/>
      <c r="Q86" s="28">
        <f t="shared" si="8"/>
        <v>96.211873464100904</v>
      </c>
      <c r="R86" s="28"/>
      <c r="S86" s="28">
        <f t="shared" si="8"/>
        <v>96.211873464100904</v>
      </c>
    </row>
    <row r="87" spans="1:19" x14ac:dyDescent="0.25">
      <c r="A87" s="25">
        <v>74</v>
      </c>
      <c r="B87" s="26" t="s">
        <v>213</v>
      </c>
      <c r="C87" s="27">
        <f t="shared" si="6"/>
        <v>776565000</v>
      </c>
      <c r="D87" s="27"/>
      <c r="E87" s="27">
        <v>776565000</v>
      </c>
      <c r="F87" s="27">
        <f t="shared" si="7"/>
        <v>776519532</v>
      </c>
      <c r="G87" s="27"/>
      <c r="H87" s="27">
        <v>776519532</v>
      </c>
      <c r="I87" s="27"/>
      <c r="J87" s="27"/>
      <c r="K87" s="27"/>
      <c r="L87" s="27"/>
      <c r="M87" s="27"/>
      <c r="N87" s="27"/>
      <c r="O87" s="27"/>
      <c r="P87" s="27"/>
      <c r="Q87" s="28">
        <f t="shared" si="8"/>
        <v>99.994144984643924</v>
      </c>
      <c r="R87" s="28"/>
      <c r="S87" s="28">
        <f t="shared" si="8"/>
        <v>99.994144984643924</v>
      </c>
    </row>
    <row r="88" spans="1:19" x14ac:dyDescent="0.25">
      <c r="A88" s="25">
        <v>75</v>
      </c>
      <c r="B88" s="26" t="s">
        <v>227</v>
      </c>
      <c r="C88" s="27">
        <f t="shared" si="6"/>
        <v>474316000</v>
      </c>
      <c r="D88" s="27"/>
      <c r="E88" s="27">
        <v>474316000</v>
      </c>
      <c r="F88" s="27">
        <f t="shared" si="7"/>
        <v>474246563</v>
      </c>
      <c r="G88" s="27"/>
      <c r="H88" s="27">
        <v>474246563</v>
      </c>
      <c r="I88" s="27"/>
      <c r="J88" s="27"/>
      <c r="K88" s="27"/>
      <c r="L88" s="27"/>
      <c r="M88" s="27"/>
      <c r="N88" s="27"/>
      <c r="O88" s="27"/>
      <c r="P88" s="27"/>
      <c r="Q88" s="28">
        <f t="shared" si="8"/>
        <v>99.985360603479535</v>
      </c>
      <c r="R88" s="28"/>
      <c r="S88" s="28">
        <f t="shared" si="8"/>
        <v>99.985360603479535</v>
      </c>
    </row>
    <row r="89" spans="1:19" x14ac:dyDescent="0.25">
      <c r="A89" s="25">
        <v>76</v>
      </c>
      <c r="B89" s="26" t="s">
        <v>211</v>
      </c>
      <c r="C89" s="27">
        <f t="shared" si="6"/>
        <v>935845000</v>
      </c>
      <c r="D89" s="27"/>
      <c r="E89" s="27">
        <v>935845000</v>
      </c>
      <c r="F89" s="27">
        <f t="shared" si="7"/>
        <v>902902430</v>
      </c>
      <c r="G89" s="27"/>
      <c r="H89" s="27">
        <v>902902430</v>
      </c>
      <c r="I89" s="27"/>
      <c r="J89" s="27"/>
      <c r="K89" s="27"/>
      <c r="L89" s="27"/>
      <c r="M89" s="27"/>
      <c r="N89" s="27"/>
      <c r="O89" s="27"/>
      <c r="P89" s="27"/>
      <c r="Q89" s="28">
        <f t="shared" si="8"/>
        <v>96.479911737520638</v>
      </c>
      <c r="R89" s="28"/>
      <c r="S89" s="28">
        <f t="shared" si="8"/>
        <v>96.479911737520638</v>
      </c>
    </row>
    <row r="90" spans="1:19" x14ac:dyDescent="0.25">
      <c r="A90" s="25">
        <v>77</v>
      </c>
      <c r="B90" s="26" t="s">
        <v>206</v>
      </c>
      <c r="C90" s="27">
        <f t="shared" si="6"/>
        <v>5032671000</v>
      </c>
      <c r="D90" s="27"/>
      <c r="E90" s="27">
        <v>5032671000</v>
      </c>
      <c r="F90" s="27">
        <f t="shared" si="7"/>
        <v>4829082621</v>
      </c>
      <c r="G90" s="27"/>
      <c r="H90" s="27">
        <v>4829082621</v>
      </c>
      <c r="I90" s="27"/>
      <c r="J90" s="27"/>
      <c r="K90" s="27"/>
      <c r="L90" s="27"/>
      <c r="M90" s="27"/>
      <c r="N90" s="27"/>
      <c r="O90" s="27"/>
      <c r="P90" s="27"/>
      <c r="Q90" s="28">
        <f t="shared" si="8"/>
        <v>95.95466544504896</v>
      </c>
      <c r="R90" s="28"/>
      <c r="S90" s="28">
        <f t="shared" si="8"/>
        <v>95.95466544504896</v>
      </c>
    </row>
    <row r="91" spans="1:19" x14ac:dyDescent="0.25">
      <c r="A91" s="25">
        <v>78</v>
      </c>
      <c r="B91" s="26" t="s">
        <v>229</v>
      </c>
      <c r="C91" s="27">
        <f t="shared" si="6"/>
        <v>470465000</v>
      </c>
      <c r="D91" s="27"/>
      <c r="E91" s="27">
        <v>470465000</v>
      </c>
      <c r="F91" s="27">
        <f t="shared" si="7"/>
        <v>462579873</v>
      </c>
      <c r="G91" s="27"/>
      <c r="H91" s="27">
        <v>462579873</v>
      </c>
      <c r="I91" s="27"/>
      <c r="J91" s="27"/>
      <c r="K91" s="27"/>
      <c r="L91" s="27"/>
      <c r="M91" s="27"/>
      <c r="N91" s="27"/>
      <c r="O91" s="27"/>
      <c r="P91" s="27"/>
      <c r="Q91" s="28">
        <f t="shared" si="8"/>
        <v>98.323971602563418</v>
      </c>
      <c r="R91" s="28"/>
      <c r="S91" s="28">
        <f t="shared" si="8"/>
        <v>98.323971602563418</v>
      </c>
    </row>
    <row r="92" spans="1:19" x14ac:dyDescent="0.25">
      <c r="A92" s="25">
        <v>79</v>
      </c>
      <c r="B92" s="26" t="s">
        <v>233</v>
      </c>
      <c r="C92" s="27">
        <f t="shared" si="6"/>
        <v>582920000</v>
      </c>
      <c r="D92" s="27"/>
      <c r="E92" s="27">
        <v>582920000</v>
      </c>
      <c r="F92" s="27">
        <f t="shared" si="7"/>
        <v>582920000</v>
      </c>
      <c r="G92" s="27"/>
      <c r="H92" s="27">
        <f>E92</f>
        <v>582920000</v>
      </c>
      <c r="I92" s="27"/>
      <c r="J92" s="27"/>
      <c r="K92" s="27"/>
      <c r="L92" s="27"/>
      <c r="M92" s="27"/>
      <c r="N92" s="27"/>
      <c r="O92" s="27"/>
      <c r="P92" s="27"/>
      <c r="Q92" s="28">
        <f t="shared" si="8"/>
        <v>100</v>
      </c>
      <c r="R92" s="28"/>
      <c r="S92" s="28">
        <f t="shared" si="8"/>
        <v>100</v>
      </c>
    </row>
    <row r="93" spans="1:19" x14ac:dyDescent="0.25">
      <c r="A93" s="25">
        <v>80</v>
      </c>
      <c r="B93" s="26" t="s">
        <v>236</v>
      </c>
      <c r="C93" s="27">
        <f t="shared" si="6"/>
        <v>46200000</v>
      </c>
      <c r="D93" s="27"/>
      <c r="E93" s="27">
        <v>46200000</v>
      </c>
      <c r="F93" s="27">
        <f t="shared" si="7"/>
        <v>46200000</v>
      </c>
      <c r="G93" s="27"/>
      <c r="H93" s="27">
        <f>E93</f>
        <v>46200000</v>
      </c>
      <c r="I93" s="27"/>
      <c r="J93" s="27"/>
      <c r="K93" s="27"/>
      <c r="L93" s="27"/>
      <c r="M93" s="27"/>
      <c r="N93" s="27"/>
      <c r="O93" s="27"/>
      <c r="P93" s="27"/>
      <c r="Q93" s="28">
        <f t="shared" si="8"/>
        <v>100</v>
      </c>
      <c r="R93" s="28"/>
      <c r="S93" s="28">
        <f t="shared" si="8"/>
        <v>100</v>
      </c>
    </row>
    <row r="94" spans="1:19" x14ac:dyDescent="0.25">
      <c r="A94" s="25">
        <v>81</v>
      </c>
      <c r="B94" s="26" t="s">
        <v>208</v>
      </c>
      <c r="C94" s="27">
        <f t="shared" si="6"/>
        <v>1070079000</v>
      </c>
      <c r="D94" s="27"/>
      <c r="E94" s="27">
        <v>1070079000</v>
      </c>
      <c r="F94" s="27">
        <f t="shared" si="7"/>
        <v>1053278207</v>
      </c>
      <c r="G94" s="27"/>
      <c r="H94" s="27">
        <v>1053278207</v>
      </c>
      <c r="I94" s="27"/>
      <c r="J94" s="27"/>
      <c r="K94" s="27"/>
      <c r="L94" s="27"/>
      <c r="M94" s="27"/>
      <c r="N94" s="27"/>
      <c r="O94" s="27"/>
      <c r="P94" s="27"/>
      <c r="Q94" s="28">
        <f t="shared" si="8"/>
        <v>98.429948349607827</v>
      </c>
      <c r="R94" s="28"/>
      <c r="S94" s="28">
        <f t="shared" si="8"/>
        <v>98.429948349607827</v>
      </c>
    </row>
    <row r="95" spans="1:19" x14ac:dyDescent="0.25">
      <c r="A95" s="25">
        <v>82</v>
      </c>
      <c r="B95" s="26" t="s">
        <v>210</v>
      </c>
      <c r="C95" s="27">
        <f t="shared" si="6"/>
        <v>3873418500</v>
      </c>
      <c r="D95" s="27"/>
      <c r="E95" s="27">
        <v>3873418500</v>
      </c>
      <c r="F95" s="27">
        <f t="shared" si="7"/>
        <v>2619085709</v>
      </c>
      <c r="G95" s="27"/>
      <c r="H95" s="27">
        <v>2619085709</v>
      </c>
      <c r="I95" s="27"/>
      <c r="J95" s="27"/>
      <c r="K95" s="27"/>
      <c r="L95" s="27"/>
      <c r="M95" s="27"/>
      <c r="N95" s="27"/>
      <c r="O95" s="27"/>
      <c r="P95" s="27"/>
      <c r="Q95" s="28">
        <f t="shared" si="8"/>
        <v>67.61690504137367</v>
      </c>
      <c r="R95" s="28"/>
      <c r="S95" s="28">
        <f t="shared" si="8"/>
        <v>67.61690504137367</v>
      </c>
    </row>
    <row r="96" spans="1:19" x14ac:dyDescent="0.25">
      <c r="A96" s="25">
        <v>83</v>
      </c>
      <c r="B96" s="26" t="s">
        <v>209</v>
      </c>
      <c r="C96" s="27">
        <f t="shared" si="6"/>
        <v>3816019000</v>
      </c>
      <c r="D96" s="27"/>
      <c r="E96" s="27">
        <v>3816019000</v>
      </c>
      <c r="F96" s="27">
        <f t="shared" si="7"/>
        <v>3644196863</v>
      </c>
      <c r="G96" s="27"/>
      <c r="H96" s="27">
        <v>3644196863</v>
      </c>
      <c r="I96" s="27"/>
      <c r="J96" s="27"/>
      <c r="K96" s="27"/>
      <c r="L96" s="27"/>
      <c r="M96" s="27"/>
      <c r="N96" s="27"/>
      <c r="O96" s="27"/>
      <c r="P96" s="27"/>
      <c r="Q96" s="28">
        <f t="shared" si="8"/>
        <v>95.497345872753783</v>
      </c>
      <c r="R96" s="28"/>
      <c r="S96" s="28">
        <f t="shared" si="8"/>
        <v>95.497345872753783</v>
      </c>
    </row>
    <row r="97" spans="1:19" ht="30" x14ac:dyDescent="0.25">
      <c r="A97" s="25">
        <v>84</v>
      </c>
      <c r="B97" s="26" t="s">
        <v>268</v>
      </c>
      <c r="C97" s="27">
        <f t="shared" si="6"/>
        <v>1134344654</v>
      </c>
      <c r="D97" s="27"/>
      <c r="E97" s="27">
        <v>1134344654</v>
      </c>
      <c r="F97" s="27">
        <f t="shared" si="7"/>
        <v>1134344654</v>
      </c>
      <c r="G97" s="27"/>
      <c r="H97" s="27">
        <f>E97</f>
        <v>1134344654</v>
      </c>
      <c r="I97" s="27"/>
      <c r="J97" s="27"/>
      <c r="K97" s="27"/>
      <c r="L97" s="27"/>
      <c r="M97" s="27"/>
      <c r="N97" s="27"/>
      <c r="O97" s="27"/>
      <c r="P97" s="27"/>
      <c r="Q97" s="28">
        <f t="shared" si="8"/>
        <v>100</v>
      </c>
      <c r="R97" s="28"/>
      <c r="S97" s="28">
        <f t="shared" si="8"/>
        <v>100</v>
      </c>
    </row>
    <row r="98" spans="1:19" x14ac:dyDescent="0.25">
      <c r="A98" s="25">
        <v>85</v>
      </c>
      <c r="B98" s="26" t="s">
        <v>202</v>
      </c>
      <c r="C98" s="27">
        <f t="shared" si="6"/>
        <v>2885565000</v>
      </c>
      <c r="D98" s="27"/>
      <c r="E98" s="27">
        <v>2885565000</v>
      </c>
      <c r="F98" s="27">
        <f t="shared" si="7"/>
        <v>2867520231</v>
      </c>
      <c r="G98" s="27"/>
      <c r="H98" s="27">
        <v>2867520231</v>
      </c>
      <c r="I98" s="27"/>
      <c r="J98" s="27"/>
      <c r="K98" s="27"/>
      <c r="L98" s="27"/>
      <c r="M98" s="27"/>
      <c r="N98" s="27"/>
      <c r="O98" s="27"/>
      <c r="P98" s="27"/>
      <c r="Q98" s="28">
        <f t="shared" si="8"/>
        <v>99.374653871945355</v>
      </c>
      <c r="R98" s="28"/>
      <c r="S98" s="28">
        <f t="shared" si="8"/>
        <v>99.374653871945355</v>
      </c>
    </row>
    <row r="99" spans="1:19" ht="30" x14ac:dyDescent="0.25">
      <c r="A99" s="25">
        <v>86</v>
      </c>
      <c r="B99" s="26" t="s">
        <v>232</v>
      </c>
      <c r="C99" s="27">
        <f t="shared" si="6"/>
        <v>44100000</v>
      </c>
      <c r="D99" s="27"/>
      <c r="E99" s="27">
        <v>44100000</v>
      </c>
      <c r="F99" s="27">
        <f t="shared" si="7"/>
        <v>44100000</v>
      </c>
      <c r="G99" s="27"/>
      <c r="H99" s="27">
        <f>E99</f>
        <v>44100000</v>
      </c>
      <c r="I99" s="27"/>
      <c r="J99" s="27"/>
      <c r="K99" s="27"/>
      <c r="L99" s="27"/>
      <c r="M99" s="27"/>
      <c r="N99" s="27"/>
      <c r="O99" s="27"/>
      <c r="P99" s="27"/>
      <c r="Q99" s="28">
        <f t="shared" si="8"/>
        <v>100</v>
      </c>
      <c r="R99" s="28"/>
      <c r="S99" s="28">
        <f t="shared" si="8"/>
        <v>100</v>
      </c>
    </row>
    <row r="100" spans="1:19" x14ac:dyDescent="0.25">
      <c r="A100" s="25">
        <v>87</v>
      </c>
      <c r="B100" s="26" t="s">
        <v>230</v>
      </c>
      <c r="C100" s="27">
        <f t="shared" si="6"/>
        <v>40070143500</v>
      </c>
      <c r="D100" s="27"/>
      <c r="E100" s="27">
        <f>40000000000+70143500</f>
        <v>40070143500</v>
      </c>
      <c r="F100" s="27">
        <f t="shared" si="7"/>
        <v>40070143500</v>
      </c>
      <c r="G100" s="27"/>
      <c r="H100" s="27">
        <f>E100</f>
        <v>40070143500</v>
      </c>
      <c r="I100" s="27"/>
      <c r="J100" s="27"/>
      <c r="K100" s="27"/>
      <c r="L100" s="27"/>
      <c r="M100" s="27"/>
      <c r="N100" s="27"/>
      <c r="O100" s="27"/>
      <c r="P100" s="27"/>
      <c r="Q100" s="28">
        <f t="shared" si="8"/>
        <v>100</v>
      </c>
      <c r="R100" s="28"/>
      <c r="S100" s="28">
        <f t="shared" si="8"/>
        <v>100</v>
      </c>
    </row>
    <row r="101" spans="1:19" x14ac:dyDescent="0.25">
      <c r="A101" s="25">
        <v>88</v>
      </c>
      <c r="B101" s="26" t="s">
        <v>184</v>
      </c>
      <c r="C101" s="27">
        <f t="shared" si="6"/>
        <v>11110746245</v>
      </c>
      <c r="D101" s="27"/>
      <c r="E101" s="27">
        <v>11110746245</v>
      </c>
      <c r="F101" s="27">
        <f t="shared" si="7"/>
        <v>9853780619</v>
      </c>
      <c r="G101" s="27"/>
      <c r="H101" s="27">
        <v>9853780619</v>
      </c>
      <c r="I101" s="27"/>
      <c r="J101" s="27"/>
      <c r="K101" s="27"/>
      <c r="L101" s="27"/>
      <c r="M101" s="27"/>
      <c r="N101" s="27"/>
      <c r="O101" s="27"/>
      <c r="P101" s="27"/>
      <c r="Q101" s="28">
        <f t="shared" si="8"/>
        <v>88.686937868231368</v>
      </c>
      <c r="R101" s="28"/>
      <c r="S101" s="28">
        <f t="shared" si="8"/>
        <v>88.686937868231368</v>
      </c>
    </row>
    <row r="102" spans="1:19" ht="30" x14ac:dyDescent="0.25">
      <c r="A102" s="25">
        <v>89</v>
      </c>
      <c r="B102" s="26" t="s">
        <v>87</v>
      </c>
      <c r="C102" s="27">
        <f t="shared" si="6"/>
        <v>0</v>
      </c>
      <c r="D102" s="27"/>
      <c r="E102" s="27"/>
      <c r="F102" s="27">
        <f t="shared" si="7"/>
        <v>0</v>
      </c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8" t="e">
        <f t="shared" si="8"/>
        <v>#DIV/0!</v>
      </c>
      <c r="R102" s="28"/>
      <c r="S102" s="28" t="e">
        <f t="shared" si="8"/>
        <v>#DIV/0!</v>
      </c>
    </row>
    <row r="103" spans="1:19" x14ac:dyDescent="0.25">
      <c r="A103" s="25">
        <v>90</v>
      </c>
      <c r="B103" s="26" t="s">
        <v>224</v>
      </c>
      <c r="C103" s="27">
        <f t="shared" si="6"/>
        <v>11079000000</v>
      </c>
      <c r="D103" s="27"/>
      <c r="E103" s="27">
        <v>11079000000</v>
      </c>
      <c r="F103" s="27">
        <f t="shared" si="7"/>
        <v>11079000000</v>
      </c>
      <c r="G103" s="27"/>
      <c r="H103" s="27">
        <v>11079000000</v>
      </c>
      <c r="I103" s="27"/>
      <c r="J103" s="27"/>
      <c r="K103" s="27"/>
      <c r="L103" s="27"/>
      <c r="M103" s="27"/>
      <c r="N103" s="27"/>
      <c r="O103" s="27"/>
      <c r="P103" s="27"/>
      <c r="Q103" s="28">
        <f t="shared" si="8"/>
        <v>100</v>
      </c>
      <c r="R103" s="28"/>
      <c r="S103" s="28">
        <f t="shared" si="8"/>
        <v>100</v>
      </c>
    </row>
    <row r="104" spans="1:19" x14ac:dyDescent="0.25">
      <c r="A104" s="25">
        <v>91</v>
      </c>
      <c r="B104" s="26" t="s">
        <v>231</v>
      </c>
      <c r="C104" s="27">
        <f t="shared" si="6"/>
        <v>2000000000</v>
      </c>
      <c r="D104" s="27"/>
      <c r="E104" s="27">
        <v>2000000000</v>
      </c>
      <c r="F104" s="27">
        <f t="shared" si="7"/>
        <v>2000000000</v>
      </c>
      <c r="G104" s="27"/>
      <c r="H104" s="27">
        <v>2000000000</v>
      </c>
      <c r="I104" s="27"/>
      <c r="J104" s="27"/>
      <c r="K104" s="27"/>
      <c r="L104" s="27"/>
      <c r="M104" s="27"/>
      <c r="N104" s="27"/>
      <c r="O104" s="27"/>
      <c r="P104" s="27"/>
      <c r="Q104" s="28">
        <f t="shared" si="8"/>
        <v>100</v>
      </c>
      <c r="R104" s="28"/>
      <c r="S104" s="28">
        <f t="shared" si="8"/>
        <v>100</v>
      </c>
    </row>
    <row r="105" spans="1:19" x14ac:dyDescent="0.25">
      <c r="A105" s="25">
        <v>92</v>
      </c>
      <c r="B105" s="26" t="s">
        <v>86</v>
      </c>
      <c r="C105" s="27">
        <f t="shared" si="6"/>
        <v>30000000000</v>
      </c>
      <c r="D105" s="27">
        <v>30000000000</v>
      </c>
      <c r="E105" s="27"/>
      <c r="F105" s="27">
        <f t="shared" si="7"/>
        <v>30000000000</v>
      </c>
      <c r="G105" s="27">
        <v>30000000000</v>
      </c>
      <c r="H105" s="27"/>
      <c r="I105" s="27"/>
      <c r="J105" s="27"/>
      <c r="K105" s="27"/>
      <c r="L105" s="27"/>
      <c r="M105" s="27"/>
      <c r="N105" s="27"/>
      <c r="O105" s="27"/>
      <c r="P105" s="27"/>
      <c r="Q105" s="28">
        <f t="shared" si="8"/>
        <v>100</v>
      </c>
      <c r="R105" s="28">
        <f t="shared" si="8"/>
        <v>100</v>
      </c>
      <c r="S105" s="28"/>
    </row>
    <row r="106" spans="1:19" ht="30" x14ac:dyDescent="0.25">
      <c r="A106" s="25">
        <v>93</v>
      </c>
      <c r="B106" s="26" t="s">
        <v>59</v>
      </c>
      <c r="C106" s="27">
        <f t="shared" si="6"/>
        <v>0</v>
      </c>
      <c r="D106" s="27"/>
      <c r="E106" s="27"/>
      <c r="F106" s="27">
        <f t="shared" si="7"/>
        <v>0</v>
      </c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8" t="e">
        <f t="shared" si="8"/>
        <v>#DIV/0!</v>
      </c>
      <c r="R106" s="28" t="e">
        <f t="shared" si="8"/>
        <v>#DIV/0!</v>
      </c>
      <c r="S106" s="28" t="e">
        <f t="shared" si="8"/>
        <v>#DIV/0!</v>
      </c>
    </row>
    <row r="107" spans="1:19" x14ac:dyDescent="0.25">
      <c r="A107" s="25">
        <v>94</v>
      </c>
      <c r="B107" s="26" t="s">
        <v>65</v>
      </c>
      <c r="C107" s="27">
        <f t="shared" si="6"/>
        <v>27921825200</v>
      </c>
      <c r="D107" s="27">
        <f>129368200+16643000000</f>
        <v>16772368200</v>
      </c>
      <c r="E107" s="27">
        <v>11149457000</v>
      </c>
      <c r="F107" s="27">
        <f t="shared" si="7"/>
        <v>25378881138</v>
      </c>
      <c r="G107" s="27">
        <v>14838652000</v>
      </c>
      <c r="H107" s="27">
        <v>10540229138</v>
      </c>
      <c r="I107" s="27"/>
      <c r="J107" s="27"/>
      <c r="K107" s="27"/>
      <c r="L107" s="27"/>
      <c r="M107" s="27"/>
      <c r="N107" s="27"/>
      <c r="O107" s="27"/>
      <c r="P107" s="27"/>
      <c r="Q107" s="28">
        <f t="shared" si="8"/>
        <v>90.892629533401703</v>
      </c>
      <c r="R107" s="28">
        <f t="shared" si="8"/>
        <v>88.470821908142938</v>
      </c>
      <c r="S107" s="28">
        <f t="shared" si="8"/>
        <v>94.535806882792585</v>
      </c>
    </row>
    <row r="108" spans="1:19" ht="30" x14ac:dyDescent="0.25">
      <c r="A108" s="25">
        <v>95</v>
      </c>
      <c r="B108" s="26" t="s">
        <v>67</v>
      </c>
      <c r="C108" s="27">
        <f t="shared" si="6"/>
        <v>122227421000</v>
      </c>
      <c r="D108" s="27">
        <v>60517000000</v>
      </c>
      <c r="E108" s="27">
        <v>61710421000</v>
      </c>
      <c r="F108" s="27">
        <f t="shared" si="7"/>
        <v>129391026091</v>
      </c>
      <c r="G108" s="27">
        <v>67803622684</v>
      </c>
      <c r="H108" s="27">
        <v>61587403407</v>
      </c>
      <c r="I108" s="27"/>
      <c r="J108" s="27"/>
      <c r="K108" s="27"/>
      <c r="L108" s="27"/>
      <c r="M108" s="27"/>
      <c r="N108" s="27"/>
      <c r="O108" s="27"/>
      <c r="P108" s="27"/>
      <c r="Q108" s="28">
        <f t="shared" si="8"/>
        <v>105.86088214280494</v>
      </c>
      <c r="R108" s="28">
        <f t="shared" si="8"/>
        <v>112.04062112133781</v>
      </c>
      <c r="S108" s="28">
        <f t="shared" si="8"/>
        <v>99.800653453652501</v>
      </c>
    </row>
    <row r="109" spans="1:19" ht="30" x14ac:dyDescent="0.25">
      <c r="A109" s="25">
        <v>96</v>
      </c>
      <c r="B109" s="26" t="s">
        <v>66</v>
      </c>
      <c r="C109" s="27">
        <f t="shared" si="6"/>
        <v>192876780986</v>
      </c>
      <c r="D109" s="27">
        <v>150784000000</v>
      </c>
      <c r="E109" s="27">
        <v>42092780986</v>
      </c>
      <c r="F109" s="27">
        <f t="shared" si="7"/>
        <v>186299916387</v>
      </c>
      <c r="G109" s="27">
        <v>151027083000</v>
      </c>
      <c r="H109" s="27">
        <v>35272833387</v>
      </c>
      <c r="I109" s="27"/>
      <c r="J109" s="27"/>
      <c r="K109" s="27"/>
      <c r="L109" s="27"/>
      <c r="M109" s="27"/>
      <c r="N109" s="27"/>
      <c r="O109" s="27"/>
      <c r="P109" s="27"/>
      <c r="Q109" s="28">
        <f t="shared" si="8"/>
        <v>96.590121130506958</v>
      </c>
      <c r="R109" s="28">
        <f t="shared" si="8"/>
        <v>100.16121272814091</v>
      </c>
      <c r="S109" s="28">
        <f t="shared" si="8"/>
        <v>83.797821290856717</v>
      </c>
    </row>
    <row r="110" spans="1:19" x14ac:dyDescent="0.25">
      <c r="A110" s="25">
        <v>97</v>
      </c>
      <c r="B110" s="26" t="s">
        <v>97</v>
      </c>
      <c r="C110" s="27">
        <f t="shared" si="6"/>
        <v>9178330795</v>
      </c>
      <c r="D110" s="27"/>
      <c r="E110" s="27">
        <v>9178330795</v>
      </c>
      <c r="F110" s="27">
        <f t="shared" si="7"/>
        <v>8476086959</v>
      </c>
      <c r="G110" s="27"/>
      <c r="H110" s="27">
        <v>8476086959</v>
      </c>
      <c r="I110" s="27"/>
      <c r="J110" s="27"/>
      <c r="K110" s="27"/>
      <c r="L110" s="27"/>
      <c r="M110" s="27"/>
      <c r="N110" s="27"/>
      <c r="O110" s="27"/>
      <c r="P110" s="27"/>
      <c r="Q110" s="28">
        <f t="shared" si="8"/>
        <v>92.34889380558657</v>
      </c>
      <c r="R110" s="28"/>
      <c r="S110" s="28">
        <f t="shared" si="8"/>
        <v>92.34889380558657</v>
      </c>
    </row>
    <row r="111" spans="1:19" x14ac:dyDescent="0.25">
      <c r="A111" s="25">
        <v>98</v>
      </c>
      <c r="B111" s="26" t="s">
        <v>105</v>
      </c>
      <c r="C111" s="27">
        <f t="shared" si="6"/>
        <v>31613910583</v>
      </c>
      <c r="D111" s="27"/>
      <c r="E111" s="27">
        <v>31613910583</v>
      </c>
      <c r="F111" s="27">
        <f t="shared" si="7"/>
        <v>14883298492</v>
      </c>
      <c r="G111" s="27"/>
      <c r="H111" s="27">
        <v>14883298492</v>
      </c>
      <c r="I111" s="27"/>
      <c r="J111" s="27"/>
      <c r="K111" s="27"/>
      <c r="L111" s="27"/>
      <c r="M111" s="27"/>
      <c r="N111" s="27"/>
      <c r="O111" s="27"/>
      <c r="P111" s="27"/>
      <c r="Q111" s="28">
        <f t="shared" si="8"/>
        <v>47.078321591772053</v>
      </c>
      <c r="R111" s="28"/>
      <c r="S111" s="28">
        <f t="shared" si="8"/>
        <v>47.078321591772053</v>
      </c>
    </row>
    <row r="112" spans="1:19" ht="30" x14ac:dyDescent="0.25">
      <c r="A112" s="25">
        <v>99</v>
      </c>
      <c r="B112" s="26" t="s">
        <v>68</v>
      </c>
      <c r="C112" s="27">
        <f t="shared" si="6"/>
        <v>86384093201</v>
      </c>
      <c r="D112" s="27">
        <f>949022613+29039000000</f>
        <v>29988022613</v>
      </c>
      <c r="E112" s="27">
        <v>56396070588</v>
      </c>
      <c r="F112" s="27">
        <f t="shared" si="7"/>
        <v>68964885148</v>
      </c>
      <c r="G112" s="27">
        <v>14368370959</v>
      </c>
      <c r="H112" s="27">
        <v>54596514189</v>
      </c>
      <c r="I112" s="27"/>
      <c r="J112" s="27"/>
      <c r="K112" s="27"/>
      <c r="L112" s="27"/>
      <c r="M112" s="27"/>
      <c r="N112" s="27"/>
      <c r="O112" s="27"/>
      <c r="P112" s="27"/>
      <c r="Q112" s="28">
        <f t="shared" si="8"/>
        <v>79.835167092084092</v>
      </c>
      <c r="R112" s="28">
        <f t="shared" si="8"/>
        <v>47.91369922727489</v>
      </c>
      <c r="S112" s="28">
        <f t="shared" si="8"/>
        <v>96.809074851780693</v>
      </c>
    </row>
    <row r="113" spans="1:19" x14ac:dyDescent="0.25">
      <c r="A113" s="25">
        <v>100</v>
      </c>
      <c r="B113" s="26" t="s">
        <v>84</v>
      </c>
      <c r="C113" s="27">
        <f t="shared" si="6"/>
        <v>7356085000</v>
      </c>
      <c r="D113" s="27"/>
      <c r="E113" s="27">
        <v>7356085000</v>
      </c>
      <c r="F113" s="27">
        <f t="shared" si="7"/>
        <v>7031506982</v>
      </c>
      <c r="G113" s="27"/>
      <c r="H113" s="27">
        <v>7031506982</v>
      </c>
      <c r="I113" s="27"/>
      <c r="J113" s="27"/>
      <c r="K113" s="27"/>
      <c r="L113" s="27"/>
      <c r="M113" s="27"/>
      <c r="N113" s="27"/>
      <c r="O113" s="27"/>
      <c r="P113" s="27"/>
      <c r="Q113" s="28">
        <f t="shared" si="8"/>
        <v>95.587625510036929</v>
      </c>
      <c r="R113" s="28"/>
      <c r="S113" s="28">
        <f t="shared" si="8"/>
        <v>95.587625510036929</v>
      </c>
    </row>
    <row r="114" spans="1:19" x14ac:dyDescent="0.25">
      <c r="A114" s="25">
        <v>101</v>
      </c>
      <c r="B114" s="26" t="s">
        <v>70</v>
      </c>
      <c r="C114" s="27">
        <f t="shared" si="6"/>
        <v>14954179498</v>
      </c>
      <c r="D114" s="27">
        <v>1409000000</v>
      </c>
      <c r="E114" s="27">
        <v>13545179498</v>
      </c>
      <c r="F114" s="27">
        <f t="shared" si="7"/>
        <v>10683868144</v>
      </c>
      <c r="G114" s="27">
        <v>1458956000</v>
      </c>
      <c r="H114" s="27">
        <v>9224912144</v>
      </c>
      <c r="I114" s="27"/>
      <c r="J114" s="27"/>
      <c r="K114" s="27"/>
      <c r="L114" s="27"/>
      <c r="M114" s="27"/>
      <c r="N114" s="27"/>
      <c r="O114" s="27"/>
      <c r="P114" s="27"/>
      <c r="Q114" s="28">
        <f t="shared" si="8"/>
        <v>71.444027707631037</v>
      </c>
      <c r="R114" s="28">
        <f t="shared" si="8"/>
        <v>103.54549325762952</v>
      </c>
      <c r="S114" s="28">
        <f t="shared" si="8"/>
        <v>68.104761146665453</v>
      </c>
    </row>
    <row r="115" spans="1:19" ht="30" x14ac:dyDescent="0.25">
      <c r="A115" s="25">
        <v>102</v>
      </c>
      <c r="B115" s="26" t="s">
        <v>69</v>
      </c>
      <c r="C115" s="27">
        <f t="shared" si="6"/>
        <v>181319248443</v>
      </c>
      <c r="D115" s="27">
        <f>2327836132+172984000000</f>
        <v>175311836132</v>
      </c>
      <c r="E115" s="27">
        <v>6007412311</v>
      </c>
      <c r="F115" s="27">
        <f t="shared" si="7"/>
        <v>153826749435</v>
      </c>
      <c r="G115" s="27">
        <v>148044574616</v>
      </c>
      <c r="H115" s="27">
        <v>5782174819</v>
      </c>
      <c r="I115" s="27"/>
      <c r="J115" s="27"/>
      <c r="K115" s="27"/>
      <c r="L115" s="27"/>
      <c r="M115" s="27"/>
      <c r="N115" s="27"/>
      <c r="O115" s="27"/>
      <c r="P115" s="27"/>
      <c r="Q115" s="28">
        <f t="shared" si="8"/>
        <v>84.837517668929337</v>
      </c>
      <c r="R115" s="28">
        <f t="shared" si="8"/>
        <v>84.446422946897158</v>
      </c>
      <c r="S115" s="28">
        <f t="shared" si="8"/>
        <v>96.250673662142788</v>
      </c>
    </row>
    <row r="116" spans="1:19" x14ac:dyDescent="0.25">
      <c r="A116" s="25">
        <v>103</v>
      </c>
      <c r="B116" s="26" t="s">
        <v>110</v>
      </c>
      <c r="C116" s="27">
        <f t="shared" si="6"/>
        <v>14848049387</v>
      </c>
      <c r="D116" s="27"/>
      <c r="E116" s="27">
        <v>14848049387</v>
      </c>
      <c r="F116" s="27">
        <f t="shared" si="7"/>
        <v>13411005110</v>
      </c>
      <c r="G116" s="27"/>
      <c r="H116" s="27">
        <v>13411005110</v>
      </c>
      <c r="I116" s="27"/>
      <c r="J116" s="27"/>
      <c r="K116" s="27"/>
      <c r="L116" s="27"/>
      <c r="M116" s="27"/>
      <c r="N116" s="27"/>
      <c r="O116" s="27"/>
      <c r="P116" s="27"/>
      <c r="Q116" s="28">
        <f t="shared" si="8"/>
        <v>90.32166286934509</v>
      </c>
      <c r="R116" s="28"/>
      <c r="S116" s="28">
        <f t="shared" si="8"/>
        <v>90.32166286934509</v>
      </c>
    </row>
    <row r="117" spans="1:19" ht="30" x14ac:dyDescent="0.25">
      <c r="A117" s="25">
        <v>104</v>
      </c>
      <c r="B117" s="26" t="s">
        <v>71</v>
      </c>
      <c r="C117" s="27">
        <f t="shared" si="6"/>
        <v>252347829205</v>
      </c>
      <c r="D117" s="27">
        <v>242115577221</v>
      </c>
      <c r="E117" s="27">
        <v>10232251984</v>
      </c>
      <c r="F117" s="27">
        <f t="shared" si="7"/>
        <v>182324694939</v>
      </c>
      <c r="G117" s="27">
        <v>173247651893</v>
      </c>
      <c r="H117" s="27">
        <v>9077043046</v>
      </c>
      <c r="I117" s="27"/>
      <c r="J117" s="27"/>
      <c r="K117" s="27"/>
      <c r="L117" s="27"/>
      <c r="M117" s="27"/>
      <c r="N117" s="27"/>
      <c r="O117" s="27"/>
      <c r="P117" s="27"/>
      <c r="Q117" s="28">
        <f t="shared" si="8"/>
        <v>72.251342725395403</v>
      </c>
      <c r="R117" s="28">
        <f t="shared" si="8"/>
        <v>71.555764350866923</v>
      </c>
      <c r="S117" s="28">
        <f t="shared" si="8"/>
        <v>88.710120315582714</v>
      </c>
    </row>
    <row r="118" spans="1:19" ht="30" x14ac:dyDescent="0.25">
      <c r="A118" s="25">
        <v>105</v>
      </c>
      <c r="B118" s="26" t="s">
        <v>72</v>
      </c>
      <c r="C118" s="27">
        <f t="shared" si="6"/>
        <v>22008276593</v>
      </c>
      <c r="D118" s="27">
        <v>15775027352</v>
      </c>
      <c r="E118" s="27">
        <v>6233249241</v>
      </c>
      <c r="F118" s="27">
        <f t="shared" si="7"/>
        <v>19030727340</v>
      </c>
      <c r="G118" s="27">
        <v>13257796840</v>
      </c>
      <c r="H118" s="27">
        <v>5772930500</v>
      </c>
      <c r="I118" s="27"/>
      <c r="J118" s="27"/>
      <c r="K118" s="27"/>
      <c r="L118" s="27"/>
      <c r="M118" s="27"/>
      <c r="N118" s="27"/>
      <c r="O118" s="27"/>
      <c r="P118" s="27"/>
      <c r="Q118" s="28">
        <f t="shared" si="8"/>
        <v>86.470775026759497</v>
      </c>
      <c r="R118" s="28">
        <f t="shared" si="8"/>
        <v>84.042940428367245</v>
      </c>
      <c r="S118" s="28">
        <f t="shared" si="8"/>
        <v>92.615107735910925</v>
      </c>
    </row>
    <row r="119" spans="1:19" x14ac:dyDescent="0.25">
      <c r="A119" s="25">
        <v>106</v>
      </c>
      <c r="B119" s="26" t="s">
        <v>99</v>
      </c>
      <c r="C119" s="27">
        <f t="shared" si="6"/>
        <v>8995067000</v>
      </c>
      <c r="D119" s="27"/>
      <c r="E119" s="27">
        <v>8995067000</v>
      </c>
      <c r="F119" s="27">
        <f t="shared" si="7"/>
        <v>8907131784</v>
      </c>
      <c r="G119" s="27"/>
      <c r="H119" s="27">
        <v>8907131784</v>
      </c>
      <c r="I119" s="27"/>
      <c r="J119" s="27"/>
      <c r="K119" s="27"/>
      <c r="L119" s="27"/>
      <c r="M119" s="27"/>
      <c r="N119" s="27"/>
      <c r="O119" s="27"/>
      <c r="P119" s="27"/>
      <c r="Q119" s="28">
        <f t="shared" si="8"/>
        <v>99.022406214428415</v>
      </c>
      <c r="R119" s="28"/>
      <c r="S119" s="28">
        <f t="shared" si="8"/>
        <v>99.022406214428415</v>
      </c>
    </row>
    <row r="120" spans="1:19" ht="30" x14ac:dyDescent="0.25">
      <c r="A120" s="25">
        <v>107</v>
      </c>
      <c r="B120" s="26" t="s">
        <v>73</v>
      </c>
      <c r="C120" s="27">
        <f t="shared" si="6"/>
        <v>88912306611</v>
      </c>
      <c r="D120" s="27">
        <f>1607711700+43686000000</f>
        <v>45293711700</v>
      </c>
      <c r="E120" s="27">
        <v>43618594911</v>
      </c>
      <c r="F120" s="27">
        <f t="shared" si="7"/>
        <v>67968925206</v>
      </c>
      <c r="G120" s="27">
        <v>34564603955</v>
      </c>
      <c r="H120" s="27">
        <v>33404321251</v>
      </c>
      <c r="I120" s="27"/>
      <c r="J120" s="27"/>
      <c r="K120" s="27"/>
      <c r="L120" s="27"/>
      <c r="M120" s="27"/>
      <c r="N120" s="27"/>
      <c r="O120" s="27"/>
      <c r="P120" s="27"/>
      <c r="Q120" s="28">
        <f t="shared" si="8"/>
        <v>76.444901495324686</v>
      </c>
      <c r="R120" s="28">
        <f t="shared" si="8"/>
        <v>76.312147222414538</v>
      </c>
      <c r="S120" s="28">
        <f t="shared" si="8"/>
        <v>76.582754027631225</v>
      </c>
    </row>
    <row r="121" spans="1:19" x14ac:dyDescent="0.25">
      <c r="A121" s="25">
        <v>108</v>
      </c>
      <c r="B121" s="26" t="s">
        <v>74</v>
      </c>
      <c r="C121" s="27">
        <f t="shared" si="6"/>
        <v>30962586820</v>
      </c>
      <c r="D121" s="27">
        <f>275712243+200000000</f>
        <v>475712243</v>
      </c>
      <c r="E121" s="27">
        <v>30486874577</v>
      </c>
      <c r="F121" s="27">
        <f t="shared" si="7"/>
        <v>30291061305</v>
      </c>
      <c r="G121" s="27">
        <v>1032856866</v>
      </c>
      <c r="H121" s="27">
        <v>29258204439</v>
      </c>
      <c r="I121" s="27"/>
      <c r="J121" s="27"/>
      <c r="K121" s="27"/>
      <c r="L121" s="27"/>
      <c r="M121" s="27"/>
      <c r="N121" s="27"/>
      <c r="O121" s="27"/>
      <c r="P121" s="27"/>
      <c r="Q121" s="28">
        <f t="shared" si="8"/>
        <v>97.831171152126629</v>
      </c>
      <c r="R121" s="28">
        <f t="shared" si="8"/>
        <v>217.11799122226921</v>
      </c>
      <c r="S121" s="28">
        <f t="shared" si="8"/>
        <v>95.969838971532567</v>
      </c>
    </row>
    <row r="122" spans="1:19" x14ac:dyDescent="0.25">
      <c r="A122" s="25">
        <v>109</v>
      </c>
      <c r="B122" s="26" t="s">
        <v>75</v>
      </c>
      <c r="C122" s="27">
        <f t="shared" si="6"/>
        <v>245950093649</v>
      </c>
      <c r="D122" s="27">
        <f>21266954649+204985000000</f>
        <v>226251954649</v>
      </c>
      <c r="E122" s="27">
        <v>19698139000</v>
      </c>
      <c r="F122" s="27">
        <f t="shared" si="7"/>
        <v>162002745850</v>
      </c>
      <c r="G122" s="27">
        <v>142380282458</v>
      </c>
      <c r="H122" s="27">
        <v>19622463392</v>
      </c>
      <c r="I122" s="27"/>
      <c r="J122" s="27"/>
      <c r="K122" s="27"/>
      <c r="L122" s="27"/>
      <c r="M122" s="27"/>
      <c r="N122" s="27"/>
      <c r="O122" s="27"/>
      <c r="P122" s="27"/>
      <c r="Q122" s="28">
        <f t="shared" si="8"/>
        <v>65.868137493453105</v>
      </c>
      <c r="R122" s="28">
        <f t="shared" si="8"/>
        <v>62.929967910723327</v>
      </c>
      <c r="S122" s="28">
        <f t="shared" si="8"/>
        <v>99.615823565870869</v>
      </c>
    </row>
    <row r="123" spans="1:19" x14ac:dyDescent="0.25">
      <c r="A123" s="25">
        <v>110</v>
      </c>
      <c r="B123" s="26" t="s">
        <v>204</v>
      </c>
      <c r="C123" s="27">
        <f t="shared" si="6"/>
        <v>6827177872</v>
      </c>
      <c r="D123" s="27"/>
      <c r="E123" s="27">
        <v>6827177872</v>
      </c>
      <c r="F123" s="27">
        <f t="shared" si="7"/>
        <v>6311511753</v>
      </c>
      <c r="G123" s="27"/>
      <c r="H123" s="27">
        <v>6311511753</v>
      </c>
      <c r="I123" s="27"/>
      <c r="J123" s="27"/>
      <c r="K123" s="27"/>
      <c r="L123" s="27"/>
      <c r="M123" s="27"/>
      <c r="N123" s="27"/>
      <c r="O123" s="27"/>
      <c r="P123" s="27"/>
      <c r="Q123" s="28">
        <f t="shared" si="8"/>
        <v>92.446862691026723</v>
      </c>
      <c r="R123" s="28"/>
      <c r="S123" s="28">
        <f t="shared" si="8"/>
        <v>92.446862691026723</v>
      </c>
    </row>
    <row r="124" spans="1:19" x14ac:dyDescent="0.25">
      <c r="A124" s="25">
        <v>111</v>
      </c>
      <c r="B124" s="26" t="s">
        <v>113</v>
      </c>
      <c r="C124" s="27">
        <f t="shared" si="6"/>
        <v>11195490807</v>
      </c>
      <c r="D124" s="27"/>
      <c r="E124" s="27">
        <v>11195490807</v>
      </c>
      <c r="F124" s="27">
        <f t="shared" si="7"/>
        <v>10793393525</v>
      </c>
      <c r="G124" s="27"/>
      <c r="H124" s="27">
        <v>10793393525</v>
      </c>
      <c r="I124" s="27"/>
      <c r="J124" s="27"/>
      <c r="K124" s="27"/>
      <c r="L124" s="27"/>
      <c r="M124" s="27"/>
      <c r="N124" s="27"/>
      <c r="O124" s="27"/>
      <c r="P124" s="27"/>
      <c r="Q124" s="28">
        <f t="shared" si="8"/>
        <v>96.408399694736133</v>
      </c>
      <c r="R124" s="28"/>
      <c r="S124" s="28">
        <f t="shared" si="8"/>
        <v>96.408399694736133</v>
      </c>
    </row>
    <row r="125" spans="1:19" x14ac:dyDescent="0.25">
      <c r="A125" s="25">
        <v>112</v>
      </c>
      <c r="B125" s="26" t="s">
        <v>201</v>
      </c>
      <c r="C125" s="27">
        <f t="shared" si="6"/>
        <v>16753770190</v>
      </c>
      <c r="D125" s="27"/>
      <c r="E125" s="27">
        <v>16753770190</v>
      </c>
      <c r="F125" s="27">
        <f t="shared" si="7"/>
        <v>10859015945</v>
      </c>
      <c r="G125" s="27"/>
      <c r="H125" s="27">
        <v>10859015945</v>
      </c>
      <c r="I125" s="27"/>
      <c r="J125" s="27"/>
      <c r="K125" s="27"/>
      <c r="L125" s="27"/>
      <c r="M125" s="27"/>
      <c r="N125" s="27"/>
      <c r="O125" s="27"/>
      <c r="P125" s="27"/>
      <c r="Q125" s="28">
        <f t="shared" si="8"/>
        <v>64.815356912807218</v>
      </c>
      <c r="R125" s="28"/>
      <c r="S125" s="28">
        <f t="shared" si="8"/>
        <v>64.815356912807218</v>
      </c>
    </row>
    <row r="126" spans="1:19" x14ac:dyDescent="0.25">
      <c r="A126" s="25">
        <v>113</v>
      </c>
      <c r="B126" s="26" t="s">
        <v>181</v>
      </c>
      <c r="C126" s="27">
        <f t="shared" si="6"/>
        <v>6245592000</v>
      </c>
      <c r="D126" s="27"/>
      <c r="E126" s="27">
        <v>6245592000</v>
      </c>
      <c r="F126" s="27">
        <f t="shared" si="7"/>
        <v>6236446976</v>
      </c>
      <c r="G126" s="27"/>
      <c r="H126" s="27">
        <v>6236446976</v>
      </c>
      <c r="I126" s="27"/>
      <c r="J126" s="27"/>
      <c r="K126" s="27"/>
      <c r="L126" s="27"/>
      <c r="M126" s="27"/>
      <c r="N126" s="27"/>
      <c r="O126" s="27"/>
      <c r="P126" s="27"/>
      <c r="Q126" s="28">
        <f t="shared" si="8"/>
        <v>99.853576346325539</v>
      </c>
      <c r="R126" s="28"/>
      <c r="S126" s="28">
        <f t="shared" si="8"/>
        <v>99.853576346325539</v>
      </c>
    </row>
    <row r="127" spans="1:19" x14ac:dyDescent="0.25">
      <c r="A127" s="25">
        <v>114</v>
      </c>
      <c r="B127" s="26" t="s">
        <v>242</v>
      </c>
      <c r="C127" s="27">
        <f t="shared" si="6"/>
        <v>871400000</v>
      </c>
      <c r="D127" s="27">
        <v>22000000</v>
      </c>
      <c r="E127" s="27">
        <f>680000000+169400000</f>
        <v>849400000</v>
      </c>
      <c r="F127" s="27">
        <f t="shared" si="7"/>
        <v>870517000</v>
      </c>
      <c r="G127" s="27">
        <v>21117000</v>
      </c>
      <c r="H127" s="27">
        <f>E127</f>
        <v>849400000</v>
      </c>
      <c r="I127" s="27"/>
      <c r="J127" s="27"/>
      <c r="K127" s="27"/>
      <c r="L127" s="27"/>
      <c r="M127" s="27"/>
      <c r="N127" s="27"/>
      <c r="O127" s="27"/>
      <c r="P127" s="27"/>
      <c r="Q127" s="28">
        <f t="shared" si="8"/>
        <v>99.898668808813412</v>
      </c>
      <c r="R127" s="28">
        <f t="shared" si="8"/>
        <v>95.986363636363635</v>
      </c>
      <c r="S127" s="28">
        <f t="shared" si="8"/>
        <v>100</v>
      </c>
    </row>
    <row r="128" spans="1:19" x14ac:dyDescent="0.25">
      <c r="A128" s="25">
        <v>115</v>
      </c>
      <c r="B128" s="26" t="s">
        <v>163</v>
      </c>
      <c r="C128" s="27">
        <f t="shared" si="6"/>
        <v>7131777000</v>
      </c>
      <c r="D128" s="27"/>
      <c r="E128" s="27">
        <v>7131777000</v>
      </c>
      <c r="F128" s="27">
        <f t="shared" si="7"/>
        <v>7131657000</v>
      </c>
      <c r="G128" s="27"/>
      <c r="H128" s="27">
        <v>7131657000</v>
      </c>
      <c r="I128" s="27"/>
      <c r="J128" s="27"/>
      <c r="K128" s="27"/>
      <c r="L128" s="27"/>
      <c r="M128" s="27"/>
      <c r="N128" s="27"/>
      <c r="O128" s="27"/>
      <c r="P128" s="27"/>
      <c r="Q128" s="28">
        <f t="shared" si="8"/>
        <v>99.998317389901558</v>
      </c>
      <c r="R128" s="28"/>
      <c r="S128" s="28">
        <f t="shared" si="8"/>
        <v>99.998317389901558</v>
      </c>
    </row>
    <row r="129" spans="1:19" x14ac:dyDescent="0.25">
      <c r="A129" s="25">
        <v>116</v>
      </c>
      <c r="B129" s="26" t="s">
        <v>168</v>
      </c>
      <c r="C129" s="27">
        <f t="shared" si="6"/>
        <v>6215101000</v>
      </c>
      <c r="D129" s="27"/>
      <c r="E129" s="27">
        <v>6215101000</v>
      </c>
      <c r="F129" s="27">
        <f t="shared" si="7"/>
        <v>6214301000</v>
      </c>
      <c r="G129" s="27"/>
      <c r="H129" s="27">
        <v>6214301000</v>
      </c>
      <c r="I129" s="27"/>
      <c r="J129" s="27"/>
      <c r="K129" s="27"/>
      <c r="L129" s="27"/>
      <c r="M129" s="27"/>
      <c r="N129" s="27"/>
      <c r="O129" s="27"/>
      <c r="P129" s="27"/>
      <c r="Q129" s="28">
        <f t="shared" si="8"/>
        <v>99.987128125512356</v>
      </c>
      <c r="R129" s="28"/>
      <c r="S129" s="28">
        <f t="shared" si="8"/>
        <v>99.987128125512356</v>
      </c>
    </row>
    <row r="130" spans="1:19" x14ac:dyDescent="0.25">
      <c r="A130" s="25">
        <v>117</v>
      </c>
      <c r="B130" s="26" t="s">
        <v>269</v>
      </c>
      <c r="C130" s="27">
        <f t="shared" si="6"/>
        <v>5728584000</v>
      </c>
      <c r="D130" s="27"/>
      <c r="E130" s="27">
        <v>5728584000</v>
      </c>
      <c r="F130" s="27">
        <f t="shared" si="7"/>
        <v>5727904000</v>
      </c>
      <c r="G130" s="27"/>
      <c r="H130" s="27">
        <v>5727904000</v>
      </c>
      <c r="I130" s="27"/>
      <c r="J130" s="27"/>
      <c r="K130" s="27"/>
      <c r="L130" s="27"/>
      <c r="M130" s="27"/>
      <c r="N130" s="27"/>
      <c r="O130" s="27"/>
      <c r="P130" s="27"/>
      <c r="Q130" s="28">
        <f t="shared" si="8"/>
        <v>99.988129701860004</v>
      </c>
      <c r="R130" s="28"/>
      <c r="S130" s="28">
        <f t="shared" si="8"/>
        <v>99.988129701860004</v>
      </c>
    </row>
    <row r="131" spans="1:19" x14ac:dyDescent="0.25">
      <c r="A131" s="25">
        <v>118</v>
      </c>
      <c r="B131" s="26" t="s">
        <v>270</v>
      </c>
      <c r="C131" s="27">
        <f t="shared" si="6"/>
        <v>8676684000</v>
      </c>
      <c r="D131" s="27"/>
      <c r="E131" s="27">
        <v>8676684000</v>
      </c>
      <c r="F131" s="27">
        <f t="shared" si="7"/>
        <v>8676364000</v>
      </c>
      <c r="G131" s="27"/>
      <c r="H131" s="27">
        <v>8676364000</v>
      </c>
      <c r="I131" s="27"/>
      <c r="J131" s="27"/>
      <c r="K131" s="27"/>
      <c r="L131" s="27"/>
      <c r="M131" s="27"/>
      <c r="N131" s="27"/>
      <c r="O131" s="27"/>
      <c r="P131" s="27"/>
      <c r="Q131" s="28">
        <f t="shared" si="8"/>
        <v>99.996311955120191</v>
      </c>
      <c r="R131" s="28"/>
      <c r="S131" s="28">
        <f t="shared" si="8"/>
        <v>99.996311955120191</v>
      </c>
    </row>
    <row r="132" spans="1:19" x14ac:dyDescent="0.25">
      <c r="A132" s="25">
        <v>119</v>
      </c>
      <c r="B132" s="26" t="s">
        <v>271</v>
      </c>
      <c r="C132" s="27">
        <f t="shared" si="6"/>
        <v>7830641000</v>
      </c>
      <c r="D132" s="27"/>
      <c r="E132" s="27">
        <v>7830641000</v>
      </c>
      <c r="F132" s="27">
        <f t="shared" si="7"/>
        <v>7830121000</v>
      </c>
      <c r="G132" s="27"/>
      <c r="H132" s="27">
        <v>7830121000</v>
      </c>
      <c r="I132" s="27"/>
      <c r="J132" s="27"/>
      <c r="K132" s="27"/>
      <c r="L132" s="27"/>
      <c r="M132" s="27"/>
      <c r="N132" s="27"/>
      <c r="O132" s="27"/>
      <c r="P132" s="27"/>
      <c r="Q132" s="28">
        <f t="shared" si="8"/>
        <v>99.993359419746099</v>
      </c>
      <c r="R132" s="28"/>
      <c r="S132" s="28">
        <f t="shared" si="8"/>
        <v>99.993359419746099</v>
      </c>
    </row>
    <row r="133" spans="1:19" x14ac:dyDescent="0.25">
      <c r="A133" s="25">
        <v>120</v>
      </c>
      <c r="B133" s="26" t="s">
        <v>272</v>
      </c>
      <c r="C133" s="27">
        <f t="shared" si="6"/>
        <v>5205935000</v>
      </c>
      <c r="D133" s="27"/>
      <c r="E133" s="27">
        <v>5205935000</v>
      </c>
      <c r="F133" s="27">
        <f t="shared" si="7"/>
        <v>5161837000</v>
      </c>
      <c r="G133" s="27"/>
      <c r="H133" s="27">
        <v>5161837000</v>
      </c>
      <c r="I133" s="27"/>
      <c r="J133" s="27"/>
      <c r="K133" s="27"/>
      <c r="L133" s="27"/>
      <c r="M133" s="27"/>
      <c r="N133" s="27"/>
      <c r="O133" s="27"/>
      <c r="P133" s="27"/>
      <c r="Q133" s="28">
        <f t="shared" si="8"/>
        <v>99.152928340442202</v>
      </c>
      <c r="R133" s="28"/>
      <c r="S133" s="28">
        <f t="shared" si="8"/>
        <v>99.152928340442202</v>
      </c>
    </row>
    <row r="134" spans="1:19" x14ac:dyDescent="0.25">
      <c r="A134" s="25">
        <v>121</v>
      </c>
      <c r="B134" s="26" t="s">
        <v>273</v>
      </c>
      <c r="C134" s="27">
        <f t="shared" si="6"/>
        <v>9806300000</v>
      </c>
      <c r="D134" s="27"/>
      <c r="E134" s="27">
        <v>9806300000</v>
      </c>
      <c r="F134" s="27">
        <f t="shared" si="7"/>
        <v>9800630600</v>
      </c>
      <c r="G134" s="27"/>
      <c r="H134" s="27">
        <v>9800630600</v>
      </c>
      <c r="I134" s="27"/>
      <c r="J134" s="27"/>
      <c r="K134" s="27"/>
      <c r="L134" s="27"/>
      <c r="M134" s="27"/>
      <c r="N134" s="27"/>
      <c r="O134" s="27"/>
      <c r="P134" s="27"/>
      <c r="Q134" s="28">
        <f t="shared" si="8"/>
        <v>99.94218614564106</v>
      </c>
      <c r="R134" s="28"/>
      <c r="S134" s="28">
        <f t="shared" si="8"/>
        <v>99.94218614564106</v>
      </c>
    </row>
    <row r="135" spans="1:19" x14ac:dyDescent="0.25">
      <c r="A135" s="25">
        <v>122</v>
      </c>
      <c r="B135" s="26" t="s">
        <v>274</v>
      </c>
      <c r="C135" s="27">
        <f t="shared" si="6"/>
        <v>6607167000</v>
      </c>
      <c r="D135" s="27"/>
      <c r="E135" s="27">
        <v>6607167000</v>
      </c>
      <c r="F135" s="27">
        <f t="shared" si="7"/>
        <v>6606527000</v>
      </c>
      <c r="G135" s="27"/>
      <c r="H135" s="27">
        <v>6606527000</v>
      </c>
      <c r="I135" s="27"/>
      <c r="J135" s="27"/>
      <c r="K135" s="27"/>
      <c r="L135" s="27"/>
      <c r="M135" s="27"/>
      <c r="N135" s="27"/>
      <c r="O135" s="27"/>
      <c r="P135" s="27"/>
      <c r="Q135" s="28">
        <f t="shared" si="8"/>
        <v>99.990313548908333</v>
      </c>
      <c r="R135" s="28"/>
      <c r="S135" s="28">
        <f t="shared" si="8"/>
        <v>99.990313548908333</v>
      </c>
    </row>
    <row r="136" spans="1:19" x14ac:dyDescent="0.25">
      <c r="A136" s="25">
        <v>123</v>
      </c>
      <c r="B136" s="26" t="s">
        <v>275</v>
      </c>
      <c r="C136" s="27">
        <f t="shared" si="6"/>
        <v>7818672000</v>
      </c>
      <c r="D136" s="27"/>
      <c r="E136" s="27">
        <v>7818672000</v>
      </c>
      <c r="F136" s="27">
        <f t="shared" si="7"/>
        <v>7808229000</v>
      </c>
      <c r="G136" s="27"/>
      <c r="H136" s="27">
        <v>7808229000</v>
      </c>
      <c r="I136" s="27"/>
      <c r="J136" s="27"/>
      <c r="K136" s="27"/>
      <c r="L136" s="27"/>
      <c r="M136" s="27"/>
      <c r="N136" s="27"/>
      <c r="O136" s="27"/>
      <c r="P136" s="27"/>
      <c r="Q136" s="28">
        <f t="shared" si="8"/>
        <v>99.866435118393497</v>
      </c>
      <c r="R136" s="28"/>
      <c r="S136" s="28">
        <f t="shared" si="8"/>
        <v>99.866435118393497</v>
      </c>
    </row>
    <row r="137" spans="1:19" ht="30" x14ac:dyDescent="0.25">
      <c r="A137" s="25">
        <v>124</v>
      </c>
      <c r="B137" s="26" t="s">
        <v>276</v>
      </c>
      <c r="C137" s="27">
        <f t="shared" si="6"/>
        <v>0</v>
      </c>
      <c r="D137" s="27"/>
      <c r="E137" s="27"/>
      <c r="F137" s="27">
        <f t="shared" si="7"/>
        <v>0</v>
      </c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8" t="e">
        <f t="shared" si="8"/>
        <v>#DIV/0!</v>
      </c>
      <c r="R137" s="28" t="e">
        <f t="shared" si="8"/>
        <v>#DIV/0!</v>
      </c>
      <c r="S137" s="28" t="e">
        <f t="shared" si="8"/>
        <v>#DIV/0!</v>
      </c>
    </row>
    <row r="138" spans="1:19" ht="30" x14ac:dyDescent="0.25">
      <c r="A138" s="25">
        <v>125</v>
      </c>
      <c r="B138" s="26" t="s">
        <v>79</v>
      </c>
      <c r="C138" s="27">
        <f t="shared" ref="C138:C198" si="9">SUM(D138:E138)</f>
        <v>0</v>
      </c>
      <c r="D138" s="27"/>
      <c r="E138" s="27"/>
      <c r="F138" s="27">
        <f t="shared" si="7"/>
        <v>0</v>
      </c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8" t="e">
        <f t="shared" si="8"/>
        <v>#DIV/0!</v>
      </c>
      <c r="R138" s="28" t="e">
        <f t="shared" si="8"/>
        <v>#DIV/0!</v>
      </c>
      <c r="S138" s="28" t="e">
        <f t="shared" si="8"/>
        <v>#DIV/0!</v>
      </c>
    </row>
    <row r="139" spans="1:19" ht="30" x14ac:dyDescent="0.25">
      <c r="A139" s="25">
        <v>126</v>
      </c>
      <c r="B139" s="26" t="s">
        <v>80</v>
      </c>
      <c r="C139" s="27">
        <f t="shared" si="9"/>
        <v>0</v>
      </c>
      <c r="D139" s="27"/>
      <c r="E139" s="27"/>
      <c r="F139" s="27">
        <f t="shared" si="7"/>
        <v>0</v>
      </c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8" t="e">
        <f t="shared" si="8"/>
        <v>#DIV/0!</v>
      </c>
      <c r="R139" s="28" t="e">
        <f t="shared" si="8"/>
        <v>#DIV/0!</v>
      </c>
      <c r="S139" s="28" t="e">
        <f t="shared" si="8"/>
        <v>#DIV/0!</v>
      </c>
    </row>
    <row r="140" spans="1:19" x14ac:dyDescent="0.25">
      <c r="A140" s="25">
        <v>127</v>
      </c>
      <c r="B140" s="26" t="s">
        <v>76</v>
      </c>
      <c r="C140" s="27">
        <f t="shared" si="9"/>
        <v>11511552000</v>
      </c>
      <c r="D140" s="27">
        <v>1000000000</v>
      </c>
      <c r="E140" s="27">
        <v>10511552000</v>
      </c>
      <c r="F140" s="27">
        <f t="shared" si="7"/>
        <v>11511551490</v>
      </c>
      <c r="G140" s="27">
        <v>1000000000</v>
      </c>
      <c r="H140" s="27">
        <v>10511551490</v>
      </c>
      <c r="I140" s="27"/>
      <c r="J140" s="27"/>
      <c r="K140" s="27"/>
      <c r="L140" s="27"/>
      <c r="M140" s="27"/>
      <c r="N140" s="27"/>
      <c r="O140" s="27"/>
      <c r="P140" s="27"/>
      <c r="Q140" s="28">
        <f t="shared" ref="Q140:S198" si="10">F140/C140*100</f>
        <v>99.99999556966776</v>
      </c>
      <c r="R140" s="28">
        <f t="shared" si="10"/>
        <v>100</v>
      </c>
      <c r="S140" s="28">
        <f t="shared" si="10"/>
        <v>99.999995148195055</v>
      </c>
    </row>
    <row r="141" spans="1:19" ht="30" x14ac:dyDescent="0.25">
      <c r="A141" s="25">
        <v>128</v>
      </c>
      <c r="B141" s="26" t="s">
        <v>77</v>
      </c>
      <c r="C141" s="27">
        <f t="shared" si="9"/>
        <v>37023072000</v>
      </c>
      <c r="D141" s="27">
        <v>24745000000</v>
      </c>
      <c r="E141" s="27">
        <v>12278072000</v>
      </c>
      <c r="F141" s="27">
        <f t="shared" ref="F141:F198" si="11">SUM(G141:P141)</f>
        <v>45922289898</v>
      </c>
      <c r="G141" s="27">
        <v>33644217898</v>
      </c>
      <c r="H141" s="27">
        <v>12278072000</v>
      </c>
      <c r="I141" s="27"/>
      <c r="J141" s="27"/>
      <c r="K141" s="27"/>
      <c r="L141" s="27"/>
      <c r="M141" s="27"/>
      <c r="N141" s="27"/>
      <c r="O141" s="27"/>
      <c r="P141" s="27"/>
      <c r="Q141" s="28">
        <f t="shared" si="10"/>
        <v>124.03695160142303</v>
      </c>
      <c r="R141" s="28">
        <f t="shared" si="10"/>
        <v>135.96370134572641</v>
      </c>
      <c r="S141" s="28">
        <f t="shared" si="10"/>
        <v>100</v>
      </c>
    </row>
    <row r="142" spans="1:19" x14ac:dyDescent="0.25">
      <c r="A142" s="25">
        <v>129</v>
      </c>
      <c r="B142" s="26" t="s">
        <v>78</v>
      </c>
      <c r="C142" s="27">
        <f t="shared" si="9"/>
        <v>69631845900</v>
      </c>
      <c r="D142" s="27">
        <v>10569000000</v>
      </c>
      <c r="E142" s="27">
        <f>37106087000+21956758900</f>
        <v>59062845900</v>
      </c>
      <c r="F142" s="27">
        <f t="shared" si="11"/>
        <v>66896559245</v>
      </c>
      <c r="G142" s="27">
        <v>9567317750</v>
      </c>
      <c r="H142" s="27">
        <f>35378401495+21950840000</f>
        <v>57329241495</v>
      </c>
      <c r="I142" s="27"/>
      <c r="J142" s="27"/>
      <c r="K142" s="27"/>
      <c r="L142" s="27"/>
      <c r="M142" s="27"/>
      <c r="N142" s="27"/>
      <c r="O142" s="27"/>
      <c r="P142" s="27"/>
      <c r="Q142" s="28">
        <f t="shared" si="10"/>
        <v>96.071787815408186</v>
      </c>
      <c r="R142" s="28">
        <f t="shared" si="10"/>
        <v>90.52245008988551</v>
      </c>
      <c r="S142" s="28">
        <f t="shared" si="10"/>
        <v>97.06481396454349</v>
      </c>
    </row>
    <row r="143" spans="1:19" x14ac:dyDescent="0.25">
      <c r="A143" s="25">
        <v>130</v>
      </c>
      <c r="B143" s="26" t="s">
        <v>145</v>
      </c>
      <c r="C143" s="27">
        <f t="shared" si="9"/>
        <v>4700177000</v>
      </c>
      <c r="D143" s="27"/>
      <c r="E143" s="27">
        <v>4700177000</v>
      </c>
      <c r="F143" s="27">
        <f t="shared" si="11"/>
        <v>4700170963</v>
      </c>
      <c r="G143" s="27"/>
      <c r="H143" s="27">
        <v>4700170963</v>
      </c>
      <c r="I143" s="27"/>
      <c r="J143" s="27"/>
      <c r="K143" s="27"/>
      <c r="L143" s="27"/>
      <c r="M143" s="27"/>
      <c r="N143" s="27"/>
      <c r="O143" s="27"/>
      <c r="P143" s="27"/>
      <c r="Q143" s="28">
        <f t="shared" si="10"/>
        <v>99.999871558028559</v>
      </c>
      <c r="R143" s="28"/>
      <c r="S143" s="28">
        <f t="shared" si="10"/>
        <v>99.999871558028559</v>
      </c>
    </row>
    <row r="144" spans="1:19" x14ac:dyDescent="0.25">
      <c r="A144" s="25">
        <v>131</v>
      </c>
      <c r="B144" s="26" t="s">
        <v>219</v>
      </c>
      <c r="C144" s="27">
        <f t="shared" si="9"/>
        <v>12832496305</v>
      </c>
      <c r="D144" s="27"/>
      <c r="E144" s="27">
        <v>12832496305</v>
      </c>
      <c r="F144" s="27">
        <f t="shared" si="11"/>
        <v>11734230172</v>
      </c>
      <c r="G144" s="27"/>
      <c r="H144" s="27">
        <v>11734230172</v>
      </c>
      <c r="I144" s="27"/>
      <c r="J144" s="27"/>
      <c r="K144" s="27"/>
      <c r="L144" s="27"/>
      <c r="M144" s="27"/>
      <c r="N144" s="27"/>
      <c r="O144" s="27"/>
      <c r="P144" s="27"/>
      <c r="Q144" s="28">
        <f t="shared" si="10"/>
        <v>91.441523871142067</v>
      </c>
      <c r="R144" s="28"/>
      <c r="S144" s="28">
        <f t="shared" si="10"/>
        <v>91.441523871142067</v>
      </c>
    </row>
    <row r="145" spans="1:19" ht="30" x14ac:dyDescent="0.25">
      <c r="A145" s="25">
        <v>132</v>
      </c>
      <c r="B145" s="26" t="s">
        <v>61</v>
      </c>
      <c r="C145" s="27">
        <f t="shared" si="9"/>
        <v>12281607000</v>
      </c>
      <c r="D145" s="27">
        <v>8018000000</v>
      </c>
      <c r="E145" s="27">
        <v>4263607000</v>
      </c>
      <c r="F145" s="27">
        <f t="shared" si="11"/>
        <v>17838312400</v>
      </c>
      <c r="G145" s="27">
        <v>13574721000</v>
      </c>
      <c r="H145" s="27">
        <v>4263591400</v>
      </c>
      <c r="I145" s="27"/>
      <c r="J145" s="27"/>
      <c r="K145" s="27"/>
      <c r="L145" s="27"/>
      <c r="M145" s="27"/>
      <c r="N145" s="27"/>
      <c r="O145" s="27"/>
      <c r="P145" s="27"/>
      <c r="Q145" s="28">
        <f t="shared" si="10"/>
        <v>145.24412318355405</v>
      </c>
      <c r="R145" s="28">
        <f t="shared" si="10"/>
        <v>169.30308056872039</v>
      </c>
      <c r="S145" s="28">
        <f t="shared" si="10"/>
        <v>99.999634112618736</v>
      </c>
    </row>
    <row r="146" spans="1:19" x14ac:dyDescent="0.25">
      <c r="A146" s="25">
        <v>133</v>
      </c>
      <c r="B146" s="26" t="s">
        <v>140</v>
      </c>
      <c r="C146" s="27">
        <f t="shared" si="9"/>
        <v>6273579000</v>
      </c>
      <c r="D146" s="27"/>
      <c r="E146" s="27">
        <v>6273579000</v>
      </c>
      <c r="F146" s="27">
        <f t="shared" si="11"/>
        <v>6269159000</v>
      </c>
      <c r="G146" s="27"/>
      <c r="H146" s="27">
        <v>6269159000</v>
      </c>
      <c r="I146" s="27"/>
      <c r="J146" s="27"/>
      <c r="K146" s="27"/>
      <c r="L146" s="27"/>
      <c r="M146" s="27"/>
      <c r="N146" s="27"/>
      <c r="O146" s="27"/>
      <c r="P146" s="27"/>
      <c r="Q146" s="28">
        <f t="shared" si="10"/>
        <v>99.929545798339348</v>
      </c>
      <c r="R146" s="28"/>
      <c r="S146" s="28">
        <f t="shared" si="10"/>
        <v>99.929545798339348</v>
      </c>
    </row>
    <row r="147" spans="1:19" x14ac:dyDescent="0.25">
      <c r="A147" s="25">
        <v>134</v>
      </c>
      <c r="B147" s="26" t="s">
        <v>116</v>
      </c>
      <c r="C147" s="27">
        <f t="shared" si="9"/>
        <v>2629225000</v>
      </c>
      <c r="D147" s="27"/>
      <c r="E147" s="27">
        <v>2629225000</v>
      </c>
      <c r="F147" s="27">
        <f t="shared" si="11"/>
        <v>2629225000</v>
      </c>
      <c r="G147" s="27"/>
      <c r="H147" s="27">
        <v>2629225000</v>
      </c>
      <c r="I147" s="27"/>
      <c r="J147" s="27"/>
      <c r="K147" s="27"/>
      <c r="L147" s="27"/>
      <c r="M147" s="27"/>
      <c r="N147" s="27"/>
      <c r="O147" s="27"/>
      <c r="P147" s="27"/>
      <c r="Q147" s="28">
        <f t="shared" si="10"/>
        <v>100</v>
      </c>
      <c r="R147" s="28"/>
      <c r="S147" s="28">
        <f t="shared" si="10"/>
        <v>100</v>
      </c>
    </row>
    <row r="148" spans="1:19" x14ac:dyDescent="0.25">
      <c r="A148" s="25">
        <v>135</v>
      </c>
      <c r="B148" s="26" t="s">
        <v>131</v>
      </c>
      <c r="C148" s="27">
        <f t="shared" si="9"/>
        <v>14586305000</v>
      </c>
      <c r="D148" s="27"/>
      <c r="E148" s="27">
        <v>14586305000</v>
      </c>
      <c r="F148" s="27">
        <f t="shared" si="11"/>
        <v>14586305000</v>
      </c>
      <c r="G148" s="27"/>
      <c r="H148" s="27">
        <v>14586305000</v>
      </c>
      <c r="I148" s="27"/>
      <c r="J148" s="27"/>
      <c r="K148" s="27"/>
      <c r="L148" s="27"/>
      <c r="M148" s="27"/>
      <c r="N148" s="27"/>
      <c r="O148" s="27"/>
      <c r="P148" s="27"/>
      <c r="Q148" s="28">
        <f t="shared" si="10"/>
        <v>100</v>
      </c>
      <c r="R148" s="28"/>
      <c r="S148" s="28">
        <f t="shared" si="10"/>
        <v>100</v>
      </c>
    </row>
    <row r="149" spans="1:19" x14ac:dyDescent="0.25">
      <c r="A149" s="25">
        <v>136</v>
      </c>
      <c r="B149" s="26" t="s">
        <v>180</v>
      </c>
      <c r="C149" s="27">
        <f t="shared" si="9"/>
        <v>20786106000</v>
      </c>
      <c r="D149" s="27"/>
      <c r="E149" s="27">
        <v>20786106000</v>
      </c>
      <c r="F149" s="27">
        <f t="shared" si="11"/>
        <v>19777643033</v>
      </c>
      <c r="G149" s="27"/>
      <c r="H149" s="27">
        <v>19777643033</v>
      </c>
      <c r="I149" s="27"/>
      <c r="J149" s="27"/>
      <c r="K149" s="27"/>
      <c r="L149" s="27"/>
      <c r="M149" s="27"/>
      <c r="N149" s="27"/>
      <c r="O149" s="27"/>
      <c r="P149" s="27"/>
      <c r="Q149" s="28">
        <f t="shared" si="10"/>
        <v>95.148379561809222</v>
      </c>
      <c r="R149" s="28"/>
      <c r="S149" s="28">
        <f t="shared" si="10"/>
        <v>95.148379561809222</v>
      </c>
    </row>
    <row r="150" spans="1:19" x14ac:dyDescent="0.25">
      <c r="A150" s="25">
        <v>137</v>
      </c>
      <c r="B150" s="26" t="s">
        <v>177</v>
      </c>
      <c r="C150" s="27">
        <f t="shared" si="9"/>
        <v>4487008000</v>
      </c>
      <c r="D150" s="27"/>
      <c r="E150" s="27">
        <v>4487008000</v>
      </c>
      <c r="F150" s="27">
        <f t="shared" si="11"/>
        <v>4467433661</v>
      </c>
      <c r="G150" s="27"/>
      <c r="H150" s="27">
        <v>4467433661</v>
      </c>
      <c r="I150" s="27"/>
      <c r="J150" s="27"/>
      <c r="K150" s="27"/>
      <c r="L150" s="27"/>
      <c r="M150" s="27"/>
      <c r="N150" s="27"/>
      <c r="O150" s="27"/>
      <c r="P150" s="27"/>
      <c r="Q150" s="28">
        <f t="shared" si="10"/>
        <v>99.563755201684515</v>
      </c>
      <c r="R150" s="28"/>
      <c r="S150" s="28">
        <f t="shared" si="10"/>
        <v>99.563755201684515</v>
      </c>
    </row>
    <row r="151" spans="1:19" x14ac:dyDescent="0.25">
      <c r="A151" s="25">
        <v>138</v>
      </c>
      <c r="B151" s="26" t="s">
        <v>179</v>
      </c>
      <c r="C151" s="27">
        <f t="shared" si="9"/>
        <v>6599615000</v>
      </c>
      <c r="D151" s="27"/>
      <c r="E151" s="27">
        <v>6599615000</v>
      </c>
      <c r="F151" s="27">
        <f t="shared" si="11"/>
        <v>6599615000</v>
      </c>
      <c r="G151" s="27"/>
      <c r="H151" s="27">
        <v>6599615000</v>
      </c>
      <c r="I151" s="27"/>
      <c r="J151" s="27"/>
      <c r="K151" s="27"/>
      <c r="L151" s="27"/>
      <c r="M151" s="27"/>
      <c r="N151" s="27"/>
      <c r="O151" s="27"/>
      <c r="P151" s="27"/>
      <c r="Q151" s="28">
        <f>F151/C151*100</f>
        <v>100</v>
      </c>
      <c r="R151" s="28"/>
      <c r="S151" s="28">
        <f t="shared" si="10"/>
        <v>100</v>
      </c>
    </row>
    <row r="152" spans="1:19" ht="30" x14ac:dyDescent="0.25">
      <c r="A152" s="25">
        <v>139</v>
      </c>
      <c r="B152" s="26" t="s">
        <v>277</v>
      </c>
      <c r="C152" s="27">
        <f t="shared" si="9"/>
        <v>9802453000</v>
      </c>
      <c r="D152" s="27"/>
      <c r="E152" s="27">
        <v>9802453000</v>
      </c>
      <c r="F152" s="27">
        <f t="shared" si="11"/>
        <v>9794891000</v>
      </c>
      <c r="G152" s="27"/>
      <c r="H152" s="27">
        <v>9794891000</v>
      </c>
      <c r="I152" s="27"/>
      <c r="J152" s="27"/>
      <c r="K152" s="27"/>
      <c r="L152" s="27"/>
      <c r="M152" s="27"/>
      <c r="N152" s="27"/>
      <c r="O152" s="27"/>
      <c r="P152" s="27"/>
      <c r="Q152" s="28">
        <f t="shared" si="10"/>
        <v>99.9228560442983</v>
      </c>
      <c r="R152" s="28"/>
      <c r="S152" s="28">
        <f t="shared" si="10"/>
        <v>99.9228560442983</v>
      </c>
    </row>
    <row r="153" spans="1:19" x14ac:dyDescent="0.25">
      <c r="A153" s="25">
        <v>140</v>
      </c>
      <c r="B153" s="26" t="s">
        <v>128</v>
      </c>
      <c r="C153" s="27">
        <f t="shared" si="9"/>
        <v>14114373000</v>
      </c>
      <c r="D153" s="27"/>
      <c r="E153" s="27">
        <v>14114373000</v>
      </c>
      <c r="F153" s="27">
        <f t="shared" si="11"/>
        <v>14114373000</v>
      </c>
      <c r="G153" s="27"/>
      <c r="H153" s="27">
        <v>14114373000</v>
      </c>
      <c r="I153" s="27"/>
      <c r="J153" s="27"/>
      <c r="K153" s="27"/>
      <c r="L153" s="27"/>
      <c r="M153" s="27"/>
      <c r="N153" s="27"/>
      <c r="O153" s="27"/>
      <c r="P153" s="27"/>
      <c r="Q153" s="28">
        <f t="shared" si="10"/>
        <v>100</v>
      </c>
      <c r="R153" s="28"/>
      <c r="S153" s="28">
        <f t="shared" si="10"/>
        <v>100</v>
      </c>
    </row>
    <row r="154" spans="1:19" x14ac:dyDescent="0.25">
      <c r="A154" s="25">
        <v>141</v>
      </c>
      <c r="B154" s="26" t="s">
        <v>129</v>
      </c>
      <c r="C154" s="27">
        <f t="shared" si="9"/>
        <v>10872501000</v>
      </c>
      <c r="D154" s="27"/>
      <c r="E154" s="27">
        <v>10872501000</v>
      </c>
      <c r="F154" s="27">
        <f t="shared" si="11"/>
        <v>10872500900</v>
      </c>
      <c r="G154" s="27"/>
      <c r="H154" s="27">
        <v>10872500900</v>
      </c>
      <c r="I154" s="27"/>
      <c r="J154" s="27"/>
      <c r="K154" s="27"/>
      <c r="L154" s="27"/>
      <c r="M154" s="27"/>
      <c r="N154" s="27"/>
      <c r="O154" s="27"/>
      <c r="P154" s="27"/>
      <c r="Q154" s="28">
        <f t="shared" si="10"/>
        <v>99.999999080248415</v>
      </c>
      <c r="R154" s="28"/>
      <c r="S154" s="28">
        <f t="shared" si="10"/>
        <v>99.999999080248415</v>
      </c>
    </row>
    <row r="155" spans="1:19" ht="30" x14ac:dyDescent="0.25">
      <c r="A155" s="25">
        <v>142</v>
      </c>
      <c r="B155" s="26" t="s">
        <v>278</v>
      </c>
      <c r="C155" s="27">
        <f t="shared" si="9"/>
        <v>9209810000</v>
      </c>
      <c r="D155" s="27"/>
      <c r="E155" s="27">
        <v>9209810000</v>
      </c>
      <c r="F155" s="27">
        <f t="shared" si="11"/>
        <v>9209809500</v>
      </c>
      <c r="G155" s="27"/>
      <c r="H155" s="27">
        <v>9209809500</v>
      </c>
      <c r="I155" s="27"/>
      <c r="J155" s="27"/>
      <c r="K155" s="27"/>
      <c r="L155" s="27"/>
      <c r="M155" s="27"/>
      <c r="N155" s="27"/>
      <c r="O155" s="27"/>
      <c r="P155" s="27"/>
      <c r="Q155" s="28">
        <f t="shared" si="10"/>
        <v>99.99999457100634</v>
      </c>
      <c r="R155" s="28"/>
      <c r="S155" s="28">
        <f t="shared" si="10"/>
        <v>99.99999457100634</v>
      </c>
    </row>
    <row r="156" spans="1:19" x14ac:dyDescent="0.25">
      <c r="A156" s="25">
        <v>143</v>
      </c>
      <c r="B156" s="26" t="s">
        <v>144</v>
      </c>
      <c r="C156" s="27">
        <f t="shared" si="9"/>
        <v>7632742000</v>
      </c>
      <c r="D156" s="27"/>
      <c r="E156" s="27">
        <v>7632742000</v>
      </c>
      <c r="F156" s="27">
        <f t="shared" si="11"/>
        <v>7632740995</v>
      </c>
      <c r="G156" s="27"/>
      <c r="H156" s="27">
        <v>7632740995</v>
      </c>
      <c r="I156" s="27"/>
      <c r="J156" s="27"/>
      <c r="K156" s="27"/>
      <c r="L156" s="27"/>
      <c r="M156" s="27"/>
      <c r="N156" s="27"/>
      <c r="O156" s="27"/>
      <c r="P156" s="27"/>
      <c r="Q156" s="28">
        <f t="shared" si="10"/>
        <v>99.999986833041135</v>
      </c>
      <c r="R156" s="28"/>
      <c r="S156" s="28">
        <f t="shared" si="10"/>
        <v>99.999986833041135</v>
      </c>
    </row>
    <row r="157" spans="1:19" x14ac:dyDescent="0.25">
      <c r="A157" s="25">
        <v>144</v>
      </c>
      <c r="B157" s="26" t="s">
        <v>123</v>
      </c>
      <c r="C157" s="27">
        <f t="shared" si="9"/>
        <v>10470940000</v>
      </c>
      <c r="D157" s="27"/>
      <c r="E157" s="27">
        <v>10470940000</v>
      </c>
      <c r="F157" s="27">
        <f t="shared" si="11"/>
        <v>10470940000</v>
      </c>
      <c r="G157" s="27"/>
      <c r="H157" s="27">
        <v>10470940000</v>
      </c>
      <c r="I157" s="27"/>
      <c r="J157" s="27"/>
      <c r="K157" s="27"/>
      <c r="L157" s="27"/>
      <c r="M157" s="27"/>
      <c r="N157" s="27"/>
      <c r="O157" s="27"/>
      <c r="P157" s="27"/>
      <c r="Q157" s="28">
        <f t="shared" si="10"/>
        <v>100</v>
      </c>
      <c r="R157" s="28"/>
      <c r="S157" s="28">
        <f t="shared" si="10"/>
        <v>100</v>
      </c>
    </row>
    <row r="158" spans="1:19" x14ac:dyDescent="0.25">
      <c r="A158" s="25">
        <v>145</v>
      </c>
      <c r="B158" s="26" t="s">
        <v>279</v>
      </c>
      <c r="C158" s="27">
        <f t="shared" si="9"/>
        <v>9858441000</v>
      </c>
      <c r="D158" s="27"/>
      <c r="E158" s="27">
        <v>9858441000</v>
      </c>
      <c r="F158" s="27">
        <f t="shared" si="11"/>
        <v>9858441000</v>
      </c>
      <c r="G158" s="27"/>
      <c r="H158" s="27">
        <v>9858441000</v>
      </c>
      <c r="I158" s="27"/>
      <c r="J158" s="27"/>
      <c r="K158" s="27"/>
      <c r="L158" s="27"/>
      <c r="M158" s="27"/>
      <c r="N158" s="27"/>
      <c r="O158" s="27"/>
      <c r="P158" s="27"/>
      <c r="Q158" s="28">
        <f t="shared" si="10"/>
        <v>100</v>
      </c>
      <c r="R158" s="28"/>
      <c r="S158" s="28">
        <f t="shared" si="10"/>
        <v>100</v>
      </c>
    </row>
    <row r="159" spans="1:19" x14ac:dyDescent="0.25">
      <c r="A159" s="25">
        <v>146</v>
      </c>
      <c r="B159" s="26" t="s">
        <v>139</v>
      </c>
      <c r="C159" s="27">
        <f t="shared" si="9"/>
        <v>13061618000</v>
      </c>
      <c r="D159" s="27"/>
      <c r="E159" s="27">
        <v>13061618000</v>
      </c>
      <c r="F159" s="27">
        <f t="shared" si="11"/>
        <v>13060783835</v>
      </c>
      <c r="G159" s="27"/>
      <c r="H159" s="27">
        <v>13060783835</v>
      </c>
      <c r="I159" s="27"/>
      <c r="J159" s="27"/>
      <c r="K159" s="27"/>
      <c r="L159" s="27"/>
      <c r="M159" s="27"/>
      <c r="N159" s="27"/>
      <c r="O159" s="27"/>
      <c r="P159" s="27"/>
      <c r="Q159" s="28">
        <f t="shared" si="10"/>
        <v>99.993613616628508</v>
      </c>
      <c r="R159" s="28"/>
      <c r="S159" s="28">
        <f t="shared" si="10"/>
        <v>99.993613616628508</v>
      </c>
    </row>
    <row r="160" spans="1:19" x14ac:dyDescent="0.25">
      <c r="A160" s="25">
        <v>147</v>
      </c>
      <c r="B160" s="26" t="s">
        <v>120</v>
      </c>
      <c r="C160" s="27">
        <f t="shared" si="9"/>
        <v>14068495000</v>
      </c>
      <c r="D160" s="27"/>
      <c r="E160" s="27">
        <v>14068495000</v>
      </c>
      <c r="F160" s="27">
        <f t="shared" si="11"/>
        <v>13963558300</v>
      </c>
      <c r="G160" s="27"/>
      <c r="H160" s="27">
        <v>13963558300</v>
      </c>
      <c r="I160" s="27"/>
      <c r="J160" s="27"/>
      <c r="K160" s="27"/>
      <c r="L160" s="27"/>
      <c r="M160" s="27"/>
      <c r="N160" s="27"/>
      <c r="O160" s="27"/>
      <c r="P160" s="27"/>
      <c r="Q160" s="28">
        <f t="shared" si="10"/>
        <v>99.254101451505647</v>
      </c>
      <c r="R160" s="28"/>
      <c r="S160" s="28">
        <f t="shared" si="10"/>
        <v>99.254101451505647</v>
      </c>
    </row>
    <row r="161" spans="1:19" x14ac:dyDescent="0.25">
      <c r="A161" s="25">
        <v>148</v>
      </c>
      <c r="B161" s="26" t="s">
        <v>138</v>
      </c>
      <c r="C161" s="27">
        <f t="shared" si="9"/>
        <v>18939035000</v>
      </c>
      <c r="D161" s="27"/>
      <c r="E161" s="27">
        <v>18939035000</v>
      </c>
      <c r="F161" s="27">
        <f t="shared" si="11"/>
        <v>18937768640</v>
      </c>
      <c r="G161" s="27"/>
      <c r="H161" s="27">
        <v>18937768640</v>
      </c>
      <c r="I161" s="27"/>
      <c r="J161" s="27"/>
      <c r="K161" s="27"/>
      <c r="L161" s="27"/>
      <c r="M161" s="27"/>
      <c r="N161" s="27"/>
      <c r="O161" s="27"/>
      <c r="P161" s="27"/>
      <c r="Q161" s="28">
        <f t="shared" si="10"/>
        <v>99.993313492477313</v>
      </c>
      <c r="R161" s="28"/>
      <c r="S161" s="28">
        <f t="shared" si="10"/>
        <v>99.993313492477313</v>
      </c>
    </row>
    <row r="162" spans="1:19" x14ac:dyDescent="0.25">
      <c r="A162" s="25">
        <v>149</v>
      </c>
      <c r="B162" s="26" t="s">
        <v>142</v>
      </c>
      <c r="C162" s="27">
        <f t="shared" si="9"/>
        <v>7102085000</v>
      </c>
      <c r="D162" s="27"/>
      <c r="E162" s="27">
        <v>7102085000</v>
      </c>
      <c r="F162" s="27">
        <f t="shared" si="11"/>
        <v>7102084590</v>
      </c>
      <c r="G162" s="27"/>
      <c r="H162" s="27">
        <v>7102084590</v>
      </c>
      <c r="I162" s="27"/>
      <c r="J162" s="27"/>
      <c r="K162" s="27"/>
      <c r="L162" s="27"/>
      <c r="M162" s="27"/>
      <c r="N162" s="27"/>
      <c r="O162" s="27"/>
      <c r="P162" s="27"/>
      <c r="Q162" s="28">
        <f t="shared" si="10"/>
        <v>99.999994227047409</v>
      </c>
      <c r="R162" s="28"/>
      <c r="S162" s="28">
        <f t="shared" si="10"/>
        <v>99.999994227047409</v>
      </c>
    </row>
    <row r="163" spans="1:19" x14ac:dyDescent="0.25">
      <c r="A163" s="25">
        <v>150</v>
      </c>
      <c r="B163" s="26" t="s">
        <v>135</v>
      </c>
      <c r="C163" s="27">
        <f t="shared" si="9"/>
        <v>8375511751</v>
      </c>
      <c r="D163" s="27"/>
      <c r="E163" s="27">
        <v>8375511751</v>
      </c>
      <c r="F163" s="27">
        <f t="shared" si="11"/>
        <v>8375511751</v>
      </c>
      <c r="G163" s="27"/>
      <c r="H163" s="27">
        <v>8375511751</v>
      </c>
      <c r="I163" s="27"/>
      <c r="J163" s="27"/>
      <c r="K163" s="27"/>
      <c r="L163" s="27"/>
      <c r="M163" s="27"/>
      <c r="N163" s="27"/>
      <c r="O163" s="27"/>
      <c r="P163" s="27"/>
      <c r="Q163" s="28">
        <f t="shared" si="10"/>
        <v>100</v>
      </c>
      <c r="R163" s="28"/>
      <c r="S163" s="28">
        <f t="shared" si="10"/>
        <v>100</v>
      </c>
    </row>
    <row r="164" spans="1:19" x14ac:dyDescent="0.25">
      <c r="A164" s="25">
        <v>151</v>
      </c>
      <c r="B164" s="26" t="s">
        <v>133</v>
      </c>
      <c r="C164" s="27">
        <f t="shared" si="9"/>
        <v>6898498000</v>
      </c>
      <c r="D164" s="27"/>
      <c r="E164" s="27">
        <v>6898498000</v>
      </c>
      <c r="F164" s="27">
        <f t="shared" si="11"/>
        <v>6898498000</v>
      </c>
      <c r="G164" s="27"/>
      <c r="H164" s="27">
        <v>6898498000</v>
      </c>
      <c r="I164" s="27"/>
      <c r="J164" s="27"/>
      <c r="K164" s="27"/>
      <c r="L164" s="27"/>
      <c r="M164" s="27"/>
      <c r="N164" s="27"/>
      <c r="O164" s="27"/>
      <c r="P164" s="27"/>
      <c r="Q164" s="28">
        <f t="shared" si="10"/>
        <v>100</v>
      </c>
      <c r="R164" s="28"/>
      <c r="S164" s="28">
        <f t="shared" si="10"/>
        <v>100</v>
      </c>
    </row>
    <row r="165" spans="1:19" x14ac:dyDescent="0.25">
      <c r="A165" s="25">
        <v>152</v>
      </c>
      <c r="B165" s="26" t="s">
        <v>130</v>
      </c>
      <c r="C165" s="27">
        <f t="shared" si="9"/>
        <v>10420999000</v>
      </c>
      <c r="D165" s="27"/>
      <c r="E165" s="27">
        <v>10420999000</v>
      </c>
      <c r="F165" s="27">
        <f t="shared" si="11"/>
        <v>10420998626</v>
      </c>
      <c r="G165" s="27"/>
      <c r="H165" s="27">
        <v>10420998626</v>
      </c>
      <c r="I165" s="27"/>
      <c r="J165" s="27"/>
      <c r="K165" s="27"/>
      <c r="L165" s="27"/>
      <c r="M165" s="27"/>
      <c r="N165" s="27"/>
      <c r="O165" s="27"/>
      <c r="P165" s="27"/>
      <c r="Q165" s="28">
        <f t="shared" si="10"/>
        <v>99.999996411092638</v>
      </c>
      <c r="R165" s="28"/>
      <c r="S165" s="28">
        <f t="shared" si="10"/>
        <v>99.999996411092638</v>
      </c>
    </row>
    <row r="166" spans="1:19" x14ac:dyDescent="0.25">
      <c r="A166" s="25">
        <v>153</v>
      </c>
      <c r="B166" s="26" t="s">
        <v>124</v>
      </c>
      <c r="C166" s="27">
        <f t="shared" si="9"/>
        <v>7851406000</v>
      </c>
      <c r="D166" s="27"/>
      <c r="E166" s="27">
        <v>7851406000</v>
      </c>
      <c r="F166" s="27">
        <f t="shared" si="11"/>
        <v>7851406000</v>
      </c>
      <c r="G166" s="27"/>
      <c r="H166" s="27">
        <v>7851406000</v>
      </c>
      <c r="I166" s="27"/>
      <c r="J166" s="27"/>
      <c r="K166" s="27"/>
      <c r="L166" s="27"/>
      <c r="M166" s="27"/>
      <c r="N166" s="27"/>
      <c r="O166" s="27"/>
      <c r="P166" s="27"/>
      <c r="Q166" s="28">
        <f t="shared" ref="Q166:Q167" si="12">F165/C165*100</f>
        <v>99.999996411092638</v>
      </c>
      <c r="R166" s="28"/>
      <c r="S166" s="28">
        <f t="shared" si="10"/>
        <v>100</v>
      </c>
    </row>
    <row r="167" spans="1:19" x14ac:dyDescent="0.25">
      <c r="A167" s="25">
        <v>154</v>
      </c>
      <c r="B167" s="30" t="s">
        <v>122</v>
      </c>
      <c r="C167" s="27">
        <f t="shared" si="9"/>
        <v>12283927000</v>
      </c>
      <c r="D167" s="29"/>
      <c r="E167" s="27">
        <v>12283927000</v>
      </c>
      <c r="F167" s="27">
        <f t="shared" si="11"/>
        <v>12265358600</v>
      </c>
      <c r="G167" s="29"/>
      <c r="H167" s="27">
        <v>12265358600</v>
      </c>
      <c r="I167" s="27"/>
      <c r="J167" s="27"/>
      <c r="K167" s="27"/>
      <c r="L167" s="27"/>
      <c r="M167" s="27"/>
      <c r="N167" s="27"/>
      <c r="O167" s="27"/>
      <c r="P167" s="27"/>
      <c r="Q167" s="28">
        <f t="shared" si="12"/>
        <v>100</v>
      </c>
      <c r="R167" s="28"/>
      <c r="S167" s="28">
        <f t="shared" si="10"/>
        <v>99.848839870181578</v>
      </c>
    </row>
    <row r="168" spans="1:19" x14ac:dyDescent="0.25">
      <c r="A168" s="25">
        <v>155</v>
      </c>
      <c r="B168" s="26" t="s">
        <v>118</v>
      </c>
      <c r="C168" s="27">
        <f t="shared" si="9"/>
        <v>13255138000</v>
      </c>
      <c r="D168" s="27"/>
      <c r="E168" s="27">
        <v>13255138000</v>
      </c>
      <c r="F168" s="27">
        <f t="shared" si="11"/>
        <v>13255138000</v>
      </c>
      <c r="G168" s="27"/>
      <c r="H168" s="27">
        <v>13255138000</v>
      </c>
      <c r="I168" s="27"/>
      <c r="J168" s="27"/>
      <c r="K168" s="27"/>
      <c r="L168" s="27"/>
      <c r="M168" s="27"/>
      <c r="N168" s="27"/>
      <c r="O168" s="27"/>
      <c r="P168" s="27"/>
      <c r="Q168" s="28">
        <f t="shared" si="10"/>
        <v>100</v>
      </c>
      <c r="R168" s="28"/>
      <c r="S168" s="28">
        <f t="shared" si="10"/>
        <v>100</v>
      </c>
    </row>
    <row r="169" spans="1:19" x14ac:dyDescent="0.25">
      <c r="A169" s="25">
        <v>156</v>
      </c>
      <c r="B169" s="26" t="s">
        <v>141</v>
      </c>
      <c r="C169" s="27">
        <f t="shared" si="9"/>
        <v>11336189000</v>
      </c>
      <c r="D169" s="27"/>
      <c r="E169" s="27">
        <v>11336189000</v>
      </c>
      <c r="F169" s="27">
        <f t="shared" si="11"/>
        <v>11336188500</v>
      </c>
      <c r="G169" s="27"/>
      <c r="H169" s="27">
        <v>11336188500</v>
      </c>
      <c r="I169" s="27"/>
      <c r="J169" s="27"/>
      <c r="K169" s="27"/>
      <c r="L169" s="27"/>
      <c r="M169" s="27"/>
      <c r="N169" s="27"/>
      <c r="O169" s="27"/>
      <c r="P169" s="27"/>
      <c r="Q169" s="28">
        <f t="shared" si="10"/>
        <v>99.999995589346639</v>
      </c>
      <c r="R169" s="28"/>
      <c r="S169" s="28">
        <f t="shared" si="10"/>
        <v>99.999995589346639</v>
      </c>
    </row>
    <row r="170" spans="1:19" x14ac:dyDescent="0.25">
      <c r="A170" s="25">
        <v>157</v>
      </c>
      <c r="B170" s="26" t="s">
        <v>136</v>
      </c>
      <c r="C170" s="27">
        <f t="shared" si="9"/>
        <v>13071271000</v>
      </c>
      <c r="D170" s="27"/>
      <c r="E170" s="27">
        <v>13071271000</v>
      </c>
      <c r="F170" s="27">
        <f t="shared" si="11"/>
        <v>13071271000</v>
      </c>
      <c r="G170" s="27"/>
      <c r="H170" s="27">
        <v>13071271000</v>
      </c>
      <c r="I170" s="27"/>
      <c r="J170" s="27"/>
      <c r="K170" s="27"/>
      <c r="L170" s="27"/>
      <c r="M170" s="27"/>
      <c r="N170" s="27"/>
      <c r="O170" s="27"/>
      <c r="P170" s="27"/>
      <c r="Q170" s="28">
        <f t="shared" si="10"/>
        <v>100</v>
      </c>
      <c r="R170" s="28"/>
      <c r="S170" s="28">
        <f t="shared" si="10"/>
        <v>100</v>
      </c>
    </row>
    <row r="171" spans="1:19" x14ac:dyDescent="0.25">
      <c r="A171" s="25">
        <v>158</v>
      </c>
      <c r="B171" s="26" t="s">
        <v>143</v>
      </c>
      <c r="C171" s="27">
        <f t="shared" si="9"/>
        <v>11586531000</v>
      </c>
      <c r="D171" s="27"/>
      <c r="E171" s="27">
        <v>11586531000</v>
      </c>
      <c r="F171" s="27">
        <f t="shared" si="11"/>
        <v>11586530500</v>
      </c>
      <c r="G171" s="27"/>
      <c r="H171" s="27">
        <v>11586530500</v>
      </c>
      <c r="I171" s="27"/>
      <c r="J171" s="27"/>
      <c r="K171" s="27"/>
      <c r="L171" s="27"/>
      <c r="M171" s="27"/>
      <c r="N171" s="27"/>
      <c r="O171" s="27"/>
      <c r="P171" s="27"/>
      <c r="Q171" s="28">
        <f t="shared" si="10"/>
        <v>99.999995684644531</v>
      </c>
      <c r="R171" s="28"/>
      <c r="S171" s="28">
        <f t="shared" si="10"/>
        <v>99.999995684644531</v>
      </c>
    </row>
    <row r="172" spans="1:19" x14ac:dyDescent="0.25">
      <c r="A172" s="25">
        <v>159</v>
      </c>
      <c r="B172" s="26" t="s">
        <v>132</v>
      </c>
      <c r="C172" s="27">
        <f t="shared" si="9"/>
        <v>7543831000</v>
      </c>
      <c r="D172" s="27"/>
      <c r="E172" s="27">
        <v>7543831000</v>
      </c>
      <c r="F172" s="27">
        <f t="shared" si="11"/>
        <v>7543831000</v>
      </c>
      <c r="G172" s="27"/>
      <c r="H172" s="27">
        <v>7543831000</v>
      </c>
      <c r="I172" s="27"/>
      <c r="J172" s="27"/>
      <c r="K172" s="27"/>
      <c r="L172" s="27"/>
      <c r="M172" s="27"/>
      <c r="N172" s="27"/>
      <c r="O172" s="27"/>
      <c r="P172" s="27"/>
      <c r="Q172" s="28">
        <f t="shared" si="10"/>
        <v>100</v>
      </c>
      <c r="R172" s="28"/>
      <c r="S172" s="28">
        <f t="shared" si="10"/>
        <v>100</v>
      </c>
    </row>
    <row r="173" spans="1:19" x14ac:dyDescent="0.25">
      <c r="A173" s="25">
        <v>160</v>
      </c>
      <c r="B173" s="26" t="s">
        <v>126</v>
      </c>
      <c r="C173" s="27">
        <f t="shared" si="9"/>
        <v>12623004000</v>
      </c>
      <c r="D173" s="27"/>
      <c r="E173" s="27">
        <v>12623004000</v>
      </c>
      <c r="F173" s="27">
        <f t="shared" si="11"/>
        <v>12623004000</v>
      </c>
      <c r="G173" s="27"/>
      <c r="H173" s="27">
        <v>12623004000</v>
      </c>
      <c r="I173" s="27"/>
      <c r="J173" s="27"/>
      <c r="K173" s="27"/>
      <c r="L173" s="27"/>
      <c r="M173" s="27"/>
      <c r="N173" s="27"/>
      <c r="O173" s="27"/>
      <c r="P173" s="27"/>
      <c r="Q173" s="28">
        <f t="shared" si="10"/>
        <v>100</v>
      </c>
      <c r="R173" s="28"/>
      <c r="S173" s="28">
        <f t="shared" si="10"/>
        <v>100</v>
      </c>
    </row>
    <row r="174" spans="1:19" x14ac:dyDescent="0.25">
      <c r="A174" s="25">
        <v>161</v>
      </c>
      <c r="B174" s="26" t="s">
        <v>127</v>
      </c>
      <c r="C174" s="27">
        <f t="shared" si="9"/>
        <v>7800343000</v>
      </c>
      <c r="D174" s="27"/>
      <c r="E174" s="27">
        <v>7800343000</v>
      </c>
      <c r="F174" s="27">
        <f t="shared" si="11"/>
        <v>7800343000</v>
      </c>
      <c r="G174" s="27"/>
      <c r="H174" s="27">
        <v>7800343000</v>
      </c>
      <c r="I174" s="27"/>
      <c r="J174" s="27"/>
      <c r="K174" s="27"/>
      <c r="L174" s="27"/>
      <c r="M174" s="27"/>
      <c r="N174" s="27"/>
      <c r="O174" s="27"/>
      <c r="P174" s="27"/>
      <c r="Q174" s="28">
        <f t="shared" si="10"/>
        <v>100</v>
      </c>
      <c r="R174" s="28"/>
      <c r="S174" s="28">
        <f t="shared" si="10"/>
        <v>100</v>
      </c>
    </row>
    <row r="175" spans="1:19" x14ac:dyDescent="0.25">
      <c r="A175" s="25">
        <v>162</v>
      </c>
      <c r="B175" s="26" t="s">
        <v>125</v>
      </c>
      <c r="C175" s="27">
        <f t="shared" si="9"/>
        <v>10301033000</v>
      </c>
      <c r="D175" s="27"/>
      <c r="E175" s="27">
        <v>10301033000</v>
      </c>
      <c r="F175" s="27">
        <f t="shared" si="11"/>
        <v>10286425854</v>
      </c>
      <c r="G175" s="27"/>
      <c r="H175" s="27">
        <v>10286425854</v>
      </c>
      <c r="I175" s="27"/>
      <c r="J175" s="27"/>
      <c r="K175" s="27"/>
      <c r="L175" s="27"/>
      <c r="M175" s="27"/>
      <c r="N175" s="27"/>
      <c r="O175" s="27"/>
      <c r="P175" s="27"/>
      <c r="Q175" s="28">
        <f t="shared" si="10"/>
        <v>99.858197270118438</v>
      </c>
      <c r="R175" s="28"/>
      <c r="S175" s="28">
        <f t="shared" si="10"/>
        <v>99.858197270118438</v>
      </c>
    </row>
    <row r="176" spans="1:19" x14ac:dyDescent="0.25">
      <c r="A176" s="25">
        <v>163</v>
      </c>
      <c r="B176" s="26" t="s">
        <v>134</v>
      </c>
      <c r="C176" s="27">
        <f t="shared" si="9"/>
        <v>8679035000</v>
      </c>
      <c r="D176" s="27"/>
      <c r="E176" s="27">
        <v>8679035000</v>
      </c>
      <c r="F176" s="27">
        <f t="shared" si="11"/>
        <v>8679034200</v>
      </c>
      <c r="G176" s="27"/>
      <c r="H176" s="27">
        <v>8679034200</v>
      </c>
      <c r="I176" s="27"/>
      <c r="J176" s="27"/>
      <c r="K176" s="27"/>
      <c r="L176" s="27"/>
      <c r="M176" s="27"/>
      <c r="N176" s="27"/>
      <c r="O176" s="27"/>
      <c r="P176" s="27"/>
      <c r="Q176" s="28">
        <f t="shared" si="10"/>
        <v>99.999990782385368</v>
      </c>
      <c r="R176" s="28"/>
      <c r="S176" s="28">
        <f t="shared" si="10"/>
        <v>99.999990782385368</v>
      </c>
    </row>
    <row r="177" spans="1:19" x14ac:dyDescent="0.25">
      <c r="A177" s="25">
        <v>164</v>
      </c>
      <c r="B177" s="26" t="s">
        <v>137</v>
      </c>
      <c r="C177" s="27">
        <f t="shared" si="9"/>
        <v>6289962000</v>
      </c>
      <c r="D177" s="27"/>
      <c r="E177" s="27">
        <v>6289962000</v>
      </c>
      <c r="F177" s="27">
        <f t="shared" si="11"/>
        <v>6289962000</v>
      </c>
      <c r="G177" s="27"/>
      <c r="H177" s="27">
        <v>6289962000</v>
      </c>
      <c r="I177" s="27"/>
      <c r="J177" s="27"/>
      <c r="K177" s="27"/>
      <c r="L177" s="27"/>
      <c r="M177" s="27"/>
      <c r="N177" s="27"/>
      <c r="O177" s="27"/>
      <c r="P177" s="27"/>
      <c r="Q177" s="28">
        <f t="shared" si="10"/>
        <v>100</v>
      </c>
      <c r="R177" s="28"/>
      <c r="S177" s="28">
        <f t="shared" si="10"/>
        <v>100</v>
      </c>
    </row>
    <row r="178" spans="1:19" x14ac:dyDescent="0.25">
      <c r="A178" s="25">
        <v>165</v>
      </c>
      <c r="B178" s="26" t="s">
        <v>117</v>
      </c>
      <c r="C178" s="27">
        <f t="shared" si="9"/>
        <v>2125782000</v>
      </c>
      <c r="D178" s="27"/>
      <c r="E178" s="27">
        <v>2125782000</v>
      </c>
      <c r="F178" s="27">
        <f t="shared" si="11"/>
        <v>2125782000</v>
      </c>
      <c r="G178" s="27"/>
      <c r="H178" s="27">
        <v>2125782000</v>
      </c>
      <c r="I178" s="27"/>
      <c r="J178" s="27"/>
      <c r="K178" s="27"/>
      <c r="L178" s="27"/>
      <c r="M178" s="27"/>
      <c r="N178" s="27"/>
      <c r="O178" s="27"/>
      <c r="P178" s="27"/>
      <c r="Q178" s="28">
        <f t="shared" si="10"/>
        <v>100</v>
      </c>
      <c r="R178" s="28"/>
      <c r="S178" s="28">
        <f t="shared" si="10"/>
        <v>100</v>
      </c>
    </row>
    <row r="179" spans="1:19" x14ac:dyDescent="0.25">
      <c r="A179" s="25">
        <v>166</v>
      </c>
      <c r="B179" s="26" t="s">
        <v>112</v>
      </c>
      <c r="C179" s="27">
        <f t="shared" si="9"/>
        <v>1396639020</v>
      </c>
      <c r="D179" s="27"/>
      <c r="E179" s="27">
        <v>1396639020</v>
      </c>
      <c r="F179" s="27">
        <f t="shared" si="11"/>
        <v>1388375436</v>
      </c>
      <c r="G179" s="27"/>
      <c r="H179" s="27">
        <v>1388375436</v>
      </c>
      <c r="I179" s="27"/>
      <c r="J179" s="27"/>
      <c r="K179" s="27"/>
      <c r="L179" s="27"/>
      <c r="M179" s="27"/>
      <c r="N179" s="27"/>
      <c r="O179" s="27"/>
      <c r="P179" s="27"/>
      <c r="Q179" s="28">
        <f t="shared" si="10"/>
        <v>99.408323562376196</v>
      </c>
      <c r="R179" s="28"/>
      <c r="S179" s="28">
        <f t="shared" si="10"/>
        <v>99.408323562376196</v>
      </c>
    </row>
    <row r="180" spans="1:19" x14ac:dyDescent="0.25">
      <c r="A180" s="25">
        <v>167</v>
      </c>
      <c r="B180" s="26" t="s">
        <v>178</v>
      </c>
      <c r="C180" s="27">
        <f t="shared" si="9"/>
        <v>2677386000</v>
      </c>
      <c r="D180" s="27"/>
      <c r="E180" s="27">
        <v>2677386000</v>
      </c>
      <c r="F180" s="27">
        <f t="shared" si="11"/>
        <v>2579322000</v>
      </c>
      <c r="G180" s="27"/>
      <c r="H180" s="27">
        <v>2579322000</v>
      </c>
      <c r="I180" s="27"/>
      <c r="J180" s="27"/>
      <c r="K180" s="27"/>
      <c r="L180" s="27"/>
      <c r="M180" s="27"/>
      <c r="N180" s="27"/>
      <c r="O180" s="27"/>
      <c r="P180" s="27"/>
      <c r="Q180" s="28">
        <f t="shared" si="10"/>
        <v>96.3373230456871</v>
      </c>
      <c r="R180" s="28"/>
      <c r="S180" s="28">
        <f t="shared" si="10"/>
        <v>96.3373230456871</v>
      </c>
    </row>
    <row r="181" spans="1:19" x14ac:dyDescent="0.25">
      <c r="A181" s="25">
        <v>168</v>
      </c>
      <c r="B181" s="26" t="s">
        <v>174</v>
      </c>
      <c r="C181" s="27">
        <f t="shared" si="9"/>
        <v>19698167000</v>
      </c>
      <c r="D181" s="27"/>
      <c r="E181" s="27">
        <v>19698167000</v>
      </c>
      <c r="F181" s="27">
        <f t="shared" si="11"/>
        <v>19698167000</v>
      </c>
      <c r="G181" s="27"/>
      <c r="H181" s="27">
        <v>19698167000</v>
      </c>
      <c r="I181" s="27"/>
      <c r="J181" s="27"/>
      <c r="K181" s="27"/>
      <c r="L181" s="27"/>
      <c r="M181" s="27"/>
      <c r="N181" s="27"/>
      <c r="O181" s="27"/>
      <c r="P181" s="27"/>
      <c r="Q181" s="28">
        <f t="shared" si="10"/>
        <v>100</v>
      </c>
      <c r="R181" s="28"/>
      <c r="S181" s="28">
        <f t="shared" si="10"/>
        <v>100</v>
      </c>
    </row>
    <row r="182" spans="1:19" x14ac:dyDescent="0.25">
      <c r="A182" s="25">
        <v>169</v>
      </c>
      <c r="B182" s="26" t="s">
        <v>280</v>
      </c>
      <c r="C182" s="27">
        <f t="shared" si="9"/>
        <v>261280000</v>
      </c>
      <c r="D182" s="27"/>
      <c r="E182" s="27">
        <v>261280000</v>
      </c>
      <c r="F182" s="27">
        <f t="shared" si="11"/>
        <v>261280000</v>
      </c>
      <c r="G182" s="27"/>
      <c r="H182" s="27">
        <v>261280000</v>
      </c>
      <c r="I182" s="27"/>
      <c r="J182" s="27"/>
      <c r="K182" s="27"/>
      <c r="L182" s="27"/>
      <c r="M182" s="27"/>
      <c r="N182" s="27"/>
      <c r="O182" s="27"/>
      <c r="P182" s="27"/>
      <c r="Q182" s="28">
        <f t="shared" si="10"/>
        <v>100</v>
      </c>
      <c r="R182" s="28"/>
      <c r="S182" s="28">
        <f t="shared" si="10"/>
        <v>100</v>
      </c>
    </row>
    <row r="183" spans="1:19" ht="30" x14ac:dyDescent="0.25">
      <c r="A183" s="25">
        <v>170</v>
      </c>
      <c r="B183" s="26" t="s">
        <v>176</v>
      </c>
      <c r="C183" s="27">
        <f t="shared" si="9"/>
        <v>15850492000</v>
      </c>
      <c r="D183" s="27"/>
      <c r="E183" s="27">
        <v>15850492000</v>
      </c>
      <c r="F183" s="27">
        <f t="shared" si="11"/>
        <v>14780227624</v>
      </c>
      <c r="G183" s="27"/>
      <c r="H183" s="27">
        <v>14780227624</v>
      </c>
      <c r="I183" s="27"/>
      <c r="J183" s="27"/>
      <c r="K183" s="27"/>
      <c r="L183" s="27"/>
      <c r="M183" s="27"/>
      <c r="N183" s="27"/>
      <c r="O183" s="27"/>
      <c r="P183" s="27"/>
      <c r="Q183" s="28">
        <f t="shared" si="10"/>
        <v>93.247752965649269</v>
      </c>
      <c r="R183" s="28"/>
      <c r="S183" s="28">
        <f t="shared" si="10"/>
        <v>93.247752965649269</v>
      </c>
    </row>
    <row r="184" spans="1:19" x14ac:dyDescent="0.25">
      <c r="A184" s="25">
        <v>171</v>
      </c>
      <c r="B184" s="26" t="s">
        <v>190</v>
      </c>
      <c r="C184" s="27">
        <f t="shared" si="9"/>
        <v>1427592000</v>
      </c>
      <c r="D184" s="27"/>
      <c r="E184" s="27">
        <v>1427592000</v>
      </c>
      <c r="F184" s="27">
        <f t="shared" si="11"/>
        <v>1427592000</v>
      </c>
      <c r="G184" s="27"/>
      <c r="H184" s="27">
        <v>1427592000</v>
      </c>
      <c r="I184" s="27"/>
      <c r="J184" s="27"/>
      <c r="K184" s="27"/>
      <c r="L184" s="27"/>
      <c r="M184" s="27"/>
      <c r="N184" s="27"/>
      <c r="O184" s="27"/>
      <c r="P184" s="27"/>
      <c r="Q184" s="28">
        <f t="shared" si="10"/>
        <v>100</v>
      </c>
      <c r="R184" s="28"/>
      <c r="S184" s="28">
        <f t="shared" si="10"/>
        <v>100</v>
      </c>
    </row>
    <row r="185" spans="1:19" x14ac:dyDescent="0.25">
      <c r="A185" s="25">
        <v>172</v>
      </c>
      <c r="B185" s="26" t="s">
        <v>196</v>
      </c>
      <c r="C185" s="27">
        <f t="shared" si="9"/>
        <v>7412101310</v>
      </c>
      <c r="D185" s="27"/>
      <c r="E185" s="27">
        <v>7412101310</v>
      </c>
      <c r="F185" s="27">
        <f t="shared" si="11"/>
        <v>6264670788</v>
      </c>
      <c r="G185" s="27"/>
      <c r="H185" s="27">
        <v>6264670788</v>
      </c>
      <c r="I185" s="27"/>
      <c r="J185" s="27"/>
      <c r="K185" s="27"/>
      <c r="L185" s="27"/>
      <c r="M185" s="27"/>
      <c r="N185" s="27"/>
      <c r="O185" s="27"/>
      <c r="P185" s="27"/>
      <c r="Q185" s="28">
        <f t="shared" si="10"/>
        <v>84.519497589004217</v>
      </c>
      <c r="R185" s="28"/>
      <c r="S185" s="28">
        <f t="shared" si="10"/>
        <v>84.519497589004217</v>
      </c>
    </row>
    <row r="186" spans="1:19" x14ac:dyDescent="0.25">
      <c r="A186" s="25">
        <v>173</v>
      </c>
      <c r="B186" s="26" t="s">
        <v>175</v>
      </c>
      <c r="C186" s="27">
        <f t="shared" si="9"/>
        <v>9258741000</v>
      </c>
      <c r="D186" s="27"/>
      <c r="E186" s="27">
        <v>9258741000</v>
      </c>
      <c r="F186" s="27">
        <f t="shared" si="11"/>
        <v>9104832527</v>
      </c>
      <c r="G186" s="27"/>
      <c r="H186" s="27">
        <v>9104832527</v>
      </c>
      <c r="I186" s="27"/>
      <c r="J186" s="27"/>
      <c r="K186" s="27"/>
      <c r="L186" s="27"/>
      <c r="M186" s="27"/>
      <c r="N186" s="27"/>
      <c r="O186" s="27"/>
      <c r="P186" s="27"/>
      <c r="Q186" s="28">
        <f t="shared" si="10"/>
        <v>98.337695449089679</v>
      </c>
      <c r="R186" s="28"/>
      <c r="S186" s="28">
        <f t="shared" si="10"/>
        <v>98.337695449089679</v>
      </c>
    </row>
    <row r="187" spans="1:19" x14ac:dyDescent="0.25">
      <c r="A187" s="25">
        <v>174</v>
      </c>
      <c r="B187" s="26" t="s">
        <v>281</v>
      </c>
      <c r="C187" s="27">
        <f t="shared" si="9"/>
        <v>1178481000</v>
      </c>
      <c r="D187" s="27"/>
      <c r="E187" s="27">
        <v>1178481000</v>
      </c>
      <c r="F187" s="27">
        <f t="shared" si="11"/>
        <v>1131491000</v>
      </c>
      <c r="G187" s="27"/>
      <c r="H187" s="27">
        <v>1131491000</v>
      </c>
      <c r="I187" s="27"/>
      <c r="J187" s="27"/>
      <c r="K187" s="27"/>
      <c r="L187" s="27"/>
      <c r="M187" s="27"/>
      <c r="N187" s="27"/>
      <c r="O187" s="27"/>
      <c r="P187" s="27"/>
      <c r="Q187" s="28">
        <f t="shared" si="10"/>
        <v>96.012663759534519</v>
      </c>
      <c r="R187" s="28"/>
      <c r="S187" s="28">
        <f t="shared" si="10"/>
        <v>96.012663759534519</v>
      </c>
    </row>
    <row r="188" spans="1:19" x14ac:dyDescent="0.25">
      <c r="A188" s="25">
        <v>175</v>
      </c>
      <c r="B188" s="26" t="s">
        <v>173</v>
      </c>
      <c r="C188" s="27">
        <f t="shared" si="9"/>
        <v>3488465000</v>
      </c>
      <c r="D188" s="27"/>
      <c r="E188" s="27">
        <v>3488465000</v>
      </c>
      <c r="F188" s="27">
        <f t="shared" si="11"/>
        <v>3386845858</v>
      </c>
      <c r="G188" s="27"/>
      <c r="H188" s="27">
        <v>3386845858</v>
      </c>
      <c r="I188" s="27"/>
      <c r="J188" s="27"/>
      <c r="K188" s="27"/>
      <c r="L188" s="27"/>
      <c r="M188" s="27"/>
      <c r="N188" s="27"/>
      <c r="O188" s="27"/>
      <c r="P188" s="27"/>
      <c r="Q188" s="28">
        <f t="shared" si="10"/>
        <v>97.086995512352857</v>
      </c>
      <c r="R188" s="28"/>
      <c r="S188" s="28">
        <f t="shared" si="10"/>
        <v>97.086995512352857</v>
      </c>
    </row>
    <row r="189" spans="1:19" x14ac:dyDescent="0.25">
      <c r="A189" s="25">
        <v>176</v>
      </c>
      <c r="B189" s="26" t="s">
        <v>282</v>
      </c>
      <c r="C189" s="27">
        <f t="shared" si="9"/>
        <v>455380000</v>
      </c>
      <c r="D189" s="27"/>
      <c r="E189" s="27">
        <v>455380000</v>
      </c>
      <c r="F189" s="27">
        <f t="shared" si="11"/>
        <v>455380000</v>
      </c>
      <c r="G189" s="27"/>
      <c r="H189" s="27">
        <v>455380000</v>
      </c>
      <c r="I189" s="27"/>
      <c r="J189" s="27"/>
      <c r="K189" s="27"/>
      <c r="L189" s="27"/>
      <c r="M189" s="27"/>
      <c r="N189" s="27"/>
      <c r="O189" s="27"/>
      <c r="P189" s="27"/>
      <c r="Q189" s="28">
        <f t="shared" si="10"/>
        <v>100</v>
      </c>
      <c r="R189" s="28"/>
      <c r="S189" s="28">
        <f t="shared" si="10"/>
        <v>100</v>
      </c>
    </row>
    <row r="190" spans="1:19" x14ac:dyDescent="0.25">
      <c r="A190" s="25">
        <v>177</v>
      </c>
      <c r="B190" s="26" t="s">
        <v>170</v>
      </c>
      <c r="C190" s="27">
        <f t="shared" si="9"/>
        <v>554768000</v>
      </c>
      <c r="D190" s="27"/>
      <c r="E190" s="27">
        <v>554768000</v>
      </c>
      <c r="F190" s="27">
        <f t="shared" si="11"/>
        <v>554768000</v>
      </c>
      <c r="G190" s="27"/>
      <c r="H190" s="27">
        <v>554768000</v>
      </c>
      <c r="I190" s="27"/>
      <c r="J190" s="27"/>
      <c r="K190" s="27"/>
      <c r="L190" s="27"/>
      <c r="M190" s="27"/>
      <c r="N190" s="27"/>
      <c r="O190" s="27"/>
      <c r="P190" s="27"/>
      <c r="Q190" s="28">
        <f t="shared" si="10"/>
        <v>100</v>
      </c>
      <c r="R190" s="28"/>
      <c r="S190" s="28">
        <f t="shared" si="10"/>
        <v>100</v>
      </c>
    </row>
    <row r="191" spans="1:19" x14ac:dyDescent="0.25">
      <c r="A191" s="25">
        <v>178</v>
      </c>
      <c r="B191" s="26" t="s">
        <v>283</v>
      </c>
      <c r="C191" s="27">
        <f t="shared" si="9"/>
        <v>635526000</v>
      </c>
      <c r="D191" s="27"/>
      <c r="E191" s="27">
        <v>635526000</v>
      </c>
      <c r="F191" s="27">
        <f t="shared" si="11"/>
        <v>635526000</v>
      </c>
      <c r="G191" s="27"/>
      <c r="H191" s="27">
        <v>635526000</v>
      </c>
      <c r="I191" s="27"/>
      <c r="J191" s="27"/>
      <c r="K191" s="27"/>
      <c r="L191" s="27"/>
      <c r="M191" s="27"/>
      <c r="N191" s="27"/>
      <c r="O191" s="27"/>
      <c r="P191" s="27"/>
      <c r="Q191" s="28">
        <f t="shared" si="10"/>
        <v>100</v>
      </c>
      <c r="R191" s="28"/>
      <c r="S191" s="28">
        <f t="shared" si="10"/>
        <v>100</v>
      </c>
    </row>
    <row r="192" spans="1:19" x14ac:dyDescent="0.25">
      <c r="A192" s="25">
        <v>179</v>
      </c>
      <c r="B192" s="26" t="s">
        <v>166</v>
      </c>
      <c r="C192" s="27">
        <f t="shared" si="9"/>
        <v>536564710</v>
      </c>
      <c r="D192" s="27"/>
      <c r="E192" s="27">
        <v>536564710</v>
      </c>
      <c r="F192" s="27">
        <f t="shared" si="11"/>
        <v>536564710</v>
      </c>
      <c r="G192" s="27"/>
      <c r="H192" s="27">
        <v>536564710</v>
      </c>
      <c r="I192" s="27"/>
      <c r="J192" s="27"/>
      <c r="K192" s="27"/>
      <c r="L192" s="27"/>
      <c r="M192" s="27"/>
      <c r="N192" s="27"/>
      <c r="O192" s="27"/>
      <c r="P192" s="27"/>
      <c r="Q192" s="28">
        <f t="shared" si="10"/>
        <v>100</v>
      </c>
      <c r="R192" s="28"/>
      <c r="S192" s="28">
        <f t="shared" si="10"/>
        <v>100</v>
      </c>
    </row>
    <row r="193" spans="1:19" x14ac:dyDescent="0.25">
      <c r="A193" s="25">
        <v>180</v>
      </c>
      <c r="B193" s="26" t="s">
        <v>284</v>
      </c>
      <c r="C193" s="27">
        <f t="shared" si="9"/>
        <v>662722000</v>
      </c>
      <c r="D193" s="27"/>
      <c r="E193" s="27">
        <v>662722000</v>
      </c>
      <c r="F193" s="27">
        <f t="shared" si="11"/>
        <v>662722000</v>
      </c>
      <c r="G193" s="27"/>
      <c r="H193" s="27">
        <v>662722000</v>
      </c>
      <c r="I193" s="27"/>
      <c r="J193" s="27"/>
      <c r="K193" s="27"/>
      <c r="L193" s="27"/>
      <c r="M193" s="27"/>
      <c r="N193" s="27"/>
      <c r="O193" s="27"/>
      <c r="P193" s="27"/>
      <c r="Q193" s="28">
        <f t="shared" si="10"/>
        <v>100</v>
      </c>
      <c r="R193" s="28"/>
      <c r="S193" s="28">
        <f t="shared" si="10"/>
        <v>100</v>
      </c>
    </row>
    <row r="194" spans="1:19" x14ac:dyDescent="0.25">
      <c r="A194" s="25">
        <v>181</v>
      </c>
      <c r="B194" s="26" t="s">
        <v>285</v>
      </c>
      <c r="C194" s="27">
        <f t="shared" si="9"/>
        <v>424221000</v>
      </c>
      <c r="D194" s="27"/>
      <c r="E194" s="27">
        <v>424221000</v>
      </c>
      <c r="F194" s="27">
        <f t="shared" si="11"/>
        <v>424221000</v>
      </c>
      <c r="G194" s="27"/>
      <c r="H194" s="27">
        <v>424221000</v>
      </c>
      <c r="I194" s="27"/>
      <c r="J194" s="27"/>
      <c r="K194" s="27"/>
      <c r="L194" s="27"/>
      <c r="M194" s="27"/>
      <c r="N194" s="27"/>
      <c r="O194" s="27"/>
      <c r="P194" s="27"/>
      <c r="Q194" s="28">
        <f t="shared" si="10"/>
        <v>100</v>
      </c>
      <c r="R194" s="28"/>
      <c r="S194" s="28">
        <f t="shared" si="10"/>
        <v>100</v>
      </c>
    </row>
    <row r="195" spans="1:19" x14ac:dyDescent="0.25">
      <c r="A195" s="25">
        <v>182</v>
      </c>
      <c r="B195" s="26" t="s">
        <v>286</v>
      </c>
      <c r="C195" s="27">
        <f t="shared" si="9"/>
        <v>561817000</v>
      </c>
      <c r="D195" s="27"/>
      <c r="E195" s="27">
        <v>561817000</v>
      </c>
      <c r="F195" s="27">
        <f t="shared" si="11"/>
        <v>561817000</v>
      </c>
      <c r="G195" s="27"/>
      <c r="H195" s="27">
        <v>561817000</v>
      </c>
      <c r="I195" s="27"/>
      <c r="J195" s="27"/>
      <c r="K195" s="27"/>
      <c r="L195" s="27"/>
      <c r="M195" s="27"/>
      <c r="N195" s="27"/>
      <c r="O195" s="27"/>
      <c r="P195" s="27"/>
      <c r="Q195" s="28">
        <f t="shared" si="10"/>
        <v>100</v>
      </c>
      <c r="R195" s="28"/>
      <c r="S195" s="28">
        <f t="shared" si="10"/>
        <v>100</v>
      </c>
    </row>
    <row r="196" spans="1:19" x14ac:dyDescent="0.25">
      <c r="A196" s="25">
        <v>183</v>
      </c>
      <c r="B196" s="26" t="s">
        <v>287</v>
      </c>
      <c r="C196" s="27">
        <f t="shared" si="9"/>
        <v>549583000</v>
      </c>
      <c r="D196" s="27"/>
      <c r="E196" s="27">
        <v>549583000</v>
      </c>
      <c r="F196" s="27">
        <f t="shared" si="11"/>
        <v>549583000</v>
      </c>
      <c r="G196" s="27"/>
      <c r="H196" s="27">
        <v>549583000</v>
      </c>
      <c r="I196" s="27"/>
      <c r="J196" s="27"/>
      <c r="K196" s="27"/>
      <c r="L196" s="27"/>
      <c r="M196" s="27"/>
      <c r="N196" s="27"/>
      <c r="O196" s="27"/>
      <c r="P196" s="27"/>
      <c r="Q196" s="28">
        <f t="shared" si="10"/>
        <v>100</v>
      </c>
      <c r="R196" s="28"/>
      <c r="S196" s="28">
        <f t="shared" si="10"/>
        <v>100</v>
      </c>
    </row>
    <row r="197" spans="1:19" x14ac:dyDescent="0.25">
      <c r="A197" s="25">
        <v>184</v>
      </c>
      <c r="B197" s="26" t="s">
        <v>171</v>
      </c>
      <c r="C197" s="27">
        <f t="shared" si="9"/>
        <v>442460000</v>
      </c>
      <c r="D197" s="27"/>
      <c r="E197" s="27">
        <v>442460000</v>
      </c>
      <c r="F197" s="27">
        <f t="shared" si="11"/>
        <v>442460000</v>
      </c>
      <c r="G197" s="27"/>
      <c r="H197" s="27">
        <v>442460000</v>
      </c>
      <c r="I197" s="27"/>
      <c r="J197" s="27"/>
      <c r="K197" s="27"/>
      <c r="L197" s="27"/>
      <c r="M197" s="27"/>
      <c r="N197" s="27"/>
      <c r="O197" s="27"/>
      <c r="P197" s="27"/>
      <c r="Q197" s="28">
        <f t="shared" si="10"/>
        <v>100</v>
      </c>
      <c r="R197" s="28"/>
      <c r="S197" s="28">
        <f t="shared" si="10"/>
        <v>100</v>
      </c>
    </row>
    <row r="198" spans="1:19" x14ac:dyDescent="0.25">
      <c r="A198" s="25">
        <v>185</v>
      </c>
      <c r="B198" s="26" t="s">
        <v>119</v>
      </c>
      <c r="C198" s="27">
        <f t="shared" si="9"/>
        <v>737188000</v>
      </c>
      <c r="D198" s="27"/>
      <c r="E198" s="27">
        <v>737188000</v>
      </c>
      <c r="F198" s="27">
        <f t="shared" si="11"/>
        <v>688089000</v>
      </c>
      <c r="G198" s="27"/>
      <c r="H198" s="27">
        <v>688089000</v>
      </c>
      <c r="I198" s="27"/>
      <c r="J198" s="27"/>
      <c r="K198" s="27"/>
      <c r="L198" s="27"/>
      <c r="M198" s="27"/>
      <c r="N198" s="27"/>
      <c r="O198" s="27"/>
      <c r="P198" s="27"/>
      <c r="Q198" s="28">
        <f t="shared" si="10"/>
        <v>93.339690825135506</v>
      </c>
      <c r="R198" s="28"/>
      <c r="S198" s="28">
        <f t="shared" si="10"/>
        <v>93.339690825135506</v>
      </c>
    </row>
    <row r="199" spans="1:19" x14ac:dyDescent="0.25">
      <c r="A199" s="25">
        <v>186</v>
      </c>
      <c r="B199" s="26" t="s">
        <v>154</v>
      </c>
      <c r="C199" s="27">
        <f t="shared" ref="C199:C248" si="13">SUM(D199:E199)</f>
        <v>814000000</v>
      </c>
      <c r="D199" s="27"/>
      <c r="E199" s="27">
        <v>814000000</v>
      </c>
      <c r="F199" s="27">
        <f t="shared" ref="F199:F248" si="14">SUM(G199:P199)</f>
        <v>814000000</v>
      </c>
      <c r="G199" s="27"/>
      <c r="H199" s="27">
        <v>814000000</v>
      </c>
      <c r="I199" s="27"/>
      <c r="J199" s="27"/>
      <c r="K199" s="27"/>
      <c r="L199" s="27"/>
      <c r="M199" s="27"/>
      <c r="N199" s="27"/>
      <c r="O199" s="27"/>
      <c r="P199" s="27"/>
      <c r="Q199" s="28">
        <f t="shared" ref="Q199:S248" si="15">F199/C199*100</f>
        <v>100</v>
      </c>
      <c r="R199" s="28"/>
      <c r="S199" s="28">
        <f t="shared" si="15"/>
        <v>100</v>
      </c>
    </row>
    <row r="200" spans="1:19" x14ac:dyDescent="0.25">
      <c r="A200" s="25">
        <v>187</v>
      </c>
      <c r="B200" s="26" t="s">
        <v>96</v>
      </c>
      <c r="C200" s="27">
        <f t="shared" si="13"/>
        <v>3993290000</v>
      </c>
      <c r="D200" s="27"/>
      <c r="E200" s="27">
        <v>3993290000</v>
      </c>
      <c r="F200" s="27">
        <f t="shared" si="14"/>
        <v>3927529745</v>
      </c>
      <c r="G200" s="27"/>
      <c r="H200" s="27">
        <v>3927529745</v>
      </c>
      <c r="I200" s="27"/>
      <c r="J200" s="27"/>
      <c r="K200" s="27"/>
      <c r="L200" s="27"/>
      <c r="M200" s="27"/>
      <c r="N200" s="27"/>
      <c r="O200" s="27"/>
      <c r="P200" s="27"/>
      <c r="Q200" s="28">
        <f t="shared" si="15"/>
        <v>98.353231170288154</v>
      </c>
      <c r="R200" s="28"/>
      <c r="S200" s="28">
        <f t="shared" si="15"/>
        <v>98.353231170288154</v>
      </c>
    </row>
    <row r="201" spans="1:19" x14ac:dyDescent="0.25">
      <c r="A201" s="25">
        <v>188</v>
      </c>
      <c r="B201" s="26" t="s">
        <v>98</v>
      </c>
      <c r="C201" s="27">
        <f t="shared" si="13"/>
        <v>1165214000</v>
      </c>
      <c r="D201" s="27"/>
      <c r="E201" s="27">
        <v>1165214000</v>
      </c>
      <c r="F201" s="27">
        <f t="shared" si="14"/>
        <v>1063900339</v>
      </c>
      <c r="G201" s="27"/>
      <c r="H201" s="27">
        <v>1063900339</v>
      </c>
      <c r="I201" s="27"/>
      <c r="J201" s="27"/>
      <c r="K201" s="27"/>
      <c r="L201" s="27"/>
      <c r="M201" s="27"/>
      <c r="N201" s="27"/>
      <c r="O201" s="27"/>
      <c r="P201" s="27"/>
      <c r="Q201" s="28">
        <f t="shared" si="15"/>
        <v>91.305145578408769</v>
      </c>
      <c r="R201" s="28"/>
      <c r="S201" s="28">
        <f t="shared" si="15"/>
        <v>91.305145578408769</v>
      </c>
    </row>
    <row r="202" spans="1:19" x14ac:dyDescent="0.25">
      <c r="A202" s="25">
        <v>189</v>
      </c>
      <c r="B202" s="26" t="s">
        <v>102</v>
      </c>
      <c r="C202" s="27">
        <f t="shared" si="13"/>
        <v>1942047000</v>
      </c>
      <c r="D202" s="27"/>
      <c r="E202" s="27">
        <v>1942047000</v>
      </c>
      <c r="F202" s="27">
        <f t="shared" si="14"/>
        <v>1479316609</v>
      </c>
      <c r="G202" s="27"/>
      <c r="H202" s="27">
        <v>1479316609</v>
      </c>
      <c r="I202" s="27"/>
      <c r="J202" s="27"/>
      <c r="K202" s="27"/>
      <c r="L202" s="27"/>
      <c r="M202" s="27"/>
      <c r="N202" s="27"/>
      <c r="O202" s="27"/>
      <c r="P202" s="27"/>
      <c r="Q202" s="28">
        <f t="shared" si="15"/>
        <v>76.173059096921961</v>
      </c>
      <c r="R202" s="28"/>
      <c r="S202" s="28">
        <f t="shared" si="15"/>
        <v>76.173059096921961</v>
      </c>
    </row>
    <row r="203" spans="1:19" x14ac:dyDescent="0.25">
      <c r="A203" s="25">
        <v>190</v>
      </c>
      <c r="B203" s="26" t="s">
        <v>90</v>
      </c>
      <c r="C203" s="27">
        <f t="shared" si="13"/>
        <v>5734765000</v>
      </c>
      <c r="D203" s="27"/>
      <c r="E203" s="27">
        <v>5734765000</v>
      </c>
      <c r="F203" s="27">
        <f t="shared" si="14"/>
        <v>5367064458</v>
      </c>
      <c r="G203" s="27"/>
      <c r="H203" s="27">
        <v>5367064458</v>
      </c>
      <c r="I203" s="27"/>
      <c r="J203" s="27"/>
      <c r="K203" s="27"/>
      <c r="L203" s="27"/>
      <c r="M203" s="27"/>
      <c r="N203" s="27"/>
      <c r="O203" s="27"/>
      <c r="P203" s="27"/>
      <c r="Q203" s="28">
        <f t="shared" si="15"/>
        <v>93.588219534715023</v>
      </c>
      <c r="R203" s="28"/>
      <c r="S203" s="28">
        <f t="shared" si="15"/>
        <v>93.588219534715023</v>
      </c>
    </row>
    <row r="204" spans="1:19" ht="30" x14ac:dyDescent="0.25">
      <c r="A204" s="25">
        <v>191</v>
      </c>
      <c r="B204" s="26" t="s">
        <v>115</v>
      </c>
      <c r="C204" s="27">
        <f t="shared" si="13"/>
        <v>364265000</v>
      </c>
      <c r="D204" s="27"/>
      <c r="E204" s="27">
        <v>364265000</v>
      </c>
      <c r="F204" s="27">
        <f t="shared" si="14"/>
        <v>364249676</v>
      </c>
      <c r="G204" s="27"/>
      <c r="H204" s="27">
        <v>364249676</v>
      </c>
      <c r="I204" s="27"/>
      <c r="J204" s="27"/>
      <c r="K204" s="27"/>
      <c r="L204" s="27"/>
      <c r="M204" s="27"/>
      <c r="N204" s="27"/>
      <c r="O204" s="27"/>
      <c r="P204" s="27"/>
      <c r="Q204" s="28">
        <f t="shared" si="15"/>
        <v>99.995793172552951</v>
      </c>
      <c r="R204" s="28"/>
      <c r="S204" s="28">
        <f t="shared" si="15"/>
        <v>99.995793172552951</v>
      </c>
    </row>
    <row r="205" spans="1:19" x14ac:dyDescent="0.25">
      <c r="A205" s="25">
        <v>192</v>
      </c>
      <c r="B205" s="26" t="s">
        <v>155</v>
      </c>
      <c r="C205" s="27">
        <f t="shared" si="13"/>
        <v>6165500000</v>
      </c>
      <c r="D205" s="27"/>
      <c r="E205" s="27">
        <v>6165500000</v>
      </c>
      <c r="F205" s="27">
        <f t="shared" si="14"/>
        <v>6165500000</v>
      </c>
      <c r="G205" s="27"/>
      <c r="H205" s="27">
        <v>6165500000</v>
      </c>
      <c r="I205" s="27"/>
      <c r="J205" s="27"/>
      <c r="K205" s="27"/>
      <c r="L205" s="27"/>
      <c r="M205" s="27"/>
      <c r="N205" s="27"/>
      <c r="O205" s="27"/>
      <c r="P205" s="27"/>
      <c r="Q205" s="28">
        <f t="shared" si="15"/>
        <v>100</v>
      </c>
      <c r="R205" s="28"/>
      <c r="S205" s="28">
        <f t="shared" si="15"/>
        <v>100</v>
      </c>
    </row>
    <row r="206" spans="1:19" x14ac:dyDescent="0.25">
      <c r="A206" s="25">
        <v>193</v>
      </c>
      <c r="B206" s="26" t="s">
        <v>191</v>
      </c>
      <c r="C206" s="27">
        <f t="shared" si="13"/>
        <v>2219319000</v>
      </c>
      <c r="D206" s="27"/>
      <c r="E206" s="27">
        <v>2219319000</v>
      </c>
      <c r="F206" s="27">
        <f t="shared" si="14"/>
        <v>2124132282</v>
      </c>
      <c r="G206" s="27"/>
      <c r="H206" s="27">
        <v>2124132282</v>
      </c>
      <c r="I206" s="27"/>
      <c r="J206" s="27"/>
      <c r="K206" s="27"/>
      <c r="L206" s="27"/>
      <c r="M206" s="27"/>
      <c r="N206" s="27"/>
      <c r="O206" s="27"/>
      <c r="P206" s="27"/>
      <c r="Q206" s="28">
        <f t="shared" si="15"/>
        <v>95.71099431852744</v>
      </c>
      <c r="R206" s="28"/>
      <c r="S206" s="28">
        <f t="shared" si="15"/>
        <v>95.71099431852744</v>
      </c>
    </row>
    <row r="207" spans="1:19" x14ac:dyDescent="0.25">
      <c r="A207" s="25">
        <v>194</v>
      </c>
      <c r="B207" s="26" t="s">
        <v>106</v>
      </c>
      <c r="C207" s="27">
        <f t="shared" si="13"/>
        <v>195000000</v>
      </c>
      <c r="D207" s="27"/>
      <c r="E207" s="27">
        <v>195000000</v>
      </c>
      <c r="F207" s="27">
        <f t="shared" si="14"/>
        <v>180350000</v>
      </c>
      <c r="G207" s="27"/>
      <c r="H207" s="27">
        <v>180350000</v>
      </c>
      <c r="I207" s="27"/>
      <c r="J207" s="27"/>
      <c r="K207" s="27"/>
      <c r="L207" s="27"/>
      <c r="M207" s="27"/>
      <c r="N207" s="27"/>
      <c r="O207" s="27"/>
      <c r="P207" s="27"/>
      <c r="Q207" s="28">
        <f t="shared" si="15"/>
        <v>92.487179487179489</v>
      </c>
      <c r="R207" s="28"/>
      <c r="S207" s="28">
        <f t="shared" si="15"/>
        <v>92.487179487179489</v>
      </c>
    </row>
    <row r="208" spans="1:19" x14ac:dyDescent="0.25">
      <c r="A208" s="25">
        <v>195</v>
      </c>
      <c r="B208" s="26" t="s">
        <v>200</v>
      </c>
      <c r="C208" s="27">
        <f t="shared" si="13"/>
        <v>1080077809</v>
      </c>
      <c r="D208" s="27"/>
      <c r="E208" s="27">
        <v>1080077809</v>
      </c>
      <c r="F208" s="27">
        <f t="shared" si="14"/>
        <v>794600490</v>
      </c>
      <c r="G208" s="27"/>
      <c r="H208" s="27">
        <v>794600490</v>
      </c>
      <c r="I208" s="27"/>
      <c r="J208" s="27"/>
      <c r="K208" s="27"/>
      <c r="L208" s="27"/>
      <c r="M208" s="27"/>
      <c r="N208" s="27"/>
      <c r="O208" s="27"/>
      <c r="P208" s="27"/>
      <c r="Q208" s="28">
        <f t="shared" si="15"/>
        <v>73.568819151620957</v>
      </c>
      <c r="R208" s="28"/>
      <c r="S208" s="28">
        <f t="shared" si="15"/>
        <v>73.568819151620957</v>
      </c>
    </row>
    <row r="209" spans="1:19" x14ac:dyDescent="0.25">
      <c r="A209" s="25">
        <v>196</v>
      </c>
      <c r="B209" s="26" t="s">
        <v>121</v>
      </c>
      <c r="C209" s="27">
        <f t="shared" si="13"/>
        <v>1850104000</v>
      </c>
      <c r="D209" s="27"/>
      <c r="E209" s="27">
        <v>1850104000</v>
      </c>
      <c r="F209" s="27">
        <f t="shared" si="14"/>
        <v>1850104000</v>
      </c>
      <c r="G209" s="27"/>
      <c r="H209" s="27">
        <v>1850104000</v>
      </c>
      <c r="I209" s="27"/>
      <c r="J209" s="27"/>
      <c r="K209" s="27"/>
      <c r="L209" s="27"/>
      <c r="M209" s="27"/>
      <c r="N209" s="27"/>
      <c r="O209" s="27"/>
      <c r="P209" s="27"/>
      <c r="Q209" s="28">
        <f t="shared" si="15"/>
        <v>100</v>
      </c>
      <c r="R209" s="28"/>
      <c r="S209" s="28">
        <f t="shared" si="15"/>
        <v>100</v>
      </c>
    </row>
    <row r="210" spans="1:19" x14ac:dyDescent="0.25">
      <c r="A210" s="25">
        <v>197</v>
      </c>
      <c r="B210" s="26" t="s">
        <v>150</v>
      </c>
      <c r="C210" s="27">
        <f t="shared" si="13"/>
        <v>1920500000</v>
      </c>
      <c r="D210" s="27"/>
      <c r="E210" s="27">
        <v>1920500000</v>
      </c>
      <c r="F210" s="27">
        <f t="shared" si="14"/>
        <v>1920500000</v>
      </c>
      <c r="G210" s="27"/>
      <c r="H210" s="27">
        <v>1920500000</v>
      </c>
      <c r="I210" s="27"/>
      <c r="J210" s="27"/>
      <c r="K210" s="27"/>
      <c r="L210" s="27"/>
      <c r="M210" s="27"/>
      <c r="N210" s="27"/>
      <c r="O210" s="27"/>
      <c r="P210" s="27"/>
      <c r="Q210" s="28">
        <f t="shared" si="15"/>
        <v>100</v>
      </c>
      <c r="R210" s="28"/>
      <c r="S210" s="28">
        <f t="shared" si="15"/>
        <v>100</v>
      </c>
    </row>
    <row r="211" spans="1:19" x14ac:dyDescent="0.25">
      <c r="A211" s="25">
        <v>198</v>
      </c>
      <c r="B211" s="26" t="s">
        <v>187</v>
      </c>
      <c r="C211" s="27">
        <f t="shared" si="13"/>
        <v>3577323000</v>
      </c>
      <c r="D211" s="27"/>
      <c r="E211" s="27">
        <v>3577323000</v>
      </c>
      <c r="F211" s="27">
        <f t="shared" si="14"/>
        <v>3505462212</v>
      </c>
      <c r="G211" s="27"/>
      <c r="H211" s="27">
        <v>3505462212</v>
      </c>
      <c r="I211" s="27"/>
      <c r="J211" s="27"/>
      <c r="K211" s="27"/>
      <c r="L211" s="27"/>
      <c r="M211" s="27"/>
      <c r="N211" s="27"/>
      <c r="O211" s="27"/>
      <c r="P211" s="27"/>
      <c r="Q211" s="28">
        <f t="shared" si="15"/>
        <v>97.991213317891621</v>
      </c>
      <c r="R211" s="28"/>
      <c r="S211" s="28">
        <f t="shared" si="15"/>
        <v>97.991213317891621</v>
      </c>
    </row>
    <row r="212" spans="1:19" x14ac:dyDescent="0.25">
      <c r="A212" s="25">
        <v>199</v>
      </c>
      <c r="B212" s="26" t="s">
        <v>193</v>
      </c>
      <c r="C212" s="27">
        <f t="shared" si="13"/>
        <v>2362004000</v>
      </c>
      <c r="D212" s="27"/>
      <c r="E212" s="27">
        <v>2362004000</v>
      </c>
      <c r="F212" s="27">
        <f t="shared" si="14"/>
        <v>688942691</v>
      </c>
      <c r="G212" s="27">
        <v>105467606</v>
      </c>
      <c r="H212" s="27">
        <v>583475085</v>
      </c>
      <c r="I212" s="27"/>
      <c r="J212" s="27"/>
      <c r="K212" s="27"/>
      <c r="L212" s="27"/>
      <c r="M212" s="27"/>
      <c r="N212" s="27"/>
      <c r="O212" s="27"/>
      <c r="P212" s="27"/>
      <c r="Q212" s="28">
        <f t="shared" si="15"/>
        <v>29.167719063981263</v>
      </c>
      <c r="R212" s="28"/>
      <c r="S212" s="28">
        <f t="shared" si="15"/>
        <v>24.702544322532898</v>
      </c>
    </row>
    <row r="213" spans="1:19" x14ac:dyDescent="0.25">
      <c r="A213" s="25">
        <v>200</v>
      </c>
      <c r="B213" s="26" t="s">
        <v>153</v>
      </c>
      <c r="C213" s="27">
        <f t="shared" si="13"/>
        <v>11851454000</v>
      </c>
      <c r="D213" s="27"/>
      <c r="E213" s="27">
        <v>11851454000</v>
      </c>
      <c r="F213" s="27">
        <f t="shared" si="14"/>
        <v>10925434580</v>
      </c>
      <c r="G213" s="27"/>
      <c r="H213" s="27">
        <v>10925434580</v>
      </c>
      <c r="I213" s="27"/>
      <c r="J213" s="27"/>
      <c r="K213" s="27"/>
      <c r="L213" s="27"/>
      <c r="M213" s="27"/>
      <c r="N213" s="27"/>
      <c r="O213" s="27"/>
      <c r="P213" s="27"/>
      <c r="Q213" s="28">
        <f t="shared" si="15"/>
        <v>92.186448852604912</v>
      </c>
      <c r="R213" s="28"/>
      <c r="S213" s="28">
        <f t="shared" si="15"/>
        <v>92.186448852604912</v>
      </c>
    </row>
    <row r="214" spans="1:19" ht="30" x14ac:dyDescent="0.25">
      <c r="A214" s="25">
        <v>201</v>
      </c>
      <c r="B214" s="26" t="s">
        <v>104</v>
      </c>
      <c r="C214" s="27">
        <f t="shared" si="13"/>
        <v>2566179133</v>
      </c>
      <c r="D214" s="27"/>
      <c r="E214" s="27">
        <v>2566179133</v>
      </c>
      <c r="F214" s="27">
        <f t="shared" si="14"/>
        <v>2319855155</v>
      </c>
      <c r="G214" s="27"/>
      <c r="H214" s="27">
        <v>2319855155</v>
      </c>
      <c r="I214" s="27"/>
      <c r="J214" s="27"/>
      <c r="K214" s="27"/>
      <c r="L214" s="27"/>
      <c r="M214" s="27"/>
      <c r="N214" s="27"/>
      <c r="O214" s="27"/>
      <c r="P214" s="27"/>
      <c r="Q214" s="28">
        <f t="shared" si="15"/>
        <v>90.401138609835314</v>
      </c>
      <c r="R214" s="28"/>
      <c r="S214" s="28">
        <f t="shared" si="15"/>
        <v>90.401138609835314</v>
      </c>
    </row>
    <row r="215" spans="1:19" x14ac:dyDescent="0.25">
      <c r="A215" s="25">
        <v>202</v>
      </c>
      <c r="B215" s="26" t="s">
        <v>188</v>
      </c>
      <c r="C215" s="27">
        <f t="shared" si="13"/>
        <v>5734723420</v>
      </c>
      <c r="D215" s="27"/>
      <c r="E215" s="27">
        <v>5734723420</v>
      </c>
      <c r="F215" s="27">
        <f t="shared" si="14"/>
        <v>4369549210</v>
      </c>
      <c r="G215" s="27"/>
      <c r="H215" s="27">
        <v>4369549210</v>
      </c>
      <c r="I215" s="27"/>
      <c r="J215" s="27"/>
      <c r="K215" s="27"/>
      <c r="L215" s="27"/>
      <c r="M215" s="27"/>
      <c r="N215" s="27"/>
      <c r="O215" s="27"/>
      <c r="P215" s="27"/>
      <c r="Q215" s="28">
        <f t="shared" si="15"/>
        <v>76.194593705444987</v>
      </c>
      <c r="R215" s="28"/>
      <c r="S215" s="28">
        <f t="shared" si="15"/>
        <v>76.194593705444987</v>
      </c>
    </row>
    <row r="216" spans="1:19" x14ac:dyDescent="0.25">
      <c r="A216" s="25">
        <v>203</v>
      </c>
      <c r="B216" s="26" t="s">
        <v>185</v>
      </c>
      <c r="C216" s="27">
        <f t="shared" si="13"/>
        <v>37467226000</v>
      </c>
      <c r="D216" s="27"/>
      <c r="E216" s="27">
        <v>37467226000</v>
      </c>
      <c r="F216" s="27">
        <f t="shared" si="14"/>
        <v>35801481730</v>
      </c>
      <c r="G216" s="27"/>
      <c r="H216" s="27">
        <v>35801481730</v>
      </c>
      <c r="I216" s="27"/>
      <c r="J216" s="27"/>
      <c r="K216" s="27"/>
      <c r="L216" s="27"/>
      <c r="M216" s="27"/>
      <c r="N216" s="27"/>
      <c r="O216" s="27"/>
      <c r="P216" s="27"/>
      <c r="Q216" s="28">
        <f t="shared" si="15"/>
        <v>95.554129707921263</v>
      </c>
      <c r="R216" s="28"/>
      <c r="S216" s="28">
        <f t="shared" si="15"/>
        <v>95.554129707921263</v>
      </c>
    </row>
    <row r="217" spans="1:19" x14ac:dyDescent="0.25">
      <c r="A217" s="25">
        <v>204</v>
      </c>
      <c r="B217" s="26" t="s">
        <v>89</v>
      </c>
      <c r="C217" s="27">
        <f t="shared" si="13"/>
        <v>2659845000</v>
      </c>
      <c r="D217" s="27"/>
      <c r="E217" s="27">
        <v>2659845000</v>
      </c>
      <c r="F217" s="27">
        <f t="shared" si="14"/>
        <v>2556718075</v>
      </c>
      <c r="G217" s="27"/>
      <c r="H217" s="27">
        <v>2556718075</v>
      </c>
      <c r="I217" s="27"/>
      <c r="J217" s="27"/>
      <c r="K217" s="27"/>
      <c r="L217" s="27"/>
      <c r="M217" s="27"/>
      <c r="N217" s="27"/>
      <c r="O217" s="27"/>
      <c r="P217" s="27"/>
      <c r="Q217" s="28">
        <f t="shared" si="15"/>
        <v>96.122822006545491</v>
      </c>
      <c r="R217" s="28"/>
      <c r="S217" s="28">
        <f t="shared" si="15"/>
        <v>96.122822006545491</v>
      </c>
    </row>
    <row r="218" spans="1:19" x14ac:dyDescent="0.25">
      <c r="A218" s="25">
        <v>205</v>
      </c>
      <c r="B218" s="26" t="s">
        <v>108</v>
      </c>
      <c r="C218" s="27">
        <f t="shared" si="13"/>
        <v>6386966070</v>
      </c>
      <c r="D218" s="27"/>
      <c r="E218" s="27">
        <v>6386966070</v>
      </c>
      <c r="F218" s="27">
        <f t="shared" si="14"/>
        <v>5463930702</v>
      </c>
      <c r="G218" s="27"/>
      <c r="H218" s="27">
        <v>5463930702</v>
      </c>
      <c r="I218" s="27"/>
      <c r="J218" s="27"/>
      <c r="K218" s="27"/>
      <c r="L218" s="27"/>
      <c r="M218" s="27"/>
      <c r="N218" s="27"/>
      <c r="O218" s="27"/>
      <c r="P218" s="27"/>
      <c r="Q218" s="28">
        <f t="shared" si="15"/>
        <v>85.548140417786811</v>
      </c>
      <c r="R218" s="28"/>
      <c r="S218" s="28">
        <f t="shared" si="15"/>
        <v>85.548140417786811</v>
      </c>
    </row>
    <row r="219" spans="1:19" x14ac:dyDescent="0.25">
      <c r="A219" s="25">
        <v>206</v>
      </c>
      <c r="B219" s="26" t="s">
        <v>103</v>
      </c>
      <c r="C219" s="27">
        <f t="shared" si="13"/>
        <v>837437000</v>
      </c>
      <c r="D219" s="27"/>
      <c r="E219" s="27">
        <v>837437000</v>
      </c>
      <c r="F219" s="27">
        <f t="shared" si="14"/>
        <v>818789180</v>
      </c>
      <c r="G219" s="27"/>
      <c r="H219" s="27">
        <v>818789180</v>
      </c>
      <c r="I219" s="27"/>
      <c r="J219" s="27"/>
      <c r="K219" s="27"/>
      <c r="L219" s="27"/>
      <c r="M219" s="27"/>
      <c r="N219" s="27"/>
      <c r="O219" s="27"/>
      <c r="P219" s="27"/>
      <c r="Q219" s="28">
        <f t="shared" si="15"/>
        <v>97.77322712036846</v>
      </c>
      <c r="R219" s="28"/>
      <c r="S219" s="28">
        <f t="shared" si="15"/>
        <v>97.77322712036846</v>
      </c>
    </row>
    <row r="220" spans="1:19" x14ac:dyDescent="0.25">
      <c r="A220" s="25">
        <v>207</v>
      </c>
      <c r="B220" s="26" t="s">
        <v>100</v>
      </c>
      <c r="C220" s="27">
        <f t="shared" si="13"/>
        <v>6468975650</v>
      </c>
      <c r="D220" s="27"/>
      <c r="E220" s="27">
        <v>6468975650</v>
      </c>
      <c r="F220" s="27">
        <f t="shared" si="14"/>
        <v>6242860282</v>
      </c>
      <c r="G220" s="27"/>
      <c r="H220" s="27">
        <v>6242860282</v>
      </c>
      <c r="I220" s="27"/>
      <c r="J220" s="27"/>
      <c r="K220" s="27"/>
      <c r="L220" s="27"/>
      <c r="M220" s="27"/>
      <c r="N220" s="27"/>
      <c r="O220" s="27"/>
      <c r="P220" s="27"/>
      <c r="Q220" s="28">
        <f t="shared" si="15"/>
        <v>96.504618656278296</v>
      </c>
      <c r="R220" s="28"/>
      <c r="S220" s="28">
        <f t="shared" si="15"/>
        <v>96.504618656278296</v>
      </c>
    </row>
    <row r="221" spans="1:19" x14ac:dyDescent="0.25">
      <c r="A221" s="25">
        <v>208</v>
      </c>
      <c r="B221" s="26" t="s">
        <v>288</v>
      </c>
      <c r="C221" s="27">
        <f t="shared" si="13"/>
        <v>1806568396</v>
      </c>
      <c r="D221" s="27"/>
      <c r="E221" s="27">
        <v>1806568396</v>
      </c>
      <c r="F221" s="27">
        <f t="shared" si="14"/>
        <v>1806568396</v>
      </c>
      <c r="G221" s="27"/>
      <c r="H221" s="27">
        <v>1806568396</v>
      </c>
      <c r="I221" s="27"/>
      <c r="J221" s="27"/>
      <c r="K221" s="27"/>
      <c r="L221" s="27"/>
      <c r="M221" s="27"/>
      <c r="N221" s="27"/>
      <c r="O221" s="27"/>
      <c r="P221" s="27"/>
      <c r="Q221" s="28">
        <f t="shared" si="15"/>
        <v>100</v>
      </c>
      <c r="R221" s="28"/>
      <c r="S221" s="28">
        <f t="shared" si="15"/>
        <v>100</v>
      </c>
    </row>
    <row r="222" spans="1:19" x14ac:dyDescent="0.25">
      <c r="A222" s="25">
        <v>209</v>
      </c>
      <c r="B222" s="26" t="s">
        <v>109</v>
      </c>
      <c r="C222" s="27">
        <f t="shared" si="13"/>
        <v>2539459000</v>
      </c>
      <c r="D222" s="27"/>
      <c r="E222" s="27">
        <v>2539459000</v>
      </c>
      <c r="F222" s="27">
        <f t="shared" si="14"/>
        <v>2248338596</v>
      </c>
      <c r="G222" s="27"/>
      <c r="H222" s="27">
        <v>2248338596</v>
      </c>
      <c r="I222" s="27"/>
      <c r="J222" s="27"/>
      <c r="K222" s="27"/>
      <c r="L222" s="27"/>
      <c r="M222" s="27"/>
      <c r="N222" s="27"/>
      <c r="O222" s="27"/>
      <c r="P222" s="27"/>
      <c r="Q222" s="28">
        <f t="shared" si="15"/>
        <v>88.536125056557324</v>
      </c>
      <c r="R222" s="28"/>
      <c r="S222" s="28">
        <f t="shared" si="15"/>
        <v>88.536125056557324</v>
      </c>
    </row>
    <row r="223" spans="1:19" x14ac:dyDescent="0.25">
      <c r="A223" s="25">
        <v>210</v>
      </c>
      <c r="B223" s="26" t="s">
        <v>183</v>
      </c>
      <c r="C223" s="27">
        <f t="shared" si="13"/>
        <v>9373587000</v>
      </c>
      <c r="D223" s="27"/>
      <c r="E223" s="27">
        <v>9373587000</v>
      </c>
      <c r="F223" s="27">
        <f t="shared" si="14"/>
        <v>9214822956</v>
      </c>
      <c r="G223" s="27"/>
      <c r="H223" s="27">
        <v>9214822956</v>
      </c>
      <c r="I223" s="27"/>
      <c r="J223" s="27"/>
      <c r="K223" s="27"/>
      <c r="L223" s="27"/>
      <c r="M223" s="27"/>
      <c r="N223" s="27"/>
      <c r="O223" s="27"/>
      <c r="P223" s="27"/>
      <c r="Q223" s="28">
        <f t="shared" si="15"/>
        <v>98.306261583745908</v>
      </c>
      <c r="R223" s="28"/>
      <c r="S223" s="28">
        <f t="shared" si="15"/>
        <v>98.306261583745908</v>
      </c>
    </row>
    <row r="224" spans="1:19" x14ac:dyDescent="0.25">
      <c r="A224" s="25">
        <v>211</v>
      </c>
      <c r="B224" s="26" t="s">
        <v>228</v>
      </c>
      <c r="C224" s="27">
        <f t="shared" si="13"/>
        <v>7993743000</v>
      </c>
      <c r="D224" s="27"/>
      <c r="E224" s="27">
        <v>7993743000</v>
      </c>
      <c r="F224" s="27">
        <f t="shared" si="14"/>
        <v>6229246025</v>
      </c>
      <c r="G224" s="27"/>
      <c r="H224" s="27">
        <v>6229246025</v>
      </c>
      <c r="I224" s="27"/>
      <c r="J224" s="27"/>
      <c r="K224" s="27"/>
      <c r="L224" s="27"/>
      <c r="M224" s="27"/>
      <c r="N224" s="27"/>
      <c r="O224" s="27"/>
      <c r="P224" s="27"/>
      <c r="Q224" s="28">
        <f t="shared" si="15"/>
        <v>77.926523594766564</v>
      </c>
      <c r="R224" s="28"/>
      <c r="S224" s="28">
        <f t="shared" si="15"/>
        <v>77.926523594766564</v>
      </c>
    </row>
    <row r="225" spans="1:19" ht="45" x14ac:dyDescent="0.25">
      <c r="A225" s="25">
        <v>212</v>
      </c>
      <c r="B225" s="26" t="s">
        <v>289</v>
      </c>
      <c r="C225" s="27">
        <f t="shared" si="13"/>
        <v>12440448604</v>
      </c>
      <c r="D225" s="27"/>
      <c r="E225" s="27">
        <v>12440448604</v>
      </c>
      <c r="F225" s="27">
        <f t="shared" si="14"/>
        <v>12159509500</v>
      </c>
      <c r="G225" s="27"/>
      <c r="H225" s="27">
        <v>12159509500</v>
      </c>
      <c r="I225" s="27"/>
      <c r="J225" s="27"/>
      <c r="K225" s="27"/>
      <c r="L225" s="27"/>
      <c r="M225" s="27"/>
      <c r="N225" s="27"/>
      <c r="O225" s="27"/>
      <c r="P225" s="27"/>
      <c r="Q225" s="28">
        <f t="shared" si="15"/>
        <v>97.741728510419875</v>
      </c>
      <c r="R225" s="28"/>
      <c r="S225" s="28">
        <f t="shared" si="15"/>
        <v>97.741728510419875</v>
      </c>
    </row>
    <row r="226" spans="1:19" x14ac:dyDescent="0.25">
      <c r="A226" s="25">
        <v>213</v>
      </c>
      <c r="B226" s="26" t="s">
        <v>164</v>
      </c>
      <c r="C226" s="27">
        <f t="shared" si="13"/>
        <v>3279300000</v>
      </c>
      <c r="D226" s="27"/>
      <c r="E226" s="27">
        <v>3279300000</v>
      </c>
      <c r="F226" s="27">
        <f t="shared" si="14"/>
        <v>3279300000</v>
      </c>
      <c r="G226" s="27"/>
      <c r="H226" s="27">
        <v>3279300000</v>
      </c>
      <c r="I226" s="27"/>
      <c r="J226" s="27"/>
      <c r="K226" s="27"/>
      <c r="L226" s="27"/>
      <c r="M226" s="27"/>
      <c r="N226" s="27"/>
      <c r="O226" s="27"/>
      <c r="P226" s="27"/>
      <c r="Q226" s="28">
        <f t="shared" si="15"/>
        <v>100</v>
      </c>
      <c r="R226" s="28"/>
      <c r="S226" s="28">
        <f t="shared" si="15"/>
        <v>100</v>
      </c>
    </row>
    <row r="227" spans="1:19" x14ac:dyDescent="0.25">
      <c r="A227" s="25">
        <v>214</v>
      </c>
      <c r="B227" s="26" t="s">
        <v>169</v>
      </c>
      <c r="C227" s="27">
        <f t="shared" si="13"/>
        <v>5969655000</v>
      </c>
      <c r="D227" s="27"/>
      <c r="E227" s="27">
        <v>5969655000</v>
      </c>
      <c r="F227" s="27">
        <f t="shared" si="14"/>
        <v>5969265000</v>
      </c>
      <c r="G227" s="27"/>
      <c r="H227" s="27">
        <v>5969265000</v>
      </c>
      <c r="I227" s="27"/>
      <c r="J227" s="27"/>
      <c r="K227" s="27"/>
      <c r="L227" s="27"/>
      <c r="M227" s="27"/>
      <c r="N227" s="27"/>
      <c r="O227" s="27"/>
      <c r="P227" s="27"/>
      <c r="Q227" s="28">
        <f t="shared" si="15"/>
        <v>99.993466959145877</v>
      </c>
      <c r="R227" s="28"/>
      <c r="S227" s="28">
        <f t="shared" si="15"/>
        <v>99.993466959145877</v>
      </c>
    </row>
    <row r="228" spans="1:19" x14ac:dyDescent="0.25">
      <c r="A228" s="25">
        <v>215</v>
      </c>
      <c r="B228" s="26" t="s">
        <v>290</v>
      </c>
      <c r="C228" s="27">
        <f t="shared" si="13"/>
        <v>9275760128</v>
      </c>
      <c r="D228" s="27"/>
      <c r="E228" s="27">
        <v>9275760128</v>
      </c>
      <c r="F228" s="27">
        <f t="shared" si="14"/>
        <v>9275760128</v>
      </c>
      <c r="G228" s="27"/>
      <c r="H228" s="27">
        <v>9275760128</v>
      </c>
      <c r="I228" s="27"/>
      <c r="J228" s="27"/>
      <c r="K228" s="27"/>
      <c r="L228" s="27"/>
      <c r="M228" s="27"/>
      <c r="N228" s="27"/>
      <c r="O228" s="27"/>
      <c r="P228" s="27"/>
      <c r="Q228" s="28">
        <f t="shared" si="15"/>
        <v>100</v>
      </c>
      <c r="R228" s="28"/>
      <c r="S228" s="28">
        <f t="shared" si="15"/>
        <v>100</v>
      </c>
    </row>
    <row r="229" spans="1:19" x14ac:dyDescent="0.25">
      <c r="A229" s="25">
        <v>216</v>
      </c>
      <c r="B229" s="26" t="s">
        <v>291</v>
      </c>
      <c r="C229" s="27">
        <f t="shared" si="13"/>
        <v>10064057000</v>
      </c>
      <c r="D229" s="27"/>
      <c r="E229" s="27">
        <v>10064057000</v>
      </c>
      <c r="F229" s="27">
        <f t="shared" si="14"/>
        <v>10064057000</v>
      </c>
      <c r="G229" s="27"/>
      <c r="H229" s="27">
        <v>10064057000</v>
      </c>
      <c r="I229" s="27"/>
      <c r="J229" s="27"/>
      <c r="K229" s="27"/>
      <c r="L229" s="27"/>
      <c r="M229" s="27"/>
      <c r="N229" s="27"/>
      <c r="O229" s="27"/>
      <c r="P229" s="27"/>
      <c r="Q229" s="28">
        <f t="shared" si="15"/>
        <v>100</v>
      </c>
      <c r="R229" s="28"/>
      <c r="S229" s="28">
        <f t="shared" si="15"/>
        <v>100</v>
      </c>
    </row>
    <row r="230" spans="1:19" x14ac:dyDescent="0.25">
      <c r="A230" s="25">
        <v>217</v>
      </c>
      <c r="B230" s="26" t="s">
        <v>292</v>
      </c>
      <c r="C230" s="27">
        <f t="shared" si="13"/>
        <v>3530650000</v>
      </c>
      <c r="D230" s="27"/>
      <c r="E230" s="27">
        <v>3530650000</v>
      </c>
      <c r="F230" s="27">
        <f t="shared" si="14"/>
        <v>3527350000</v>
      </c>
      <c r="G230" s="27"/>
      <c r="H230" s="27">
        <v>3527350000</v>
      </c>
      <c r="I230" s="27"/>
      <c r="J230" s="27"/>
      <c r="K230" s="27"/>
      <c r="L230" s="27"/>
      <c r="M230" s="27"/>
      <c r="N230" s="27"/>
      <c r="O230" s="27"/>
      <c r="P230" s="27"/>
      <c r="Q230" s="28">
        <f t="shared" si="15"/>
        <v>99.906532791412346</v>
      </c>
      <c r="R230" s="28"/>
      <c r="S230" s="28">
        <f t="shared" si="15"/>
        <v>99.906532791412346</v>
      </c>
    </row>
    <row r="231" spans="1:19" x14ac:dyDescent="0.25">
      <c r="A231" s="25">
        <v>218</v>
      </c>
      <c r="B231" s="26" t="s">
        <v>293</v>
      </c>
      <c r="C231" s="27">
        <f t="shared" si="13"/>
        <v>9639135000</v>
      </c>
      <c r="D231" s="27"/>
      <c r="E231" s="27">
        <v>9639135000</v>
      </c>
      <c r="F231" s="27">
        <f t="shared" si="14"/>
        <v>9639135000</v>
      </c>
      <c r="G231" s="27"/>
      <c r="H231" s="27">
        <v>9639135000</v>
      </c>
      <c r="I231" s="27"/>
      <c r="J231" s="27"/>
      <c r="K231" s="27"/>
      <c r="L231" s="27"/>
      <c r="M231" s="27"/>
      <c r="N231" s="27"/>
      <c r="O231" s="27"/>
      <c r="P231" s="27"/>
      <c r="Q231" s="28">
        <f t="shared" si="15"/>
        <v>100</v>
      </c>
      <c r="R231" s="28"/>
      <c r="S231" s="28">
        <f t="shared" si="15"/>
        <v>100</v>
      </c>
    </row>
    <row r="232" spans="1:19" x14ac:dyDescent="0.25">
      <c r="A232" s="25">
        <v>219</v>
      </c>
      <c r="B232" s="26" t="s">
        <v>294</v>
      </c>
      <c r="C232" s="27">
        <f t="shared" si="13"/>
        <v>5928300000</v>
      </c>
      <c r="D232" s="27"/>
      <c r="E232" s="27">
        <v>5928300000</v>
      </c>
      <c r="F232" s="27">
        <f t="shared" si="14"/>
        <v>5927889140</v>
      </c>
      <c r="G232" s="27"/>
      <c r="H232" s="27">
        <v>5927889140</v>
      </c>
      <c r="I232" s="27"/>
      <c r="J232" s="27"/>
      <c r="K232" s="27"/>
      <c r="L232" s="27"/>
      <c r="M232" s="27"/>
      <c r="N232" s="27"/>
      <c r="O232" s="27"/>
      <c r="P232" s="27"/>
      <c r="Q232" s="28">
        <f t="shared" si="15"/>
        <v>99.993069514025947</v>
      </c>
      <c r="R232" s="28"/>
      <c r="S232" s="28">
        <f t="shared" si="15"/>
        <v>99.993069514025947</v>
      </c>
    </row>
    <row r="233" spans="1:19" x14ac:dyDescent="0.25">
      <c r="A233" s="25">
        <v>220</v>
      </c>
      <c r="B233" s="26" t="s">
        <v>295</v>
      </c>
      <c r="C233" s="27">
        <f t="shared" si="13"/>
        <v>4840682000</v>
      </c>
      <c r="D233" s="27"/>
      <c r="E233" s="27">
        <v>4840682000</v>
      </c>
      <c r="F233" s="27">
        <f t="shared" si="14"/>
        <v>4840682000</v>
      </c>
      <c r="G233" s="27"/>
      <c r="H233" s="27">
        <v>4840682000</v>
      </c>
      <c r="I233" s="27"/>
      <c r="J233" s="27"/>
      <c r="K233" s="27"/>
      <c r="L233" s="27"/>
      <c r="M233" s="27"/>
      <c r="N233" s="27"/>
      <c r="O233" s="27"/>
      <c r="P233" s="27"/>
      <c r="Q233" s="28">
        <f t="shared" si="15"/>
        <v>100</v>
      </c>
      <c r="R233" s="28"/>
      <c r="S233" s="28">
        <f t="shared" si="15"/>
        <v>100</v>
      </c>
    </row>
    <row r="234" spans="1:19" x14ac:dyDescent="0.25">
      <c r="A234" s="25">
        <v>221</v>
      </c>
      <c r="B234" s="26" t="s">
        <v>296</v>
      </c>
      <c r="C234" s="27">
        <f t="shared" si="13"/>
        <v>5168975000</v>
      </c>
      <c r="D234" s="27"/>
      <c r="E234" s="27">
        <v>5168975000</v>
      </c>
      <c r="F234" s="27">
        <f t="shared" si="14"/>
        <v>5117594031</v>
      </c>
      <c r="G234" s="27"/>
      <c r="H234" s="27">
        <v>5117594031</v>
      </c>
      <c r="I234" s="27"/>
      <c r="J234" s="27"/>
      <c r="K234" s="27"/>
      <c r="L234" s="27"/>
      <c r="M234" s="27"/>
      <c r="N234" s="27"/>
      <c r="O234" s="27"/>
      <c r="P234" s="27"/>
      <c r="Q234" s="28">
        <f t="shared" si="15"/>
        <v>99.005973737539847</v>
      </c>
      <c r="R234" s="28"/>
      <c r="S234" s="28">
        <f t="shared" si="15"/>
        <v>99.005973737539847</v>
      </c>
    </row>
    <row r="235" spans="1:19" ht="30" x14ac:dyDescent="0.25">
      <c r="A235" s="25">
        <v>222</v>
      </c>
      <c r="B235" s="26" t="s">
        <v>85</v>
      </c>
      <c r="C235" s="27">
        <f t="shared" si="13"/>
        <v>8210269000</v>
      </c>
      <c r="D235" s="27"/>
      <c r="E235" s="27">
        <v>8210269000</v>
      </c>
      <c r="F235" s="27">
        <f t="shared" si="14"/>
        <v>6761339491</v>
      </c>
      <c r="G235" s="27"/>
      <c r="H235" s="27">
        <v>6761339491</v>
      </c>
      <c r="I235" s="27"/>
      <c r="J235" s="27"/>
      <c r="K235" s="27"/>
      <c r="L235" s="27"/>
      <c r="M235" s="27"/>
      <c r="N235" s="27"/>
      <c r="O235" s="27"/>
      <c r="P235" s="27"/>
      <c r="Q235" s="28">
        <f t="shared" si="15"/>
        <v>82.352228544521495</v>
      </c>
      <c r="R235" s="28"/>
      <c r="S235" s="28">
        <f t="shared" si="15"/>
        <v>82.352228544521495</v>
      </c>
    </row>
    <row r="236" spans="1:19" ht="30" x14ac:dyDescent="0.25">
      <c r="A236" s="25">
        <v>223</v>
      </c>
      <c r="B236" s="26" t="s">
        <v>297</v>
      </c>
      <c r="C236" s="27">
        <f t="shared" si="13"/>
        <v>4200000</v>
      </c>
      <c r="D236" s="27"/>
      <c r="E236" s="27">
        <v>4200000</v>
      </c>
      <c r="F236" s="27">
        <f t="shared" si="14"/>
        <v>4200000</v>
      </c>
      <c r="G236" s="27"/>
      <c r="H236" s="27">
        <f>E236</f>
        <v>4200000</v>
      </c>
      <c r="I236" s="27"/>
      <c r="J236" s="27"/>
      <c r="K236" s="27"/>
      <c r="L236" s="27"/>
      <c r="M236" s="27"/>
      <c r="N236" s="27"/>
      <c r="O236" s="27"/>
      <c r="P236" s="27"/>
      <c r="Q236" s="28">
        <f t="shared" si="15"/>
        <v>100</v>
      </c>
      <c r="R236" s="28"/>
      <c r="S236" s="28">
        <f t="shared" si="15"/>
        <v>100</v>
      </c>
    </row>
    <row r="237" spans="1:19" ht="30" x14ac:dyDescent="0.25">
      <c r="A237" s="25">
        <v>224</v>
      </c>
      <c r="B237" s="26" t="s">
        <v>240</v>
      </c>
      <c r="C237" s="27">
        <f t="shared" si="13"/>
        <v>755000000</v>
      </c>
      <c r="D237" s="27"/>
      <c r="E237" s="27">
        <f>700000000+55000000</f>
        <v>755000000</v>
      </c>
      <c r="F237" s="27">
        <f t="shared" si="14"/>
        <v>755000000</v>
      </c>
      <c r="G237" s="27"/>
      <c r="H237" s="27">
        <f>E237</f>
        <v>755000000</v>
      </c>
      <c r="I237" s="27"/>
      <c r="J237" s="27"/>
      <c r="K237" s="27"/>
      <c r="L237" s="27"/>
      <c r="M237" s="27"/>
      <c r="N237" s="27"/>
      <c r="O237" s="27"/>
      <c r="P237" s="27"/>
      <c r="Q237" s="28">
        <f t="shared" si="15"/>
        <v>100</v>
      </c>
      <c r="R237" s="28"/>
      <c r="S237" s="28">
        <f t="shared" si="15"/>
        <v>100</v>
      </c>
    </row>
    <row r="238" spans="1:19" ht="30" x14ac:dyDescent="0.25">
      <c r="A238" s="25">
        <v>225</v>
      </c>
      <c r="B238" s="26" t="s">
        <v>81</v>
      </c>
      <c r="C238" s="27">
        <f t="shared" si="13"/>
        <v>143451695779</v>
      </c>
      <c r="D238" s="27">
        <v>21897141048</v>
      </c>
      <c r="E238" s="27">
        <f>116625000000+4929554731</f>
        <v>121554554731</v>
      </c>
      <c r="F238" s="27">
        <f t="shared" si="14"/>
        <v>122787309519</v>
      </c>
      <c r="G238" s="27">
        <v>26495144180</v>
      </c>
      <c r="H238" s="27">
        <f>94452165339+1840000000</f>
        <v>96292165339</v>
      </c>
      <c r="I238" s="27"/>
      <c r="J238" s="27"/>
      <c r="K238" s="27"/>
      <c r="L238" s="27"/>
      <c r="M238" s="27"/>
      <c r="N238" s="27"/>
      <c r="O238" s="27"/>
      <c r="P238" s="27"/>
      <c r="Q238" s="28">
        <f t="shared" si="15"/>
        <v>85.594881853585534</v>
      </c>
      <c r="R238" s="28">
        <f t="shared" si="15"/>
        <v>120.99818931576898</v>
      </c>
      <c r="S238" s="28"/>
    </row>
    <row r="239" spans="1:19" ht="30" x14ac:dyDescent="0.25">
      <c r="A239" s="25">
        <v>226</v>
      </c>
      <c r="B239" s="26" t="s">
        <v>82</v>
      </c>
      <c r="C239" s="27">
        <f t="shared" si="13"/>
        <v>22714204000</v>
      </c>
      <c r="D239" s="27"/>
      <c r="E239" s="27">
        <v>22714204000</v>
      </c>
      <c r="F239" s="27">
        <f t="shared" si="14"/>
        <v>20798715207</v>
      </c>
      <c r="G239" s="27"/>
      <c r="H239" s="27">
        <v>20798715207</v>
      </c>
      <c r="I239" s="27"/>
      <c r="J239" s="27"/>
      <c r="K239" s="27"/>
      <c r="L239" s="27"/>
      <c r="M239" s="27"/>
      <c r="N239" s="27"/>
      <c r="O239" s="27"/>
      <c r="P239" s="27"/>
      <c r="Q239" s="28">
        <f t="shared" si="15"/>
        <v>91.567000133484754</v>
      </c>
      <c r="R239" s="28"/>
      <c r="S239" s="28">
        <f t="shared" si="15"/>
        <v>91.567000133484754</v>
      </c>
    </row>
    <row r="240" spans="1:19" ht="30" x14ac:dyDescent="0.25">
      <c r="A240" s="25">
        <v>227</v>
      </c>
      <c r="B240" s="26" t="s">
        <v>241</v>
      </c>
      <c r="C240" s="27">
        <f t="shared" si="13"/>
        <v>838200000</v>
      </c>
      <c r="D240" s="27"/>
      <c r="E240" s="27">
        <f>680000000+158200000</f>
        <v>838200000</v>
      </c>
      <c r="F240" s="27">
        <f t="shared" si="14"/>
        <v>838200000</v>
      </c>
      <c r="G240" s="27"/>
      <c r="H240" s="27">
        <f>E240</f>
        <v>838200000</v>
      </c>
      <c r="I240" s="27"/>
      <c r="J240" s="27"/>
      <c r="K240" s="27"/>
      <c r="L240" s="27"/>
      <c r="M240" s="27"/>
      <c r="N240" s="27"/>
      <c r="O240" s="27"/>
      <c r="P240" s="27"/>
      <c r="Q240" s="28">
        <f t="shared" si="15"/>
        <v>100</v>
      </c>
      <c r="R240" s="28"/>
      <c r="S240" s="28">
        <f t="shared" si="15"/>
        <v>100</v>
      </c>
    </row>
    <row r="241" spans="1:19" x14ac:dyDescent="0.25">
      <c r="A241" s="25">
        <v>228</v>
      </c>
      <c r="B241" s="26" t="s">
        <v>223</v>
      </c>
      <c r="C241" s="27">
        <f t="shared" si="13"/>
        <v>3229043272</v>
      </c>
      <c r="D241" s="27"/>
      <c r="E241" s="27">
        <v>3229043272</v>
      </c>
      <c r="F241" s="27">
        <f t="shared" si="14"/>
        <v>2807455905</v>
      </c>
      <c r="G241" s="27"/>
      <c r="H241" s="27">
        <v>2807455905</v>
      </c>
      <c r="I241" s="27"/>
      <c r="J241" s="27"/>
      <c r="K241" s="27"/>
      <c r="L241" s="27"/>
      <c r="M241" s="27"/>
      <c r="N241" s="27"/>
      <c r="O241" s="27"/>
      <c r="P241" s="27"/>
      <c r="Q241" s="28">
        <f t="shared" si="15"/>
        <v>86.943892308421184</v>
      </c>
      <c r="R241" s="28"/>
      <c r="S241" s="28">
        <f t="shared" si="15"/>
        <v>86.943892308421184</v>
      </c>
    </row>
    <row r="242" spans="1:19" x14ac:dyDescent="0.25">
      <c r="A242" s="25">
        <v>229</v>
      </c>
      <c r="B242" s="26" t="s">
        <v>195</v>
      </c>
      <c r="C242" s="27">
        <f t="shared" si="13"/>
        <v>1276650000</v>
      </c>
      <c r="D242" s="27">
        <v>181000000</v>
      </c>
      <c r="E242" s="27">
        <v>1095650000</v>
      </c>
      <c r="F242" s="27">
        <f t="shared" si="14"/>
        <v>536999654</v>
      </c>
      <c r="G242" s="27">
        <v>180256218</v>
      </c>
      <c r="H242" s="27">
        <v>356743436</v>
      </c>
      <c r="I242" s="27"/>
      <c r="J242" s="27"/>
      <c r="K242" s="27"/>
      <c r="L242" s="27"/>
      <c r="M242" s="27"/>
      <c r="N242" s="27"/>
      <c r="O242" s="27"/>
      <c r="P242" s="27"/>
      <c r="Q242" s="28">
        <f t="shared" si="15"/>
        <v>42.063185211295185</v>
      </c>
      <c r="R242" s="28">
        <f t="shared" si="15"/>
        <v>99.589070718232037</v>
      </c>
      <c r="S242" s="28">
        <f t="shared" si="15"/>
        <v>32.559981380915438</v>
      </c>
    </row>
    <row r="243" spans="1:19" ht="30" x14ac:dyDescent="0.25">
      <c r="A243" s="25">
        <v>230</v>
      </c>
      <c r="B243" s="26" t="s">
        <v>298</v>
      </c>
      <c r="C243" s="27">
        <f t="shared" si="13"/>
        <v>217071000</v>
      </c>
      <c r="D243" s="27"/>
      <c r="E243" s="27">
        <v>217071000</v>
      </c>
      <c r="F243" s="27">
        <f t="shared" si="14"/>
        <v>152347578</v>
      </c>
      <c r="G243" s="27"/>
      <c r="H243" s="27">
        <v>152347578</v>
      </c>
      <c r="I243" s="27"/>
      <c r="J243" s="27"/>
      <c r="K243" s="27"/>
      <c r="L243" s="27"/>
      <c r="M243" s="27"/>
      <c r="N243" s="27"/>
      <c r="O243" s="27"/>
      <c r="P243" s="27"/>
      <c r="Q243" s="28">
        <f t="shared" si="15"/>
        <v>70.183293945299013</v>
      </c>
      <c r="R243" s="28"/>
      <c r="S243" s="28">
        <f t="shared" si="15"/>
        <v>70.183293945299013</v>
      </c>
    </row>
    <row r="244" spans="1:19" x14ac:dyDescent="0.25">
      <c r="A244" s="25">
        <v>231</v>
      </c>
      <c r="B244" s="26" t="s">
        <v>189</v>
      </c>
      <c r="C244" s="27">
        <f t="shared" si="13"/>
        <v>4151773000</v>
      </c>
      <c r="D244" s="27"/>
      <c r="E244" s="27">
        <v>4151773000</v>
      </c>
      <c r="F244" s="27">
        <f t="shared" si="14"/>
        <v>4043026242</v>
      </c>
      <c r="G244" s="27"/>
      <c r="H244" s="27">
        <v>4043026242</v>
      </c>
      <c r="I244" s="27"/>
      <c r="J244" s="27"/>
      <c r="K244" s="27"/>
      <c r="L244" s="27"/>
      <c r="M244" s="27"/>
      <c r="N244" s="27"/>
      <c r="O244" s="27"/>
      <c r="P244" s="27"/>
      <c r="Q244" s="28">
        <f t="shared" si="15"/>
        <v>97.380715226964469</v>
      </c>
      <c r="R244" s="28"/>
      <c r="S244" s="28">
        <f t="shared" si="15"/>
        <v>97.380715226964469</v>
      </c>
    </row>
    <row r="245" spans="1:19" x14ac:dyDescent="0.25">
      <c r="A245" s="25">
        <v>232</v>
      </c>
      <c r="B245" s="26" t="s">
        <v>225</v>
      </c>
      <c r="C245" s="27">
        <f t="shared" si="13"/>
        <v>1197968750</v>
      </c>
      <c r="D245" s="27"/>
      <c r="E245" s="27">
        <v>1197968750</v>
      </c>
      <c r="F245" s="27">
        <f t="shared" si="14"/>
        <v>1140669656</v>
      </c>
      <c r="G245" s="27"/>
      <c r="H245" s="27">
        <v>1140669656</v>
      </c>
      <c r="I245" s="27"/>
      <c r="J245" s="27"/>
      <c r="K245" s="27"/>
      <c r="L245" s="27"/>
      <c r="M245" s="27"/>
      <c r="N245" s="27"/>
      <c r="O245" s="27"/>
      <c r="P245" s="27"/>
      <c r="Q245" s="28">
        <f t="shared" si="15"/>
        <v>95.21697924090256</v>
      </c>
      <c r="R245" s="28"/>
      <c r="S245" s="28">
        <f t="shared" si="15"/>
        <v>95.21697924090256</v>
      </c>
    </row>
    <row r="246" spans="1:19" x14ac:dyDescent="0.25">
      <c r="A246" s="25">
        <v>233</v>
      </c>
      <c r="B246" s="26" t="s">
        <v>88</v>
      </c>
      <c r="C246" s="27">
        <f t="shared" si="13"/>
        <v>22514689038</v>
      </c>
      <c r="D246" s="27"/>
      <c r="E246" s="27">
        <v>22514689038</v>
      </c>
      <c r="F246" s="27">
        <f t="shared" si="14"/>
        <v>18084582173</v>
      </c>
      <c r="G246" s="27"/>
      <c r="H246" s="27">
        <v>18084582173</v>
      </c>
      <c r="I246" s="27"/>
      <c r="J246" s="27"/>
      <c r="K246" s="27"/>
      <c r="L246" s="27"/>
      <c r="M246" s="27"/>
      <c r="N246" s="27"/>
      <c r="O246" s="27"/>
      <c r="P246" s="27"/>
      <c r="Q246" s="28">
        <f t="shared" si="15"/>
        <v>80.32348189431832</v>
      </c>
      <c r="R246" s="28"/>
      <c r="S246" s="28">
        <f t="shared" si="15"/>
        <v>80.32348189431832</v>
      </c>
    </row>
    <row r="247" spans="1:19" x14ac:dyDescent="0.25">
      <c r="A247" s="25">
        <v>234</v>
      </c>
      <c r="B247" s="26" t="s">
        <v>299</v>
      </c>
      <c r="C247" s="27">
        <f t="shared" si="13"/>
        <v>700000</v>
      </c>
      <c r="D247" s="27"/>
      <c r="E247" s="27">
        <v>700000</v>
      </c>
      <c r="F247" s="27">
        <f t="shared" si="14"/>
        <v>700000</v>
      </c>
      <c r="G247" s="27"/>
      <c r="H247" s="27">
        <v>700000</v>
      </c>
      <c r="I247" s="27"/>
      <c r="J247" s="27"/>
      <c r="K247" s="27"/>
      <c r="L247" s="27"/>
      <c r="M247" s="27"/>
      <c r="N247" s="27"/>
      <c r="O247" s="27"/>
      <c r="P247" s="27"/>
      <c r="Q247" s="28">
        <f t="shared" si="15"/>
        <v>100</v>
      </c>
      <c r="R247" s="28"/>
      <c r="S247" s="28">
        <f t="shared" si="15"/>
        <v>100</v>
      </c>
    </row>
    <row r="248" spans="1:19" s="11" customFormat="1" x14ac:dyDescent="0.25">
      <c r="A248" s="25">
        <v>235</v>
      </c>
      <c r="B248" s="26" t="s">
        <v>239</v>
      </c>
      <c r="C248" s="27">
        <f t="shared" si="13"/>
        <v>11200000</v>
      </c>
      <c r="D248" s="27"/>
      <c r="E248" s="27">
        <v>11200000</v>
      </c>
      <c r="F248" s="27">
        <f t="shared" si="14"/>
        <v>11200000</v>
      </c>
      <c r="G248" s="27"/>
      <c r="H248" s="27">
        <f>E248</f>
        <v>11200000</v>
      </c>
      <c r="I248" s="27"/>
      <c r="J248" s="27"/>
      <c r="K248" s="27"/>
      <c r="L248" s="27"/>
      <c r="M248" s="27"/>
      <c r="N248" s="27"/>
      <c r="O248" s="27"/>
      <c r="P248" s="27"/>
      <c r="Q248" s="28">
        <f t="shared" si="15"/>
        <v>100</v>
      </c>
      <c r="R248" s="28"/>
      <c r="S248" s="28">
        <f t="shared" si="15"/>
        <v>100</v>
      </c>
    </row>
    <row r="249" spans="1:19" s="11" customFormat="1" x14ac:dyDescent="0.25">
      <c r="A249" s="25"/>
      <c r="B249" s="26"/>
      <c r="C249" s="27">
        <f t="shared" ref="C249" si="16">SUM(D249:E249)</f>
        <v>0</v>
      </c>
      <c r="D249" s="27"/>
      <c r="E249" s="27"/>
      <c r="F249" s="27">
        <f t="shared" ref="F249:F255" si="17">SUM(G249:P249)</f>
        <v>0</v>
      </c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8"/>
      <c r="R249" s="28"/>
      <c r="S249" s="28"/>
    </row>
    <row r="250" spans="1:19" s="11" customFormat="1" ht="42.75" x14ac:dyDescent="0.25">
      <c r="A250" s="21" t="s">
        <v>28</v>
      </c>
      <c r="B250" s="22" t="s">
        <v>244</v>
      </c>
      <c r="C250" s="23"/>
      <c r="D250" s="23"/>
      <c r="E250" s="23"/>
      <c r="F250" s="23">
        <f t="shared" si="17"/>
        <v>191202956822</v>
      </c>
      <c r="G250" s="23"/>
      <c r="H250" s="23"/>
      <c r="I250" s="23">
        <f>179750923167+11452033655</f>
        <v>191202956822</v>
      </c>
      <c r="J250" s="23"/>
      <c r="K250" s="23"/>
      <c r="L250" s="23"/>
      <c r="M250" s="23"/>
      <c r="N250" s="23"/>
      <c r="O250" s="23"/>
      <c r="P250" s="23"/>
      <c r="Q250" s="28"/>
      <c r="R250" s="28"/>
      <c r="S250" s="28"/>
    </row>
    <row r="251" spans="1:19" s="11" customFormat="1" ht="28.5" x14ac:dyDescent="0.25">
      <c r="A251" s="21" t="s">
        <v>29</v>
      </c>
      <c r="B251" s="22" t="s">
        <v>245</v>
      </c>
      <c r="C251" s="23"/>
      <c r="D251" s="23"/>
      <c r="E251" s="23"/>
      <c r="F251" s="23">
        <f t="shared" si="17"/>
        <v>1380000000</v>
      </c>
      <c r="G251" s="23"/>
      <c r="H251" s="23"/>
      <c r="I251" s="23"/>
      <c r="J251" s="23">
        <v>1380000000</v>
      </c>
      <c r="K251" s="23"/>
      <c r="L251" s="23"/>
      <c r="M251" s="23"/>
      <c r="N251" s="23"/>
      <c r="O251" s="23"/>
      <c r="P251" s="23"/>
      <c r="Q251" s="28"/>
      <c r="R251" s="28"/>
      <c r="S251" s="28"/>
    </row>
    <row r="252" spans="1:19" s="11" customFormat="1" x14ac:dyDescent="0.25">
      <c r="A252" s="21" t="s">
        <v>31</v>
      </c>
      <c r="B252" s="22" t="s">
        <v>30</v>
      </c>
      <c r="C252" s="23"/>
      <c r="D252" s="23"/>
      <c r="E252" s="23"/>
      <c r="F252" s="23">
        <f t="shared" si="17"/>
        <v>0</v>
      </c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8"/>
      <c r="R252" s="28"/>
      <c r="S252" s="28"/>
    </row>
    <row r="253" spans="1:19" s="11" customFormat="1" ht="28.5" x14ac:dyDescent="0.25">
      <c r="A253" s="21" t="s">
        <v>31</v>
      </c>
      <c r="B253" s="22" t="s">
        <v>32</v>
      </c>
      <c r="C253" s="23"/>
      <c r="D253" s="23"/>
      <c r="E253" s="23"/>
      <c r="F253" s="23">
        <f t="shared" si="17"/>
        <v>0</v>
      </c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8"/>
      <c r="R253" s="28"/>
      <c r="S253" s="28"/>
    </row>
    <row r="254" spans="1:19" s="11" customFormat="1" ht="42.75" x14ac:dyDescent="0.25">
      <c r="A254" s="21" t="s">
        <v>33</v>
      </c>
      <c r="B254" s="22" t="s">
        <v>246</v>
      </c>
      <c r="C254" s="23"/>
      <c r="D254" s="23"/>
      <c r="E254" s="23"/>
      <c r="F254" s="23">
        <f t="shared" si="17"/>
        <v>3058524000000</v>
      </c>
      <c r="G254" s="23"/>
      <c r="H254" s="23"/>
      <c r="I254" s="23"/>
      <c r="J254" s="23"/>
      <c r="K254" s="23"/>
      <c r="L254" s="23"/>
      <c r="M254" s="23"/>
      <c r="N254" s="23">
        <v>3058524000000</v>
      </c>
      <c r="O254" s="23"/>
      <c r="P254" s="23"/>
      <c r="Q254" s="28"/>
      <c r="R254" s="28"/>
      <c r="S254" s="28"/>
    </row>
    <row r="255" spans="1:19" s="11" customFormat="1" ht="28.5" x14ac:dyDescent="0.25">
      <c r="A255" s="21" t="s">
        <v>35</v>
      </c>
      <c r="B255" s="22" t="s">
        <v>16</v>
      </c>
      <c r="C255" s="23"/>
      <c r="D255" s="23"/>
      <c r="E255" s="23"/>
      <c r="F255" s="23">
        <f t="shared" si="17"/>
        <v>2451300387854</v>
      </c>
      <c r="G255" s="23"/>
      <c r="H255" s="23"/>
      <c r="I255" s="23"/>
      <c r="J255" s="23"/>
      <c r="K255" s="23"/>
      <c r="L255" s="23"/>
      <c r="M255" s="23"/>
      <c r="N255" s="23"/>
      <c r="O255" s="23">
        <v>2451300387854</v>
      </c>
      <c r="P255" s="23"/>
      <c r="Q255" s="28"/>
      <c r="R255" s="28"/>
      <c r="S255" s="28"/>
    </row>
    <row r="256" spans="1:19" s="11" customFormat="1" ht="28.5" x14ac:dyDescent="0.25">
      <c r="A256" s="21" t="s">
        <v>247</v>
      </c>
      <c r="B256" s="22" t="s">
        <v>248</v>
      </c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8"/>
      <c r="S256" s="28"/>
    </row>
    <row r="257" spans="1:19" s="11" customFormat="1" x14ac:dyDescent="0.25">
      <c r="A257" s="31"/>
      <c r="B257" s="32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</row>
    <row r="258" spans="1:19" s="12" customFormat="1" ht="14.25" x14ac:dyDescent="0.25">
      <c r="A258" s="13"/>
      <c r="B258" s="14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s="12" customFormat="1" ht="14.25" x14ac:dyDescent="0.25">
      <c r="A259" s="13"/>
      <c r="B259" s="14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39" t="s">
        <v>249</v>
      </c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</row>
    <row r="261" spans="1:19" x14ac:dyDescent="0.25">
      <c r="A261" s="40" t="s">
        <v>250</v>
      </c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</row>
    <row r="262" spans="1:19" x14ac:dyDescent="0.25">
      <c r="A262" s="40" t="s">
        <v>251</v>
      </c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</row>
    <row r="269" spans="1:19" x14ac:dyDescent="0.25">
      <c r="C269" s="16"/>
      <c r="F269" s="16"/>
    </row>
    <row r="270" spans="1:19" x14ac:dyDescent="0.25">
      <c r="C270" s="17"/>
      <c r="F270" s="17"/>
    </row>
    <row r="271" spans="1:19" x14ac:dyDescent="0.25">
      <c r="F271" s="17"/>
      <c r="G271" s="16"/>
      <c r="H271" s="16"/>
    </row>
    <row r="272" spans="1:19" x14ac:dyDescent="0.25">
      <c r="F272" s="17"/>
      <c r="G272" s="17"/>
      <c r="H272" s="17"/>
    </row>
    <row r="273" spans="6:8" x14ac:dyDescent="0.25">
      <c r="F273" s="16"/>
    </row>
    <row r="274" spans="6:8" x14ac:dyDescent="0.25">
      <c r="G274" s="16"/>
      <c r="H274" s="17"/>
    </row>
    <row r="275" spans="6:8" x14ac:dyDescent="0.25">
      <c r="F275" s="17"/>
    </row>
    <row r="276" spans="6:8" x14ac:dyDescent="0.25">
      <c r="G276" s="17"/>
    </row>
    <row r="277" spans="6:8" x14ac:dyDescent="0.25">
      <c r="G277" s="16"/>
    </row>
    <row r="278" spans="6:8" x14ac:dyDescent="0.25">
      <c r="G278" s="16"/>
    </row>
    <row r="279" spans="6:8" x14ac:dyDescent="0.25">
      <c r="G279" s="16"/>
    </row>
    <row r="280" spans="6:8" x14ac:dyDescent="0.25">
      <c r="G280" s="16"/>
    </row>
    <row r="281" spans="6:8" x14ac:dyDescent="0.25">
      <c r="G281" s="16"/>
    </row>
    <row r="282" spans="6:8" x14ac:dyDescent="0.25">
      <c r="G282" s="16"/>
    </row>
    <row r="283" spans="6:8" x14ac:dyDescent="0.25">
      <c r="G283" s="16"/>
    </row>
    <row r="284" spans="6:8" x14ac:dyDescent="0.25">
      <c r="G284" s="16"/>
    </row>
    <row r="285" spans="6:8" x14ac:dyDescent="0.25">
      <c r="G285" s="16"/>
    </row>
    <row r="286" spans="6:8" x14ac:dyDescent="0.25">
      <c r="G286" s="16"/>
    </row>
  </sheetData>
  <mergeCells count="26">
    <mergeCell ref="A3:S3"/>
    <mergeCell ref="A4:S4"/>
    <mergeCell ref="A8:A10"/>
    <mergeCell ref="B8:B10"/>
    <mergeCell ref="C8:E8"/>
    <mergeCell ref="F8:O8"/>
    <mergeCell ref="Q8:S8"/>
    <mergeCell ref="C9:C10"/>
    <mergeCell ref="D9:D10"/>
    <mergeCell ref="E9:E10"/>
    <mergeCell ref="A5:S5"/>
    <mergeCell ref="A260:S260"/>
    <mergeCell ref="A261:S261"/>
    <mergeCell ref="A262:S262"/>
    <mergeCell ref="N9:N10"/>
    <mergeCell ref="O9:O10"/>
    <mergeCell ref="P9:P10"/>
    <mergeCell ref="Q9:Q10"/>
    <mergeCell ref="R9:R10"/>
    <mergeCell ref="S9:S10"/>
    <mergeCell ref="F9:F10"/>
    <mergeCell ref="G9:G10"/>
    <mergeCell ref="H9:H10"/>
    <mergeCell ref="I9:I10"/>
    <mergeCell ref="J9:J10"/>
    <mergeCell ref="K9:M9"/>
  </mergeCells>
  <printOptions horizontalCentered="1"/>
  <pageMargins left="0.5" right="0.5" top="0.5" bottom="0.5" header="0.3" footer="0.3"/>
  <pageSetup paperSize="9" scale="52" fitToHeight="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F7492A-0C29-43CA-B023-5968F0F95AF3}"/>
</file>

<file path=customXml/itemProps2.xml><?xml version="1.0" encoding="utf-8"?>
<ds:datastoreItem xmlns:ds="http://schemas.openxmlformats.org/officeDocument/2006/customXml" ds:itemID="{D80D2DEA-A613-4F37-AB26-1660DD03E593}"/>
</file>

<file path=customXml/itemProps3.xml><?xml version="1.0" encoding="utf-8"?>
<ds:datastoreItem xmlns:ds="http://schemas.openxmlformats.org/officeDocument/2006/customXml" ds:itemID="{4E1D0D5A-B992-4BC6-A017-42D8B6AC8A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Mau</vt:lpstr>
      <vt:lpstr>13 11 18</vt:lpstr>
      <vt:lpstr>Sheet3</vt:lpstr>
      <vt:lpstr>'13 11 18'!Print_Titles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Tuan Hiep</dc:creator>
  <cp:lastModifiedBy>DDH</cp:lastModifiedBy>
  <cp:lastPrinted>2018-12-13T01:42:09Z</cp:lastPrinted>
  <dcterms:created xsi:type="dcterms:W3CDTF">2017-06-08T07:32:41Z</dcterms:created>
  <dcterms:modified xsi:type="dcterms:W3CDTF">2020-01-06T08:30:07Z</dcterms:modified>
</cp:coreProperties>
</file>