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20\CÔNG KHAI NGÂN SÁCH\CONG KHAI THEO 1120. CTH\NĂM 2019\QUYẾT TOÁN 2017\"/>
    </mc:Choice>
  </mc:AlternateContent>
  <bookViews>
    <workbookView xWindow="0" yWindow="0" windowWidth="20490" windowHeight="7755"/>
  </bookViews>
  <sheets>
    <sheet name="QT-2017-N-B64-TT343-75" sheetId="4" r:id="rId1"/>
  </sheets>
  <externalReferences>
    <externalReference r:id="rId2"/>
  </externalReferences>
  <definedNames>
    <definedName name="_xlnm.Print_Titles" localSheetId="0">'QT-2017-N-B64-TT343-75'!$9:$11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G14" i="4"/>
  <c r="H40" i="4"/>
  <c r="G40" i="4"/>
  <c r="G27" i="4"/>
  <c r="G25" i="4"/>
  <c r="E23" i="4"/>
  <c r="D23" i="4"/>
  <c r="G22" i="4"/>
  <c r="D22" i="4"/>
  <c r="G20" i="4"/>
  <c r="D20" i="4"/>
  <c r="H19" i="4"/>
  <c r="G19" i="4"/>
  <c r="D19" i="4"/>
  <c r="C19" i="4" s="1"/>
  <c r="H18" i="4"/>
  <c r="G18" i="4"/>
  <c r="E18" i="4"/>
  <c r="D18" i="4"/>
  <c r="H17" i="4"/>
  <c r="G17" i="4"/>
  <c r="E17" i="4"/>
  <c r="D17" i="4"/>
  <c r="G16" i="4"/>
  <c r="F16" i="4" s="1"/>
  <c r="H15" i="4"/>
  <c r="G15" i="4"/>
  <c r="E14" i="4"/>
  <c r="D14" i="4"/>
  <c r="C18" i="4" l="1"/>
  <c r="F19" i="4"/>
  <c r="F18" i="4"/>
  <c r="F15" i="4"/>
  <c r="G13" i="4"/>
  <c r="C14" i="4"/>
  <c r="F14" i="4"/>
  <c r="F40" i="4" l="1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H28" i="4"/>
  <c r="G28" i="4"/>
  <c r="E28" i="4"/>
  <c r="E27" i="4" s="1"/>
  <c r="D28" i="4"/>
  <c r="D27" i="4" s="1"/>
  <c r="H27" i="4"/>
  <c r="H13" i="4"/>
  <c r="F25" i="4"/>
  <c r="C24" i="4"/>
  <c r="C23" i="4"/>
  <c r="F22" i="4"/>
  <c r="C22" i="4"/>
  <c r="F21" i="4"/>
  <c r="F20" i="4"/>
  <c r="C20" i="4"/>
  <c r="J19" i="4"/>
  <c r="I19" i="4"/>
  <c r="J18" i="4"/>
  <c r="K18" i="4"/>
  <c r="I18" i="4"/>
  <c r="J17" i="4"/>
  <c r="K17" i="4"/>
  <c r="J14" i="4"/>
  <c r="E13" i="4"/>
  <c r="E12" i="4" s="1"/>
  <c r="D13" i="4"/>
  <c r="C13" i="4" l="1"/>
  <c r="I22" i="4"/>
  <c r="I20" i="4"/>
  <c r="D12" i="4"/>
  <c r="C12" i="4" s="1"/>
  <c r="K13" i="4"/>
  <c r="H12" i="4"/>
  <c r="K12" i="4" s="1"/>
  <c r="C27" i="4"/>
  <c r="I14" i="4"/>
  <c r="F17" i="4"/>
  <c r="F28" i="4"/>
  <c r="K14" i="4"/>
  <c r="C17" i="4"/>
  <c r="J20" i="4"/>
  <c r="F26" i="4"/>
  <c r="C28" i="4"/>
  <c r="I17" i="4" l="1"/>
  <c r="F27" i="4"/>
  <c r="J13" i="4"/>
  <c r="F13" i="4"/>
  <c r="I13" i="4" s="1"/>
  <c r="G12" i="4"/>
  <c r="F12" i="4" l="1"/>
  <c r="J12" i="4"/>
  <c r="I12" i="4" l="1"/>
  <c r="L12" i="4"/>
</calcChain>
</file>

<file path=xl/sharedStrings.xml><?xml version="1.0" encoding="utf-8"?>
<sst xmlns="http://schemas.openxmlformats.org/spreadsheetml/2006/main" count="75" uniqueCount="66">
  <si>
    <t>STT</t>
  </si>
  <si>
    <t>NỘI DUNG</t>
  </si>
  <si>
    <t>QUYẾT TOÁN</t>
  </si>
  <si>
    <t>SO SÁNH (%)</t>
  </si>
  <si>
    <t>A</t>
  </si>
  <si>
    <t>B</t>
  </si>
  <si>
    <t>II</t>
  </si>
  <si>
    <t>III</t>
  </si>
  <si>
    <t>C</t>
  </si>
  <si>
    <t>ỦY BAN NHÂN DÂN</t>
  </si>
  <si>
    <t>TỈNH ĐỒNG NAI</t>
  </si>
  <si>
    <t>IV</t>
  </si>
  <si>
    <t>Chi nộp ngân sách cấp trên</t>
  </si>
  <si>
    <t>2</t>
  </si>
  <si>
    <t>DỰ TOÁN</t>
  </si>
  <si>
    <t>I</t>
  </si>
  <si>
    <t>Biểu số 64/CK-NSNN</t>
  </si>
  <si>
    <t>BAO GỒM</t>
  </si>
  <si>
    <t>NGÂN SÁCH CẤP TỈNH</t>
  </si>
  <si>
    <t>NGÂN SÁCH HUYỆN</t>
  </si>
  <si>
    <t>NGÂN SÁCH  HUYỆN</t>
  </si>
  <si>
    <t>NSĐP</t>
  </si>
  <si>
    <t>NS CẤP TỈNH</t>
  </si>
  <si>
    <t>NS HUYỆN</t>
  </si>
  <si>
    <t>1=2+3</t>
  </si>
  <si>
    <t>3</t>
  </si>
  <si>
    <t>4=5+6</t>
  </si>
  <si>
    <t>5</t>
  </si>
  <si>
    <t>6</t>
  </si>
  <si>
    <t>7=4/1</t>
  </si>
  <si>
    <t>8=5/2</t>
  </si>
  <si>
    <t>9=6/3</t>
  </si>
  <si>
    <t>Tổng số chi ngân sách</t>
  </si>
  <si>
    <t>CHI CÂN ĐỐI NSĐP</t>
  </si>
  <si>
    <t>Chi đầu tư phát triển</t>
  </si>
  <si>
    <t>Trong đó: - Chi giáo dục đào tạo và dạy nghề</t>
  </si>
  <si>
    <t xml:space="preserve">                   - Chi khoa học và công nghệ</t>
  </si>
  <si>
    <t>Chi thường xuyên</t>
  </si>
  <si>
    <t>Chi trả nợ gốc và lãi các khỏan tiền huy động cho đầu tư theo khỏan 3 Điều 8 Luật NSNN</t>
  </si>
  <si>
    <t>Chi trả phí và vốn tạm ứng KBNN</t>
  </si>
  <si>
    <t>V</t>
  </si>
  <si>
    <t>Chi bổ sung quỹ dự trữ Tài chính</t>
  </si>
  <si>
    <t>VI</t>
  </si>
  <si>
    <t>Dự phòng</t>
  </si>
  <si>
    <t>VII</t>
  </si>
  <si>
    <t>Chi tạo nguồn cải cách tiền lương</t>
  </si>
  <si>
    <t>VIII</t>
  </si>
  <si>
    <t>IX</t>
  </si>
  <si>
    <t>Chi bổ sung cho ngân sách cấp dưới</t>
  </si>
  <si>
    <t>CHI CÁC CHƯƠNG TRÌNH MỤC TIÊU</t>
  </si>
  <si>
    <t>Chi chương trình mục tiêu quốc gia</t>
  </si>
  <si>
    <t>Chương trình MTQG y tế</t>
  </si>
  <si>
    <t>Chương trình MTQG việc làm và dạy nghề</t>
  </si>
  <si>
    <t>Chương trình DS và KH hóa gia đình</t>
  </si>
  <si>
    <t>Chương trình phòng chống một số bệnh xã hội, bệnh dịch nguy hiểm và HIV/AIDS</t>
  </si>
  <si>
    <t>Chương trình văn hóa</t>
  </si>
  <si>
    <t>Chương trình QG-PC ma túy</t>
  </si>
  <si>
    <t>Chương trình QG-PC tội phạm</t>
  </si>
  <si>
    <t>Chương trình vệ sinh an toàn thực phẩm</t>
  </si>
  <si>
    <t>Chương trình MTQG xây dựng nông thôn mới</t>
  </si>
  <si>
    <t>Chương trình 135</t>
  </si>
  <si>
    <t>Chương trình 134</t>
  </si>
  <si>
    <t>CHI CHUYỂN NGUỒN SANG NĂM SAU</t>
  </si>
  <si>
    <t>Đơn vị: Triệu đồng</t>
  </si>
  <si>
    <t>(Đính kèm Quyết định số          /QĐ-UBND ngày        /01/2019 của UBND tỉnh Đồng Nai)</t>
  </si>
  <si>
    <t>QUYẾT TOÁN CHI NGÂN SÁCH ĐỊA PHƯƠNG, CHI NGÂN SÁCH CẤP TỈNH VÀ CHI NGÂN SÁCH HUYỆN THEO CƠ CẤU CHI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</si>
</sst>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.VnTime"/>
      <family val="2"/>
    </font>
    <font>
      <b/>
      <sz val="14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11" fillId="0" borderId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9" fontId="1" fillId="0" borderId="0" xfId="2" applyFont="1" applyAlignment="1">
      <alignment vertical="top"/>
    </xf>
    <xf numFmtId="9" fontId="1" fillId="0" borderId="0" xfId="2" applyFont="1"/>
    <xf numFmtId="164" fontId="7" fillId="0" borderId="0" xfId="1" applyNumberFormat="1" applyFont="1"/>
    <xf numFmtId="164" fontId="7" fillId="0" borderId="0" xfId="1" applyNumberFormat="1" applyFont="1" applyAlignment="1">
      <alignment vertical="top"/>
    </xf>
    <xf numFmtId="9" fontId="7" fillId="0" borderId="0" xfId="2" applyFont="1" applyAlignment="1">
      <alignment vertical="top"/>
    </xf>
    <xf numFmtId="0" fontId="1" fillId="0" borderId="0" xfId="0" applyFont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1" quotePrefix="1" applyNumberFormat="1" applyFont="1" applyBorder="1" applyAlignment="1">
      <alignment horizontal="center" vertical="center" wrapText="1"/>
    </xf>
    <xf numFmtId="9" fontId="10" fillId="0" borderId="1" xfId="2" applyFont="1" applyBorder="1" applyAlignment="1">
      <alignment horizontal="center" vertical="center" wrapText="1"/>
    </xf>
    <xf numFmtId="9" fontId="7" fillId="0" borderId="1" xfId="2" quotePrefix="1" applyFont="1" applyBorder="1" applyAlignment="1">
      <alignment horizontal="center"/>
    </xf>
    <xf numFmtId="0" fontId="8" fillId="0" borderId="4" xfId="4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right" vertical="center"/>
    </xf>
    <xf numFmtId="9" fontId="8" fillId="0" borderId="4" xfId="2" applyFont="1" applyBorder="1" applyAlignment="1">
      <alignment horizontal="right" vertical="center"/>
    </xf>
    <xf numFmtId="0" fontId="8" fillId="0" borderId="5" xfId="4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right" vertical="center"/>
    </xf>
    <xf numFmtId="9" fontId="8" fillId="0" borderId="5" xfId="2" applyFont="1" applyBorder="1" applyAlignment="1">
      <alignment horizontal="right" vertical="center"/>
    </xf>
    <xf numFmtId="0" fontId="8" fillId="0" borderId="2" xfId="4" applyFont="1" applyBorder="1" applyAlignment="1">
      <alignment horizontal="center" vertical="center"/>
    </xf>
    <xf numFmtId="0" fontId="8" fillId="0" borderId="2" xfId="4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8" fillId="0" borderId="2" xfId="1" applyNumberFormat="1" applyFont="1" applyFill="1" applyBorder="1" applyAlignment="1">
      <alignment vertical="center"/>
    </xf>
    <xf numFmtId="0" fontId="10" fillId="0" borderId="2" xfId="4" applyFont="1" applyBorder="1" applyAlignment="1">
      <alignment horizontal="center" vertical="center"/>
    </xf>
    <xf numFmtId="0" fontId="10" fillId="0" borderId="2" xfId="4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164" fontId="10" fillId="0" borderId="2" xfId="1" applyNumberFormat="1" applyFont="1" applyFill="1" applyBorder="1" applyAlignment="1">
      <alignment vertical="center"/>
    </xf>
    <xf numFmtId="9" fontId="10" fillId="0" borderId="5" xfId="2" applyFont="1" applyBorder="1" applyAlignment="1">
      <alignment horizontal="right" vertical="center"/>
    </xf>
    <xf numFmtId="0" fontId="10" fillId="0" borderId="2" xfId="4" applyFont="1" applyBorder="1" applyAlignment="1">
      <alignment vertical="center"/>
    </xf>
    <xf numFmtId="0" fontId="8" fillId="0" borderId="2" xfId="4" applyFont="1" applyBorder="1" applyAlignment="1">
      <alignment horizontal="center" vertical="center" wrapText="1"/>
    </xf>
    <xf numFmtId="0" fontId="8" fillId="0" borderId="2" xfId="4" applyFont="1" applyBorder="1" applyAlignment="1">
      <alignment vertical="center" wrapText="1"/>
    </xf>
    <xf numFmtId="164" fontId="8" fillId="0" borderId="2" xfId="1" applyNumberFormat="1" applyFont="1" applyFill="1" applyBorder="1" applyAlignment="1">
      <alignment vertical="center" wrapText="1"/>
    </xf>
    <xf numFmtId="164" fontId="8" fillId="0" borderId="2" xfId="1" applyNumberFormat="1" applyFont="1" applyBorder="1" applyAlignment="1">
      <alignment vertical="center" wrapText="1"/>
    </xf>
    <xf numFmtId="0" fontId="12" fillId="0" borderId="2" xfId="4" applyFont="1" applyBorder="1" applyAlignment="1">
      <alignment horizontal="center" vertical="center"/>
    </xf>
    <xf numFmtId="0" fontId="12" fillId="0" borderId="2" xfId="4" applyNumberFormat="1" applyFont="1" applyBorder="1" applyAlignment="1">
      <alignment vertical="center" wrapText="1"/>
    </xf>
    <xf numFmtId="0" fontId="13" fillId="0" borderId="2" xfId="4" applyFont="1" applyBorder="1" applyAlignment="1">
      <alignment horizontal="center" vertical="center"/>
    </xf>
    <xf numFmtId="0" fontId="13" fillId="0" borderId="2" xfId="4" applyNumberFormat="1" applyFont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 wrapText="1"/>
    </xf>
    <xf numFmtId="0" fontId="10" fillId="0" borderId="6" xfId="4" applyFont="1" applyBorder="1" applyAlignment="1">
      <alignment horizontal="center" vertical="center"/>
    </xf>
    <xf numFmtId="0" fontId="10" fillId="0" borderId="6" xfId="4" applyFont="1" applyBorder="1" applyAlignment="1">
      <alignment vertical="center"/>
    </xf>
    <xf numFmtId="164" fontId="10" fillId="0" borderId="6" xfId="1" applyNumberFormat="1" applyFont="1" applyBorder="1" applyAlignment="1">
      <alignment vertical="center"/>
    </xf>
    <xf numFmtId="9" fontId="10" fillId="0" borderId="6" xfId="2" applyFont="1" applyBorder="1" applyAlignment="1">
      <alignment vertical="center"/>
    </xf>
    <xf numFmtId="9" fontId="8" fillId="0" borderId="7" xfId="2" applyFont="1" applyBorder="1" applyAlignment="1">
      <alignment horizontal="right" vertical="center"/>
    </xf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64" fontId="7" fillId="0" borderId="0" xfId="1" applyNumberFormat="1" applyFont="1" applyFill="1"/>
    <xf numFmtId="9" fontId="18" fillId="0" borderId="3" xfId="2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18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9" fontId="8" fillId="0" borderId="1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7"/>
    <cellStyle name="Normal" xfId="0" builtinId="0"/>
    <cellStyle name="Normal 2" xfId="4"/>
    <cellStyle name="Normal 3" xfId="5"/>
    <cellStyle name="Normal 4" xfId="3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</xdr:row>
      <xdr:rowOff>180975</xdr:rowOff>
    </xdr:from>
    <xdr:to>
      <xdr:col>1</xdr:col>
      <xdr:colOff>1304925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971550" y="371475"/>
          <a:ext cx="6477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QUY&#7870;T%20TO&#193;N%202017/tong%20hop%20gui%20c%20t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"/>
      <sheetName val="48"/>
      <sheetName val="53-"/>
      <sheetName val="51"/>
      <sheetName val="52"/>
      <sheetName val="54"/>
      <sheetName val="58"/>
      <sheetName val="59"/>
      <sheetName val="61"/>
    </sheetNames>
    <sheetDataSet>
      <sheetData sheetId="0"/>
      <sheetData sheetId="1"/>
      <sheetData sheetId="2">
        <row r="10">
          <cell r="F10">
            <v>24250302.606820002</v>
          </cell>
        </row>
        <row r="12">
          <cell r="D12">
            <v>4136821</v>
          </cell>
          <cell r="E12">
            <v>3053837</v>
          </cell>
          <cell r="G12">
            <v>3555853.8581980001</v>
          </cell>
          <cell r="H12">
            <v>2962013.485901</v>
          </cell>
        </row>
        <row r="15">
          <cell r="G15">
            <v>376884.13535300002</v>
          </cell>
          <cell r="H15">
            <v>994643.49191300001</v>
          </cell>
        </row>
        <row r="16">
          <cell r="G16">
            <v>57641.329513999997</v>
          </cell>
        </row>
        <row r="39">
          <cell r="D39">
            <v>5166590.3199999994</v>
          </cell>
          <cell r="E39">
            <v>6951211.9000000004</v>
          </cell>
          <cell r="G39">
            <v>4155496.4919750001</v>
          </cell>
          <cell r="H39">
            <v>7103078.7097340003</v>
          </cell>
        </row>
        <row r="44">
          <cell r="D44">
            <v>1196563.55</v>
          </cell>
          <cell r="E44">
            <v>3304384.5</v>
          </cell>
          <cell r="G44">
            <v>992823.55306299997</v>
          </cell>
          <cell r="H44">
            <v>3245181.8270990001</v>
          </cell>
        </row>
        <row r="45">
          <cell r="D45">
            <v>102180</v>
          </cell>
          <cell r="G45">
            <v>87171.49871</v>
          </cell>
          <cell r="H45">
            <v>1836.5123410000001</v>
          </cell>
        </row>
        <row r="55">
          <cell r="D55">
            <v>70000</v>
          </cell>
          <cell r="G55">
            <v>71875.063947999995</v>
          </cell>
        </row>
        <row r="56">
          <cell r="D56">
            <v>185082</v>
          </cell>
          <cell r="G56">
            <v>690822.72082599998</v>
          </cell>
        </row>
        <row r="57">
          <cell r="D57">
            <v>2910</v>
          </cell>
          <cell r="G57">
            <v>2910</v>
          </cell>
        </row>
        <row r="58">
          <cell r="D58">
            <v>166488</v>
          </cell>
          <cell r="E58">
            <v>182042</v>
          </cell>
        </row>
        <row r="60">
          <cell r="G60">
            <v>2921.6916300000003</v>
          </cell>
        </row>
        <row r="68">
          <cell r="G68">
            <v>3834217.6415860001</v>
          </cell>
          <cell r="H68">
            <v>1869665.927566</v>
          </cell>
        </row>
        <row r="69">
          <cell r="G69">
            <v>1447.0154560000001</v>
          </cell>
        </row>
      </sheetData>
      <sheetData sheetId="3"/>
      <sheetData sheetId="4">
        <row r="10">
          <cell r="D10">
            <v>4465055</v>
          </cell>
        </row>
      </sheetData>
      <sheetData sheetId="5"/>
      <sheetData sheetId="6"/>
      <sheetData sheetId="7">
        <row r="11">
          <cell r="D11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H1" sqref="H1:I1"/>
    </sheetView>
  </sheetViews>
  <sheetFormatPr defaultRowHeight="15" x14ac:dyDescent="0.25"/>
  <cols>
    <col min="1" max="1" width="4.85546875" customWidth="1"/>
    <col min="2" max="2" width="32.85546875" customWidth="1"/>
    <col min="3" max="3" width="12.85546875" customWidth="1"/>
    <col min="4" max="4" width="13.140625" customWidth="1"/>
    <col min="5" max="5" width="12.42578125" bestFit="1" customWidth="1"/>
    <col min="6" max="6" width="13.7109375" customWidth="1"/>
    <col min="7" max="7" width="13.140625" customWidth="1"/>
    <col min="8" max="8" width="12.140625" customWidth="1"/>
    <col min="12" max="12" width="11.28515625" bestFit="1" customWidth="1"/>
  </cols>
  <sheetData>
    <row r="1" spans="1:12" ht="15.75" x14ac:dyDescent="0.25">
      <c r="A1" s="50" t="s">
        <v>9</v>
      </c>
      <c r="B1" s="50"/>
      <c r="C1" s="4"/>
      <c r="D1" s="4"/>
      <c r="E1" s="4"/>
      <c r="F1" s="4"/>
      <c r="G1" s="4"/>
      <c r="H1" s="51" t="s">
        <v>16</v>
      </c>
      <c r="I1" s="51"/>
      <c r="J1" s="3"/>
      <c r="K1" s="3"/>
    </row>
    <row r="2" spans="1:12" ht="15.75" x14ac:dyDescent="0.25">
      <c r="A2" s="52" t="s">
        <v>10</v>
      </c>
      <c r="B2" s="52"/>
      <c r="C2" s="5"/>
      <c r="D2" s="5"/>
      <c r="E2" s="5"/>
      <c r="F2" s="5"/>
      <c r="G2" s="5"/>
      <c r="H2" s="5"/>
      <c r="I2" s="6"/>
      <c r="J2" s="2"/>
      <c r="K2" s="2"/>
    </row>
    <row r="3" spans="1:12" x14ac:dyDescent="0.25">
      <c r="A3" s="46"/>
      <c r="B3" s="46"/>
      <c r="C3" s="5"/>
      <c r="D3" s="5"/>
      <c r="E3" s="5"/>
      <c r="F3" s="5"/>
      <c r="G3" s="5"/>
      <c r="H3" s="5"/>
      <c r="I3" s="6"/>
      <c r="J3" s="2"/>
      <c r="K3" s="2"/>
    </row>
    <row r="4" spans="1:12" ht="54.75" customHeight="1" x14ac:dyDescent="0.25">
      <c r="A4" s="53" t="s">
        <v>65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2" ht="15.75" x14ac:dyDescent="0.25">
      <c r="A5" s="54" t="s">
        <v>64</v>
      </c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2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2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2" ht="15.75" x14ac:dyDescent="0.25">
      <c r="A8" s="7"/>
      <c r="B8" s="1"/>
      <c r="C8" s="4"/>
      <c r="D8" s="48"/>
      <c r="E8" s="4"/>
      <c r="F8" s="4"/>
      <c r="G8" s="4"/>
      <c r="H8" s="4"/>
      <c r="I8" s="49" t="s">
        <v>63</v>
      </c>
      <c r="J8" s="49"/>
      <c r="K8" s="49"/>
    </row>
    <row r="9" spans="1:12" x14ac:dyDescent="0.25">
      <c r="A9" s="56" t="s">
        <v>0</v>
      </c>
      <c r="B9" s="56" t="s">
        <v>1</v>
      </c>
      <c r="C9" s="57" t="s">
        <v>14</v>
      </c>
      <c r="D9" s="57" t="s">
        <v>17</v>
      </c>
      <c r="E9" s="57"/>
      <c r="F9" s="57" t="s">
        <v>2</v>
      </c>
      <c r="G9" s="57" t="s">
        <v>17</v>
      </c>
      <c r="H9" s="57"/>
      <c r="I9" s="55" t="s">
        <v>3</v>
      </c>
      <c r="J9" s="55"/>
      <c r="K9" s="55"/>
    </row>
    <row r="10" spans="1:12" ht="38.25" x14ac:dyDescent="0.25">
      <c r="A10" s="56"/>
      <c r="B10" s="56"/>
      <c r="C10" s="57"/>
      <c r="D10" s="8" t="s">
        <v>18</v>
      </c>
      <c r="E10" s="8" t="s">
        <v>19</v>
      </c>
      <c r="F10" s="57"/>
      <c r="G10" s="8" t="s">
        <v>18</v>
      </c>
      <c r="H10" s="8" t="s">
        <v>20</v>
      </c>
      <c r="I10" s="9" t="s">
        <v>21</v>
      </c>
      <c r="J10" s="10" t="s">
        <v>22</v>
      </c>
      <c r="K10" s="10" t="s">
        <v>23</v>
      </c>
    </row>
    <row r="11" spans="1:12" x14ac:dyDescent="0.25">
      <c r="A11" s="11" t="s">
        <v>4</v>
      </c>
      <c r="B11" s="11" t="s">
        <v>5</v>
      </c>
      <c r="C11" s="12" t="s">
        <v>24</v>
      </c>
      <c r="D11" s="12" t="s">
        <v>13</v>
      </c>
      <c r="E11" s="12" t="s">
        <v>25</v>
      </c>
      <c r="F11" s="12" t="s">
        <v>26</v>
      </c>
      <c r="G11" s="12" t="s">
        <v>27</v>
      </c>
      <c r="H11" s="12" t="s">
        <v>28</v>
      </c>
      <c r="I11" s="13" t="s">
        <v>29</v>
      </c>
      <c r="J11" s="14" t="s">
        <v>30</v>
      </c>
      <c r="K11" s="14" t="s">
        <v>31</v>
      </c>
    </row>
    <row r="12" spans="1:12" x14ac:dyDescent="0.25">
      <c r="A12" s="15"/>
      <c r="B12" s="15" t="s">
        <v>32</v>
      </c>
      <c r="C12" s="16">
        <f>+D12+E12</f>
        <v>19914982.219999999</v>
      </c>
      <c r="D12" s="16">
        <f>+D13+D27+D40</f>
        <v>9727891.3200000003</v>
      </c>
      <c r="E12" s="16">
        <f>+E13+E27+E40</f>
        <v>10187090.9</v>
      </c>
      <c r="F12" s="16">
        <f t="shared" ref="F12:F17" si="0">+G12+H12</f>
        <v>24250302.606820002</v>
      </c>
      <c r="G12" s="16">
        <f>+G13+G27+G40</f>
        <v>12315544.483619001</v>
      </c>
      <c r="H12" s="16">
        <f>+H13+H27+H40</f>
        <v>11934758.123201</v>
      </c>
      <c r="I12" s="17">
        <f>+F12/C12</f>
        <v>1.2176914013242841</v>
      </c>
      <c r="J12" s="17">
        <f>+G12/D12</f>
        <v>1.2660035025575307</v>
      </c>
      <c r="K12" s="17">
        <f>+H12/E12</f>
        <v>1.1715570461043985</v>
      </c>
      <c r="L12" s="45">
        <f>+'[1]53-'!$F$10-F12</f>
        <v>0</v>
      </c>
    </row>
    <row r="13" spans="1:12" x14ac:dyDescent="0.25">
      <c r="A13" s="18" t="s">
        <v>4</v>
      </c>
      <c r="B13" s="18" t="s">
        <v>33</v>
      </c>
      <c r="C13" s="19">
        <f>+D13+E13</f>
        <v>19914982.219999999</v>
      </c>
      <c r="D13" s="19">
        <f>+D14+D17+D20+D21+D22+D23+D24+D25</f>
        <v>9727891.3200000003</v>
      </c>
      <c r="E13" s="19">
        <f>+E14+E17+E20+E21+E22+E23+E24+E25</f>
        <v>10187090.9</v>
      </c>
      <c r="F13" s="19">
        <f t="shared" si="0"/>
        <v>18543497.346037999</v>
      </c>
      <c r="G13" s="19">
        <f>+G14+G17+G20+G21+G23+G22+G24+G25+G26</f>
        <v>8478405.1504030004</v>
      </c>
      <c r="H13" s="19">
        <f>+H14+H17+H20+H21+H23+H22+H24+H25+H26</f>
        <v>10065092.195635</v>
      </c>
      <c r="I13" s="20">
        <f t="shared" ref="I13:K22" si="1">+F13/C13</f>
        <v>0.93113301037323248</v>
      </c>
      <c r="J13" s="20">
        <f t="shared" si="1"/>
        <v>0.871556318990928</v>
      </c>
      <c r="K13" s="20">
        <f t="shared" si="1"/>
        <v>0.98802418614277798</v>
      </c>
      <c r="L13" s="45"/>
    </row>
    <row r="14" spans="1:12" x14ac:dyDescent="0.25">
      <c r="A14" s="21" t="s">
        <v>15</v>
      </c>
      <c r="B14" s="22" t="s">
        <v>34</v>
      </c>
      <c r="C14" s="23">
        <f>+D14+E14</f>
        <v>7190658</v>
      </c>
      <c r="D14" s="24">
        <f>+'[1]53-'!$D$12</f>
        <v>4136821</v>
      </c>
      <c r="E14" s="24">
        <f>+'[1]53-'!$E$12</f>
        <v>3053837</v>
      </c>
      <c r="F14" s="24">
        <f t="shared" si="0"/>
        <v>6517867.3440990001</v>
      </c>
      <c r="G14" s="24">
        <f>+'[1]53-'!$G$12</f>
        <v>3555853.8581980001</v>
      </c>
      <c r="H14" s="23">
        <f>+'[1]53-'!$H$12</f>
        <v>2962013.485901</v>
      </c>
      <c r="I14" s="20">
        <f t="shared" si="1"/>
        <v>0.90643545334780207</v>
      </c>
      <c r="J14" s="20">
        <f t="shared" si="1"/>
        <v>0.85956193371625222</v>
      </c>
      <c r="K14" s="20">
        <f t="shared" si="1"/>
        <v>0.96993175663959796</v>
      </c>
      <c r="L14" s="45"/>
    </row>
    <row r="15" spans="1:12" ht="25.5" x14ac:dyDescent="0.25">
      <c r="A15" s="25"/>
      <c r="B15" s="26" t="s">
        <v>35</v>
      </c>
      <c r="C15" s="27"/>
      <c r="D15" s="28"/>
      <c r="E15" s="28"/>
      <c r="F15" s="28">
        <f>+G15+H15</f>
        <v>1371527.627266</v>
      </c>
      <c r="G15" s="28">
        <f>+'[1]53-'!$G$15</f>
        <v>376884.13535300002</v>
      </c>
      <c r="H15" s="27">
        <f>+'[1]53-'!$H$15</f>
        <v>994643.49191300001</v>
      </c>
      <c r="I15" s="29"/>
      <c r="J15" s="29"/>
      <c r="K15" s="29"/>
      <c r="L15" s="45"/>
    </row>
    <row r="16" spans="1:12" x14ac:dyDescent="0.25">
      <c r="A16" s="25"/>
      <c r="B16" s="30" t="s">
        <v>36</v>
      </c>
      <c r="C16" s="27"/>
      <c r="D16" s="28"/>
      <c r="E16" s="28"/>
      <c r="F16" s="28">
        <f>+G16+H16</f>
        <v>57641.329513999997</v>
      </c>
      <c r="G16" s="28">
        <f>+'[1]53-'!$G$16</f>
        <v>57641.329513999997</v>
      </c>
      <c r="H16" s="27"/>
      <c r="I16" s="29"/>
      <c r="J16" s="29"/>
      <c r="K16" s="29"/>
    </row>
    <row r="17" spans="1:11" x14ac:dyDescent="0.25">
      <c r="A17" s="21" t="s">
        <v>6</v>
      </c>
      <c r="B17" s="22" t="s">
        <v>37</v>
      </c>
      <c r="C17" s="23">
        <f>+D17+E17</f>
        <v>12117802.219999999</v>
      </c>
      <c r="D17" s="24">
        <f>+'[1]53-'!$D$39</f>
        <v>5166590.3199999994</v>
      </c>
      <c r="E17" s="24">
        <f>+'[1]53-'!$E$39</f>
        <v>6951211.9000000004</v>
      </c>
      <c r="F17" s="24">
        <f t="shared" si="0"/>
        <v>11258575.201709</v>
      </c>
      <c r="G17" s="24">
        <f>+'[1]53-'!$G$39</f>
        <v>4155496.4919750001</v>
      </c>
      <c r="H17" s="23">
        <f>+'[1]53-'!$H$39</f>
        <v>7103078.7097340003</v>
      </c>
      <c r="I17" s="20">
        <f t="shared" si="1"/>
        <v>0.92909382388888351</v>
      </c>
      <c r="J17" s="20">
        <f t="shared" si="1"/>
        <v>0.80430152859013615</v>
      </c>
      <c r="K17" s="20">
        <f t="shared" si="1"/>
        <v>1.0218475298866949</v>
      </c>
    </row>
    <row r="18" spans="1:11" ht="25.5" x14ac:dyDescent="0.25">
      <c r="A18" s="25"/>
      <c r="B18" s="26" t="s">
        <v>35</v>
      </c>
      <c r="C18" s="27">
        <f>+D18+E18</f>
        <v>4500948.05</v>
      </c>
      <c r="D18" s="28">
        <f>+'[1]53-'!$D$44</f>
        <v>1196563.55</v>
      </c>
      <c r="E18" s="28">
        <f>+'[1]53-'!$E$44</f>
        <v>3304384.5</v>
      </c>
      <c r="F18" s="28">
        <f>+G18+H18</f>
        <v>4238005.3801619997</v>
      </c>
      <c r="G18" s="28">
        <f>+'[1]53-'!$G$44</f>
        <v>992823.55306299997</v>
      </c>
      <c r="H18" s="27">
        <f>+'[1]53-'!$H$44</f>
        <v>3245181.8270990001</v>
      </c>
      <c r="I18" s="29">
        <f t="shared" si="1"/>
        <v>0.94158060326023973</v>
      </c>
      <c r="J18" s="29">
        <f t="shared" si="1"/>
        <v>0.82972906291771964</v>
      </c>
      <c r="K18" s="29">
        <f t="shared" si="1"/>
        <v>0.98208360047052634</v>
      </c>
    </row>
    <row r="19" spans="1:11" x14ac:dyDescent="0.25">
      <c r="A19" s="25"/>
      <c r="B19" s="30" t="s">
        <v>36</v>
      </c>
      <c r="C19" s="27">
        <f>+D19+E19</f>
        <v>102180</v>
      </c>
      <c r="D19" s="28">
        <f>+'[1]53-'!$D$45</f>
        <v>102180</v>
      </c>
      <c r="E19" s="28"/>
      <c r="F19" s="28">
        <f>+G19+H19</f>
        <v>89008.011050999994</v>
      </c>
      <c r="G19" s="28">
        <f>+'[1]53-'!$G$45</f>
        <v>87171.49871</v>
      </c>
      <c r="H19" s="27">
        <f>+'[1]53-'!$H$45</f>
        <v>1836.5123410000001</v>
      </c>
      <c r="I19" s="29">
        <f t="shared" si="1"/>
        <v>0.87109034107457417</v>
      </c>
      <c r="J19" s="29">
        <f t="shared" si="1"/>
        <v>0.85311703572127617</v>
      </c>
      <c r="K19" s="29"/>
    </row>
    <row r="20" spans="1:11" ht="38.25" x14ac:dyDescent="0.25">
      <c r="A20" s="31" t="s">
        <v>7</v>
      </c>
      <c r="B20" s="32" t="s">
        <v>38</v>
      </c>
      <c r="C20" s="23">
        <f>+D20+E20</f>
        <v>255082</v>
      </c>
      <c r="D20" s="33">
        <f>+'[1]53-'!$D$56+'[1]53-'!$D$55</f>
        <v>255082</v>
      </c>
      <c r="E20" s="33"/>
      <c r="F20" s="33">
        <f>+H20+G20</f>
        <v>762697.78477399994</v>
      </c>
      <c r="G20" s="33">
        <f>+'[1]53-'!$G$56+'[1]53-'!$G$55</f>
        <v>762697.78477399994</v>
      </c>
      <c r="H20" s="34"/>
      <c r="I20" s="20">
        <f t="shared" si="1"/>
        <v>2.9900102115162963</v>
      </c>
      <c r="J20" s="20">
        <f t="shared" si="1"/>
        <v>2.9900102115162963</v>
      </c>
      <c r="K20" s="20"/>
    </row>
    <row r="21" spans="1:11" x14ac:dyDescent="0.25">
      <c r="A21" s="31" t="s">
        <v>11</v>
      </c>
      <c r="B21" s="32" t="s">
        <v>39</v>
      </c>
      <c r="C21" s="23"/>
      <c r="D21" s="33"/>
      <c r="E21" s="33"/>
      <c r="F21" s="33">
        <f>+G21+H21</f>
        <v>0</v>
      </c>
      <c r="G21" s="33"/>
      <c r="H21" s="34"/>
      <c r="I21" s="20"/>
      <c r="J21" s="20"/>
      <c r="K21" s="20"/>
    </row>
    <row r="22" spans="1:11" x14ac:dyDescent="0.25">
      <c r="A22" s="21" t="s">
        <v>40</v>
      </c>
      <c r="B22" s="22" t="s">
        <v>41</v>
      </c>
      <c r="C22" s="23">
        <f>+D22+E22</f>
        <v>2910</v>
      </c>
      <c r="D22" s="33">
        <f>+'[1]53-'!$D$57</f>
        <v>2910</v>
      </c>
      <c r="E22" s="33"/>
      <c r="F22" s="33">
        <f>+G22+H22</f>
        <v>2910</v>
      </c>
      <c r="G22" s="33">
        <f>+'[1]53-'!$G$57</f>
        <v>2910</v>
      </c>
      <c r="H22" s="23"/>
      <c r="I22" s="20">
        <f t="shared" si="1"/>
        <v>1</v>
      </c>
      <c r="J22" s="20"/>
      <c r="K22" s="20"/>
    </row>
    <row r="23" spans="1:11" x14ac:dyDescent="0.25">
      <c r="A23" s="21" t="s">
        <v>42</v>
      </c>
      <c r="B23" s="22" t="s">
        <v>43</v>
      </c>
      <c r="C23" s="23">
        <f>+D23+E23</f>
        <v>348530</v>
      </c>
      <c r="D23" s="33">
        <f>+'[1]53-'!$D$58</f>
        <v>166488</v>
      </c>
      <c r="E23" s="33">
        <f>+'[1]53-'!$E$58</f>
        <v>182042</v>
      </c>
      <c r="F23" s="33">
        <v>0</v>
      </c>
      <c r="G23" s="33">
        <v>0</v>
      </c>
      <c r="H23" s="23"/>
      <c r="I23" s="20"/>
      <c r="J23" s="20"/>
      <c r="K23" s="20"/>
    </row>
    <row r="24" spans="1:11" x14ac:dyDescent="0.25">
      <c r="A24" s="21" t="s">
        <v>44</v>
      </c>
      <c r="B24" s="22" t="s">
        <v>45</v>
      </c>
      <c r="C24" s="23">
        <f>+D24+E24</f>
        <v>0</v>
      </c>
      <c r="D24" s="33"/>
      <c r="E24" s="33"/>
      <c r="F24" s="33">
        <v>0</v>
      </c>
      <c r="G24" s="33">
        <v>0</v>
      </c>
      <c r="H24" s="23"/>
      <c r="I24" s="20"/>
      <c r="J24" s="20"/>
      <c r="K24" s="20"/>
    </row>
    <row r="25" spans="1:11" x14ac:dyDescent="0.25">
      <c r="A25" s="21" t="s">
        <v>46</v>
      </c>
      <c r="B25" s="22" t="s">
        <v>12</v>
      </c>
      <c r="C25" s="23">
        <v>0</v>
      </c>
      <c r="D25" s="33">
        <v>0</v>
      </c>
      <c r="E25" s="33">
        <v>0</v>
      </c>
      <c r="F25" s="33">
        <f>+G25+H25</f>
        <v>1447.0154560000001</v>
      </c>
      <c r="G25" s="33">
        <f>+'[1]53-'!$G$69</f>
        <v>1447.0154560000001</v>
      </c>
      <c r="H25" s="23"/>
      <c r="I25" s="20"/>
      <c r="J25" s="20"/>
      <c r="K25" s="20"/>
    </row>
    <row r="26" spans="1:11" x14ac:dyDescent="0.25">
      <c r="A26" s="21" t="s">
        <v>47</v>
      </c>
      <c r="B26" s="22" t="s">
        <v>48</v>
      </c>
      <c r="C26" s="23"/>
      <c r="D26" s="33"/>
      <c r="E26" s="33"/>
      <c r="F26" s="33">
        <f>+G26+H26</f>
        <v>0</v>
      </c>
      <c r="G26" s="33"/>
      <c r="H26" s="23"/>
      <c r="I26" s="20"/>
      <c r="J26" s="20"/>
      <c r="K26" s="20"/>
    </row>
    <row r="27" spans="1:11" x14ac:dyDescent="0.25">
      <c r="A27" s="21" t="s">
        <v>5</v>
      </c>
      <c r="B27" s="22" t="s">
        <v>49</v>
      </c>
      <c r="C27" s="23">
        <f>+D27+E27</f>
        <v>0</v>
      </c>
      <c r="D27" s="33">
        <f>+D28+D38+D39</f>
        <v>0</v>
      </c>
      <c r="E27" s="33">
        <f>+E28+E38+E39</f>
        <v>0</v>
      </c>
      <c r="F27" s="33">
        <f>+G27+H27</f>
        <v>2921.6916300000003</v>
      </c>
      <c r="G27" s="33">
        <f>+'[1]53-'!$G$60</f>
        <v>2921.6916300000003</v>
      </c>
      <c r="H27" s="33">
        <f t="shared" ref="H27" si="2">+H28+H38+H39</f>
        <v>0</v>
      </c>
      <c r="I27" s="20"/>
      <c r="J27" s="20"/>
      <c r="K27" s="20"/>
    </row>
    <row r="28" spans="1:11" x14ac:dyDescent="0.25">
      <c r="A28" s="35" t="s">
        <v>15</v>
      </c>
      <c r="B28" s="36" t="s">
        <v>50</v>
      </c>
      <c r="C28" s="23">
        <f>+D28+E28</f>
        <v>0</v>
      </c>
      <c r="D28" s="33">
        <f>+SUM(D29:D37)</f>
        <v>0</v>
      </c>
      <c r="E28" s="33">
        <f>+SUM(E29:E37)</f>
        <v>0</v>
      </c>
      <c r="F28" s="33">
        <f>+G28+H28</f>
        <v>0</v>
      </c>
      <c r="G28" s="33">
        <f>+SUM(G29:G37)</f>
        <v>0</v>
      </c>
      <c r="H28" s="33">
        <f>+SUM(H29:H37)</f>
        <v>0</v>
      </c>
      <c r="I28" s="20"/>
      <c r="J28" s="20"/>
      <c r="K28" s="20"/>
    </row>
    <row r="29" spans="1:11" hidden="1" x14ac:dyDescent="0.25">
      <c r="A29" s="37">
        <v>1</v>
      </c>
      <c r="B29" s="38" t="s">
        <v>51</v>
      </c>
      <c r="C29" s="27">
        <f>+D29+E29</f>
        <v>0</v>
      </c>
      <c r="D29" s="39"/>
      <c r="E29" s="39"/>
      <c r="F29" s="39">
        <f t="shared" ref="F29:F37" si="3">+G29+H29</f>
        <v>0</v>
      </c>
      <c r="G29" s="39"/>
      <c r="H29" s="27"/>
      <c r="I29" s="29"/>
      <c r="J29" s="29"/>
      <c r="K29" s="29"/>
    </row>
    <row r="30" spans="1:11" hidden="1" x14ac:dyDescent="0.25">
      <c r="A30" s="37">
        <v>2</v>
      </c>
      <c r="B30" s="38" t="s">
        <v>52</v>
      </c>
      <c r="C30" s="27">
        <f t="shared" ref="C30:C37" si="4">+D30+E30</f>
        <v>0</v>
      </c>
      <c r="D30" s="39"/>
      <c r="E30" s="39"/>
      <c r="F30" s="39">
        <f t="shared" si="3"/>
        <v>0</v>
      </c>
      <c r="G30" s="39"/>
      <c r="H30" s="27"/>
      <c r="I30" s="29"/>
      <c r="J30" s="29"/>
      <c r="K30" s="29"/>
    </row>
    <row r="31" spans="1:11" hidden="1" x14ac:dyDescent="0.25">
      <c r="A31" s="37">
        <v>3</v>
      </c>
      <c r="B31" s="38" t="s">
        <v>53</v>
      </c>
      <c r="C31" s="27">
        <f t="shared" si="4"/>
        <v>0</v>
      </c>
      <c r="D31" s="39"/>
      <c r="E31" s="39"/>
      <c r="F31" s="39">
        <f t="shared" si="3"/>
        <v>0</v>
      </c>
      <c r="G31" s="39"/>
      <c r="H31" s="27"/>
      <c r="I31" s="29"/>
      <c r="J31" s="29"/>
      <c r="K31" s="29"/>
    </row>
    <row r="32" spans="1:11" ht="24" hidden="1" x14ac:dyDescent="0.25">
      <c r="A32" s="37">
        <v>4</v>
      </c>
      <c r="B32" s="38" t="s">
        <v>54</v>
      </c>
      <c r="C32" s="27">
        <f t="shared" si="4"/>
        <v>0</v>
      </c>
      <c r="D32" s="39"/>
      <c r="E32" s="39"/>
      <c r="F32" s="39">
        <f t="shared" si="3"/>
        <v>0</v>
      </c>
      <c r="G32" s="39"/>
      <c r="H32" s="27"/>
      <c r="I32" s="29"/>
      <c r="J32" s="29"/>
      <c r="K32" s="29"/>
    </row>
    <row r="33" spans="1:11" hidden="1" x14ac:dyDescent="0.25">
      <c r="A33" s="37">
        <v>5</v>
      </c>
      <c r="B33" s="38" t="s">
        <v>55</v>
      </c>
      <c r="C33" s="27">
        <f t="shared" si="4"/>
        <v>0</v>
      </c>
      <c r="D33" s="39"/>
      <c r="E33" s="39"/>
      <c r="F33" s="39">
        <f t="shared" si="3"/>
        <v>0</v>
      </c>
      <c r="G33" s="39"/>
      <c r="H33" s="27"/>
      <c r="I33" s="29"/>
      <c r="J33" s="29"/>
      <c r="K33" s="29"/>
    </row>
    <row r="34" spans="1:11" hidden="1" x14ac:dyDescent="0.25">
      <c r="A34" s="37">
        <v>6</v>
      </c>
      <c r="B34" s="38" t="s">
        <v>56</v>
      </c>
      <c r="C34" s="27">
        <f t="shared" si="4"/>
        <v>0</v>
      </c>
      <c r="D34" s="39"/>
      <c r="E34" s="39"/>
      <c r="F34" s="39">
        <f t="shared" si="3"/>
        <v>0</v>
      </c>
      <c r="G34" s="39"/>
      <c r="H34" s="27"/>
      <c r="I34" s="29"/>
      <c r="J34" s="29"/>
      <c r="K34" s="29"/>
    </row>
    <row r="35" spans="1:11" hidden="1" x14ac:dyDescent="0.25">
      <c r="A35" s="37">
        <v>7</v>
      </c>
      <c r="B35" s="38" t="s">
        <v>57</v>
      </c>
      <c r="C35" s="27">
        <f t="shared" si="4"/>
        <v>0</v>
      </c>
      <c r="D35" s="39"/>
      <c r="E35" s="39"/>
      <c r="F35" s="39">
        <f t="shared" si="3"/>
        <v>0</v>
      </c>
      <c r="G35" s="39"/>
      <c r="H35" s="27"/>
      <c r="I35" s="29"/>
      <c r="J35" s="29"/>
      <c r="K35" s="29"/>
    </row>
    <row r="36" spans="1:11" hidden="1" x14ac:dyDescent="0.25">
      <c r="A36" s="37">
        <v>8</v>
      </c>
      <c r="B36" s="38" t="s">
        <v>58</v>
      </c>
      <c r="C36" s="27">
        <f t="shared" si="4"/>
        <v>0</v>
      </c>
      <c r="D36" s="39"/>
      <c r="E36" s="39"/>
      <c r="F36" s="39">
        <f t="shared" si="3"/>
        <v>0</v>
      </c>
      <c r="G36" s="39"/>
      <c r="H36" s="27"/>
      <c r="I36" s="29"/>
      <c r="J36" s="29"/>
      <c r="K36" s="29"/>
    </row>
    <row r="37" spans="1:11" ht="24" hidden="1" x14ac:dyDescent="0.25">
      <c r="A37" s="37">
        <v>9</v>
      </c>
      <c r="B37" s="38" t="s">
        <v>59</v>
      </c>
      <c r="C37" s="27">
        <f t="shared" si="4"/>
        <v>0</v>
      </c>
      <c r="D37" s="39"/>
      <c r="E37" s="39"/>
      <c r="F37" s="39">
        <f t="shared" si="3"/>
        <v>0</v>
      </c>
      <c r="G37" s="39"/>
      <c r="H37" s="27"/>
      <c r="I37" s="29"/>
      <c r="J37" s="29"/>
      <c r="K37" s="29"/>
    </row>
    <row r="38" spans="1:11" x14ac:dyDescent="0.25">
      <c r="A38" s="35" t="s">
        <v>6</v>
      </c>
      <c r="B38" s="36" t="s">
        <v>60</v>
      </c>
      <c r="C38" s="23">
        <f>+D38+E38</f>
        <v>0</v>
      </c>
      <c r="D38" s="33"/>
      <c r="E38" s="33"/>
      <c r="F38" s="33">
        <f>+G38+H38</f>
        <v>0</v>
      </c>
      <c r="G38" s="33"/>
      <c r="H38" s="23"/>
      <c r="I38" s="20"/>
      <c r="J38" s="20"/>
      <c r="K38" s="20"/>
    </row>
    <row r="39" spans="1:11" x14ac:dyDescent="0.25">
      <c r="A39" s="35" t="s">
        <v>7</v>
      </c>
      <c r="B39" s="36" t="s">
        <v>61</v>
      </c>
      <c r="C39" s="23">
        <f>+D39+E39</f>
        <v>0</v>
      </c>
      <c r="D39" s="33"/>
      <c r="E39" s="33"/>
      <c r="F39" s="33">
        <f>+G39+H39</f>
        <v>0</v>
      </c>
      <c r="G39" s="33"/>
      <c r="H39" s="23"/>
      <c r="I39" s="20"/>
      <c r="J39" s="20"/>
      <c r="K39" s="20"/>
    </row>
    <row r="40" spans="1:11" x14ac:dyDescent="0.25">
      <c r="A40" s="21" t="s">
        <v>8</v>
      </c>
      <c r="B40" s="22" t="s">
        <v>62</v>
      </c>
      <c r="C40" s="23"/>
      <c r="D40" s="33">
        <v>0</v>
      </c>
      <c r="E40" s="33">
        <v>0</v>
      </c>
      <c r="F40" s="33">
        <f>+G40+H40</f>
        <v>5703883.5691520004</v>
      </c>
      <c r="G40" s="33">
        <f>+'[1]53-'!$G$68</f>
        <v>3834217.6415860001</v>
      </c>
      <c r="H40" s="33">
        <f>+'[1]53-'!$H$68</f>
        <v>1869665.927566</v>
      </c>
      <c r="I40" s="20"/>
      <c r="J40" s="20"/>
      <c r="K40" s="20"/>
    </row>
    <row r="41" spans="1:11" x14ac:dyDescent="0.25">
      <c r="A41" s="40"/>
      <c r="B41" s="41"/>
      <c r="C41" s="42"/>
      <c r="D41" s="42"/>
      <c r="E41" s="42"/>
      <c r="F41" s="42"/>
      <c r="G41" s="42"/>
      <c r="H41" s="42"/>
      <c r="I41" s="43"/>
      <c r="J41" s="44"/>
      <c r="K41" s="43"/>
    </row>
  </sheetData>
  <mergeCells count="13">
    <mergeCell ref="I9:K9"/>
    <mergeCell ref="A9:A10"/>
    <mergeCell ref="B9:B10"/>
    <mergeCell ref="C9:C10"/>
    <mergeCell ref="D9:E9"/>
    <mergeCell ref="F9:F10"/>
    <mergeCell ref="G9:H9"/>
    <mergeCell ref="I8:K8"/>
    <mergeCell ref="A1:B1"/>
    <mergeCell ref="H1:I1"/>
    <mergeCell ref="A2:B2"/>
    <mergeCell ref="A4:K4"/>
    <mergeCell ref="A5:K5"/>
  </mergeCells>
  <printOptions horizontalCentered="1"/>
  <pageMargins left="0.2" right="0.2" top="0.75" bottom="0.75" header="0.3" footer="0.3"/>
  <pageSetup paperSize="9" orientation="landscape" r:id="rId1"/>
  <headerFoot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2DEA2C-78CE-41DD-9441-A0EFDF4B782E}"/>
</file>

<file path=customXml/itemProps2.xml><?xml version="1.0" encoding="utf-8"?>
<ds:datastoreItem xmlns:ds="http://schemas.openxmlformats.org/officeDocument/2006/customXml" ds:itemID="{D3CDC8B1-07E3-41E7-9770-9E964C4336FA}"/>
</file>

<file path=customXml/itemProps3.xml><?xml version="1.0" encoding="utf-8"?>
<ds:datastoreItem xmlns:ds="http://schemas.openxmlformats.org/officeDocument/2006/customXml" ds:itemID="{21EA1391-AF19-4766-8C64-D9416DADEB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QT-2017-N-B64-TT343-75</vt:lpstr>
      <vt:lpstr>'QT-2017-N-B64-TT343-75'!Print_Titles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2019-01-05T03:03:09Z</cp:lastPrinted>
  <dcterms:created xsi:type="dcterms:W3CDTF">2018-01-02T01:49:16Z</dcterms:created>
  <dcterms:modified xsi:type="dcterms:W3CDTF">2019-12-25T08:31:04Z</dcterms:modified>
</cp:coreProperties>
</file>