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NĂM 2018\CÔNG KHAI TÀI CHÍNH\CÔNG KHAI DỰ TOÁN 2018 + QUYẾT TOÁN 2016\CÔNG KHAI DỰ TOÁN 2018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Titles" localSheetId="0">Sheet1!$6:$8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C19" i="1"/>
  <c r="C20" i="1"/>
  <c r="C11" i="1"/>
  <c r="J10" i="1"/>
  <c r="I10" i="1"/>
  <c r="H10" i="1"/>
  <c r="G12" i="1"/>
  <c r="G13" i="1"/>
  <c r="C13" i="1" s="1"/>
  <c r="G14" i="1"/>
  <c r="C14" i="1" s="1"/>
  <c r="G15" i="1"/>
  <c r="G16" i="1"/>
  <c r="G17" i="1"/>
  <c r="C17" i="1" s="1"/>
  <c r="G18" i="1"/>
  <c r="C18" i="1" s="1"/>
  <c r="G19" i="1"/>
  <c r="G20" i="1"/>
  <c r="G21" i="1"/>
  <c r="G11" i="1"/>
  <c r="E17" i="1"/>
  <c r="E19" i="1"/>
  <c r="D19" i="1" s="1"/>
  <c r="E18" i="1"/>
  <c r="D12" i="1"/>
  <c r="C12" i="1" s="1"/>
  <c r="D13" i="1"/>
  <c r="D14" i="1"/>
  <c r="D15" i="1"/>
  <c r="C15" i="1" s="1"/>
  <c r="D16" i="1"/>
  <c r="C16" i="1" s="1"/>
  <c r="D17" i="1"/>
  <c r="D18" i="1"/>
  <c r="D20" i="1"/>
  <c r="D21" i="1"/>
  <c r="C21" i="1" s="1"/>
  <c r="D11" i="1"/>
  <c r="F21" i="1"/>
  <c r="F20" i="1"/>
  <c r="F14" i="1"/>
  <c r="F13" i="1"/>
  <c r="F12" i="1"/>
  <c r="F15" i="1"/>
  <c r="F16" i="1"/>
  <c r="F17" i="1"/>
  <c r="F18" i="1"/>
  <c r="F19" i="1"/>
  <c r="F11" i="1"/>
  <c r="E11" i="1"/>
  <c r="G10" i="1" l="1"/>
  <c r="F10" i="1"/>
  <c r="E10" i="1"/>
  <c r="D10" i="1"/>
  <c r="C10" i="1" l="1"/>
</calcChain>
</file>

<file path=xl/sharedStrings.xml><?xml version="1.0" encoding="utf-8"?>
<sst xmlns="http://schemas.openxmlformats.org/spreadsheetml/2006/main" count="35" uniqueCount="34">
  <si>
    <t>Tên đơn vị</t>
  </si>
  <si>
    <t>Số bổ sung cân đối từ ngân sách cấp tỉnh</t>
  </si>
  <si>
    <t>Tổng chi cân đối ngân sách huyện</t>
  </si>
  <si>
    <t>A</t>
  </si>
  <si>
    <t>B</t>
  </si>
  <si>
    <t>TỔNG SỐ</t>
  </si>
  <si>
    <t>Biểu số 55/CK-NSNN</t>
  </si>
  <si>
    <t>ỦY BAN NHÂN DÂN</t>
  </si>
  <si>
    <t>TỈNH ĐỒNG NAI</t>
  </si>
  <si>
    <t>Thành phố Biên Hòa</t>
  </si>
  <si>
    <t>Thị xã Long Khánh</t>
  </si>
  <si>
    <t>Huyện Xuân Lộc</t>
  </si>
  <si>
    <t>Huyện Cẩm Mỹ</t>
  </si>
  <si>
    <t>Huyện Tân Phú</t>
  </si>
  <si>
    <t>Huyện Định Quán</t>
  </si>
  <si>
    <t>Huyện Thống Nhất</t>
  </si>
  <si>
    <t xml:space="preserve">Huyện Trảng Bom </t>
  </si>
  <si>
    <t>Huyện Vĩnh Cửu</t>
  </si>
  <si>
    <t>Huyện Long Thành</t>
  </si>
  <si>
    <t>Huyện Nhơn Trạch</t>
  </si>
  <si>
    <t>Đơn vị: triệu đồng</t>
  </si>
  <si>
    <t xml:space="preserve">Chia ra </t>
  </si>
  <si>
    <t>Thu ngân sách huyện hưởng 100%</t>
  </si>
  <si>
    <t>Thu ngân sách huyện hưởng từ các khoản thu phân chia</t>
  </si>
  <si>
    <t>Thu ngân sách huyện hưởng theo phân cấp</t>
  </si>
  <si>
    <t>Tổng số</t>
  </si>
  <si>
    <t>STT</t>
  </si>
  <si>
    <t>Chia ra</t>
  </si>
  <si>
    <t>Cân đối</t>
  </si>
  <si>
    <t>Có mục tiêu</t>
  </si>
  <si>
    <t>Tổng thu NSNN trên địa bàn</t>
  </si>
  <si>
    <t>Tiền sử dụng đất ngân sách huyện được hưởng chưa tính vào cân đối ngân sách</t>
  </si>
  <si>
    <t>SỐ BỔ SUNG TỪ NGÂN SÁCH CẤP TỈNH CHO NGÂN SÁCH CÁC HUYỆN, THỊ XÃ , THÀNH PHỐ 
TỈNH ĐỒNG NAI NĂM 2018</t>
  </si>
  <si>
    <t>(Đính kèm Quyết định số            /QĐ-UBND ngày       /01/2018 của UBND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</si>
</sst>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1" fillId="0" borderId="0" xfId="1" applyNumberFormat="1" applyFont="1"/>
    <xf numFmtId="164" fontId="2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5" fillId="0" borderId="0" xfId="0" applyFont="1"/>
    <xf numFmtId="164" fontId="2" fillId="0" borderId="1" xfId="1" applyNumberFormat="1" applyFont="1" applyBorder="1" applyAlignment="1">
      <alignment vertical="center" wrapText="1"/>
    </xf>
    <xf numFmtId="0" fontId="6" fillId="0" borderId="0" xfId="0" applyFont="1"/>
    <xf numFmtId="164" fontId="1" fillId="0" borderId="0" xfId="1" applyNumberFormat="1" applyFont="1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/>
    </xf>
    <xf numFmtId="164" fontId="5" fillId="0" borderId="0" xfId="0" applyNumberFormat="1" applyFont="1"/>
    <xf numFmtId="0" fontId="5" fillId="0" borderId="0" xfId="0" applyFont="1" applyAlignment="1"/>
    <xf numFmtId="0" fontId="8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209550</xdr:rowOff>
    </xdr:from>
    <xdr:to>
      <xdr:col>1</xdr:col>
      <xdr:colOff>933450</xdr:colOff>
      <xdr:row>1</xdr:row>
      <xdr:rowOff>209550</xdr:rowOff>
    </xdr:to>
    <xdr:cxnSp macro="">
      <xdr:nvCxnSpPr>
        <xdr:cNvPr id="3" name="Straight Connector 2"/>
        <xdr:cNvCxnSpPr/>
      </xdr:nvCxnSpPr>
      <xdr:spPr>
        <a:xfrm>
          <a:off x="638175" y="400050"/>
          <a:ext cx="6191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9" workbookViewId="0">
      <selection activeCell="A12" sqref="A12:XFD21"/>
    </sheetView>
  </sheetViews>
  <sheetFormatPr defaultRowHeight="15" x14ac:dyDescent="0.25"/>
  <cols>
    <col min="1" max="1" width="4.85546875" style="1" customWidth="1"/>
    <col min="2" max="2" width="24.28515625" style="1" customWidth="1"/>
    <col min="3" max="3" width="12.7109375" style="5" customWidth="1"/>
    <col min="4" max="6" width="12.28515625" style="5" customWidth="1"/>
    <col min="7" max="7" width="13" style="5" customWidth="1"/>
    <col min="8" max="8" width="11" style="5" customWidth="1"/>
    <col min="9" max="9" width="10.140625" style="5" customWidth="1"/>
    <col min="10" max="10" width="12.140625" style="5" customWidth="1"/>
    <col min="11" max="11" width="13.85546875" style="5" customWidth="1"/>
    <col min="12" max="12" width="9.140625" style="1"/>
    <col min="13" max="13" width="13.42578125" style="1" bestFit="1" customWidth="1"/>
    <col min="14" max="16384" width="9.140625" style="1"/>
  </cols>
  <sheetData>
    <row r="1" spans="1:13" x14ac:dyDescent="0.25">
      <c r="A1" s="17" t="s">
        <v>7</v>
      </c>
      <c r="B1" s="17"/>
      <c r="H1" s="30"/>
      <c r="I1" s="15" t="s">
        <v>6</v>
      </c>
      <c r="J1" s="15"/>
      <c r="K1" s="15"/>
    </row>
    <row r="2" spans="1:13" s="14" customFormat="1" ht="18.75" customHeight="1" x14ac:dyDescent="0.25">
      <c r="A2" s="18" t="s">
        <v>8</v>
      </c>
      <c r="B2" s="18"/>
      <c r="C2" s="13"/>
      <c r="D2" s="13"/>
      <c r="E2" s="13"/>
      <c r="F2" s="13"/>
      <c r="G2" s="13"/>
      <c r="H2" s="13"/>
      <c r="I2" s="13"/>
      <c r="J2" s="13"/>
      <c r="K2" s="13"/>
    </row>
    <row r="3" spans="1:13" ht="39" customHeight="1" x14ac:dyDescent="0.25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3" x14ac:dyDescent="0.25">
      <c r="A4" s="20" t="s">
        <v>33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3" x14ac:dyDescent="0.25">
      <c r="G5" s="28" t="s">
        <v>20</v>
      </c>
      <c r="H5" s="28"/>
      <c r="I5" s="28"/>
      <c r="J5" s="28"/>
      <c r="K5" s="16"/>
    </row>
    <row r="6" spans="1:13" ht="29.25" customHeight="1" x14ac:dyDescent="0.25">
      <c r="A6" s="21" t="s">
        <v>26</v>
      </c>
      <c r="B6" s="21" t="s">
        <v>0</v>
      </c>
      <c r="C6" s="19" t="s">
        <v>30</v>
      </c>
      <c r="D6" s="19" t="s">
        <v>24</v>
      </c>
      <c r="E6" s="19"/>
      <c r="F6" s="19"/>
      <c r="G6" s="19" t="s">
        <v>1</v>
      </c>
      <c r="H6" s="19"/>
      <c r="I6" s="19"/>
      <c r="J6" s="22" t="s">
        <v>31</v>
      </c>
      <c r="K6" s="27" t="s">
        <v>2</v>
      </c>
    </row>
    <row r="7" spans="1:13" x14ac:dyDescent="0.25">
      <c r="A7" s="21"/>
      <c r="B7" s="21"/>
      <c r="C7" s="19"/>
      <c r="D7" s="19" t="s">
        <v>25</v>
      </c>
      <c r="E7" s="25" t="s">
        <v>21</v>
      </c>
      <c r="F7" s="25"/>
      <c r="G7" s="19" t="s">
        <v>25</v>
      </c>
      <c r="H7" s="19" t="s">
        <v>27</v>
      </c>
      <c r="I7" s="19"/>
      <c r="J7" s="23"/>
      <c r="K7" s="27"/>
    </row>
    <row r="8" spans="1:13" ht="90.75" customHeight="1" x14ac:dyDescent="0.25">
      <c r="A8" s="21"/>
      <c r="B8" s="21"/>
      <c r="C8" s="19"/>
      <c r="D8" s="19"/>
      <c r="E8" s="26" t="s">
        <v>22</v>
      </c>
      <c r="F8" s="26" t="s">
        <v>23</v>
      </c>
      <c r="G8" s="19"/>
      <c r="H8" s="6" t="s">
        <v>28</v>
      </c>
      <c r="I8" s="6" t="s">
        <v>29</v>
      </c>
      <c r="J8" s="24"/>
      <c r="K8" s="27"/>
    </row>
    <row r="9" spans="1:13" s="10" customFormat="1" x14ac:dyDescent="0.25">
      <c r="A9" s="8" t="s">
        <v>3</v>
      </c>
      <c r="B9" s="8" t="s">
        <v>4</v>
      </c>
      <c r="C9" s="9">
        <v>1</v>
      </c>
      <c r="D9" s="9">
        <v>2</v>
      </c>
      <c r="E9" s="9">
        <v>3</v>
      </c>
      <c r="F9" s="9">
        <v>4</v>
      </c>
      <c r="G9" s="9">
        <v>5</v>
      </c>
      <c r="H9" s="9">
        <v>6</v>
      </c>
      <c r="I9" s="9">
        <v>7</v>
      </c>
      <c r="J9" s="9">
        <v>8</v>
      </c>
      <c r="K9" s="9">
        <v>9</v>
      </c>
      <c r="M9" s="29"/>
    </row>
    <row r="10" spans="1:13" s="12" customFormat="1" ht="23.25" customHeight="1" x14ac:dyDescent="0.2">
      <c r="A10" s="4"/>
      <c r="B10" s="4" t="s">
        <v>5</v>
      </c>
      <c r="C10" s="11">
        <f>SUM(C11:C21)</f>
        <v>10319084</v>
      </c>
      <c r="D10" s="11">
        <f t="shared" ref="D10:F10" si="0">SUM(D11:D21)</f>
        <v>4114072</v>
      </c>
      <c r="E10" s="11">
        <f t="shared" si="0"/>
        <v>1503949</v>
      </c>
      <c r="F10" s="11">
        <f t="shared" si="0"/>
        <v>2610123</v>
      </c>
      <c r="G10" s="11">
        <f>+H10+I10</f>
        <v>5305012</v>
      </c>
      <c r="H10" s="11">
        <f>SUM(H11:H21)</f>
        <v>4829239</v>
      </c>
      <c r="I10" s="11">
        <f>SUM(I11:I21)</f>
        <v>475773</v>
      </c>
      <c r="J10" s="11">
        <f>SUM(J11:J21)</f>
        <v>900000</v>
      </c>
      <c r="K10" s="11">
        <f>+SUM(K11:K21)</f>
        <v>10319084</v>
      </c>
    </row>
    <row r="11" spans="1:13" ht="32.25" customHeight="1" x14ac:dyDescent="0.25">
      <c r="A11" s="2">
        <v>1</v>
      </c>
      <c r="B11" s="3" t="s">
        <v>9</v>
      </c>
      <c r="C11" s="7">
        <f>+D11+G11+J11</f>
        <v>2522552</v>
      </c>
      <c r="D11" s="7">
        <f>+E11+F11</f>
        <v>2078273</v>
      </c>
      <c r="E11" s="7">
        <f>622400+21640</f>
        <v>644040</v>
      </c>
      <c r="F11" s="7">
        <f>762340+671893</f>
        <v>1434233</v>
      </c>
      <c r="G11" s="7">
        <f>+H11+I11</f>
        <v>116079</v>
      </c>
      <c r="H11" s="7">
        <v>0</v>
      </c>
      <c r="I11" s="7">
        <v>116079</v>
      </c>
      <c r="J11" s="7">
        <v>328200</v>
      </c>
      <c r="K11" s="7">
        <v>2522553</v>
      </c>
    </row>
    <row r="12" spans="1:13" ht="32.25" customHeight="1" x14ac:dyDescent="0.25">
      <c r="A12" s="2">
        <v>2</v>
      </c>
      <c r="B12" s="3" t="s">
        <v>10</v>
      </c>
      <c r="C12" s="7">
        <f t="shared" ref="C12:C21" si="1">+D12+G12+J12</f>
        <v>678461</v>
      </c>
      <c r="D12" s="7">
        <f t="shared" ref="D12:D21" si="2">+E12+F12</f>
        <v>111496</v>
      </c>
      <c r="E12" s="7">
        <v>35050</v>
      </c>
      <c r="F12" s="7">
        <f>53886+22560</f>
        <v>76446</v>
      </c>
      <c r="G12" s="7">
        <f t="shared" ref="G12:G21" si="3">+H12+I12</f>
        <v>542965</v>
      </c>
      <c r="H12" s="7">
        <v>508709</v>
      </c>
      <c r="I12" s="7">
        <v>34256</v>
      </c>
      <c r="J12" s="7">
        <v>24000</v>
      </c>
      <c r="K12" s="7">
        <v>678461</v>
      </c>
    </row>
    <row r="13" spans="1:13" ht="32.25" customHeight="1" x14ac:dyDescent="0.25">
      <c r="A13" s="2">
        <v>3</v>
      </c>
      <c r="B13" s="3" t="s">
        <v>11</v>
      </c>
      <c r="C13" s="7">
        <f t="shared" si="1"/>
        <v>824625</v>
      </c>
      <c r="D13" s="7">
        <f t="shared" si="2"/>
        <v>135672</v>
      </c>
      <c r="E13" s="7">
        <v>71000</v>
      </c>
      <c r="F13" s="7">
        <f>57152+7520</f>
        <v>64672</v>
      </c>
      <c r="G13" s="7">
        <f t="shared" si="3"/>
        <v>676593</v>
      </c>
      <c r="H13" s="7">
        <v>656593</v>
      </c>
      <c r="I13" s="7">
        <v>20000</v>
      </c>
      <c r="J13" s="7">
        <v>12360</v>
      </c>
      <c r="K13" s="7">
        <v>824625</v>
      </c>
    </row>
    <row r="14" spans="1:13" ht="32.25" customHeight="1" x14ac:dyDescent="0.25">
      <c r="A14" s="2">
        <v>4</v>
      </c>
      <c r="B14" s="3" t="s">
        <v>12</v>
      </c>
      <c r="C14" s="7">
        <f t="shared" si="1"/>
        <v>695691</v>
      </c>
      <c r="D14" s="7">
        <f t="shared" si="2"/>
        <v>67739</v>
      </c>
      <c r="E14" s="7">
        <v>46800</v>
      </c>
      <c r="F14" s="7">
        <f>20939+0</f>
        <v>20939</v>
      </c>
      <c r="G14" s="7">
        <f t="shared" si="3"/>
        <v>624352</v>
      </c>
      <c r="H14" s="7">
        <v>598998</v>
      </c>
      <c r="I14" s="7">
        <v>25354</v>
      </c>
      <c r="J14" s="7">
        <v>3600</v>
      </c>
      <c r="K14" s="7">
        <v>695691</v>
      </c>
    </row>
    <row r="15" spans="1:13" ht="32.25" customHeight="1" x14ac:dyDescent="0.25">
      <c r="A15" s="2">
        <v>5</v>
      </c>
      <c r="B15" s="3" t="s">
        <v>13</v>
      </c>
      <c r="C15" s="7">
        <f t="shared" si="1"/>
        <v>770995</v>
      </c>
      <c r="D15" s="7">
        <f t="shared" si="2"/>
        <v>37451</v>
      </c>
      <c r="E15" s="7">
        <v>12400</v>
      </c>
      <c r="F15" s="7">
        <f>25051+0</f>
        <v>25051</v>
      </c>
      <c r="G15" s="7">
        <f t="shared" si="3"/>
        <v>730904</v>
      </c>
      <c r="H15" s="7">
        <v>707904</v>
      </c>
      <c r="I15" s="7">
        <v>23000</v>
      </c>
      <c r="J15" s="7">
        <v>2640</v>
      </c>
      <c r="K15" s="7">
        <v>770995</v>
      </c>
    </row>
    <row r="16" spans="1:13" ht="32.25" customHeight="1" x14ac:dyDescent="0.25">
      <c r="A16" s="2">
        <v>6</v>
      </c>
      <c r="B16" s="3" t="s">
        <v>14</v>
      </c>
      <c r="C16" s="7">
        <f t="shared" si="1"/>
        <v>882161</v>
      </c>
      <c r="D16" s="7">
        <f t="shared" si="2"/>
        <v>72449</v>
      </c>
      <c r="E16" s="7">
        <v>20260</v>
      </c>
      <c r="F16" s="7">
        <f>52189+0</f>
        <v>52189</v>
      </c>
      <c r="G16" s="7">
        <f t="shared" si="3"/>
        <v>803712</v>
      </c>
      <c r="H16" s="7">
        <v>740712</v>
      </c>
      <c r="I16" s="7">
        <v>63000</v>
      </c>
      <c r="J16" s="7">
        <v>6000</v>
      </c>
      <c r="K16" s="7">
        <v>882160</v>
      </c>
    </row>
    <row r="17" spans="1:11" ht="32.25" customHeight="1" x14ac:dyDescent="0.25">
      <c r="A17" s="2">
        <v>7</v>
      </c>
      <c r="B17" s="3" t="s">
        <v>15</v>
      </c>
      <c r="C17" s="7">
        <f t="shared" si="1"/>
        <v>625756</v>
      </c>
      <c r="D17" s="7">
        <f t="shared" si="2"/>
        <v>81175.5</v>
      </c>
      <c r="E17" s="7">
        <f>36149.5</f>
        <v>36149.5</v>
      </c>
      <c r="F17" s="7">
        <f>33276+11750</f>
        <v>45026</v>
      </c>
      <c r="G17" s="7">
        <f t="shared" si="3"/>
        <v>505580.5</v>
      </c>
      <c r="H17" s="7">
        <v>457336</v>
      </c>
      <c r="I17" s="7">
        <v>48244.5</v>
      </c>
      <c r="J17" s="7">
        <v>39000</v>
      </c>
      <c r="K17" s="7">
        <v>625756</v>
      </c>
    </row>
    <row r="18" spans="1:11" ht="32.25" customHeight="1" x14ac:dyDescent="0.25">
      <c r="A18" s="2">
        <v>8</v>
      </c>
      <c r="B18" s="3" t="s">
        <v>16</v>
      </c>
      <c r="C18" s="7">
        <f t="shared" si="1"/>
        <v>1054498.5</v>
      </c>
      <c r="D18" s="7">
        <f t="shared" si="2"/>
        <v>633475</v>
      </c>
      <c r="E18" s="7">
        <f>416100</f>
        <v>416100</v>
      </c>
      <c r="F18" s="7">
        <f>126665+90710</f>
        <v>217375</v>
      </c>
      <c r="G18" s="7">
        <f t="shared" si="3"/>
        <v>216423.5</v>
      </c>
      <c r="H18" s="7">
        <v>194170</v>
      </c>
      <c r="I18" s="7">
        <v>22253.5</v>
      </c>
      <c r="J18" s="7">
        <v>204600</v>
      </c>
      <c r="K18" s="7">
        <v>1054499</v>
      </c>
    </row>
    <row r="19" spans="1:11" ht="32.25" customHeight="1" x14ac:dyDescent="0.25">
      <c r="A19" s="2">
        <v>9</v>
      </c>
      <c r="B19" s="3" t="s">
        <v>17</v>
      </c>
      <c r="C19" s="7">
        <f t="shared" si="1"/>
        <v>689085.5</v>
      </c>
      <c r="D19" s="7">
        <f t="shared" si="2"/>
        <v>211093.5</v>
      </c>
      <c r="E19" s="7">
        <f>88600+199.5</f>
        <v>88799.5</v>
      </c>
      <c r="F19" s="7">
        <f>105938+16356</f>
        <v>122294</v>
      </c>
      <c r="G19" s="7">
        <f t="shared" si="3"/>
        <v>441992</v>
      </c>
      <c r="H19" s="7">
        <v>378992</v>
      </c>
      <c r="I19" s="7">
        <v>63000</v>
      </c>
      <c r="J19" s="7">
        <v>36000</v>
      </c>
      <c r="K19" s="7">
        <v>689086</v>
      </c>
    </row>
    <row r="20" spans="1:11" ht="32.25" customHeight="1" x14ac:dyDescent="0.25">
      <c r="A20" s="2">
        <v>10</v>
      </c>
      <c r="B20" s="3" t="s">
        <v>18</v>
      </c>
      <c r="C20" s="7">
        <f t="shared" si="1"/>
        <v>761128</v>
      </c>
      <c r="D20" s="7">
        <f t="shared" si="2"/>
        <v>386384</v>
      </c>
      <c r="E20" s="7">
        <v>82200</v>
      </c>
      <c r="F20" s="7">
        <f>186449+117735</f>
        <v>304184</v>
      </c>
      <c r="G20" s="7">
        <f t="shared" si="3"/>
        <v>305744</v>
      </c>
      <c r="H20" s="7">
        <v>279098</v>
      </c>
      <c r="I20" s="7">
        <v>26646</v>
      </c>
      <c r="J20" s="7">
        <v>69000</v>
      </c>
      <c r="K20" s="7">
        <v>761128</v>
      </c>
    </row>
    <row r="21" spans="1:11" ht="32.25" customHeight="1" x14ac:dyDescent="0.25">
      <c r="A21" s="2">
        <v>11</v>
      </c>
      <c r="B21" s="3" t="s">
        <v>19</v>
      </c>
      <c r="C21" s="7">
        <f t="shared" si="1"/>
        <v>814131</v>
      </c>
      <c r="D21" s="7">
        <f t="shared" si="2"/>
        <v>298864</v>
      </c>
      <c r="E21" s="7">
        <v>51150</v>
      </c>
      <c r="F21" s="7">
        <f>144314+103400</f>
        <v>247714</v>
      </c>
      <c r="G21" s="7">
        <f t="shared" si="3"/>
        <v>340667</v>
      </c>
      <c r="H21" s="7">
        <v>306727</v>
      </c>
      <c r="I21" s="7">
        <v>33940</v>
      </c>
      <c r="J21" s="7">
        <v>174600</v>
      </c>
      <c r="K21" s="7">
        <v>814130</v>
      </c>
    </row>
  </sheetData>
  <mergeCells count="17">
    <mergeCell ref="I1:K1"/>
    <mergeCell ref="D6:F6"/>
    <mergeCell ref="D7:D8"/>
    <mergeCell ref="G7:G8"/>
    <mergeCell ref="G6:I6"/>
    <mergeCell ref="H7:I7"/>
    <mergeCell ref="G5:K5"/>
    <mergeCell ref="A1:B1"/>
    <mergeCell ref="A2:B2"/>
    <mergeCell ref="J6:J8"/>
    <mergeCell ref="K6:K8"/>
    <mergeCell ref="A3:K3"/>
    <mergeCell ref="A4:K4"/>
    <mergeCell ref="A6:A8"/>
    <mergeCell ref="B6:B8"/>
    <mergeCell ref="C6:C8"/>
    <mergeCell ref="E7:F7"/>
  </mergeCells>
  <printOptions horizontalCentered="1"/>
  <pageMargins left="0.2" right="0.2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7BDB28-E6DB-4C06-9484-24F6361D80AB}"/>
</file>

<file path=customXml/itemProps2.xml><?xml version="1.0" encoding="utf-8"?>
<ds:datastoreItem xmlns:ds="http://schemas.openxmlformats.org/officeDocument/2006/customXml" ds:itemID="{D89FFDDB-4130-456B-B5CD-A8C0D5E6ABD0}"/>
</file>

<file path=customXml/itemProps3.xml><?xml version="1.0" encoding="utf-8"?>
<ds:datastoreItem xmlns:ds="http://schemas.openxmlformats.org/officeDocument/2006/customXml" ds:itemID="{7A2681A8-D169-4516-BF6F-61EF17AB96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2017-12-30T09:38:04Z</cp:lastPrinted>
  <dcterms:created xsi:type="dcterms:W3CDTF">2017-12-21T09:46:39Z</dcterms:created>
  <dcterms:modified xsi:type="dcterms:W3CDTF">2017-12-30T09:38:07Z</dcterms:modified>
</cp:coreProperties>
</file>