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NĂM 2018\CÔNG KHAI TÀI CHÍNH\CÔNG KHAI DỰ TOÁN 2018 + QUYẾT TOÁN 2016\CÔNG KHAI DỰ TOÁN 2018\"/>
    </mc:Choice>
  </mc:AlternateContent>
  <bookViews>
    <workbookView xWindow="0" yWindow="0" windowWidth="20490" windowHeight="7755"/>
  </bookViews>
  <sheets>
    <sheet name="Sheet1" sheetId="1" r:id="rId1"/>
  </sheets>
  <definedNames>
    <definedName name="_xlnm._FilterDatabase" localSheetId="0" hidden="1">Sheet1!$I$1:$I$288</definedName>
    <definedName name="_xlnm.Print_Titles" localSheetId="0">Sheet1!$6:$9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H11" i="1"/>
  <c r="G11" i="1"/>
  <c r="G12" i="1"/>
  <c r="F194" i="1"/>
  <c r="F193" i="1"/>
  <c r="F170" i="1"/>
  <c r="G170" i="1"/>
  <c r="G171" i="1"/>
  <c r="F171" i="1" s="1"/>
  <c r="F172" i="1"/>
  <c r="F173" i="1"/>
  <c r="F174" i="1"/>
  <c r="F175" i="1"/>
  <c r="F176" i="1"/>
  <c r="F177" i="1"/>
  <c r="F178" i="1"/>
  <c r="F179" i="1"/>
  <c r="F180" i="1"/>
  <c r="F181" i="1"/>
  <c r="F182" i="1"/>
  <c r="F183" i="1"/>
  <c r="F184" i="1"/>
  <c r="F185" i="1"/>
  <c r="F186" i="1"/>
  <c r="F187" i="1"/>
  <c r="F188" i="1"/>
  <c r="F189" i="1"/>
  <c r="F190" i="1"/>
  <c r="F191" i="1"/>
  <c r="F192" i="1"/>
  <c r="F198" i="1" l="1"/>
  <c r="F199" i="1"/>
  <c r="F200" i="1"/>
  <c r="F201" i="1"/>
  <c r="F202" i="1"/>
  <c r="F203" i="1"/>
  <c r="F204" i="1"/>
  <c r="F205" i="1"/>
  <c r="F206" i="1"/>
  <c r="F207" i="1"/>
  <c r="F208" i="1"/>
  <c r="F209" i="1"/>
  <c r="F210" i="1"/>
  <c r="F211" i="1"/>
  <c r="F212" i="1"/>
  <c r="F213" i="1"/>
  <c r="F214" i="1"/>
  <c r="F215" i="1"/>
  <c r="F216" i="1"/>
  <c r="F218" i="1"/>
  <c r="F219" i="1"/>
  <c r="F220" i="1"/>
  <c r="F221" i="1"/>
  <c r="F222" i="1"/>
  <c r="F223" i="1"/>
  <c r="F224" i="1"/>
  <c r="F225" i="1"/>
  <c r="F226" i="1"/>
  <c r="F227" i="1"/>
  <c r="F228" i="1"/>
  <c r="F229" i="1"/>
  <c r="F230" i="1"/>
  <c r="F231" i="1"/>
  <c r="F232" i="1"/>
  <c r="F234" i="1"/>
  <c r="F235" i="1"/>
  <c r="F236" i="1"/>
  <c r="F237" i="1"/>
  <c r="F238" i="1"/>
  <c r="F239" i="1"/>
  <c r="F241" i="1"/>
  <c r="F242" i="1"/>
  <c r="F243" i="1"/>
  <c r="F244" i="1"/>
  <c r="F245" i="1"/>
  <c r="F246" i="1"/>
  <c r="F247" i="1"/>
  <c r="F248" i="1"/>
  <c r="F249" i="1"/>
  <c r="F250" i="1"/>
  <c r="F251" i="1"/>
  <c r="F252" i="1"/>
  <c r="F253" i="1"/>
  <c r="F254" i="1"/>
  <c r="F255" i="1"/>
  <c r="F256"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G257" i="1"/>
  <c r="F257" i="1" s="1"/>
  <c r="G240" i="1"/>
  <c r="F240" i="1" s="1"/>
  <c r="G217" i="1"/>
  <c r="F217" i="1" s="1"/>
  <c r="G197" i="1"/>
  <c r="F197" i="1" s="1"/>
  <c r="G34" i="1"/>
  <c r="F169" i="1"/>
  <c r="F168" i="1"/>
  <c r="F167" i="1"/>
  <c r="F166" i="1"/>
  <c r="F165" i="1"/>
  <c r="F164" i="1"/>
  <c r="F163" i="1"/>
  <c r="F162" i="1"/>
  <c r="F161" i="1"/>
  <c r="F160" i="1"/>
  <c r="F159" i="1"/>
  <c r="F158" i="1"/>
  <c r="F157" i="1"/>
  <c r="F156" i="1"/>
  <c r="F155" i="1"/>
  <c r="F154" i="1"/>
  <c r="F153" i="1"/>
  <c r="F152" i="1"/>
  <c r="F151" i="1"/>
  <c r="F150" i="1"/>
  <c r="F149" i="1"/>
  <c r="F148" i="1"/>
  <c r="F147" i="1"/>
  <c r="H146" i="1"/>
  <c r="H145" i="1" s="1"/>
  <c r="G146" i="1"/>
  <c r="G145" i="1" s="1"/>
  <c r="F144" i="1"/>
  <c r="F143" i="1"/>
  <c r="F142" i="1"/>
  <c r="F141" i="1"/>
  <c r="F139" i="1"/>
  <c r="F138" i="1"/>
  <c r="F137" i="1"/>
  <c r="F136" i="1"/>
  <c r="F135" i="1"/>
  <c r="F134" i="1"/>
  <c r="F133" i="1"/>
  <c r="F131" i="1"/>
  <c r="F130" i="1"/>
  <c r="G129" i="1"/>
  <c r="F129" i="1"/>
  <c r="F128" i="1"/>
  <c r="F127" i="1"/>
  <c r="F126" i="1"/>
  <c r="F125" i="1"/>
  <c r="F124" i="1"/>
  <c r="F121" i="1"/>
  <c r="F120" i="1"/>
  <c r="F119" i="1"/>
  <c r="F118" i="1"/>
  <c r="F117" i="1"/>
  <c r="F116" i="1"/>
  <c r="G114" i="1"/>
  <c r="F114" i="1"/>
  <c r="F113" i="1"/>
  <c r="F112" i="1"/>
  <c r="F111" i="1"/>
  <c r="F110" i="1"/>
  <c r="F109" i="1"/>
  <c r="F108" i="1"/>
  <c r="F107" i="1"/>
  <c r="F106" i="1"/>
  <c r="G105" i="1"/>
  <c r="F105" i="1"/>
  <c r="F104" i="1"/>
  <c r="F103" i="1"/>
  <c r="F102" i="1"/>
  <c r="F101" i="1"/>
  <c r="F99" i="1"/>
  <c r="F98" i="1"/>
  <c r="F97" i="1"/>
  <c r="F96" i="1"/>
  <c r="F95" i="1"/>
  <c r="F94" i="1"/>
  <c r="F93" i="1"/>
  <c r="F91" i="1"/>
  <c r="G90" i="1"/>
  <c r="F90" i="1"/>
  <c r="F89" i="1"/>
  <c r="F88" i="1"/>
  <c r="F87" i="1"/>
  <c r="F86" i="1"/>
  <c r="F85" i="1"/>
  <c r="F84" i="1"/>
  <c r="F83" i="1"/>
  <c r="F82" i="1"/>
  <c r="F81" i="1"/>
  <c r="F80" i="1"/>
  <c r="F79" i="1"/>
  <c r="F78" i="1"/>
  <c r="F76" i="1"/>
  <c r="F75" i="1"/>
  <c r="F74" i="1"/>
  <c r="F73" i="1"/>
  <c r="F72" i="1"/>
  <c r="F71" i="1"/>
  <c r="F70" i="1"/>
  <c r="F69" i="1"/>
  <c r="F68" i="1"/>
  <c r="F66" i="1"/>
  <c r="G65" i="1"/>
  <c r="F65" i="1" s="1"/>
  <c r="F64" i="1"/>
  <c r="F63" i="1"/>
  <c r="G62" i="1"/>
  <c r="F62" i="1" s="1"/>
  <c r="F61" i="1"/>
  <c r="F60" i="1"/>
  <c r="F59" i="1"/>
  <c r="F58" i="1"/>
  <c r="F57" i="1"/>
  <c r="F56" i="1"/>
  <c r="F55" i="1"/>
  <c r="F54" i="1"/>
  <c r="F53" i="1"/>
  <c r="F52" i="1"/>
  <c r="F51" i="1"/>
  <c r="F50" i="1"/>
  <c r="F49" i="1"/>
  <c r="F48" i="1"/>
  <c r="F47" i="1"/>
  <c r="F46" i="1"/>
  <c r="F45" i="1"/>
  <c r="F44" i="1"/>
  <c r="F42" i="1"/>
  <c r="F41" i="1"/>
  <c r="F40" i="1"/>
  <c r="F39" i="1"/>
  <c r="F38" i="1"/>
  <c r="G37" i="1"/>
  <c r="F37" i="1"/>
  <c r="F36" i="1"/>
  <c r="F35" i="1"/>
  <c r="F33" i="1"/>
  <c r="F32" i="1"/>
  <c r="F31" i="1"/>
  <c r="G30" i="1"/>
  <c r="F30" i="1" s="1"/>
  <c r="F29" i="1"/>
  <c r="F28" i="1"/>
  <c r="F27" i="1"/>
  <c r="F26" i="1"/>
  <c r="G25" i="1"/>
  <c r="F25" i="1" s="1"/>
  <c r="F24" i="1"/>
  <c r="F23" i="1"/>
  <c r="F22" i="1"/>
  <c r="F21" i="1"/>
  <c r="F19" i="1"/>
  <c r="F18" i="1"/>
  <c r="F17" i="1"/>
  <c r="F16" i="1"/>
  <c r="H13" i="1"/>
  <c r="H12" i="1" s="1"/>
  <c r="F13" i="1" l="1"/>
  <c r="F146" i="1"/>
  <c r="F145" i="1" s="1"/>
  <c r="G196" i="1"/>
  <c r="G13" i="1"/>
  <c r="F12" i="1" s="1"/>
  <c r="G195" i="1" l="1"/>
  <c r="F195" i="1" s="1"/>
  <c r="F196" i="1"/>
</calcChain>
</file>

<file path=xl/sharedStrings.xml><?xml version="1.0" encoding="utf-8"?>
<sst xmlns="http://schemas.openxmlformats.org/spreadsheetml/2006/main" count="1044" uniqueCount="404">
  <si>
    <t>Đơn vị: Triệu đồng</t>
  </si>
  <si>
    <t>STT</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</si>
  <si>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</si>
  <si>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</si>
  <si>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</si>
  <si>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</si>
  <si>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</si>
  <si>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</si>
  <si>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</si>
  <si>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</si>
  <si>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</si>
  <si>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</si>
  <si>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</si>
  <si>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</si>
  <si>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Tổng số</t>
  </si>
  <si>
    <t>Ngoài nước</t>
  </si>
  <si>
    <t>Ngân sách trung ương</t>
  </si>
  <si>
    <t>…</t>
  </si>
  <si>
    <t>A</t>
  </si>
  <si>
    <t>B</t>
  </si>
  <si>
    <t>I</t>
  </si>
  <si>
    <t>-</t>
  </si>
  <si>
    <t>a</t>
  </si>
  <si>
    <t>b</t>
  </si>
  <si>
    <t>II</t>
  </si>
  <si>
    <t>NGUỒN VỐN NGÂN SÁCH TẬP TRUNG DO UNBND TỈNH GIAO CHỈ TIÊU</t>
  </si>
  <si>
    <t xml:space="preserve">Thực hiện dự án </t>
  </si>
  <si>
    <t xml:space="preserve">Giao thông </t>
  </si>
  <si>
    <t>Dự án đường 30 tháng 4 nối dài (đoạn từ đường 3 tháng 2 đến đường Nam Kỷ khởi nghĩa- chi phí bồi thường giải phóng mặt bằng thực hiện bằng nguồn ngân sách huyện)</t>
  </si>
  <si>
    <t>Đường suối Rắc huyện Định Quán</t>
  </si>
  <si>
    <t xml:space="preserve">Đường Phú Xuân - Thanh Sơn - Phú An, huyện Tân Phú, (NST hỗ trợ xây lắp) </t>
  </si>
  <si>
    <t>Dự án xây dựng đường Nguyễn Thị Định (đường số 3 cũ) kết hợp hệ thống thoát nước khu công nghiệp Tân Phú</t>
  </si>
  <si>
    <t>Đường  ĐT 761 đoạn từ giao giữa đường 761 đến đường 322B đến hết phạm vi khu dân cư ấp 2 xã Phú Lý, Vĩnh Cửu</t>
  </si>
  <si>
    <t>Đường và hệ thống thoát nước trong khu dân cư thị trấn Định Quán</t>
  </si>
  <si>
    <t xml:space="preserve">Quản lí nhà nước </t>
  </si>
  <si>
    <t>Kho lưu trữ dữ liệu chuyên dùng huyện Nhơn Trạch</t>
  </si>
  <si>
    <t>Trụ sở làm việc Chi cục Bảo vệ Môi trường và một số đơn vị trực thuộc Sở Tài nguyên và Môi trường</t>
  </si>
  <si>
    <t>Dự án công nghệ thông tin quản lý ngành y tế</t>
  </si>
  <si>
    <t>Xây mới Trụ sở làm việc Tỉnh đoàn Đồng Nai</t>
  </si>
  <si>
    <t>Dự án an toàn thông tin mạng trên địa bàn tỉnh Đồng Nai triển khai thực hiện cho các cơ quan trực thuộc tỉnh</t>
  </si>
  <si>
    <t>Xây dựng mới trụ sở làm việc hội nông dân tỉnh</t>
  </si>
  <si>
    <t xml:space="preserve">Hạ tầng Công Cộng  </t>
  </si>
  <si>
    <t>Tuyến thoát nước từ cầu Suối Cạn ra rạch Cái Sình</t>
  </si>
  <si>
    <t>c</t>
  </si>
  <si>
    <t>Dự án hạ tầng điểm dân cư số 6 xã Hiếu Liêm</t>
  </si>
  <si>
    <t>Xây dựng tuyến thoát nước cho khu vực ngã 5 Biên Hùng, thành phố Biên Hòa</t>
  </si>
  <si>
    <t>Tuyến thoát nước từ Khu công nghiệp I ra rạch Bà Ký, huyện Nhơn Trạch</t>
  </si>
  <si>
    <t>Tuyến thoát nước từ khu phố 4 đến Suối Đá thị trấn Trảng Bom, huyện Trảng Bom</t>
  </si>
  <si>
    <t>Nông - Lâm -Thủy lợi</t>
  </si>
  <si>
    <t xml:space="preserve">Hệ thống cấp nước tập trung xã Xuân Phú </t>
  </si>
  <si>
    <t>Hồ chứa nước Gia Măng huyện Xuân Lộc</t>
  </si>
  <si>
    <t>Kiên cố hoá Kênh mương đập Cù Nhí</t>
  </si>
  <si>
    <t>Trạm bơm Bến Thuyền, huyện Tân Phú</t>
  </si>
  <si>
    <t>Nạo vét suối Đa Tôn, huyện Tân Phú</t>
  </si>
  <si>
    <t>Xây dựng mới trạm bơm Giang Điền huyện Tân Phú</t>
  </si>
  <si>
    <t xml:space="preserve">Xây dựng đường và cầu qua đập tràn hồ tuyến V, hồ Cầu Mới </t>
  </si>
  <si>
    <t>Hệ thống cấp nước sạch nông thôn xã Mã Đà huyện Vĩnh Cửu</t>
  </si>
  <si>
    <t>Hệ thống cấp nước sạch nông thôn xã Hiếu Liêm huyện Vĩnh Cửu</t>
  </si>
  <si>
    <t>Hệ thống cấp nước tập trung xã Phú Điền</t>
  </si>
  <si>
    <t xml:space="preserve">Hồ chứa nước Cầu Dầu, thị xã Long Khánh </t>
  </si>
  <si>
    <t xml:space="preserve">An ninh quốc phòng </t>
  </si>
  <si>
    <t>Trụ sở Ban chỉ huy quân sự huyện Tân Phú</t>
  </si>
  <si>
    <t>Xây dựng nhà khách của Bộ Chỉ huy Quân sự tỉnh</t>
  </si>
  <si>
    <t>Dự án cải tạo và xây dựng Trụ sở Công an huyện Nhơn Trạch (tỉnh 50%, Bộ CA 40%, huyện 10%)</t>
  </si>
  <si>
    <t>Trung tâm giáo dục quốc phòng và an ninh tỉnh</t>
  </si>
  <si>
    <t xml:space="preserve">Khoa học công nghệ </t>
  </si>
  <si>
    <t>Trung tâm chiếu xạ Sở khoa học Công nghệ (ngân sách tỉnh 70%)</t>
  </si>
  <si>
    <t>Dự án đầu tư xây dựng trung tâm tin học và thông tin khoa học công nghệ, Chi cục tiêu chuẩn đo lường chất lượng, quỹ đầu tư phát triển khoa học công nghệ, ban quản lý dự án thuộc Sở Khoa hoc và Công nghệ</t>
  </si>
  <si>
    <t>Đường nhựa từ ngã ba Bà Hào đi bia di tích Trung ương cục miền Nam huyện VC</t>
  </si>
  <si>
    <t>Dự án xây dựng 01 cầu trên đường vào Khu ủy Miền Đông huyện Vĩnh Cửu</t>
  </si>
  <si>
    <t>Dự án Xây dựng cầu Suối Nứa trên đường vào Trung ương cục miền Nam</t>
  </si>
  <si>
    <t>Dự án hệ thống thủy lợi cánh đồng 78A, 78B xã lộ 25 huyện Thống Nhất</t>
  </si>
  <si>
    <t>Sửa chữa, cải tạo nâng cấp Trụ sở làm việc UBND huyện Nhơn Trạch</t>
  </si>
  <si>
    <t xml:space="preserve">Đường qua khu đô thị mới từ đường Nguyễn Trãi đến đường Lê Hồng Phong </t>
  </si>
  <si>
    <t>Làng Văn hoá Đồng bào Chơro xã Bảo Vinh</t>
  </si>
  <si>
    <t>Bổ sung thiết bị đào tạo nguồn nhân lực ngành môi trường và xử lý nước thải</t>
  </si>
  <si>
    <t>III</t>
  </si>
  <si>
    <t>IV</t>
  </si>
  <si>
    <t>V</t>
  </si>
  <si>
    <t>Y tế</t>
  </si>
  <si>
    <t>Dự án xây dựng khoa khám bệnh, cấp cứu và khu hành chính bệnh viên đa khoa Thống Nhất</t>
  </si>
  <si>
    <t>Trụ sở làm việc Ban bảo vệ sức khỏe</t>
  </si>
  <si>
    <t>Xây dựng khoa sơ sinh bệnh viện Nhi đồng Đồng Nai</t>
  </si>
  <si>
    <t>Trung tâm y tế dự phòng tỉnh đạt chuẩn Quốc Gia</t>
  </si>
  <si>
    <t>Hệ thống xử lý nước thải bệnh viên 7B</t>
  </si>
  <si>
    <t>Giáo dục - đào tạo</t>
  </si>
  <si>
    <t>Xây dựng Trường THPT Lê Hồng Phong</t>
  </si>
  <si>
    <t xml:space="preserve">Dự án Trung tâm Đào tạo và sát hạch lái xe loại I (tại huyện Trảng Bom) </t>
  </si>
  <si>
    <t>Dự án đầu tư thí điểm trường học tiên tiến hiện đại tỉnh Đồng Nai giai đoạn 2016-2020</t>
  </si>
  <si>
    <t>Sửa chữa cải tạo nâng cấp cơ sở vật chất trường THPT Sông Ray, Cẩm Mỹ</t>
  </si>
  <si>
    <t>Xây dựng trường thực hành sư phạm thuộc trường Đại học Đồng Nai</t>
  </si>
  <si>
    <t>Trường THPT Kiệm Tân</t>
  </si>
  <si>
    <t>Cải tạo sửa chữa trường Đoàn kết</t>
  </si>
  <si>
    <t>Sửa chữa một số hạng mục trường THPT Nguyễn Hữu Cảnh thành phố Biên Hòa</t>
  </si>
  <si>
    <t>Văn hóa xã hội</t>
  </si>
  <si>
    <t>Dự án mở rộng, tu bổ tôn tạo di tích đền thờ Nguyễn Hữu Cảnh</t>
  </si>
  <si>
    <t>Công viên cây xanh thị xã Long Khánh</t>
  </si>
  <si>
    <t>Trang thiết bị cho hệ thống trung tâm lưu trữ, kiểm duyệt dữ liệu truyền hình</t>
  </si>
  <si>
    <t>Trang thiết bị số hóa cho phòng tổng khống chế các kênh truyền hình</t>
  </si>
  <si>
    <t>Trang thiết bị âm thanh, ánh sáng, sản xuất chương trình cho 01 Studio truyền hình</t>
  </si>
  <si>
    <t>Nhà thi đấu đa năng huyện Định Quán (NST hỗ trợ 100% xây lắp)</t>
  </si>
  <si>
    <t>Lập chủ trương đầu tư và chuẩn bị đầu tư</t>
  </si>
  <si>
    <t>LT-NT</t>
  </si>
  <si>
    <t>NT</t>
  </si>
  <si>
    <t>CM</t>
  </si>
  <si>
    <t>LT-CM</t>
  </si>
  <si>
    <t>XL</t>
  </si>
  <si>
    <t>TP</t>
  </si>
  <si>
    <t>VC</t>
  </si>
  <si>
    <t>TB</t>
  </si>
  <si>
    <t>ĐQ</t>
  </si>
  <si>
    <t>LT - BH</t>
  </si>
  <si>
    <t>BH</t>
  </si>
  <si>
    <t>TN</t>
  </si>
  <si>
    <t>LT</t>
  </si>
  <si>
    <t>BH - LT</t>
  </si>
  <si>
    <t>LK</t>
  </si>
  <si>
    <t>2015-2018</t>
  </si>
  <si>
    <t>2016-2018</t>
  </si>
  <si>
    <t>2017-2020</t>
  </si>
  <si>
    <t>2017-2018</t>
  </si>
  <si>
    <t>2017-2021</t>
  </si>
  <si>
    <t>2017-2019</t>
  </si>
  <si>
    <t>2015-2019</t>
  </si>
  <si>
    <t>2016-2020</t>
  </si>
  <si>
    <t>2017-2022</t>
  </si>
  <si>
    <t>2016-2019</t>
  </si>
  <si>
    <t>2018-2020</t>
  </si>
  <si>
    <t>Chủ đầu tư</t>
  </si>
  <si>
    <t>Ban quản lý dự án đầu tư xây dựng tỉnh</t>
  </si>
  <si>
    <t>Bệnh viện đa khoa Thống Nhất</t>
  </si>
  <si>
    <t>Ban bảo vệ sức khỏe</t>
  </si>
  <si>
    <t>Bệnh viện 7B</t>
  </si>
  <si>
    <t>Trường Đại học Đồng Nai</t>
  </si>
  <si>
    <t xml:space="preserve"> Ban quản lý dự án đầu tư xây dựng tỉnh</t>
  </si>
  <si>
    <t>UBND huyện Trảng Bom</t>
  </si>
  <si>
    <t>UBND thành phố Biên Hòa</t>
  </si>
  <si>
    <t>UBND thị xã Long Khánh</t>
  </si>
  <si>
    <t>Đài phát thanh truyền hình Đồng Nai</t>
  </si>
  <si>
    <t>UBND huyện Định Quán</t>
  </si>
  <si>
    <t>UBND huyện Cẩm Mỹ</t>
  </si>
  <si>
    <t>UBND huyện Xuân Lộc</t>
  </si>
  <si>
    <t>UBND huyện Tân Phú</t>
  </si>
  <si>
    <t>Khu bảo tồn thiên nhiên văn hóa Đồng Nai</t>
  </si>
  <si>
    <t>UBND huyện Vĩnh Cửu</t>
  </si>
  <si>
    <t>UBND huyện Thống Nhất</t>
  </si>
  <si>
    <t>UBND huyện Long Thành</t>
  </si>
  <si>
    <t>Sở Nội vụ</t>
  </si>
  <si>
    <t>UBND huyện Nhơn Trạch</t>
  </si>
  <si>
    <t xml:space="preserve"> Chi cục Chăn nuôi và Thú y </t>
  </si>
  <si>
    <t>Sở Y tế</t>
  </si>
  <si>
    <t>Tỉnh Đòan Đồng Nai</t>
  </si>
  <si>
    <t>Sở Thông tin và Truyền thông</t>
  </si>
  <si>
    <t>Hội Nông dân tỉnh</t>
  </si>
  <si>
    <t>Công ty TNHH MTV Khai thác công trình thủy lợi</t>
  </si>
  <si>
    <t>Trung tâm nước sạch và vệ sinh môi trường nông thôn</t>
  </si>
  <si>
    <t>Bộ chỉ huy quân sự tỉnh</t>
  </si>
  <si>
    <t>Công an tỉnh Đồng Nai</t>
  </si>
  <si>
    <t>Cảnh sát Phòng cháy Chữa cháy</t>
  </si>
  <si>
    <t>Sở Khoa học và Công nghệ</t>
  </si>
  <si>
    <t>Chi cục thủy lợi</t>
  </si>
  <si>
    <t>Trường Cao đẳng nghề công nghệ cao Đồng Nai</t>
  </si>
  <si>
    <t>Ban Quản lý di tích</t>
  </si>
  <si>
    <t>DANH MỤC CÁC CHƯƠNG TRÌNH, DỰ ÁN SỬ DỤNG VỐN NGÂN SÁCH NHÀ NƯỚC NĂM 2018
Nguồn vốn ngân sách tập trung và sổ xố kiến thiết</t>
  </si>
  <si>
    <t>Đơn vị: triệu đồng</t>
  </si>
  <si>
    <t>Biểu số 58/CK-NSNN</t>
  </si>
  <si>
    <t>ỦY BAN NHÂN DÂN</t>
  </si>
  <si>
    <t>TỈNH ĐỒNG NAI</t>
  </si>
  <si>
    <t>Thực hiện dự án  (Chuyển tiếp)</t>
  </si>
  <si>
    <t>Dự án lập hồ sơ thiết kế bản vẽ thi công, dự toán xây dựng công trình và bồi thường giải phóng mặt bằng năm 2018</t>
  </si>
  <si>
    <t>Đường Nguyễn Hữu Cảnh (đoạn song hành QL1A từ đường Đinh Tiên Hoàng đến ngã ba Cây Gáo; ngân sách tỉnh 70% TMĐT)</t>
  </si>
  <si>
    <t>Đường song hành phía Đông quốc lộ 20 huyện Thống Nhất (kể cả bồi thường giải phóng mặt bằng)</t>
  </si>
  <si>
    <t>Dự án nâng cấp, mở rộng đường Nguyễn Tri Phương, phường Bửu Hòa, thành phố Biên Hòa (ngân sách tỉnh 100% xây lắp)</t>
  </si>
  <si>
    <t>Nâng cấp tuyến đường Suối Chồn - Bàu Cối, thị xã Long Khánh (ngân sách thị xã chi bồi thường 15,9 tỷ)</t>
  </si>
  <si>
    <t>Công trình chuyển tiếp qua 2018</t>
  </si>
  <si>
    <t xml:space="preserve">Đường 25B </t>
  </si>
  <si>
    <t>Đường ĐT 767 và cầu Vĩnh An đoạn qua thị trấn Vĩnh An, huyện Vĩnh Cửu</t>
  </si>
  <si>
    <t>Đường 319B  đoạn qua KCN Nhơn Trạch (đoạn còn lại)</t>
  </si>
  <si>
    <t>Nâng cấp mở rộng đường Hương lộ 21 huyện Long Thành (phương án đầu tư cải tạo theo tuyến đường hiện hữu), kể cả chi phí bồi thường giải phóng mặt bằng</t>
  </si>
  <si>
    <t>Xây dựng cầu tại ấp Tân Bắc, xã Bình Minh, huyện Trảng Bom (ngân sách tỉnh hỗ trợ phần cầu và phần đường dẫn vào cầu có giá trị 9 tỷ đồng)</t>
  </si>
  <si>
    <t>Xây dựng Nút giao thông ngã tư Tân Phong</t>
  </si>
  <si>
    <t>Đường Chu Văn An, Thống Nhất - Định Quán (đường liên huyện - giai đoạn 3; ngân sách huyện chi BTGPMB)</t>
  </si>
  <si>
    <t>Đường Sông Nhạn - Dầu Giây (từ Hương lộ 10 đến ĐT769)</t>
  </si>
  <si>
    <t>Nâng cấp, mở rộng đường ĐT 765 đoạn từ km 5+500 đến km 10+000, huyện Xuân Lộc</t>
  </si>
  <si>
    <t>Đường Long Giao - Bảo Bình, huyện Cẩm Mỹ (ngân sách huyện thực hiện BTGPMB)</t>
  </si>
  <si>
    <t>Đường song hành quốc lộ 1A đoạn tránh ngã tư Amata (Ngân sách thành phố thực hiện BTGPMB)</t>
  </si>
  <si>
    <t>Trung tâm hành chính huyện Long Thành (5 tuyến đã xong giải phóng mặt bằng có dự toán là 70 tỷ đông)</t>
  </si>
  <si>
    <t>Nút giao thông giữa đường Hùng Vương với Quốc lộ 1 A (NSH thực hiện BTGPMB)</t>
  </si>
  <si>
    <t>Nâng cấp mở rộng đường vào núi Chứa Chan (NST hỗ trợ 50% TMĐT)</t>
  </si>
  <si>
    <t xml:space="preserve">Dự án đoạn 3 đường liên huyện Vĩnh Cửu Trảng Bom </t>
  </si>
  <si>
    <t>VC TB</t>
  </si>
  <si>
    <t xml:space="preserve">Cầu Đạ-Hooai, huyện Tân Phú </t>
  </si>
  <si>
    <t>Công trình khởi công mới năm 2018</t>
  </si>
  <si>
    <t>Dự án Đường kết nối vào cảng Phước An (đoạn từ đường 319 đến nút giao cắt với đường cao tốc Bến Lức – Long Thành), huyện Nhơn Trạch</t>
  </si>
  <si>
    <t>Cầu Đa Kai huyện Tân Phú</t>
  </si>
  <si>
    <t>Dự án Xây dựng mới cầu Tà Lài, xã Tà Lài huyện Tân Phú</t>
  </si>
  <si>
    <t>Đường Nguyễn Thị Minh Khai (kể cả bồi thường giải phóng mặt bằng)</t>
  </si>
  <si>
    <t>Dự án xây dựng đoạn 3 tuyến đường Cao Cang , huyện Định Quán (kể cả bồi thường giải phóng mặt bằng)</t>
  </si>
  <si>
    <t>Xây dựng nâng cấp, mở rộng đường Đỗ Văn Thi xã Hiệp Hòa, thành phố Biên Hòa (NST thực hiện phần xây lắp khoảng 37 tỷ)</t>
  </si>
  <si>
    <t>Công trình Đất đắp và cây xanh đường Đặng Văn Trơn thành phố Biên Hòa</t>
  </si>
  <si>
    <t>Dự án Nâng cấp đường vào khu du lịch Thác Mai, huyện Định Quán (Ngân sách tỉnh hỗ trợ 50% xây lắp 22,5 tỷ đồng)</t>
  </si>
  <si>
    <t>Dự án đường dân sinh và mương thoát lũ dọc đường cao tốc thành phố Hồ Chí Minh - Long Thành - Dầu Giây đoạn qua địa bàn huyện Cẩm Mỹ (ngân sách huyện thực hiện BTGPMB)</t>
  </si>
  <si>
    <t>Công trình chuyển tiếp năm 2018</t>
  </si>
  <si>
    <t>Dự án xây Kho lưu trữ chuyên dụng tỉnh (chưa bao gồm 30% vốn hỗ trợ ngân sách TW)</t>
  </si>
  <si>
    <t xml:space="preserve">Xây dựng Trụ sở làm việc Khu Bảo tồn </t>
  </si>
  <si>
    <t>Xây dựng Nhà làm việc các cơ quan khối Đảng Tỉnh Đồng Nai</t>
  </si>
  <si>
    <t>Trụ sở làm việc Ủy ban đoàn kết công giáo</t>
  </si>
  <si>
    <t>Xây dựng trụ sở làm việc Sở Lao động, thương binh và xã hội</t>
  </si>
  <si>
    <t xml:space="preserve">Dự án Xây mới Trụ sở làm việc Báo Đồng Nai </t>
  </si>
  <si>
    <t>Sửa chữa, cải tạo Trụ sở làm việc Hội Luật gia tỉnh</t>
  </si>
  <si>
    <t>Sửa chữa, cải tạo nâng cấp Trụ sở làm việc Ủy ban mặt trận Tổ quốc Việt Nam tỉnh Đồng Nai</t>
  </si>
  <si>
    <t>Dự án Sửa chữa, nâng cấp trụ sở Ban Chỉ huy Quân sự huyện thành Trụ sở làm việc Huyện ủy Tân Phú</t>
  </si>
  <si>
    <t>Dự án chuyển tiếp 2018</t>
  </si>
  <si>
    <t>Dự án tuyến thoát nước dải cây xanh (kể cả BTGPMB )</t>
  </si>
  <si>
    <t>Chống ngập úng khu vực Suối Chùa, suối Bà Lúa, suối Cầu Quan (kể cả bồi thường giải phóng mặt bằng)</t>
  </si>
  <si>
    <t>Hệ thống thoát nước khu vực Suối nước Trong huyện NhơnTrạch</t>
  </si>
  <si>
    <t>Hệ thống thoát nước và xử lý nước thải thành phố Biên Hòa (vốn đối ứng theo Hiệp định), trong đó đã bao gồm chi phí bồi thường giải phóng mặt bằng do Trung tâm phát triển quỹ đất tỉnh làm chủ đầu tư</t>
  </si>
  <si>
    <t xml:space="preserve">Hệ thống thoát nước chống ngập úng cục bộ cho khu vực xung quanh bệnh việc huyện Cẩm Mỹ </t>
  </si>
  <si>
    <t>Dự án hệ thống cấp nước sạch nông thôn xã Phú Lý, huyện Vĩnh Cửu</t>
  </si>
  <si>
    <t>Hệ thống cấp nước tập trung xã Bàu Hàm 2, huyện Thống Nhất</t>
  </si>
  <si>
    <t>Hệ thống cấp nước tập trung ấp Bàu Cối, xã Bảo Quang, thị xã Long Khánh</t>
  </si>
  <si>
    <t>Nâng cấp, mở rộng hệ thống cấp nước tập trung xã Xuân Mỹ</t>
  </si>
  <si>
    <t>Dự án xây dựng đường dây trung thế và trạm biến áp vào khu du lịch Thác Mai, huyện Định Quán</t>
  </si>
  <si>
    <t>Dự án lập hồ sơ thiết kế bản vẽ thi công, dự toán xây dựng công trình</t>
  </si>
  <si>
    <t>Sửa chữa, nạo vét lòng hồ công trình hồ Suối Vọng</t>
  </si>
  <si>
    <t>Công trình chuyển tiếp 2018</t>
  </si>
  <si>
    <t>Dự án Thủy lợi phục vụ tưới vùng mía Định Quán tỉnh Đồng Nai (chưa bao gồm vốn ngân sách Trung ương hỗ trợ) ngân sách tỉnh 109,503 tỷ</t>
  </si>
  <si>
    <t>Tiêu thoát nước cánh đồng Bàu Kiên xã Thanh Sơn huyện ĐQ</t>
  </si>
  <si>
    <t>Hồ chứa nước Cà Ròn xã Gia Canh (kể cả chi phí BTGPMB)</t>
  </si>
  <si>
    <t xml:space="preserve">Nâng cấp, mở rộng Hồ chứa nước Suối Tre </t>
  </si>
  <si>
    <t>Xây dựng tuyến kênh dẫn nước thải ngoài hàng rào khu công nghiệp Xuân Lộc, huyện Xuân Lộc (kể cả bồi thường giải phóng mặt bằng)</t>
  </si>
  <si>
    <t>Dự án Nạo vét và gia cố bờ suối Quán Thủ, huyện Long Thành (kể cả bồi thường giải phóng mặt bằng)</t>
  </si>
  <si>
    <t>Trạm bơm ấp 7 Phú Tân huyện Định Quán</t>
  </si>
  <si>
    <t>Thoát nước lũ xã Xuân Lập</t>
  </si>
  <si>
    <t>Tiêu thoát lũ xã Bình Lộc thị xã Long Khánh (kể cả bồi thường giải phóng mặt bằng)</t>
  </si>
  <si>
    <t xml:space="preserve">Dự án Trung tâm huấn luyện quân nhân, dự bị động viên Bộ Chỉ huy quân sự tỉnh </t>
  </si>
  <si>
    <t>Trang bị phương tiện phòng cháy, chữa cháy và cứu nạn cứu hộ cho cảnh sát PCCC tỉnh từ năm 2015-2018 (tên cũ KH 17 là Tiểu dự án đầu tư trang bị phương tiện PCCC và CNCH cho CS PCCC)</t>
  </si>
  <si>
    <t>Dự án đầu tư trang thiết bị cứu nạn cứu hộ giai đoạn 2016-2020 cho CS PCCC tỉnh</t>
  </si>
  <si>
    <t xml:space="preserve">Dự án Nhà làm việc, nhà phục vụ Bộ Chỉ huy quân sự tỉnh Đồng Nai </t>
  </si>
  <si>
    <t xml:space="preserve">Dự án Trung tâm chỉ huy Công an tỉnh Đồng Nai </t>
  </si>
  <si>
    <t>VI</t>
  </si>
  <si>
    <t>Hạ tầng trung tâm ứng dụng công nghệ sinh học Đồng nai, giai đoạn 1</t>
  </si>
  <si>
    <t>Dự án xây dựng trung tâm tích hợp dữ liệu trong các cơ quan Đảng tỉnh ĐN</t>
  </si>
  <si>
    <t>Dự án bổ sung nâng cấp thiết bị công nghệ thông tin, hệ thống mạng trong các cơ quan Đảng tỉnh ĐN</t>
  </si>
  <si>
    <t>Nâng cấp hệ thống thư điện tử tỉnh Đồng Nai</t>
  </si>
  <si>
    <t>Dự án xây dựng các hệ thống thông tin và phần mềm đặc trưng của tỉnh Đồng Nai</t>
  </si>
  <si>
    <t>Bố trí vốn thanh toán chi phí lập hồ sơ đối với các dự án được phê duyệt chủ trương đầu tư, quyết định đầu tư</t>
  </si>
  <si>
    <t>Các dự án được phê duyệt dự án đầu tư</t>
  </si>
  <si>
    <t>Dự án xây dựng 06 Nhà trạm kiểm lâm và 04 trạm kiểm soát rừng</t>
  </si>
  <si>
    <t>Đường vào trung tâm xã Nam Cát Tiên huyện Tân Phú kết hợp bờ bao tránh lũ</t>
  </si>
  <si>
    <t>Nạo vét Suối Săn Máu đoạn đầu của nhánh suối chính (xuất phát từ phường Tân Hòa) đến cầu Xóm Mai</t>
  </si>
  <si>
    <t>Xây dựng Trụ sở làm việc Trạm Thú y Thống Nhất</t>
  </si>
  <si>
    <t>Xây dựng tuyến thoát nước phường Hố Nai, thành phố Biên Hoà</t>
  </si>
  <si>
    <t>Hệ thống thoát nước khu vực Trung tâm xã Thạnh phú, huyện Vĩnh Cửu</t>
  </si>
  <si>
    <t>Hệ thống cấp nước tập trung xã Phú Lợi, huyện Định Quán</t>
  </si>
  <si>
    <t>Hệ thống cấp nước tập trung xã Phú An, huyện Tân Phú</t>
  </si>
  <si>
    <t>Nâng cấp, mở rộng hệ thống cấp nước tập trung xã Hàng Gòn, thị xã Long Khánh</t>
  </si>
  <si>
    <t>Hệ thống cấp nước tập trung xã Nam Cát Tiên, huyện Tân Phú</t>
  </si>
  <si>
    <t>Nạo vét Rạch mọi xã Bình Hoà</t>
  </si>
  <si>
    <t>Dự án xây dựng nhà làm việc và kho lưu trữ của Đảng ủy khối Doanh nghiệp tỉnh</t>
  </si>
  <si>
    <t xml:space="preserve">Sửa chữa công trình Đập dâng Long An </t>
  </si>
  <si>
    <t>Dự án xây dựng mới Cầu Mít trên đường Hương lộ 12, huyện Nhơn Trạch (NSH thực hiện bồi thường)</t>
  </si>
  <si>
    <t xml:space="preserve">Dự án Trạm bơm ấp 4 xã Tà Lài huyện Tân Phú </t>
  </si>
  <si>
    <t>Dự án chống ngập úng khu vực Suối Cải (Ngân sách thị xã chi bồi thường 55,4 tỷ</t>
  </si>
  <si>
    <t>Hồ Chứa nước Thoại Hương</t>
  </si>
  <si>
    <t xml:space="preserve">Dự án hồ chứa nước Gia Đức, huyện Thống Nhất </t>
  </si>
  <si>
    <t>Dự án Kè sông Vàm Mương - Long Tàu đoạn qua khu vực ấp 2, xã Phước Khánh, huyện Nhơn Trạch</t>
  </si>
  <si>
    <t>Dự án Xây dựng trung tâm tích hợp dữ liệu tỉnh Đồng Nai giai đoạn 2</t>
  </si>
  <si>
    <t>Bố trí lập hồ sơ chủ trương đầu tư</t>
  </si>
  <si>
    <t>C</t>
  </si>
  <si>
    <t>Nguồn vốn dự phòng thanh toán dự án cầu Hóa An</t>
  </si>
  <si>
    <t>D</t>
  </si>
  <si>
    <t xml:space="preserve">Bố trí vốn thanh toán cho các dự án đã quyết toán nhưng còn thiếu vốn kế hoạch </t>
  </si>
  <si>
    <r>
      <t>Dự án kè gia cố bờ sông Đồng Nai; đoạn từ khu dân cư Cầu Rạch Cát phường Thống Nhất đến Nhà máy xử lý nước thải số 2 phường Tam Hiệp, thành phố Biên Hòa</t>
    </r>
    <r>
      <rPr>
        <b/>
        <sz val="10"/>
        <rFont val="Times New Roman"/>
        <family val="1"/>
      </rPr>
      <t xml:space="preserve">-dự án đối ứng theo cam kết với Jica khi triển khai dự án TNXLNT tp BH giai đoạn 1 từ vốn ODA </t>
    </r>
  </si>
  <si>
    <t>2018-2023</t>
  </si>
  <si>
    <t>2018-2022</t>
  </si>
  <si>
    <t>theo tiến độ Hiệp định</t>
  </si>
  <si>
    <t>2018-2021</t>
  </si>
  <si>
    <t>2014-2108</t>
  </si>
  <si>
    <t>2019-2021</t>
  </si>
  <si>
    <t>2019-2022</t>
  </si>
  <si>
    <t>2019-2023</t>
  </si>
  <si>
    <t xml:space="preserve">UBND huyện Trảng Bom </t>
  </si>
  <si>
    <t>Ban Quản lý dự án đầu tư xây dựng tỉnh</t>
  </si>
  <si>
    <t>Ban Tôn giáo tỉnh</t>
  </si>
  <si>
    <t>Sở Lao động, thương binh và xã hội</t>
  </si>
  <si>
    <t>Báo Đồng Nai</t>
  </si>
  <si>
    <t>Hội Luật gia tỉnh</t>
  </si>
  <si>
    <t xml:space="preserve">Ủy ban mặt trận Tổ quốc Việt Nam tỉnh </t>
  </si>
  <si>
    <t>Văn phòng Tỉnh ủy</t>
  </si>
  <si>
    <t>Đảng ủy khối doanh nghiệp</t>
  </si>
  <si>
    <t>Kế hoạch năm 2018</t>
  </si>
  <si>
    <t>Tổng số năm 2018</t>
  </si>
  <si>
    <t>Năm 2018</t>
  </si>
  <si>
    <t>Bội chi 2018</t>
  </si>
  <si>
    <t>3=4+5</t>
  </si>
  <si>
    <t>NGUỒN XỔ SỐ KIẾN THIẾT DO UNBND TỈNH GIAO CHỈ TIÊU</t>
  </si>
  <si>
    <t>Công trình chuyển tiếp sang năm 2018</t>
  </si>
  <si>
    <t>Khối điều trị bệnh viện Thống Nhất</t>
  </si>
  <si>
    <t>Trạm Y tế xã Nhân Nghĩa - huyện Cẩm Mỹ</t>
  </si>
  <si>
    <t>Trạm Y tế xã Phú Bình - huyện Tân Phú</t>
  </si>
  <si>
    <t>Trạm Y tế xã Lang Minh - huyện Xuân Lộc</t>
  </si>
  <si>
    <t>Trạm Y tế xã Phước Khánh - huyện Nhơn Trạch</t>
  </si>
  <si>
    <t>Trạm Y tế xã Hiếu Liêm - huyện Vĩnh Cửu</t>
  </si>
  <si>
    <t>Trạm Y tế xã Tân Bình - huyện Vĩnh Cửu</t>
  </si>
  <si>
    <t>Trạm Y tế xã Phú Tân - huyện Định Quán</t>
  </si>
  <si>
    <t>Trạm Y tế xã Trung Hòa - huyện Trảng Bom</t>
  </si>
  <si>
    <t>Trạm Y tế xã Bàu Sen - thị xã Long Khánh</t>
  </si>
  <si>
    <t xml:space="preserve"> Dự án mua sắm trang thiết bị y tế bổ sung cho Bệnh viện Nhi đồng Đồng Nai phục vụ đề án bệnh viện vệ tinh của Bệnh viện Nhi đồng 2 thành phố Hồ Chí Minh tại tỉnh Đồng Nai (Ngân sách TW 15 tỷ + NST)</t>
  </si>
  <si>
    <t>Dự án sửa chữa nâng cấp hệ thống điện, trạm biến áp và hệ thống chiếu sáng của Bệnh viện quân y 7B</t>
  </si>
  <si>
    <t>Dự án lập hồ sơ thiết kế bản vẽ thi công, dự toán xây dựng công trình năm 2018</t>
  </si>
  <si>
    <t>Xây dựng Trường THPT Chu Văn An</t>
  </si>
  <si>
    <t>ĐN</t>
  </si>
  <si>
    <t xml:space="preserve">Đầu tư Trang thiết bị tối thiểu cho các trường mầm non công lập trên địa bàn tỉnh Đồng Nai giai đoạn 2017-2020 </t>
  </si>
  <si>
    <t>Khối tiểu học và mầm non của trường Phổ thông thực hành sư phạm thuộc trường Đại học Đồng Nai</t>
  </si>
  <si>
    <t>Khối lớp học 12 phòng và 3 phòng học chức năng, sửa chữa trường THPT Trị An</t>
  </si>
  <si>
    <t>Nâng cao chất lượng dạy nghề phù hợp với yêu cầu phát triển kinh tế xã hội tỉnh Đồng Nai giai đoạn 2016-2020 (trong đó có vốn của 02 trường là 1,2 tỷ đồng).</t>
  </si>
  <si>
    <t>Sửa chữa, cải tạo ký túc xá sinh viên trường Đại học Đồng Nai cơ sở 1</t>
  </si>
  <si>
    <t>Sửa chữa, cải tạo trường THPT PHú Ngọc</t>
  </si>
  <si>
    <t>Nâng cấp cơ sở vật chất, trang thiết bị dạy và học Trường chính trị tỉnh Đồng Nai</t>
  </si>
  <si>
    <t>Dự án xây dựng mới 12 phòng học Trường trung học phô thông Long Phước, huyện Long Thành</t>
  </si>
  <si>
    <t>Cải tạo, nâng cấp cơ sở vật chất Trường THPT Long Khánh thành Trường THPT chuyên Long Khánh</t>
  </si>
  <si>
    <t>Hệ thống thông tin quản lý trường đại học Đồng Nai</t>
  </si>
  <si>
    <t>Dự án lập hồ sơ thiết kế bản vẽ thi công, dự toán xây dựng công trình, bồi thường giải phóng mặt bằng năm 2018</t>
  </si>
  <si>
    <t>Xây dựng Nhà ở vận động viên và cải tạo, nâng cấp cảnh quan toàn khu Trung tâm Thể dục thể thao tỉnh</t>
  </si>
  <si>
    <t>Xây dựng mới Cơ sở điều trị nghiện ma túy tỉnh Đồng Nai</t>
  </si>
  <si>
    <t>Dự án Tuyến đường vào cơ sở tiếp nhận, quản lý, cai nghiện phục hồi cho người nghiện ma túy tỉnh Đồng Nai (cơ sở mới) (NST phần XL 8,3 tỷ, còn lại NSH)</t>
  </si>
  <si>
    <t>Trang thiết bị cho 04 phòng thu âm phát thanh - Đài truyền hình</t>
  </si>
  <si>
    <t>Hoàn trả tạm ứng kho bạc nhà nước năm 2010</t>
  </si>
  <si>
    <t>Bố trí vốn thanh toán sau quyết toán đối với các dự án thuộc ngành giáo dục, đào tạo; y tế; văn hóa xã hội</t>
  </si>
  <si>
    <t>Các dự án phê duyệt dự án đầu tư</t>
  </si>
  <si>
    <t>Xây dựng Trung tâm Pháp y và Trung tâm Giám định y khoa tỉnh</t>
  </si>
  <si>
    <t>Khu văn hóa thể dục thể thao huyện Tân Phú (đã đầu tư 1 số hạng mục Nhà thi đấu, san nền, cổng tường rào), NST đầu tư xây lắp + thiết bị khoảng 40 tỷ, phần còn lại kêu gọi XHH (hồ bơi, sân bóng đá, đường chạy, khu nhảy cao, nhảy xa…)</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</si>
  <si>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</si>
  <si>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</si>
  <si>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</si>
  <si>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</si>
  <si>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</si>
  <si>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</si>
  <si>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</si>
  <si>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</si>
  <si>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</si>
  <si>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</si>
  <si>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</si>
  <si>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</si>
  <si>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</si>
  <si>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Phú Lập - huyện Tân Phú</t>
  </si>
  <si>
    <t>Trạm Y tế xã Tà Lài - huyện Tân Phú</t>
  </si>
  <si>
    <t>Trạm Y tế xã La Ngà - huyện Định Quán</t>
  </si>
  <si>
    <t>Trạm Y tế xã Long Thọ - Nhơn Trạch</t>
  </si>
  <si>
    <t>Trạm y tế xã Thanh Sơn huyện Định Quán</t>
  </si>
  <si>
    <t>Trạm Y tế xã Phước An - huyện Nhơn Trạch</t>
  </si>
  <si>
    <t>Trạm Y tế xã Bình Hòa - huyện Vĩnh Cửu</t>
  </si>
  <si>
    <t>Trạm Y tế xã Mã Đà - huyện Vĩnh Cửu</t>
  </si>
  <si>
    <t>Xây dựng Nhà triển lãm và Văn phòng Trung tâm văn hóa thể thao thị xã Long Khánh</t>
  </si>
  <si>
    <t>Trạm Y tế xã Xuân Hưng - huyện Xuân Lộc</t>
  </si>
  <si>
    <t>Dự án Trang thiết bị phục hồi chức năng vật lý trị liệu của Ban bảo vệ chăm sóc sức khỏe cán bộ tỉnh</t>
  </si>
  <si>
    <t>Xây dựng nhà ở và hạ tầng khu khu đồng bào dân tộc xã Phú Bình</t>
  </si>
  <si>
    <t>Xây dựng nhà ở và hạ tầng khu khu đồng bào dân tộc xã Phú Sơn</t>
  </si>
  <si>
    <t xml:space="preserve">Dự án Sửa chữa, cải tạo nâng cấp cơ sở vật chất Trường THPT Vĩnh Cửu, huyện Vĩnh Cửu </t>
  </si>
  <si>
    <t>Bố trí vốn lập hồ sơ chủ trương đầu tư</t>
  </si>
  <si>
    <t>2018-2010</t>
  </si>
  <si>
    <t>đến 2020</t>
  </si>
  <si>
    <t>Bệnh viện Nhi đồng Đồng Nai</t>
  </si>
  <si>
    <t>Bệnh viện quân y 7B</t>
  </si>
  <si>
    <t>Trường Trung cấp nghề giao thông vận tải</t>
  </si>
  <si>
    <t>Sở Lao động và Thương binh xã hội</t>
  </si>
  <si>
    <t>Trường đại học Đồng Nai</t>
  </si>
  <si>
    <t>Sở Văn hóa và Thể thao Du lịch</t>
  </si>
  <si>
    <t>Đài phát thanh và Truyền hình Đồng Nai</t>
  </si>
  <si>
    <t>Ban bảo vệ chăm sóc sức khỏe cán bộ tỉnh</t>
  </si>
  <si>
    <t>Các khoản tạm ứng ngân sách</t>
  </si>
  <si>
    <t>E</t>
  </si>
  <si>
    <t>Hoàn trả tạm ứng ngân sách</t>
  </si>
  <si>
    <t xml:space="preserve">Đường ĐT 767 và cầu Vĩnh An đoạn qua thị trấn Vĩnh Cửu </t>
  </si>
  <si>
    <t>Đường 319B  đoạn qua KCN Nhơn Trạch (đoạn còn lại, chưa bao gồm chi phí BTGPMB)</t>
  </si>
  <si>
    <t>Xây dựng Nút giao thông ngã tư Tân Phong (có hoàn tạm ứng của Trung tâm phát triển quỹ đất năm 2017 để Bồi thường là 8,418 tỷ đồng)</t>
  </si>
  <si>
    <t>dự án Nâng cấp đường số 2 đoạn 2 (đoạn nối dài đến đường 769 – xã Long Tân) và đoạn 3 (đoạn nối dài đến Hương lộ 19 xã Vĩnh Thanh), huyện Nhơn Trạch</t>
  </si>
  <si>
    <t>Bồi thường giải phóng mặt bằng Dự án Nạo vét kênh thoát nước cuối đường số 2 huyện Nhơn Trạch (Công văn số 11179/UBND-ĐT ngày 27/11/2014)</t>
  </si>
  <si>
    <t>Dự án tuyến thoát nước dải cây xanh, huyện Nhơn Trạch (Quyết định số 1897/QĐ-UBND ngày 10/7/2017)</t>
  </si>
  <si>
    <t>Dự án kè gia cố bờ sông Đồng Nai; đoạn từ khu dân cư Cầu Rạch Cát phường Thống Nhất đến Nhà máy xử lý nước thải số 2 phường Tam Hiệp, thành phố Biên Hòa</t>
  </si>
  <si>
    <t>Bồi thường hỗ trợ di dời toàn bộ các hộ dân Khu vực Rang Rang - Be 18, ấp 5, xã Mã Đà ra khỏi khu vực di dời đến khu tái định cư Khu phố 1, thị trấn Vĩnh An, huyện Vĩnh Cửu</t>
  </si>
  <si>
    <t>Hỗ trợ di dân vùng sạt lỡ Đồi 112, huyện Định Quán (công văn số 9721/UBND-JT ngày 17/10/2016)</t>
  </si>
  <si>
    <t>Dự án cải tạo, nạo vét hồ Sen và hồ Bà Hào, huyện Vĩnh cửu ( lũy kế giải ngân đến 2016 là 44.947 tr đ,) bao gồm hoàn trả tạm ứng 2017 là 4,223 tỷ đồng</t>
  </si>
  <si>
    <t>Dự án Trung tâm huấn luyện quân nhân, dự bị động viên Bộ Chỉ huy quân sự tỉnh (Công văn 4917/UBND-KT ngày 25/5/2017)</t>
  </si>
  <si>
    <t>Hệ thống thoát nước khu vực Suối nước Trong huyện NhơnTrạch (hoàn trả tạm ứng năm 2014 là 0,588 tỷ đồng) (đã có trong kênh thoát nước cuối đường số 2)</t>
  </si>
  <si>
    <t>Bồi thường giải phóng mặt bằng dự án mở rộng đường 25B (đợt 13 và bổ sung) theo công văn số 12012/UBND-ĐT ngày 25/12/2014</t>
  </si>
  <si>
    <t>Bồi thường giải phóng mặt bằng hỗ trợ dự án đầu tư xây dựng cầu An Hảo và đường dẫn 2 đầu cầu trên địa bàn thành phố Biên Hòa (Công văn số 7822/UBND-ĐT ngày 29/8/2016 và công văn số 10258/UBND-ĐT)</t>
  </si>
  <si>
    <t>Hệ thống thoát nước và xử lý nước thải thành phố Biên Hòa (vốn đối ứng theo Hiệp định), trong đó hoàn tạm ứng năm 2015 là 17,314 tỷ đồng và hoàn tạm ứng trong năm 2017 là 11,797 tỷ đồng</t>
  </si>
  <si>
    <t>Xây dựng Trung tâm kiểm định và tư vấn xây dựng Đồng Nai (trong đó hoàn trả của Trung tâm đã tạm ứng 2017 là 1,6 tỷ)</t>
  </si>
  <si>
    <t xml:space="preserve">Tiểu dự án nhà máy xử lý nước thải số 1 giai đoạn 1A, thành phố Biên Hòa công suất 9500m3/ngày </t>
  </si>
  <si>
    <t>Đường chuyên dùng vận chuyển khoáng sản tại xã Phước Tân và Tam Phước, thành phố Biên Hòa (Văn bản số 113/UBND-ĐT ngày 07/01/2016)</t>
  </si>
  <si>
    <t>Hoàn trả vốn vay ngân hàng Thương mại cổ phần công thương Việt Nam (phần vốn các dự án thuộc trách nhiệm hoàn trả từ ngân sách tỉnh đã giải ngân trong năm 2016)</t>
  </si>
  <si>
    <t>Hoàn trả vốn vay Ngân hàng BIDV năm 2017</t>
  </si>
  <si>
    <t>Hoàn trả tạm ứng ngân sách trung ương 2010</t>
  </si>
  <si>
    <t>Trung tâm phát triển quỹ đất tỉnh</t>
  </si>
  <si>
    <t>Khu Bảo tồn thiên nhiên văn hóa Đồng Nai</t>
  </si>
  <si>
    <t>Trung tâm phát triển quỹ đất tỉnh - Chi nhánh Biên Hòa</t>
  </si>
  <si>
    <t>Trung tâm Giám định chất lượng xây dựng</t>
  </si>
  <si>
    <t>Hỗ trợ huyện Tân Phú hoàn thành nông thôn mới năm 2018</t>
  </si>
  <si>
    <t>Hỗ trợ các dự án xã hội hóa, hỗ trợ có mục tiêu đối với các địa phương</t>
  </si>
  <si>
    <t>F</t>
  </si>
  <si>
    <t>TỔNG</t>
  </si>
  <si>
    <t>(Đính kèm Quyết định số              /QĐ-UBND ngày       01/2018 của UBND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</si>
</sst>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_);_(* \(#,##0.00\);_(* \-??_);_(@_)"/>
    <numFmt numFmtId="165" formatCode="_(* #,##0_);_(* \(#,##0\);_(* \-??_);_(@_)"/>
    <numFmt numFmtId="166" formatCode="_(* #,##0_);_(* \(#,##0\);_(* &quot;-&quot;??_);_(@_)"/>
    <numFmt numFmtId="167" formatCode="#,##0;[Red]#,##0"/>
  </numFmts>
  <fonts count="17" x14ac:knownFonts="1">
    <font>
      <sz val="11"/>
      <color theme="1"/>
      <name val="Calibri"/>
      <family val="2"/>
      <scheme val="minor"/>
    </font>
    <font>
      <sz val="11"/>
      <color theme="1"/>
      <name val="Calibri"/>
      <family val="2"/>
      <scheme val="minor"/>
    </font>
    <font>
      <sz val="11"/>
      <color indexed="8"/>
      <name val="Calibri"/>
      <family val="2"/>
    </font>
    <font>
      <sz val="12"/>
      <name val="VNI-Times"/>
    </font>
    <font>
      <sz val="10"/>
      <name val="Arial"/>
      <family val="2"/>
    </font>
    <font>
      <b/>
      <sz val="10"/>
      <color theme="1"/>
      <name val="Times New Roman"/>
      <family val="1"/>
    </font>
    <font>
      <sz val="10"/>
      <color theme="1"/>
      <name val="Times New Roman"/>
      <family val="1"/>
    </font>
    <font>
      <i/>
      <sz val="10"/>
      <color theme="1"/>
      <name val="Times New Roman"/>
      <family val="1"/>
    </font>
    <font>
      <b/>
      <sz val="10"/>
      <color rgb="FF000000"/>
      <name val="Times New Roman"/>
      <family val="1"/>
    </font>
    <font>
      <i/>
      <sz val="10"/>
      <color rgb="FF000000"/>
      <name val="Times New Roman"/>
      <family val="1"/>
    </font>
    <font>
      <b/>
      <sz val="10"/>
      <name val="Times New Roman"/>
      <family val="1"/>
    </font>
    <font>
      <sz val="10"/>
      <name val="Times New Roman"/>
      <family val="1"/>
    </font>
    <font>
      <i/>
      <sz val="10"/>
      <name val="Times New Roman"/>
      <family val="1"/>
    </font>
    <font>
      <sz val="10"/>
      <color rgb="FFFF0000"/>
      <name val="Times New Roman"/>
      <family val="1"/>
    </font>
    <font>
      <b/>
      <sz val="12"/>
      <color theme="1"/>
      <name val="Times New Roman"/>
      <family val="1"/>
    </font>
    <font>
      <b/>
      <sz val="13"/>
      <color rgb="FF000000"/>
      <name val="Times New Roman"/>
      <family val="1"/>
    </font>
    <font>
      <i/>
      <sz val="11"/>
      <color rgb="FF000000"/>
      <name val="Times New Roman"/>
      <family val="1"/>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bottom style="thin">
        <color indexed="64"/>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thin">
        <color indexed="8"/>
      </bottom>
      <diagonal/>
    </border>
    <border>
      <left style="thin">
        <color indexed="8"/>
      </left>
      <right style="double">
        <color indexed="8"/>
      </right>
      <top style="thin">
        <color indexed="8"/>
      </top>
      <bottom style="double">
        <color indexed="8"/>
      </bottom>
      <diagonal/>
    </border>
    <border>
      <left style="double">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double">
        <color indexed="8"/>
      </right>
      <top/>
      <bottom style="thin">
        <color indexed="8"/>
      </bottom>
      <diagonal/>
    </border>
  </borders>
  <cellStyleXfs count="10">
    <xf numFmtId="0" fontId="0" fillId="0" borderId="0"/>
    <xf numFmtId="43" fontId="1" fillId="0" borderId="0" applyFont="0" applyFill="0" applyBorder="0" applyAlignment="0" applyProtection="0"/>
    <xf numFmtId="0" fontId="2" fillId="0" borderId="0"/>
    <xf numFmtId="0" fontId="3" fillId="0" borderId="0"/>
    <xf numFmtId="0" fontId="4" fillId="0" borderId="0"/>
    <xf numFmtId="0" fontId="4" fillId="0" borderId="0"/>
    <xf numFmtId="0" fontId="4" fillId="0" borderId="0"/>
    <xf numFmtId="0" fontId="4" fillId="0" borderId="0"/>
    <xf numFmtId="0" fontId="4" fillId="0" borderId="0"/>
    <xf numFmtId="164" fontId="2" fillId="0" borderId="0"/>
  </cellStyleXfs>
  <cellXfs count="123">
    <xf numFmtId="0" fontId="0" fillId="0" borderId="0" xfId="0"/>
    <xf numFmtId="3" fontId="12" fillId="0" borderId="1" xfId="2" applyNumberFormat="1" applyFont="1" applyFill="1" applyBorder="1" applyAlignment="1">
      <alignment horizontal="center" vertical="center" wrapText="1"/>
    </xf>
    <xf numFmtId="0" fontId="12" fillId="0" borderId="1" xfId="2" quotePrefix="1" applyFont="1" applyFill="1" applyBorder="1" applyAlignment="1">
      <alignment horizontal="center" vertical="center" wrapText="1"/>
    </xf>
    <xf numFmtId="0" fontId="12" fillId="0" borderId="1" xfId="2" applyFont="1" applyFill="1" applyBorder="1" applyAlignment="1">
      <alignment horizontal="center" vertical="center" wrapText="1"/>
    </xf>
    <xf numFmtId="3" fontId="12" fillId="0" borderId="1" xfId="1" applyNumberFormat="1" applyFont="1" applyFill="1" applyBorder="1" applyAlignment="1" applyProtection="1">
      <alignment vertical="center" wrapText="1"/>
    </xf>
    <xf numFmtId="0" fontId="12" fillId="0" borderId="1" xfId="2" applyFont="1" applyFill="1" applyBorder="1" applyAlignment="1">
      <alignment horizontal="left" vertical="center" wrapText="1"/>
    </xf>
    <xf numFmtId="165" fontId="11" fillId="0" borderId="1" xfId="1" applyNumberFormat="1" applyFont="1" applyFill="1" applyBorder="1" applyAlignment="1" applyProtection="1">
      <alignment vertical="center" wrapText="1"/>
    </xf>
    <xf numFmtId="165" fontId="10" fillId="0" borderId="1" xfId="1" applyNumberFormat="1" applyFont="1" applyFill="1" applyBorder="1" applyAlignment="1" applyProtection="1">
      <alignment vertical="center" wrapText="1"/>
    </xf>
    <xf numFmtId="3" fontId="11" fillId="0" borderId="3" xfId="5" applyNumberFormat="1" applyFont="1" applyFill="1" applyBorder="1" applyAlignment="1">
      <alignment vertical="center" wrapText="1"/>
    </xf>
    <xf numFmtId="3" fontId="10" fillId="0" borderId="1" xfId="2" applyNumberFormat="1" applyFont="1" applyFill="1" applyBorder="1" applyAlignment="1">
      <alignment horizontal="center" vertical="center" wrapText="1"/>
    </xf>
    <xf numFmtId="0" fontId="10" fillId="0" borderId="1" xfId="2" applyNumberFormat="1" applyFont="1" applyFill="1" applyBorder="1" applyAlignment="1">
      <alignment horizontal="center" vertical="center" wrapText="1"/>
    </xf>
    <xf numFmtId="0" fontId="10" fillId="0" borderId="1" xfId="2" applyFont="1" applyFill="1" applyBorder="1" applyAlignment="1">
      <alignment horizontal="center" vertical="center" wrapText="1"/>
    </xf>
    <xf numFmtId="3" fontId="10" fillId="0" borderId="1" xfId="2" applyNumberFormat="1" applyFont="1" applyFill="1" applyBorder="1" applyAlignment="1">
      <alignment vertical="center" wrapText="1"/>
    </xf>
    <xf numFmtId="0" fontId="11" fillId="0" borderId="1" xfId="2" applyFont="1" applyFill="1" applyBorder="1" applyAlignment="1">
      <alignment horizontal="left" vertical="center" wrapText="1"/>
    </xf>
    <xf numFmtId="3" fontId="11" fillId="0" borderId="1" xfId="2" applyNumberFormat="1" applyFont="1" applyFill="1" applyBorder="1" applyAlignment="1">
      <alignment horizontal="center" vertical="center" wrapText="1"/>
    </xf>
    <xf numFmtId="3" fontId="11" fillId="0" borderId="4" xfId="2" applyNumberFormat="1" applyFont="1" applyFill="1" applyBorder="1" applyAlignment="1">
      <alignment vertical="center" wrapText="1"/>
    </xf>
    <xf numFmtId="0" fontId="10" fillId="0" borderId="1" xfId="2" applyNumberFormat="1" applyFont="1" applyFill="1" applyBorder="1" applyAlignment="1">
      <alignment horizontal="left" vertical="center" wrapText="1"/>
    </xf>
    <xf numFmtId="0" fontId="11" fillId="0" borderId="1" xfId="2" applyFont="1" applyFill="1" applyBorder="1" applyAlignment="1">
      <alignment horizontal="center" vertical="center" wrapText="1"/>
    </xf>
    <xf numFmtId="3" fontId="10" fillId="0" borderId="1" xfId="2" applyNumberFormat="1" applyFont="1" applyFill="1" applyBorder="1" applyAlignment="1">
      <alignment horizontal="right" vertical="center" wrapText="1"/>
    </xf>
    <xf numFmtId="3" fontId="11" fillId="0" borderId="1" xfId="2" applyNumberFormat="1" applyFont="1" applyFill="1" applyBorder="1" applyAlignment="1">
      <alignment vertical="center" wrapText="1"/>
    </xf>
    <xf numFmtId="3" fontId="11" fillId="0" borderId="1" xfId="1" applyNumberFormat="1" applyFont="1" applyFill="1" applyBorder="1" applyAlignment="1" applyProtection="1">
      <alignment vertical="center" wrapText="1"/>
    </xf>
    <xf numFmtId="0" fontId="11" fillId="0" borderId="1" xfId="2" applyNumberFormat="1" applyFont="1" applyFill="1" applyBorder="1" applyAlignment="1">
      <alignment horizontal="center" vertical="center" wrapText="1"/>
    </xf>
    <xf numFmtId="3" fontId="11" fillId="0" borderId="1" xfId="0" applyNumberFormat="1" applyFont="1" applyFill="1" applyBorder="1" applyAlignment="1">
      <alignment vertical="center"/>
    </xf>
    <xf numFmtId="0" fontId="7" fillId="0" borderId="0" xfId="0" applyFont="1" applyFill="1" applyAlignment="1">
      <alignment horizontal="center" vertical="center"/>
    </xf>
    <xf numFmtId="0" fontId="6" fillId="0" borderId="0" xfId="0" applyFont="1" applyFill="1" applyAlignment="1">
      <alignment vertical="center"/>
    </xf>
    <xf numFmtId="0" fontId="10" fillId="0" borderId="1" xfId="0" applyFont="1" applyFill="1" applyBorder="1" applyAlignment="1">
      <alignment horizontal="center" vertical="center" wrapText="1"/>
    </xf>
    <xf numFmtId="0" fontId="7" fillId="0" borderId="1" xfId="0" applyFont="1" applyFill="1" applyBorder="1" applyAlignment="1">
      <alignment vertical="center"/>
    </xf>
    <xf numFmtId="3" fontId="10" fillId="0" borderId="1" xfId="1" applyNumberFormat="1" applyFont="1" applyFill="1" applyBorder="1" applyAlignment="1" applyProtection="1">
      <alignment vertical="center" wrapText="1"/>
    </xf>
    <xf numFmtId="0" fontId="10" fillId="0" borderId="1" xfId="4" applyFont="1" applyFill="1" applyBorder="1" applyAlignment="1">
      <alignment horizontal="left" vertical="center" wrapText="1"/>
    </xf>
    <xf numFmtId="0" fontId="7" fillId="0" borderId="0" xfId="0" applyFont="1" applyFill="1"/>
    <xf numFmtId="0" fontId="6" fillId="0" borderId="1" xfId="0" applyFont="1" applyFill="1" applyBorder="1" applyAlignment="1">
      <alignment vertical="center"/>
    </xf>
    <xf numFmtId="0" fontId="10" fillId="0" borderId="1" xfId="2" applyFont="1" applyFill="1" applyBorder="1" applyAlignment="1">
      <alignment horizontal="left" vertical="center" wrapText="1"/>
    </xf>
    <xf numFmtId="0" fontId="6" fillId="0" borderId="0" xfId="0" applyFont="1" applyFill="1"/>
    <xf numFmtId="0" fontId="8" fillId="0" borderId="0" xfId="0" applyFont="1" applyFill="1" applyAlignment="1">
      <alignment vertical="center"/>
    </xf>
    <xf numFmtId="0" fontId="9" fillId="0" borderId="0" xfId="0" applyFont="1" applyFill="1" applyAlignment="1">
      <alignment vertical="center"/>
    </xf>
    <xf numFmtId="0" fontId="9" fillId="0" borderId="0" xfId="0" applyFont="1" applyFill="1" applyAlignment="1">
      <alignment horizontal="right" vertical="center"/>
    </xf>
    <xf numFmtId="0" fontId="10" fillId="0" borderId="2" xfId="0" applyFont="1" applyFill="1" applyBorder="1" applyAlignment="1">
      <alignment horizontal="center" vertical="center" wrapText="1"/>
    </xf>
    <xf numFmtId="0" fontId="10" fillId="0" borderId="1" xfId="0" applyFont="1" applyFill="1" applyBorder="1" applyAlignment="1">
      <alignment horizontal="left" vertical="center" wrapText="1"/>
    </xf>
    <xf numFmtId="166" fontId="10" fillId="0" borderId="1" xfId="1" applyNumberFormat="1" applyFont="1" applyFill="1" applyBorder="1" applyAlignment="1">
      <alignment horizontal="center" vertical="center" wrapText="1"/>
    </xf>
    <xf numFmtId="3" fontId="6" fillId="0" borderId="0" xfId="0" applyNumberFormat="1" applyFont="1" applyFill="1"/>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3" fontId="10" fillId="0" borderId="1" xfId="1" applyNumberFormat="1" applyFont="1" applyFill="1" applyBorder="1" applyAlignment="1" applyProtection="1">
      <alignment horizontal="right" vertical="center" wrapText="1"/>
    </xf>
    <xf numFmtId="3" fontId="11" fillId="0" borderId="1" xfId="1" applyNumberFormat="1" applyFont="1" applyFill="1" applyBorder="1" applyAlignment="1" applyProtection="1">
      <alignment horizontal="right" vertical="center" wrapText="1"/>
    </xf>
    <xf numFmtId="3" fontId="10" fillId="0" borderId="1" xfId="4" applyNumberFormat="1" applyFont="1" applyFill="1" applyBorder="1" applyAlignment="1">
      <alignment horizontal="center" vertical="center" wrapText="1"/>
    </xf>
    <xf numFmtId="3" fontId="10" fillId="0" borderId="1" xfId="5" applyNumberFormat="1" applyFont="1" applyFill="1" applyBorder="1" applyAlignment="1">
      <alignment vertical="center" wrapText="1"/>
    </xf>
    <xf numFmtId="0" fontId="5" fillId="0" borderId="0" xfId="0" applyFont="1" applyFill="1"/>
    <xf numFmtId="0" fontId="10" fillId="0" borderId="1" xfId="2" applyFont="1" applyFill="1" applyBorder="1" applyAlignment="1">
      <alignment vertical="center" wrapText="1"/>
    </xf>
    <xf numFmtId="0" fontId="10" fillId="0" borderId="1" xfId="0" applyNumberFormat="1" applyFont="1" applyFill="1" applyBorder="1" applyAlignment="1">
      <alignment horizontal="left" vertical="center" wrapText="1"/>
    </xf>
    <xf numFmtId="0" fontId="11" fillId="0" borderId="1" xfId="2" applyNumberFormat="1" applyFont="1" applyFill="1" applyBorder="1" applyAlignment="1">
      <alignment horizontal="left" vertical="center" wrapText="1"/>
    </xf>
    <xf numFmtId="3" fontId="11" fillId="0" borderId="1" xfId="0" applyNumberFormat="1" applyFont="1" applyFill="1" applyBorder="1" applyAlignment="1">
      <alignment horizontal="left" vertical="center" wrapText="1"/>
    </xf>
    <xf numFmtId="0" fontId="11" fillId="0" borderId="1" xfId="4" applyFont="1" applyFill="1" applyBorder="1" applyAlignment="1">
      <alignment horizontal="center" vertical="center" wrapText="1"/>
    </xf>
    <xf numFmtId="0" fontId="11" fillId="0" borderId="1" xfId="4" applyFont="1" applyFill="1" applyBorder="1" applyAlignment="1">
      <alignment horizontal="left" vertical="center" wrapText="1"/>
    </xf>
    <xf numFmtId="3" fontId="11" fillId="0" borderId="1" xfId="2" applyNumberFormat="1" applyFont="1" applyFill="1" applyBorder="1" applyAlignment="1">
      <alignment horizontal="left" vertical="center" wrapText="1"/>
    </xf>
    <xf numFmtId="3" fontId="11" fillId="0" borderId="1" xfId="9" applyNumberFormat="1" applyFont="1" applyFill="1" applyBorder="1" applyAlignment="1" applyProtection="1">
      <alignment horizontal="center" vertical="center" wrapText="1"/>
    </xf>
    <xf numFmtId="0" fontId="11" fillId="0" borderId="1" xfId="9" applyNumberFormat="1" applyFont="1" applyFill="1" applyBorder="1" applyAlignment="1" applyProtection="1">
      <alignment horizontal="center" vertical="center" wrapText="1"/>
    </xf>
    <xf numFmtId="0" fontId="11" fillId="0" borderId="1" xfId="3" applyFont="1" applyFill="1" applyBorder="1" applyAlignment="1">
      <alignment horizontal="justify" vertical="center" wrapText="1"/>
    </xf>
    <xf numFmtId="0" fontId="11" fillId="0" borderId="1" xfId="0" applyFont="1" applyFill="1" applyBorder="1" applyAlignment="1">
      <alignment vertical="center" wrapText="1"/>
    </xf>
    <xf numFmtId="0" fontId="8" fillId="0" borderId="1" xfId="0" applyFont="1" applyFill="1" applyBorder="1" applyAlignment="1">
      <alignment vertical="center" wrapText="1"/>
    </xf>
    <xf numFmtId="0" fontId="11" fillId="0" borderId="1" xfId="0" applyNumberFormat="1" applyFont="1" applyFill="1" applyBorder="1" applyAlignment="1">
      <alignment horizontal="left" vertical="center" wrapText="1"/>
    </xf>
    <xf numFmtId="0" fontId="11" fillId="0" borderId="1" xfId="3" applyFont="1" applyFill="1" applyBorder="1" applyAlignment="1">
      <alignment horizontal="left" vertical="center" wrapText="1"/>
    </xf>
    <xf numFmtId="0" fontId="11" fillId="0" borderId="1" xfId="0" applyFont="1" applyFill="1" applyBorder="1" applyAlignment="1">
      <alignment horizontal="left" vertical="center" wrapText="1"/>
    </xf>
    <xf numFmtId="3" fontId="11" fillId="0" borderId="1" xfId="4" applyNumberFormat="1" applyFont="1" applyFill="1" applyBorder="1" applyAlignment="1">
      <alignment horizontal="center" vertical="center" wrapText="1"/>
    </xf>
    <xf numFmtId="3" fontId="10" fillId="0" borderId="1" xfId="0" applyNumberFormat="1" applyFont="1" applyFill="1" applyBorder="1" applyAlignment="1">
      <alignment horizontal="center" vertical="center" wrapText="1"/>
    </xf>
    <xf numFmtId="3" fontId="11" fillId="0" borderId="1" xfId="0" applyNumberFormat="1" applyFont="1" applyFill="1" applyBorder="1" applyAlignment="1">
      <alignment horizontal="center" vertical="center" wrapText="1"/>
    </xf>
    <xf numFmtId="0" fontId="11" fillId="0" borderId="1" xfId="6" applyFont="1" applyFill="1" applyBorder="1" applyAlignment="1">
      <alignment horizontal="left" vertical="center" wrapText="1"/>
    </xf>
    <xf numFmtId="3" fontId="11" fillId="0" borderId="1" xfId="8" applyNumberFormat="1" applyFont="1" applyFill="1" applyBorder="1" applyAlignment="1">
      <alignment horizontal="center" vertical="center" wrapText="1"/>
    </xf>
    <xf numFmtId="0" fontId="11" fillId="0" borderId="1" xfId="0" applyFont="1" applyFill="1" applyBorder="1"/>
    <xf numFmtId="3" fontId="10" fillId="0" borderId="1" xfId="9" applyNumberFormat="1" applyFont="1" applyFill="1" applyBorder="1" applyAlignment="1" applyProtection="1">
      <alignment horizontal="center" vertical="center" wrapText="1"/>
    </xf>
    <xf numFmtId="0" fontId="10" fillId="0" borderId="1" xfId="9" applyNumberFormat="1" applyFont="1" applyFill="1" applyBorder="1" applyAlignment="1" applyProtection="1">
      <alignment horizontal="center" vertical="center" wrapText="1"/>
    </xf>
    <xf numFmtId="3" fontId="10" fillId="0" borderId="1" xfId="2" applyNumberFormat="1" applyFont="1" applyFill="1" applyBorder="1" applyAlignment="1">
      <alignment horizontal="left" vertical="center" wrapText="1"/>
    </xf>
    <xf numFmtId="0" fontId="11" fillId="0" borderId="1" xfId="7" applyNumberFormat="1" applyFont="1" applyFill="1" applyBorder="1" applyAlignment="1">
      <alignment horizontal="left" vertical="center" wrapText="1"/>
    </xf>
    <xf numFmtId="3" fontId="11" fillId="0" borderId="1" xfId="2" applyNumberFormat="1" applyFont="1" applyFill="1" applyBorder="1" applyAlignment="1">
      <alignment horizontal="right" vertical="center" wrapText="1"/>
    </xf>
    <xf numFmtId="3" fontId="11" fillId="0" borderId="1" xfId="5" applyNumberFormat="1" applyFont="1" applyFill="1" applyBorder="1" applyAlignment="1">
      <alignment vertical="center" wrapText="1"/>
    </xf>
    <xf numFmtId="0" fontId="11" fillId="0" borderId="1" xfId="5" applyFont="1" applyFill="1" applyBorder="1" applyAlignment="1">
      <alignment horizontal="left" vertical="center" wrapText="1"/>
    </xf>
    <xf numFmtId="0" fontId="11" fillId="0" borderId="1" xfId="2" applyFont="1" applyFill="1" applyBorder="1" applyAlignment="1">
      <alignment horizontal="right" vertical="center" wrapText="1"/>
    </xf>
    <xf numFmtId="0" fontId="11" fillId="0" borderId="1" xfId="2" applyFont="1" applyFill="1" applyBorder="1" applyAlignment="1">
      <alignment vertical="center" wrapText="1"/>
    </xf>
    <xf numFmtId="166" fontId="5" fillId="0" borderId="1" xfId="1" applyNumberFormat="1" applyFont="1" applyFill="1" applyBorder="1" applyAlignment="1">
      <alignment vertical="center"/>
    </xf>
    <xf numFmtId="0" fontId="13" fillId="0" borderId="1" xfId="2" applyNumberFormat="1" applyFont="1" applyFill="1" applyBorder="1" applyAlignment="1">
      <alignment horizontal="center" vertical="center" wrapText="1"/>
    </xf>
    <xf numFmtId="3" fontId="13" fillId="0" borderId="1" xfId="2" applyNumberFormat="1" applyFont="1" applyFill="1" applyBorder="1" applyAlignment="1">
      <alignment horizontal="center" vertical="center" wrapText="1"/>
    </xf>
    <xf numFmtId="0" fontId="11" fillId="0" borderId="1" xfId="4" applyNumberFormat="1" applyFont="1" applyFill="1" applyBorder="1" applyAlignment="1">
      <alignment horizontal="center" vertical="center" wrapText="1"/>
    </xf>
    <xf numFmtId="0" fontId="10" fillId="0" borderId="1" xfId="4" applyFont="1" applyFill="1" applyBorder="1" applyAlignment="1">
      <alignment vertical="center" wrapText="1"/>
    </xf>
    <xf numFmtId="0" fontId="13" fillId="0" borderId="1" xfId="2" applyFont="1" applyFill="1" applyBorder="1" applyAlignment="1">
      <alignment horizontal="center" vertical="center" wrapText="1"/>
    </xf>
    <xf numFmtId="167" fontId="11" fillId="0" borderId="1" xfId="0" applyNumberFormat="1" applyFont="1" applyFill="1" applyBorder="1" applyAlignment="1">
      <alignment vertical="center" wrapText="1"/>
    </xf>
    <xf numFmtId="0" fontId="11" fillId="0" borderId="1" xfId="0" applyNumberFormat="1" applyFont="1" applyFill="1" applyBorder="1" applyAlignment="1">
      <alignment horizontal="center" vertical="center" wrapText="1"/>
    </xf>
    <xf numFmtId="0" fontId="13" fillId="0" borderId="1" xfId="4" applyNumberFormat="1" applyFont="1" applyFill="1" applyBorder="1" applyAlignment="1">
      <alignment horizontal="center" vertical="center" wrapText="1"/>
    </xf>
    <xf numFmtId="0" fontId="11" fillId="0" borderId="1" xfId="4" applyFont="1" applyFill="1" applyBorder="1" applyAlignment="1">
      <alignment vertical="center" wrapText="1"/>
    </xf>
    <xf numFmtId="0" fontId="5" fillId="0" borderId="1" xfId="0" applyFont="1" applyFill="1" applyBorder="1" applyAlignment="1">
      <alignment vertical="center"/>
    </xf>
    <xf numFmtId="3" fontId="10" fillId="0" borderId="1" xfId="0" applyNumberFormat="1" applyFont="1" applyFill="1" applyBorder="1" applyAlignment="1">
      <alignment vertical="center"/>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3" fontId="11" fillId="0" borderId="6" xfId="2" applyNumberFormat="1" applyFont="1" applyFill="1" applyBorder="1" applyAlignment="1">
      <alignment horizontal="center" vertical="center" wrapText="1"/>
    </xf>
    <xf numFmtId="0" fontId="11" fillId="0" borderId="7" xfId="0" applyFont="1" applyFill="1" applyBorder="1" applyAlignment="1">
      <alignment vertical="center" wrapText="1"/>
    </xf>
    <xf numFmtId="0" fontId="11" fillId="0" borderId="7" xfId="3" applyFont="1" applyFill="1" applyBorder="1" applyAlignment="1">
      <alignment horizontal="justify" vertical="center" wrapText="1"/>
    </xf>
    <xf numFmtId="0" fontId="11" fillId="0" borderId="7" xfId="0" applyNumberFormat="1" applyFont="1" applyFill="1" applyBorder="1" applyAlignment="1">
      <alignment horizontal="left" vertical="center" wrapText="1"/>
    </xf>
    <xf numFmtId="0" fontId="11" fillId="0" borderId="7" xfId="6" applyFont="1" applyFill="1" applyBorder="1" applyAlignment="1">
      <alignment horizontal="left" vertical="center" wrapText="1"/>
    </xf>
    <xf numFmtId="0" fontId="11" fillId="0" borderId="7" xfId="0" applyFont="1" applyFill="1" applyBorder="1" applyAlignment="1">
      <alignment horizontal="left" vertical="center" wrapText="1"/>
    </xf>
    <xf numFmtId="0" fontId="11" fillId="0" borderId="7" xfId="2" applyNumberFormat="1" applyFont="1" applyFill="1" applyBorder="1" applyAlignment="1">
      <alignment horizontal="left" vertical="center" wrapText="1"/>
    </xf>
    <xf numFmtId="3" fontId="10" fillId="0" borderId="6" xfId="2" applyNumberFormat="1" applyFont="1" applyFill="1" applyBorder="1" applyAlignment="1">
      <alignment horizontal="center" vertical="center" wrapText="1"/>
    </xf>
    <xf numFmtId="0" fontId="10" fillId="0" borderId="7" xfId="2" applyNumberFormat="1" applyFont="1" applyFill="1" applyBorder="1" applyAlignment="1">
      <alignment horizontal="left" vertical="center" wrapText="1"/>
    </xf>
    <xf numFmtId="3" fontId="10" fillId="0" borderId="8" xfId="2" applyNumberFormat="1" applyFont="1" applyFill="1" applyBorder="1" applyAlignment="1">
      <alignment horizontal="center" vertical="center" wrapText="1"/>
    </xf>
    <xf numFmtId="0" fontId="10" fillId="0" borderId="9" xfId="2" applyNumberFormat="1" applyFont="1" applyFill="1" applyBorder="1" applyAlignment="1">
      <alignment horizontal="left" vertical="center" wrapText="1"/>
    </xf>
    <xf numFmtId="3" fontId="11" fillId="0" borderId="10" xfId="0" applyNumberFormat="1" applyFont="1" applyFill="1" applyBorder="1" applyAlignment="1">
      <alignment horizontal="left" vertical="center" wrapText="1"/>
    </xf>
    <xf numFmtId="0" fontId="11" fillId="0" borderId="10" xfId="2" applyFont="1" applyFill="1" applyBorder="1" applyAlignment="1">
      <alignment horizontal="left" vertical="center" wrapText="1"/>
    </xf>
    <xf numFmtId="0" fontId="11" fillId="0" borderId="10" xfId="4" applyFont="1" applyFill="1" applyBorder="1" applyAlignment="1">
      <alignment horizontal="left" vertical="center" wrapText="1"/>
    </xf>
    <xf numFmtId="0" fontId="11" fillId="0" borderId="11" xfId="2" applyFont="1" applyFill="1" applyBorder="1" applyAlignment="1">
      <alignment horizontal="left" vertical="center" wrapText="1"/>
    </xf>
    <xf numFmtId="3" fontId="11" fillId="0" borderId="12" xfId="2" applyNumberFormat="1" applyFont="1" applyFill="1" applyBorder="1" applyAlignment="1">
      <alignment horizontal="center" vertical="center" wrapText="1"/>
    </xf>
    <xf numFmtId="0" fontId="11" fillId="0" borderId="13" xfId="0" applyFont="1" applyFill="1" applyBorder="1" applyAlignment="1">
      <alignment vertical="center" wrapText="1"/>
    </xf>
    <xf numFmtId="0" fontId="10" fillId="0" borderId="5" xfId="2" applyFont="1" applyFill="1" applyBorder="1" applyAlignment="1">
      <alignment horizontal="center" vertical="center" wrapText="1"/>
    </xf>
    <xf numFmtId="0" fontId="7" fillId="0" borderId="5" xfId="0" applyFont="1" applyFill="1" applyBorder="1" applyAlignment="1">
      <alignment vertical="center"/>
    </xf>
    <xf numFmtId="0" fontId="11" fillId="0" borderId="5" xfId="2" applyFont="1" applyFill="1" applyBorder="1" applyAlignment="1">
      <alignment horizontal="center" vertical="center" wrapText="1"/>
    </xf>
    <xf numFmtId="165" fontId="11" fillId="0" borderId="5" xfId="1" applyNumberFormat="1" applyFont="1" applyFill="1" applyBorder="1" applyAlignment="1" applyProtection="1">
      <alignment vertical="center" wrapText="1"/>
    </xf>
    <xf numFmtId="165" fontId="10" fillId="0" borderId="5" xfId="1" applyNumberFormat="1" applyFont="1" applyFill="1" applyBorder="1" applyAlignment="1" applyProtection="1">
      <alignment vertical="center" wrapText="1"/>
    </xf>
    <xf numFmtId="3" fontId="11" fillId="0" borderId="14" xfId="0" applyNumberFormat="1" applyFont="1" applyFill="1" applyBorder="1" applyAlignment="1">
      <alignment horizontal="left" vertical="center" wrapText="1"/>
    </xf>
    <xf numFmtId="166" fontId="10" fillId="0" borderId="1" xfId="0" applyNumberFormat="1" applyFont="1" applyFill="1" applyBorder="1" applyAlignment="1">
      <alignment horizontal="center" vertical="center" wrapText="1"/>
    </xf>
    <xf numFmtId="165" fontId="10" fillId="0" borderId="1" xfId="0" applyNumberFormat="1" applyFont="1" applyFill="1" applyBorder="1" applyAlignment="1">
      <alignment horizontal="center" vertical="center" wrapText="1"/>
    </xf>
    <xf numFmtId="0" fontId="15" fillId="0" borderId="0" xfId="0" applyFont="1" applyFill="1" applyAlignment="1">
      <alignment horizontal="center" vertical="center" wrapText="1"/>
    </xf>
    <xf numFmtId="0" fontId="15" fillId="0" borderId="0" xfId="0" applyFont="1" applyFill="1" applyAlignment="1">
      <alignment horizontal="center" vertical="center"/>
    </xf>
    <xf numFmtId="0" fontId="16" fillId="0" borderId="0" xfId="0" applyFont="1" applyFill="1" applyAlignment="1">
      <alignment horizontal="center" vertical="center"/>
    </xf>
    <xf numFmtId="0" fontId="14" fillId="0" borderId="0" xfId="0" applyFont="1" applyFill="1" applyAlignment="1">
      <alignment horizontal="center" vertical="center"/>
    </xf>
    <xf numFmtId="0" fontId="14" fillId="0" borderId="0" xfId="0" applyFont="1" applyFill="1" applyAlignment="1">
      <alignment horizontal="center" vertical="top"/>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cellXfs>
  <cellStyles count="10">
    <cellStyle name="Comma" xfId="1" builtinId="3"/>
    <cellStyle name="Excel Built-in Comma" xfId="9"/>
    <cellStyle name="Excel Built-in Normal" xfId="2"/>
    <cellStyle name="Normal" xfId="0" builtinId="0"/>
    <cellStyle name="Normal 3 2" xfId="6"/>
    <cellStyle name="Normal_2011 2" xfId="4"/>
    <cellStyle name="Normal_Ke hoach dau nam 2011" xfId="5"/>
    <cellStyle name="Normal_Nguon XDCB 2007 con ton" xfId="7"/>
    <cellStyle name="Normal_Sheet1" xfId="3"/>
    <cellStyle name="Normal_Sheet3"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1524000</xdr:colOff>
      <xdr:row>1</xdr:row>
      <xdr:rowOff>209550</xdr:rowOff>
    </xdr:from>
    <xdr:to>
      <xdr:col>1</xdr:col>
      <xdr:colOff>2143125</xdr:colOff>
      <xdr:row>1</xdr:row>
      <xdr:rowOff>209550</xdr:rowOff>
    </xdr:to>
    <xdr:cxnSp macro="">
      <xdr:nvCxnSpPr>
        <xdr:cNvPr id="3" name="Straight Connector 2"/>
        <xdr:cNvCxnSpPr/>
      </xdr:nvCxnSpPr>
      <xdr:spPr>
        <a:xfrm>
          <a:off x="1819275" y="400050"/>
          <a:ext cx="6191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8"/>
  <sheetViews>
    <sheetView tabSelected="1" showWhiteSpace="0" topLeftCell="A212" zoomScaleNormal="100" workbookViewId="0">
      <selection activeCell="G190" sqref="G190:G194"/>
    </sheetView>
  </sheetViews>
  <sheetFormatPr defaultRowHeight="12.75" x14ac:dyDescent="0.2"/>
  <cols>
    <col min="1" max="1" width="5.7109375" style="24" customWidth="1"/>
    <col min="2" max="2" width="59.7109375" style="24" customWidth="1"/>
    <col min="3" max="3" width="10.85546875" style="24" customWidth="1"/>
    <col min="4" max="4" width="5.85546875" style="24" hidden="1" customWidth="1"/>
    <col min="5" max="5" width="9.28515625" style="24" customWidth="1"/>
    <col min="6" max="6" width="10.7109375" style="24" customWidth="1"/>
    <col min="7" max="7" width="9.7109375" style="24" customWidth="1"/>
    <col min="8" max="8" width="8.42578125" style="24" customWidth="1"/>
    <col min="9" max="9" width="23.28515625" style="24" customWidth="1"/>
    <col min="10" max="27" width="0" style="32" hidden="1" customWidth="1"/>
    <col min="28" max="28" width="1.140625" style="32" customWidth="1"/>
    <col min="29" max="16384" width="9.140625" style="32"/>
  </cols>
  <sheetData>
    <row r="1" spans="1:30" ht="15.75" x14ac:dyDescent="0.2">
      <c r="A1" s="119" t="s">
        <v>166</v>
      </c>
      <c r="B1" s="119"/>
      <c r="I1" s="23" t="s">
        <v>165</v>
      </c>
    </row>
    <row r="2" spans="1:30" ht="20.25" customHeight="1" x14ac:dyDescent="0.2">
      <c r="A2" s="120" t="s">
        <v>167</v>
      </c>
      <c r="B2" s="120"/>
    </row>
    <row r="3" spans="1:30" ht="45" customHeight="1" x14ac:dyDescent="0.2">
      <c r="A3" s="116" t="s">
        <v>163</v>
      </c>
      <c r="B3" s="117"/>
      <c r="C3" s="117"/>
      <c r="D3" s="117"/>
      <c r="E3" s="117"/>
      <c r="F3" s="117"/>
      <c r="G3" s="117"/>
      <c r="H3" s="117"/>
      <c r="I3" s="117"/>
      <c r="J3" s="33"/>
      <c r="K3" s="33"/>
      <c r="L3" s="33"/>
      <c r="M3" s="33"/>
      <c r="N3" s="33"/>
      <c r="O3" s="33"/>
      <c r="P3" s="33"/>
      <c r="Q3" s="33"/>
      <c r="R3" s="33"/>
      <c r="S3" s="33"/>
      <c r="T3" s="33"/>
      <c r="U3" s="33"/>
      <c r="V3" s="33"/>
      <c r="W3" s="33"/>
      <c r="X3" s="33"/>
      <c r="Y3" s="33"/>
      <c r="Z3" s="33"/>
    </row>
    <row r="4" spans="1:30" ht="15" x14ac:dyDescent="0.2">
      <c r="A4" s="118" t="s">
        <v>403</v>
      </c>
      <c r="B4" s="118"/>
      <c r="C4" s="118"/>
      <c r="D4" s="118"/>
      <c r="E4" s="118"/>
      <c r="F4" s="118"/>
      <c r="G4" s="118"/>
      <c r="H4" s="118"/>
      <c r="I4" s="118"/>
      <c r="J4" s="34"/>
      <c r="K4" s="34"/>
      <c r="L4" s="34"/>
      <c r="M4" s="34"/>
      <c r="N4" s="34"/>
      <c r="O4" s="34"/>
      <c r="P4" s="34"/>
      <c r="Q4" s="34"/>
      <c r="R4" s="34"/>
      <c r="S4" s="34"/>
      <c r="T4" s="34"/>
      <c r="U4" s="34"/>
      <c r="V4" s="34"/>
      <c r="W4" s="34"/>
      <c r="X4" s="34"/>
      <c r="Y4" s="34"/>
      <c r="Z4" s="34"/>
    </row>
    <row r="5" spans="1:30" x14ac:dyDescent="0.2">
      <c r="I5" s="23" t="s">
        <v>164</v>
      </c>
      <c r="Y5" s="35" t="s">
        <v>0</v>
      </c>
    </row>
    <row r="6" spans="1:30" ht="22.5" customHeight="1" x14ac:dyDescent="0.2">
      <c r="A6" s="121" t="s">
        <v>1</v>
      </c>
      <c r="B6" s="121" t="s">
        <v>2</v>
      </c>
      <c r="C6" s="121" t="s">
        <v>3</v>
      </c>
      <c r="D6" s="121" t="s">
        <v>4</v>
      </c>
      <c r="E6" s="121" t="s">
        <v>5</v>
      </c>
      <c r="F6" s="121" t="s">
        <v>291</v>
      </c>
      <c r="G6" s="121"/>
      <c r="H6" s="121"/>
      <c r="I6" s="121" t="s">
        <v>128</v>
      </c>
      <c r="J6" s="122" t="s">
        <v>6</v>
      </c>
      <c r="K6" s="121"/>
      <c r="L6" s="121"/>
      <c r="M6" s="121"/>
      <c r="N6" s="121"/>
      <c r="O6" s="121" t="s">
        <v>7</v>
      </c>
      <c r="P6" s="121"/>
      <c r="Q6" s="121"/>
      <c r="R6" s="121"/>
      <c r="S6" s="121" t="s">
        <v>8</v>
      </c>
      <c r="T6" s="121"/>
      <c r="U6" s="121"/>
      <c r="V6" s="121"/>
      <c r="W6" s="121" t="s">
        <v>9</v>
      </c>
      <c r="X6" s="121"/>
      <c r="Y6" s="121"/>
      <c r="Z6" s="121"/>
    </row>
    <row r="7" spans="1:30" x14ac:dyDescent="0.2">
      <c r="A7" s="121"/>
      <c r="B7" s="121"/>
      <c r="C7" s="121"/>
      <c r="D7" s="121"/>
      <c r="E7" s="121"/>
      <c r="F7" s="121" t="s">
        <v>292</v>
      </c>
      <c r="G7" s="121" t="s">
        <v>293</v>
      </c>
      <c r="H7" s="121" t="s">
        <v>294</v>
      </c>
      <c r="I7" s="121"/>
      <c r="J7" s="122" t="s">
        <v>10</v>
      </c>
      <c r="K7" s="121" t="s">
        <v>11</v>
      </c>
      <c r="L7" s="121"/>
      <c r="M7" s="121"/>
      <c r="N7" s="121"/>
      <c r="O7" s="121"/>
      <c r="P7" s="121"/>
      <c r="Q7" s="121"/>
      <c r="R7" s="121"/>
      <c r="S7" s="121"/>
      <c r="T7" s="121"/>
      <c r="U7" s="121"/>
      <c r="V7" s="121"/>
      <c r="W7" s="121"/>
      <c r="X7" s="121"/>
      <c r="Y7" s="121"/>
      <c r="Z7" s="121"/>
    </row>
    <row r="8" spans="1:30" x14ac:dyDescent="0.2">
      <c r="A8" s="121"/>
      <c r="B8" s="121"/>
      <c r="C8" s="121"/>
      <c r="D8" s="121"/>
      <c r="E8" s="121"/>
      <c r="F8" s="121"/>
      <c r="G8" s="121"/>
      <c r="H8" s="121"/>
      <c r="I8" s="121"/>
      <c r="J8" s="122"/>
      <c r="K8" s="121" t="s">
        <v>12</v>
      </c>
      <c r="L8" s="121" t="s">
        <v>13</v>
      </c>
      <c r="M8" s="121"/>
      <c r="N8" s="121"/>
      <c r="O8" s="121" t="s">
        <v>14</v>
      </c>
      <c r="P8" s="121" t="s">
        <v>13</v>
      </c>
      <c r="Q8" s="121"/>
      <c r="R8" s="121"/>
      <c r="S8" s="121" t="s">
        <v>14</v>
      </c>
      <c r="T8" s="121" t="s">
        <v>13</v>
      </c>
      <c r="U8" s="121"/>
      <c r="V8" s="121"/>
      <c r="W8" s="121" t="s">
        <v>14</v>
      </c>
      <c r="X8" s="121" t="s">
        <v>13</v>
      </c>
      <c r="Y8" s="121"/>
      <c r="Z8" s="121"/>
    </row>
    <row r="9" spans="1:30" ht="35.25" customHeight="1" x14ac:dyDescent="0.2">
      <c r="A9" s="121"/>
      <c r="B9" s="121"/>
      <c r="C9" s="121"/>
      <c r="D9" s="121"/>
      <c r="E9" s="121"/>
      <c r="F9" s="121"/>
      <c r="G9" s="121"/>
      <c r="H9" s="121"/>
      <c r="I9" s="121"/>
      <c r="J9" s="122"/>
      <c r="K9" s="121"/>
      <c r="L9" s="25" t="s">
        <v>15</v>
      </c>
      <c r="M9" s="25" t="s">
        <v>16</v>
      </c>
      <c r="N9" s="25" t="s">
        <v>17</v>
      </c>
      <c r="O9" s="121"/>
      <c r="P9" s="25" t="s">
        <v>15</v>
      </c>
      <c r="Q9" s="25" t="s">
        <v>16</v>
      </c>
      <c r="R9" s="25" t="s">
        <v>17</v>
      </c>
      <c r="S9" s="121"/>
      <c r="T9" s="25" t="s">
        <v>15</v>
      </c>
      <c r="U9" s="25" t="s">
        <v>16</v>
      </c>
      <c r="V9" s="25" t="s">
        <v>17</v>
      </c>
      <c r="W9" s="121"/>
      <c r="X9" s="25" t="s">
        <v>15</v>
      </c>
      <c r="Y9" s="25" t="s">
        <v>16</v>
      </c>
      <c r="Z9" s="25" t="s">
        <v>17</v>
      </c>
    </row>
    <row r="10" spans="1:30" x14ac:dyDescent="0.2">
      <c r="A10" s="25" t="s">
        <v>18</v>
      </c>
      <c r="B10" s="25" t="s">
        <v>19</v>
      </c>
      <c r="C10" s="25">
        <v>1</v>
      </c>
      <c r="D10" s="25">
        <v>2</v>
      </c>
      <c r="E10" s="25">
        <v>2</v>
      </c>
      <c r="F10" s="25" t="s">
        <v>295</v>
      </c>
      <c r="G10" s="25">
        <v>4</v>
      </c>
      <c r="H10" s="25">
        <v>5</v>
      </c>
      <c r="I10" s="25">
        <v>6</v>
      </c>
      <c r="J10" s="36">
        <v>4</v>
      </c>
      <c r="K10" s="25">
        <v>5</v>
      </c>
      <c r="L10" s="25">
        <v>6</v>
      </c>
      <c r="M10" s="25">
        <v>7</v>
      </c>
      <c r="N10" s="25">
        <v>8</v>
      </c>
      <c r="O10" s="25">
        <v>9</v>
      </c>
      <c r="P10" s="25">
        <v>10</v>
      </c>
      <c r="Q10" s="25">
        <v>11</v>
      </c>
      <c r="R10" s="25">
        <v>12</v>
      </c>
      <c r="S10" s="25">
        <v>13</v>
      </c>
      <c r="T10" s="25">
        <v>14</v>
      </c>
      <c r="U10" s="25">
        <v>15</v>
      </c>
      <c r="V10" s="25">
        <v>16</v>
      </c>
      <c r="W10" s="25">
        <v>17</v>
      </c>
      <c r="X10" s="25">
        <v>18</v>
      </c>
      <c r="Y10" s="25">
        <v>19</v>
      </c>
      <c r="Z10" s="25">
        <v>20</v>
      </c>
    </row>
    <row r="11" spans="1:30" x14ac:dyDescent="0.2">
      <c r="A11" s="89"/>
      <c r="B11" s="89" t="s">
        <v>402</v>
      </c>
      <c r="C11" s="89"/>
      <c r="D11" s="89"/>
      <c r="E11" s="89"/>
      <c r="F11" s="115">
        <f>+G11+H11</f>
        <v>4008930</v>
      </c>
      <c r="G11" s="115">
        <f>+G12+G195</f>
        <v>3710730</v>
      </c>
      <c r="H11" s="115">
        <f>+H12+H195</f>
        <v>298200</v>
      </c>
      <c r="I11" s="89"/>
      <c r="J11" s="90"/>
      <c r="K11" s="89"/>
      <c r="L11" s="89"/>
      <c r="M11" s="89"/>
      <c r="N11" s="89"/>
      <c r="O11" s="89"/>
      <c r="P11" s="89"/>
      <c r="Q11" s="89"/>
      <c r="R11" s="89"/>
      <c r="S11" s="89"/>
      <c r="T11" s="89"/>
      <c r="U11" s="89"/>
      <c r="V11" s="89"/>
      <c r="W11" s="89"/>
      <c r="X11" s="89"/>
      <c r="Y11" s="89"/>
      <c r="Z11" s="89"/>
    </row>
    <row r="12" spans="1:30" ht="30.75" customHeight="1" x14ac:dyDescent="0.2">
      <c r="A12" s="25"/>
      <c r="B12" s="37" t="s">
        <v>25</v>
      </c>
      <c r="C12" s="25"/>
      <c r="D12" s="25"/>
      <c r="E12" s="25"/>
      <c r="F12" s="38">
        <f>+G12+H12</f>
        <v>2950704</v>
      </c>
      <c r="G12" s="38">
        <f>SUBTOTAL(9,G13:G169)+G170+G193+G194</f>
        <v>2652504</v>
      </c>
      <c r="H12" s="38">
        <f>SUBTOTAL(9,H13:H169)</f>
        <v>298200</v>
      </c>
      <c r="I12" s="114"/>
      <c r="J12" s="36"/>
      <c r="K12" s="25"/>
      <c r="L12" s="25"/>
      <c r="M12" s="25"/>
      <c r="N12" s="25"/>
      <c r="O12" s="25"/>
      <c r="P12" s="25"/>
      <c r="Q12" s="25"/>
      <c r="R12" s="25"/>
      <c r="S12" s="25"/>
      <c r="T12" s="25"/>
      <c r="U12" s="25"/>
      <c r="V12" s="25"/>
      <c r="W12" s="25"/>
      <c r="X12" s="25"/>
      <c r="Y12" s="25"/>
      <c r="Z12" s="25"/>
    </row>
    <row r="13" spans="1:30" ht="21" customHeight="1" x14ac:dyDescent="0.2">
      <c r="A13" s="9" t="s">
        <v>18</v>
      </c>
      <c r="B13" s="10" t="s">
        <v>168</v>
      </c>
      <c r="C13" s="11"/>
      <c r="D13" s="25"/>
      <c r="E13" s="11"/>
      <c r="F13" s="12">
        <f>SUBTOTAL(9,F14:F139)</f>
        <v>2062206</v>
      </c>
      <c r="G13" s="12">
        <f t="shared" ref="G13:H13" si="0">SUBTOTAL(9,G14:G139)</f>
        <v>1764006</v>
      </c>
      <c r="H13" s="12">
        <f t="shared" si="0"/>
        <v>298200</v>
      </c>
      <c r="I13" s="13"/>
      <c r="J13" s="36"/>
      <c r="K13" s="25"/>
      <c r="L13" s="25"/>
      <c r="M13" s="25"/>
      <c r="N13" s="25"/>
      <c r="O13" s="25"/>
      <c r="P13" s="25"/>
      <c r="Q13" s="25"/>
      <c r="R13" s="25"/>
      <c r="S13" s="25"/>
      <c r="T13" s="25"/>
      <c r="U13" s="25"/>
      <c r="V13" s="25"/>
      <c r="W13" s="25"/>
      <c r="X13" s="25"/>
      <c r="Y13" s="25"/>
      <c r="Z13" s="25"/>
      <c r="AD13" s="39"/>
    </row>
    <row r="14" spans="1:30" ht="17.25" customHeight="1" x14ac:dyDescent="0.2">
      <c r="A14" s="9" t="s">
        <v>20</v>
      </c>
      <c r="B14" s="10" t="s">
        <v>27</v>
      </c>
      <c r="C14" s="9"/>
      <c r="D14" s="25"/>
      <c r="E14" s="9"/>
      <c r="F14" s="12"/>
      <c r="G14" s="12"/>
      <c r="H14" s="12"/>
      <c r="I14" s="13"/>
      <c r="J14" s="36"/>
      <c r="K14" s="25"/>
      <c r="L14" s="25"/>
      <c r="M14" s="25"/>
      <c r="N14" s="25"/>
      <c r="O14" s="25"/>
      <c r="P14" s="25"/>
      <c r="Q14" s="25"/>
      <c r="R14" s="25"/>
      <c r="S14" s="25"/>
      <c r="T14" s="25"/>
      <c r="U14" s="25"/>
      <c r="V14" s="25"/>
      <c r="W14" s="25"/>
      <c r="X14" s="25"/>
      <c r="Y14" s="25"/>
      <c r="Z14" s="25"/>
    </row>
    <row r="15" spans="1:30" ht="29.25" customHeight="1" x14ac:dyDescent="0.2">
      <c r="A15" s="9" t="s">
        <v>22</v>
      </c>
      <c r="B15" s="48" t="s">
        <v>169</v>
      </c>
      <c r="C15" s="9"/>
      <c r="D15" s="25"/>
      <c r="E15" s="9"/>
      <c r="F15" s="12"/>
      <c r="G15" s="12"/>
      <c r="H15" s="12"/>
      <c r="I15" s="13"/>
      <c r="J15" s="36"/>
      <c r="K15" s="25"/>
      <c r="L15" s="25"/>
      <c r="M15" s="25"/>
      <c r="N15" s="25"/>
      <c r="O15" s="25"/>
      <c r="P15" s="25"/>
      <c r="Q15" s="25"/>
      <c r="R15" s="25"/>
      <c r="S15" s="25"/>
      <c r="T15" s="25"/>
      <c r="U15" s="25"/>
      <c r="V15" s="25"/>
      <c r="W15" s="25"/>
      <c r="X15" s="25"/>
      <c r="Y15" s="25"/>
      <c r="Z15" s="25"/>
    </row>
    <row r="16" spans="1:30" ht="29.25" customHeight="1" x14ac:dyDescent="0.2">
      <c r="A16" s="14">
        <v>1</v>
      </c>
      <c r="B16" s="49" t="s">
        <v>170</v>
      </c>
      <c r="C16" s="17" t="s">
        <v>109</v>
      </c>
      <c r="D16" s="41"/>
      <c r="E16" s="17" t="s">
        <v>127</v>
      </c>
      <c r="F16" s="6">
        <f>G16+H16</f>
        <v>500</v>
      </c>
      <c r="G16" s="6">
        <v>500</v>
      </c>
      <c r="H16" s="6"/>
      <c r="I16" s="50" t="s">
        <v>282</v>
      </c>
      <c r="J16" s="40"/>
      <c r="K16" s="41"/>
      <c r="L16" s="41"/>
      <c r="M16" s="41"/>
      <c r="N16" s="41"/>
      <c r="O16" s="41"/>
      <c r="P16" s="41"/>
      <c r="Q16" s="41"/>
      <c r="R16" s="41"/>
      <c r="S16" s="41"/>
      <c r="T16" s="41"/>
      <c r="U16" s="41"/>
      <c r="V16" s="41"/>
      <c r="W16" s="41"/>
      <c r="X16" s="41"/>
      <c r="Y16" s="41"/>
      <c r="Z16" s="41"/>
    </row>
    <row r="17" spans="1:26" ht="28.5" customHeight="1" x14ac:dyDescent="0.2">
      <c r="A17" s="14">
        <v>2</v>
      </c>
      <c r="B17" s="49" t="s">
        <v>171</v>
      </c>
      <c r="C17" s="17" t="s">
        <v>113</v>
      </c>
      <c r="D17" s="41"/>
      <c r="E17" s="17" t="s">
        <v>274</v>
      </c>
      <c r="F17" s="6">
        <f>G17+H17</f>
        <v>50000</v>
      </c>
      <c r="G17" s="6"/>
      <c r="H17" s="6">
        <v>50000</v>
      </c>
      <c r="I17" s="6" t="s">
        <v>145</v>
      </c>
      <c r="J17" s="40"/>
      <c r="K17" s="41"/>
      <c r="L17" s="41"/>
      <c r="M17" s="41"/>
      <c r="N17" s="41"/>
      <c r="O17" s="41"/>
      <c r="P17" s="41"/>
      <c r="Q17" s="41"/>
      <c r="R17" s="41"/>
      <c r="S17" s="41"/>
      <c r="T17" s="41"/>
      <c r="U17" s="41"/>
      <c r="V17" s="41"/>
      <c r="W17" s="41"/>
      <c r="X17" s="41"/>
      <c r="Y17" s="41"/>
      <c r="Z17" s="41"/>
    </row>
    <row r="18" spans="1:26" ht="31.5" customHeight="1" x14ac:dyDescent="0.2">
      <c r="A18" s="14">
        <v>3</v>
      </c>
      <c r="B18" s="19" t="s">
        <v>172</v>
      </c>
      <c r="C18" s="51" t="s">
        <v>112</v>
      </c>
      <c r="D18" s="25"/>
      <c r="E18" s="51" t="s">
        <v>275</v>
      </c>
      <c r="F18" s="6">
        <f>G18+H18</f>
        <v>500</v>
      </c>
      <c r="G18" s="6">
        <v>500</v>
      </c>
      <c r="H18" s="6"/>
      <c r="I18" s="52" t="s">
        <v>136</v>
      </c>
      <c r="J18" s="36"/>
      <c r="K18" s="25"/>
      <c r="L18" s="25"/>
      <c r="M18" s="25"/>
      <c r="N18" s="25"/>
      <c r="O18" s="25"/>
      <c r="P18" s="25"/>
      <c r="Q18" s="25"/>
      <c r="R18" s="25"/>
      <c r="S18" s="25"/>
      <c r="T18" s="25"/>
      <c r="U18" s="25"/>
      <c r="V18" s="25"/>
      <c r="W18" s="25"/>
      <c r="X18" s="25"/>
      <c r="Y18" s="25"/>
      <c r="Z18" s="25"/>
    </row>
    <row r="19" spans="1:26" ht="28.5" customHeight="1" x14ac:dyDescent="0.2">
      <c r="A19" s="14">
        <v>4</v>
      </c>
      <c r="B19" s="53" t="s">
        <v>173</v>
      </c>
      <c r="C19" s="54" t="s">
        <v>116</v>
      </c>
      <c r="D19" s="25"/>
      <c r="E19" s="55" t="s">
        <v>275</v>
      </c>
      <c r="F19" s="6">
        <f>G19+H19</f>
        <v>500</v>
      </c>
      <c r="G19" s="6">
        <v>500</v>
      </c>
      <c r="H19" s="6"/>
      <c r="I19" s="13" t="s">
        <v>137</v>
      </c>
      <c r="J19" s="36"/>
      <c r="K19" s="25"/>
      <c r="L19" s="25"/>
      <c r="M19" s="25"/>
      <c r="N19" s="25"/>
      <c r="O19" s="25"/>
      <c r="P19" s="25"/>
      <c r="Q19" s="25"/>
      <c r="R19" s="25"/>
      <c r="S19" s="25"/>
      <c r="T19" s="25"/>
      <c r="U19" s="25"/>
      <c r="V19" s="25"/>
      <c r="W19" s="25"/>
      <c r="X19" s="25"/>
      <c r="Y19" s="25"/>
      <c r="Z19" s="25"/>
    </row>
    <row r="20" spans="1:26" ht="22.5" customHeight="1" x14ac:dyDescent="0.2">
      <c r="A20" s="9" t="s">
        <v>23</v>
      </c>
      <c r="B20" s="48" t="s">
        <v>174</v>
      </c>
      <c r="C20" s="9"/>
      <c r="D20" s="41"/>
      <c r="E20" s="9"/>
      <c r="F20" s="27"/>
      <c r="G20" s="27"/>
      <c r="H20" s="27"/>
      <c r="I20" s="13" t="s">
        <v>21</v>
      </c>
      <c r="J20" s="40"/>
      <c r="K20" s="41"/>
      <c r="L20" s="41"/>
      <c r="M20" s="41"/>
      <c r="N20" s="41"/>
      <c r="O20" s="41"/>
      <c r="P20" s="41"/>
      <c r="Q20" s="41"/>
      <c r="R20" s="41"/>
      <c r="S20" s="41"/>
      <c r="T20" s="41"/>
      <c r="U20" s="41"/>
      <c r="V20" s="41"/>
      <c r="W20" s="41"/>
      <c r="X20" s="41"/>
      <c r="Y20" s="41"/>
      <c r="Z20" s="41"/>
    </row>
    <row r="21" spans="1:26" ht="27.75" customHeight="1" x14ac:dyDescent="0.2">
      <c r="A21" s="14">
        <v>1</v>
      </c>
      <c r="B21" s="56" t="s">
        <v>175</v>
      </c>
      <c r="C21" s="51" t="s">
        <v>102</v>
      </c>
      <c r="D21" s="41"/>
      <c r="E21" s="51" t="s">
        <v>117</v>
      </c>
      <c r="F21" s="6">
        <f t="shared" ref="F21:F42" si="1">G21+H21</f>
        <v>10000</v>
      </c>
      <c r="G21" s="6">
        <v>10000</v>
      </c>
      <c r="H21" s="6"/>
      <c r="I21" s="50" t="s">
        <v>129</v>
      </c>
      <c r="J21" s="40"/>
      <c r="K21" s="41"/>
      <c r="L21" s="41"/>
      <c r="M21" s="41"/>
      <c r="N21" s="41"/>
      <c r="O21" s="41"/>
      <c r="P21" s="41"/>
      <c r="Q21" s="41"/>
      <c r="R21" s="41"/>
      <c r="S21" s="41"/>
      <c r="T21" s="41"/>
      <c r="U21" s="41"/>
      <c r="V21" s="41"/>
      <c r="W21" s="41"/>
      <c r="X21" s="41"/>
      <c r="Y21" s="41"/>
      <c r="Z21" s="41"/>
    </row>
    <row r="22" spans="1:26" ht="24" customHeight="1" x14ac:dyDescent="0.2">
      <c r="A22" s="14">
        <v>2</v>
      </c>
      <c r="B22" s="57" t="s">
        <v>176</v>
      </c>
      <c r="C22" s="51" t="s">
        <v>108</v>
      </c>
      <c r="D22" s="25"/>
      <c r="E22" s="51" t="s">
        <v>126</v>
      </c>
      <c r="F22" s="6">
        <f t="shared" si="1"/>
        <v>13000</v>
      </c>
      <c r="G22" s="6">
        <v>13000</v>
      </c>
      <c r="H22" s="6"/>
      <c r="I22" s="50" t="s">
        <v>144</v>
      </c>
      <c r="J22" s="36"/>
      <c r="K22" s="25"/>
      <c r="L22" s="25"/>
      <c r="M22" s="25"/>
      <c r="N22" s="25"/>
      <c r="O22" s="25"/>
      <c r="P22" s="25"/>
      <c r="Q22" s="25"/>
      <c r="R22" s="25"/>
      <c r="S22" s="25"/>
      <c r="T22" s="25"/>
      <c r="U22" s="25"/>
      <c r="V22" s="25"/>
      <c r="W22" s="25"/>
      <c r="X22" s="25"/>
      <c r="Y22" s="25"/>
      <c r="Z22" s="25"/>
    </row>
    <row r="23" spans="1:26" ht="38.25" x14ac:dyDescent="0.2">
      <c r="A23" s="14">
        <v>3</v>
      </c>
      <c r="B23" s="57" t="s">
        <v>28</v>
      </c>
      <c r="C23" s="51" t="s">
        <v>109</v>
      </c>
      <c r="D23" s="41"/>
      <c r="E23" s="51" t="s">
        <v>118</v>
      </c>
      <c r="F23" s="6">
        <f t="shared" si="1"/>
        <v>5000</v>
      </c>
      <c r="G23" s="6">
        <v>5000</v>
      </c>
      <c r="H23" s="6"/>
      <c r="I23" s="50" t="s">
        <v>135</v>
      </c>
      <c r="J23" s="40"/>
      <c r="K23" s="41"/>
      <c r="L23" s="41"/>
      <c r="M23" s="41"/>
      <c r="N23" s="41"/>
      <c r="O23" s="41"/>
      <c r="P23" s="41"/>
      <c r="Q23" s="41"/>
      <c r="R23" s="41"/>
      <c r="S23" s="41"/>
      <c r="T23" s="41"/>
      <c r="U23" s="41"/>
      <c r="V23" s="41"/>
      <c r="W23" s="41"/>
      <c r="X23" s="41"/>
      <c r="Y23" s="41"/>
      <c r="Z23" s="41"/>
    </row>
    <row r="24" spans="1:26" ht="26.25" customHeight="1" x14ac:dyDescent="0.2">
      <c r="A24" s="14">
        <v>4</v>
      </c>
      <c r="B24" s="53" t="s">
        <v>29</v>
      </c>
      <c r="C24" s="51" t="s">
        <v>110</v>
      </c>
      <c r="D24" s="58"/>
      <c r="E24" s="51" t="s">
        <v>118</v>
      </c>
      <c r="F24" s="6">
        <f t="shared" si="1"/>
        <v>3500</v>
      </c>
      <c r="G24" s="6">
        <v>3500</v>
      </c>
      <c r="H24" s="6"/>
      <c r="I24" s="13" t="s">
        <v>139</v>
      </c>
      <c r="J24" s="40"/>
      <c r="K24" s="41"/>
      <c r="L24" s="41"/>
      <c r="M24" s="41"/>
      <c r="N24" s="41"/>
      <c r="O24" s="41"/>
      <c r="P24" s="41"/>
      <c r="Q24" s="41"/>
      <c r="R24" s="41"/>
      <c r="S24" s="41"/>
      <c r="T24" s="41"/>
      <c r="U24" s="41"/>
      <c r="V24" s="41"/>
      <c r="W24" s="41"/>
      <c r="X24" s="41"/>
      <c r="Y24" s="41"/>
      <c r="Z24" s="41"/>
    </row>
    <row r="25" spans="1:26" ht="25.5" customHeight="1" x14ac:dyDescent="0.2">
      <c r="A25" s="14">
        <v>5</v>
      </c>
      <c r="B25" s="56" t="s">
        <v>177</v>
      </c>
      <c r="C25" s="17" t="s">
        <v>103</v>
      </c>
      <c r="D25" s="25"/>
      <c r="E25" s="17" t="s">
        <v>119</v>
      </c>
      <c r="F25" s="6">
        <f t="shared" si="1"/>
        <v>50000</v>
      </c>
      <c r="G25" s="6">
        <f>50000</f>
        <v>50000</v>
      </c>
      <c r="H25" s="6"/>
      <c r="I25" s="50" t="s">
        <v>129</v>
      </c>
      <c r="J25" s="36"/>
      <c r="K25" s="25"/>
      <c r="L25" s="25"/>
      <c r="M25" s="25"/>
      <c r="N25" s="25"/>
      <c r="O25" s="25"/>
      <c r="P25" s="25"/>
      <c r="Q25" s="25"/>
      <c r="R25" s="25"/>
      <c r="S25" s="25"/>
      <c r="T25" s="25"/>
      <c r="U25" s="25"/>
      <c r="V25" s="25"/>
      <c r="W25" s="25"/>
      <c r="X25" s="25"/>
      <c r="Y25" s="25"/>
      <c r="Z25" s="25"/>
    </row>
    <row r="26" spans="1:26" ht="34.5" customHeight="1" x14ac:dyDescent="0.2">
      <c r="A26" s="14">
        <v>6</v>
      </c>
      <c r="B26" s="57" t="s">
        <v>30</v>
      </c>
      <c r="C26" s="17" t="s">
        <v>107</v>
      </c>
      <c r="D26" s="41"/>
      <c r="E26" s="17" t="s">
        <v>119</v>
      </c>
      <c r="F26" s="6">
        <f t="shared" si="1"/>
        <v>44000</v>
      </c>
      <c r="G26" s="6">
        <v>44000</v>
      </c>
      <c r="H26" s="6"/>
      <c r="I26" s="50" t="s">
        <v>142</v>
      </c>
      <c r="J26" s="40"/>
      <c r="K26" s="41"/>
      <c r="L26" s="41"/>
      <c r="M26" s="41"/>
      <c r="N26" s="41"/>
      <c r="O26" s="41"/>
      <c r="P26" s="41"/>
      <c r="Q26" s="41"/>
      <c r="R26" s="41"/>
      <c r="S26" s="41"/>
      <c r="T26" s="41"/>
      <c r="U26" s="41"/>
      <c r="V26" s="41"/>
      <c r="W26" s="41"/>
      <c r="X26" s="41"/>
      <c r="Y26" s="41"/>
      <c r="Z26" s="41"/>
    </row>
    <row r="27" spans="1:26" ht="40.5" customHeight="1" x14ac:dyDescent="0.2">
      <c r="A27" s="14">
        <v>7</v>
      </c>
      <c r="B27" s="56" t="s">
        <v>178</v>
      </c>
      <c r="C27" s="17" t="s">
        <v>111</v>
      </c>
      <c r="D27" s="25"/>
      <c r="E27" s="17" t="s">
        <v>119</v>
      </c>
      <c r="F27" s="6">
        <f t="shared" si="1"/>
        <v>30000</v>
      </c>
      <c r="G27" s="6">
        <v>30000</v>
      </c>
      <c r="H27" s="6"/>
      <c r="I27" s="50" t="s">
        <v>129</v>
      </c>
      <c r="J27" s="36"/>
      <c r="K27" s="25"/>
      <c r="L27" s="25"/>
      <c r="M27" s="25"/>
      <c r="N27" s="25"/>
      <c r="O27" s="25"/>
      <c r="P27" s="25"/>
      <c r="Q27" s="25"/>
      <c r="R27" s="25"/>
      <c r="S27" s="25"/>
      <c r="T27" s="25"/>
      <c r="U27" s="25"/>
      <c r="V27" s="25"/>
      <c r="W27" s="25"/>
      <c r="X27" s="25"/>
      <c r="Y27" s="25"/>
      <c r="Z27" s="25"/>
    </row>
    <row r="28" spans="1:26" ht="25.5" x14ac:dyDescent="0.2">
      <c r="A28" s="14">
        <v>8</v>
      </c>
      <c r="B28" s="57" t="s">
        <v>179</v>
      </c>
      <c r="C28" s="17" t="s">
        <v>109</v>
      </c>
      <c r="D28" s="41"/>
      <c r="E28" s="17" t="s">
        <v>120</v>
      </c>
      <c r="F28" s="6">
        <f t="shared" si="1"/>
        <v>4500</v>
      </c>
      <c r="G28" s="6">
        <v>4500</v>
      </c>
      <c r="H28" s="6"/>
      <c r="I28" s="50" t="s">
        <v>135</v>
      </c>
      <c r="J28" s="40"/>
      <c r="K28" s="41"/>
      <c r="L28" s="41"/>
      <c r="M28" s="41"/>
      <c r="N28" s="41"/>
      <c r="O28" s="41"/>
      <c r="P28" s="41"/>
      <c r="Q28" s="41"/>
      <c r="R28" s="41"/>
      <c r="S28" s="41"/>
      <c r="T28" s="41"/>
      <c r="U28" s="41"/>
      <c r="V28" s="41"/>
      <c r="W28" s="41"/>
      <c r="X28" s="41"/>
      <c r="Y28" s="41"/>
      <c r="Z28" s="41"/>
    </row>
    <row r="29" spans="1:26" ht="25.5" x14ac:dyDescent="0.2">
      <c r="A29" s="14">
        <v>9</v>
      </c>
      <c r="B29" s="56" t="s">
        <v>180</v>
      </c>
      <c r="C29" s="17" t="s">
        <v>112</v>
      </c>
      <c r="D29" s="41"/>
      <c r="E29" s="17" t="s">
        <v>121</v>
      </c>
      <c r="F29" s="6">
        <f t="shared" si="1"/>
        <v>140000</v>
      </c>
      <c r="G29" s="6">
        <v>140000</v>
      </c>
      <c r="H29" s="6"/>
      <c r="I29" s="50" t="s">
        <v>129</v>
      </c>
      <c r="J29" s="40"/>
      <c r="K29" s="41"/>
      <c r="L29" s="41"/>
      <c r="M29" s="41"/>
      <c r="N29" s="41"/>
      <c r="O29" s="41"/>
      <c r="P29" s="41"/>
      <c r="Q29" s="41"/>
      <c r="R29" s="41"/>
      <c r="S29" s="41"/>
      <c r="T29" s="41"/>
      <c r="U29" s="41"/>
      <c r="V29" s="41"/>
      <c r="W29" s="41"/>
      <c r="X29" s="41"/>
      <c r="Y29" s="41"/>
      <c r="Z29" s="41"/>
    </row>
    <row r="30" spans="1:26" ht="25.5" x14ac:dyDescent="0.2">
      <c r="A30" s="14">
        <v>10</v>
      </c>
      <c r="B30" s="57" t="s">
        <v>181</v>
      </c>
      <c r="C30" s="17" t="s">
        <v>110</v>
      </c>
      <c r="D30" s="30"/>
      <c r="E30" s="17" t="s">
        <v>122</v>
      </c>
      <c r="F30" s="6">
        <f t="shared" si="1"/>
        <v>18650</v>
      </c>
      <c r="G30" s="6">
        <f>18650</f>
        <v>18650</v>
      </c>
      <c r="H30" s="6"/>
      <c r="I30" s="13" t="s">
        <v>145</v>
      </c>
    </row>
    <row r="31" spans="1:26" ht="25.5" x14ac:dyDescent="0.2">
      <c r="A31" s="14">
        <v>11</v>
      </c>
      <c r="B31" s="49" t="s">
        <v>31</v>
      </c>
      <c r="C31" s="17" t="s">
        <v>107</v>
      </c>
      <c r="D31" s="30"/>
      <c r="E31" s="17" t="s">
        <v>119</v>
      </c>
      <c r="F31" s="6">
        <f t="shared" si="1"/>
        <v>30000</v>
      </c>
      <c r="G31" s="6">
        <v>30000</v>
      </c>
      <c r="H31" s="6"/>
      <c r="I31" s="13" t="s">
        <v>142</v>
      </c>
    </row>
    <row r="32" spans="1:26" ht="25.5" x14ac:dyDescent="0.2">
      <c r="A32" s="14">
        <v>12</v>
      </c>
      <c r="B32" s="56" t="s">
        <v>182</v>
      </c>
      <c r="C32" s="17" t="s">
        <v>103</v>
      </c>
      <c r="D32" s="30"/>
      <c r="E32" s="17" t="s">
        <v>121</v>
      </c>
      <c r="F32" s="6">
        <f t="shared" si="1"/>
        <v>35000</v>
      </c>
      <c r="G32" s="6">
        <v>35000</v>
      </c>
      <c r="H32" s="6"/>
      <c r="I32" s="50" t="s">
        <v>129</v>
      </c>
    </row>
    <row r="33" spans="1:9" ht="25.5" x14ac:dyDescent="0.2">
      <c r="A33" s="14">
        <v>13</v>
      </c>
      <c r="B33" s="56" t="s">
        <v>183</v>
      </c>
      <c r="C33" s="17" t="s">
        <v>103</v>
      </c>
      <c r="D33" s="30"/>
      <c r="E33" s="17" t="s">
        <v>119</v>
      </c>
      <c r="F33" s="6">
        <f t="shared" si="1"/>
        <v>27000</v>
      </c>
      <c r="G33" s="6">
        <v>27000</v>
      </c>
      <c r="H33" s="6"/>
      <c r="I33" s="50" t="s">
        <v>129</v>
      </c>
    </row>
    <row r="34" spans="1:9" ht="25.5" x14ac:dyDescent="0.2">
      <c r="A34" s="14">
        <v>14</v>
      </c>
      <c r="B34" s="56" t="s">
        <v>32</v>
      </c>
      <c r="C34" s="17" t="s">
        <v>108</v>
      </c>
      <c r="D34" s="30"/>
      <c r="E34" s="17" t="s">
        <v>118</v>
      </c>
      <c r="F34" s="6">
        <v>4500</v>
      </c>
      <c r="G34" s="6">
        <f>F34</f>
        <v>4500</v>
      </c>
      <c r="H34" s="6"/>
      <c r="I34" s="50" t="s">
        <v>129</v>
      </c>
    </row>
    <row r="35" spans="1:9" ht="25.5" x14ac:dyDescent="0.2">
      <c r="A35" s="14">
        <v>15</v>
      </c>
      <c r="B35" s="49" t="s">
        <v>184</v>
      </c>
      <c r="C35" s="17" t="s">
        <v>104</v>
      </c>
      <c r="D35" s="30"/>
      <c r="E35" s="17" t="s">
        <v>119</v>
      </c>
      <c r="F35" s="6">
        <f t="shared" si="1"/>
        <v>40000</v>
      </c>
      <c r="G35" s="6">
        <v>40000</v>
      </c>
      <c r="H35" s="6"/>
      <c r="I35" s="50" t="s">
        <v>140</v>
      </c>
    </row>
    <row r="36" spans="1:9" ht="25.5" x14ac:dyDescent="0.2">
      <c r="A36" s="14">
        <v>16</v>
      </c>
      <c r="B36" s="49" t="s">
        <v>185</v>
      </c>
      <c r="C36" s="17" t="s">
        <v>112</v>
      </c>
      <c r="D36" s="30"/>
      <c r="E36" s="17" t="s">
        <v>120</v>
      </c>
      <c r="F36" s="6">
        <f t="shared" si="1"/>
        <v>3000</v>
      </c>
      <c r="G36" s="6">
        <v>3000</v>
      </c>
      <c r="H36" s="6"/>
      <c r="I36" s="50" t="s">
        <v>136</v>
      </c>
    </row>
    <row r="37" spans="1:9" x14ac:dyDescent="0.2">
      <c r="A37" s="14">
        <v>17</v>
      </c>
      <c r="B37" s="49" t="s">
        <v>33</v>
      </c>
      <c r="C37" s="17" t="s">
        <v>110</v>
      </c>
      <c r="D37" s="30"/>
      <c r="E37" s="17" t="s">
        <v>122</v>
      </c>
      <c r="F37" s="6">
        <f t="shared" si="1"/>
        <v>21000</v>
      </c>
      <c r="G37" s="6">
        <f>21000</f>
        <v>21000</v>
      </c>
      <c r="H37" s="6"/>
      <c r="I37" s="50" t="s">
        <v>139</v>
      </c>
    </row>
    <row r="38" spans="1:9" ht="27" customHeight="1" x14ac:dyDescent="0.2">
      <c r="A38" s="14">
        <v>18</v>
      </c>
      <c r="B38" s="59" t="s">
        <v>186</v>
      </c>
      <c r="C38" s="51" t="s">
        <v>114</v>
      </c>
      <c r="D38" s="30"/>
      <c r="E38" s="51" t="s">
        <v>121</v>
      </c>
      <c r="F38" s="6">
        <f t="shared" si="1"/>
        <v>42000</v>
      </c>
      <c r="G38" s="20">
        <v>42000</v>
      </c>
      <c r="H38" s="20"/>
      <c r="I38" s="52" t="s">
        <v>146</v>
      </c>
    </row>
    <row r="39" spans="1:9" ht="27" customHeight="1" x14ac:dyDescent="0.2">
      <c r="A39" s="14">
        <v>19</v>
      </c>
      <c r="B39" s="60" t="s">
        <v>187</v>
      </c>
      <c r="C39" s="17" t="s">
        <v>106</v>
      </c>
      <c r="D39" s="30"/>
      <c r="E39" s="17" t="s">
        <v>122</v>
      </c>
      <c r="F39" s="6">
        <f t="shared" si="1"/>
        <v>20000</v>
      </c>
      <c r="G39" s="6">
        <v>20000</v>
      </c>
      <c r="H39" s="6"/>
      <c r="I39" s="50" t="s">
        <v>141</v>
      </c>
    </row>
    <row r="40" spans="1:9" ht="21" customHeight="1" x14ac:dyDescent="0.2">
      <c r="A40" s="14">
        <v>20</v>
      </c>
      <c r="B40" s="60" t="s">
        <v>188</v>
      </c>
      <c r="C40" s="17" t="s">
        <v>106</v>
      </c>
      <c r="D40" s="30"/>
      <c r="E40" s="17" t="s">
        <v>275</v>
      </c>
      <c r="F40" s="6">
        <f t="shared" si="1"/>
        <v>25000</v>
      </c>
      <c r="G40" s="6">
        <v>25000</v>
      </c>
      <c r="H40" s="6"/>
      <c r="I40" s="13" t="s">
        <v>141</v>
      </c>
    </row>
    <row r="41" spans="1:9" ht="25.5" x14ac:dyDescent="0.2">
      <c r="A41" s="14">
        <v>21</v>
      </c>
      <c r="B41" s="61" t="s">
        <v>189</v>
      </c>
      <c r="C41" s="17" t="s">
        <v>190</v>
      </c>
      <c r="D41" s="30"/>
      <c r="E41" s="17" t="s">
        <v>127</v>
      </c>
      <c r="F41" s="6">
        <f t="shared" si="1"/>
        <v>2000</v>
      </c>
      <c r="G41" s="6">
        <v>2000</v>
      </c>
      <c r="H41" s="6"/>
      <c r="I41" s="13" t="s">
        <v>283</v>
      </c>
    </row>
    <row r="42" spans="1:9" ht="16.5" customHeight="1" x14ac:dyDescent="0.2">
      <c r="A42" s="14">
        <v>22</v>
      </c>
      <c r="B42" s="59" t="s">
        <v>191</v>
      </c>
      <c r="C42" s="17" t="s">
        <v>107</v>
      </c>
      <c r="D42" s="30"/>
      <c r="E42" s="17" t="s">
        <v>122</v>
      </c>
      <c r="F42" s="6">
        <f t="shared" si="1"/>
        <v>2300</v>
      </c>
      <c r="G42" s="6">
        <v>2300</v>
      </c>
      <c r="H42" s="6"/>
      <c r="I42" s="13" t="s">
        <v>142</v>
      </c>
    </row>
    <row r="43" spans="1:9" ht="15.75" customHeight="1" x14ac:dyDescent="0.2">
      <c r="A43" s="9" t="s">
        <v>43</v>
      </c>
      <c r="B43" s="12" t="s">
        <v>192</v>
      </c>
      <c r="C43" s="17"/>
      <c r="D43" s="30"/>
      <c r="E43" s="17"/>
      <c r="F43" s="6"/>
      <c r="G43" s="6"/>
      <c r="H43" s="6"/>
      <c r="I43" s="13" t="s">
        <v>21</v>
      </c>
    </row>
    <row r="44" spans="1:9" ht="25.5" x14ac:dyDescent="0.2">
      <c r="A44" s="14">
        <v>1</v>
      </c>
      <c r="B44" s="19" t="s">
        <v>193</v>
      </c>
      <c r="C44" s="14" t="s">
        <v>103</v>
      </c>
      <c r="D44" s="30"/>
      <c r="E44" s="14" t="s">
        <v>275</v>
      </c>
      <c r="F44" s="6">
        <f t="shared" ref="F44:F56" si="2">G44+H44</f>
        <v>70000</v>
      </c>
      <c r="G44" s="20"/>
      <c r="H44" s="20">
        <v>70000</v>
      </c>
      <c r="I44" s="52" t="s">
        <v>129</v>
      </c>
    </row>
    <row r="45" spans="1:9" ht="19.5" customHeight="1" x14ac:dyDescent="0.2">
      <c r="A45" s="14">
        <v>2</v>
      </c>
      <c r="B45" s="49" t="s">
        <v>194</v>
      </c>
      <c r="C45" s="17" t="s">
        <v>107</v>
      </c>
      <c r="D45" s="30"/>
      <c r="E45" s="17" t="s">
        <v>127</v>
      </c>
      <c r="F45" s="6">
        <f t="shared" si="2"/>
        <v>8000</v>
      </c>
      <c r="G45" s="6">
        <v>8000</v>
      </c>
      <c r="H45" s="6"/>
      <c r="I45" s="13" t="s">
        <v>142</v>
      </c>
    </row>
    <row r="46" spans="1:9" ht="25.5" x14ac:dyDescent="0.2">
      <c r="A46" s="14">
        <v>3</v>
      </c>
      <c r="B46" s="53" t="s">
        <v>73</v>
      </c>
      <c r="C46" s="54" t="s">
        <v>116</v>
      </c>
      <c r="D46" s="30"/>
      <c r="E46" s="55" t="s">
        <v>127</v>
      </c>
      <c r="F46" s="6">
        <f t="shared" si="2"/>
        <v>10000</v>
      </c>
      <c r="G46" s="6">
        <v>10000</v>
      </c>
      <c r="H46" s="6"/>
      <c r="I46" s="13" t="s">
        <v>137</v>
      </c>
    </row>
    <row r="47" spans="1:9" ht="25.5" x14ac:dyDescent="0.2">
      <c r="A47" s="14">
        <v>4</v>
      </c>
      <c r="B47" s="53" t="s">
        <v>69</v>
      </c>
      <c r="C47" s="54" t="s">
        <v>108</v>
      </c>
      <c r="D47" s="30"/>
      <c r="E47" s="55" t="s">
        <v>127</v>
      </c>
      <c r="F47" s="6">
        <f t="shared" si="2"/>
        <v>3900</v>
      </c>
      <c r="G47" s="6">
        <v>3900</v>
      </c>
      <c r="H47" s="6"/>
      <c r="I47" s="13" t="s">
        <v>143</v>
      </c>
    </row>
    <row r="48" spans="1:9" ht="25.5" x14ac:dyDescent="0.2">
      <c r="A48" s="14">
        <v>5</v>
      </c>
      <c r="B48" s="53" t="s">
        <v>70</v>
      </c>
      <c r="C48" s="54" t="s">
        <v>108</v>
      </c>
      <c r="D48" s="30"/>
      <c r="E48" s="17" t="s">
        <v>127</v>
      </c>
      <c r="F48" s="6">
        <f t="shared" si="2"/>
        <v>5000</v>
      </c>
      <c r="G48" s="6">
        <v>5000</v>
      </c>
      <c r="H48" s="6"/>
      <c r="I48" s="13" t="s">
        <v>143</v>
      </c>
    </row>
    <row r="49" spans="1:9" ht="18" customHeight="1" x14ac:dyDescent="0.2">
      <c r="A49" s="14">
        <v>6</v>
      </c>
      <c r="B49" s="19" t="s">
        <v>195</v>
      </c>
      <c r="C49" s="14" t="s">
        <v>107</v>
      </c>
      <c r="D49" s="30"/>
      <c r="E49" s="51" t="s">
        <v>127</v>
      </c>
      <c r="F49" s="6">
        <f t="shared" si="2"/>
        <v>30000</v>
      </c>
      <c r="G49" s="20">
        <v>30000</v>
      </c>
      <c r="H49" s="20"/>
      <c r="I49" s="52" t="s">
        <v>142</v>
      </c>
    </row>
    <row r="50" spans="1:9" ht="16.5" customHeight="1" x14ac:dyDescent="0.2">
      <c r="A50" s="14">
        <v>7</v>
      </c>
      <c r="B50" s="60" t="s">
        <v>196</v>
      </c>
      <c r="C50" s="17" t="s">
        <v>106</v>
      </c>
      <c r="D50" s="30"/>
      <c r="E50" s="17" t="s">
        <v>275</v>
      </c>
      <c r="F50" s="6">
        <f>G50+H50</f>
        <v>9000</v>
      </c>
      <c r="G50" s="6">
        <v>9000</v>
      </c>
      <c r="H50" s="6"/>
      <c r="I50" s="50" t="s">
        <v>141</v>
      </c>
    </row>
    <row r="51" spans="1:9" ht="25.5" x14ac:dyDescent="0.2">
      <c r="A51" s="14">
        <v>8</v>
      </c>
      <c r="B51" s="19" t="s">
        <v>197</v>
      </c>
      <c r="C51" s="51" t="s">
        <v>110</v>
      </c>
      <c r="D51" s="30"/>
      <c r="E51" s="51" t="s">
        <v>127</v>
      </c>
      <c r="F51" s="6">
        <f>G51+H51</f>
        <v>9000</v>
      </c>
      <c r="G51" s="6">
        <v>9000</v>
      </c>
      <c r="H51" s="6"/>
      <c r="I51" s="52" t="s">
        <v>129</v>
      </c>
    </row>
    <row r="52" spans="1:9" ht="25.5" x14ac:dyDescent="0.2">
      <c r="A52" s="14">
        <v>9</v>
      </c>
      <c r="B52" s="57" t="s">
        <v>198</v>
      </c>
      <c r="C52" s="17" t="s">
        <v>112</v>
      </c>
      <c r="D52" s="30"/>
      <c r="E52" s="17" t="s">
        <v>275</v>
      </c>
      <c r="F52" s="6">
        <f t="shared" si="2"/>
        <v>20000</v>
      </c>
      <c r="G52" s="6"/>
      <c r="H52" s="6">
        <v>20000</v>
      </c>
      <c r="I52" s="13" t="s">
        <v>136</v>
      </c>
    </row>
    <row r="53" spans="1:9" ht="25.5" x14ac:dyDescent="0.2">
      <c r="A53" s="14">
        <v>10</v>
      </c>
      <c r="B53" s="19" t="s">
        <v>199</v>
      </c>
      <c r="C53" s="14" t="s">
        <v>112</v>
      </c>
      <c r="D53" s="30"/>
      <c r="E53" s="14" t="s">
        <v>127</v>
      </c>
      <c r="F53" s="6">
        <f t="shared" si="2"/>
        <v>13000</v>
      </c>
      <c r="G53" s="20"/>
      <c r="H53" s="20">
        <v>13000</v>
      </c>
      <c r="I53" s="52" t="s">
        <v>136</v>
      </c>
    </row>
    <row r="54" spans="1:9" ht="27" customHeight="1" x14ac:dyDescent="0.2">
      <c r="A54" s="14">
        <v>11</v>
      </c>
      <c r="B54" s="19" t="s">
        <v>200</v>
      </c>
      <c r="C54" s="14" t="s">
        <v>110</v>
      </c>
      <c r="D54" s="30"/>
      <c r="E54" s="14" t="s">
        <v>119</v>
      </c>
      <c r="F54" s="6">
        <f t="shared" si="2"/>
        <v>9500</v>
      </c>
      <c r="G54" s="20">
        <v>9500</v>
      </c>
      <c r="H54" s="20"/>
      <c r="I54" s="52" t="s">
        <v>139</v>
      </c>
    </row>
    <row r="55" spans="1:9" ht="30.75" customHeight="1" x14ac:dyDescent="0.2">
      <c r="A55" s="14">
        <v>12</v>
      </c>
      <c r="B55" s="53" t="s">
        <v>68</v>
      </c>
      <c r="C55" s="54" t="s">
        <v>108</v>
      </c>
      <c r="D55" s="30"/>
      <c r="E55" s="51" t="s">
        <v>127</v>
      </c>
      <c r="F55" s="6">
        <f t="shared" si="2"/>
        <v>5000</v>
      </c>
      <c r="G55" s="6">
        <v>5000</v>
      </c>
      <c r="H55" s="6"/>
      <c r="I55" s="13" t="s">
        <v>143</v>
      </c>
    </row>
    <row r="56" spans="1:9" ht="40.5" customHeight="1" x14ac:dyDescent="0.2">
      <c r="A56" s="14">
        <v>13</v>
      </c>
      <c r="B56" s="53" t="s">
        <v>201</v>
      </c>
      <c r="C56" s="54" t="s">
        <v>104</v>
      </c>
      <c r="D56" s="30"/>
      <c r="E56" s="14" t="s">
        <v>127</v>
      </c>
      <c r="F56" s="6">
        <f t="shared" si="2"/>
        <v>3200</v>
      </c>
      <c r="G56" s="6">
        <v>3200</v>
      </c>
      <c r="H56" s="6"/>
      <c r="I56" s="13" t="s">
        <v>140</v>
      </c>
    </row>
    <row r="57" spans="1:9" ht="21.75" customHeight="1" x14ac:dyDescent="0.2">
      <c r="A57" s="9" t="s">
        <v>24</v>
      </c>
      <c r="B57" s="10" t="s">
        <v>34</v>
      </c>
      <c r="C57" s="9"/>
      <c r="D57" s="30"/>
      <c r="E57" s="14"/>
      <c r="F57" s="6">
        <f>G57+H57</f>
        <v>0</v>
      </c>
      <c r="G57" s="12"/>
      <c r="H57" s="12"/>
      <c r="I57" s="13" t="s">
        <v>21</v>
      </c>
    </row>
    <row r="58" spans="1:9" ht="17.25" customHeight="1" x14ac:dyDescent="0.2">
      <c r="A58" s="9" t="s">
        <v>22</v>
      </c>
      <c r="B58" s="16" t="s">
        <v>202</v>
      </c>
      <c r="C58" s="14"/>
      <c r="D58" s="30"/>
      <c r="E58" s="21"/>
      <c r="F58" s="6">
        <f t="shared" ref="F58:F66" si="3">G58+H58</f>
        <v>0</v>
      </c>
      <c r="G58" s="27"/>
      <c r="H58" s="27"/>
      <c r="I58" s="13" t="s">
        <v>21</v>
      </c>
    </row>
    <row r="59" spans="1:9" ht="28.5" customHeight="1" x14ac:dyDescent="0.2">
      <c r="A59" s="62">
        <v>1</v>
      </c>
      <c r="B59" s="49" t="s">
        <v>203</v>
      </c>
      <c r="C59" s="51" t="s">
        <v>112</v>
      </c>
      <c r="D59" s="30"/>
      <c r="E59" s="51" t="s">
        <v>126</v>
      </c>
      <c r="F59" s="6">
        <f t="shared" si="3"/>
        <v>20000</v>
      </c>
      <c r="G59" s="6">
        <v>20000</v>
      </c>
      <c r="H59" s="6"/>
      <c r="I59" s="52" t="s">
        <v>147</v>
      </c>
    </row>
    <row r="60" spans="1:9" ht="21.75" customHeight="1" x14ac:dyDescent="0.2">
      <c r="A60" s="62">
        <v>2</v>
      </c>
      <c r="B60" s="59" t="s">
        <v>35</v>
      </c>
      <c r="C60" s="51" t="s">
        <v>103</v>
      </c>
      <c r="D60" s="30"/>
      <c r="E60" s="51" t="s">
        <v>118</v>
      </c>
      <c r="F60" s="6">
        <f t="shared" si="3"/>
        <v>9800</v>
      </c>
      <c r="G60" s="6">
        <v>9800</v>
      </c>
      <c r="H60" s="6"/>
      <c r="I60" s="52" t="s">
        <v>148</v>
      </c>
    </row>
    <row r="61" spans="1:9" ht="28.5" customHeight="1" x14ac:dyDescent="0.2">
      <c r="A61" s="62">
        <v>3</v>
      </c>
      <c r="B61" s="53" t="s">
        <v>36</v>
      </c>
      <c r="C61" s="51" t="s">
        <v>112</v>
      </c>
      <c r="D61" s="30"/>
      <c r="E61" s="51" t="s">
        <v>119</v>
      </c>
      <c r="F61" s="6">
        <f t="shared" si="3"/>
        <v>22000</v>
      </c>
      <c r="G61" s="6">
        <v>22000</v>
      </c>
      <c r="H61" s="6"/>
      <c r="I61" s="13" t="s">
        <v>129</v>
      </c>
    </row>
    <row r="62" spans="1:9" ht="21" customHeight="1" x14ac:dyDescent="0.2">
      <c r="A62" s="62">
        <v>4</v>
      </c>
      <c r="B62" s="49" t="s">
        <v>37</v>
      </c>
      <c r="C62" s="51" t="s">
        <v>112</v>
      </c>
      <c r="D62" s="30"/>
      <c r="E62" s="51" t="s">
        <v>118</v>
      </c>
      <c r="F62" s="6">
        <f t="shared" si="3"/>
        <v>12000</v>
      </c>
      <c r="G62" s="6">
        <f>12000</f>
        <v>12000</v>
      </c>
      <c r="H62" s="6"/>
      <c r="I62" s="52" t="s">
        <v>150</v>
      </c>
    </row>
    <row r="63" spans="1:9" ht="24.75" customHeight="1" x14ac:dyDescent="0.2">
      <c r="A63" s="14">
        <v>5</v>
      </c>
      <c r="B63" s="59" t="s">
        <v>204</v>
      </c>
      <c r="C63" s="51" t="s">
        <v>108</v>
      </c>
      <c r="D63" s="30"/>
      <c r="E63" s="51" t="s">
        <v>119</v>
      </c>
      <c r="F63" s="6">
        <f t="shared" si="3"/>
        <v>16000</v>
      </c>
      <c r="G63" s="6">
        <v>16000</v>
      </c>
      <c r="H63" s="6"/>
      <c r="I63" s="52" t="s">
        <v>143</v>
      </c>
    </row>
    <row r="64" spans="1:9" ht="19.5" customHeight="1" x14ac:dyDescent="0.2">
      <c r="A64" s="14">
        <v>6</v>
      </c>
      <c r="B64" s="53" t="s">
        <v>38</v>
      </c>
      <c r="C64" s="51" t="s">
        <v>112</v>
      </c>
      <c r="D64" s="30"/>
      <c r="E64" s="51" t="s">
        <v>122</v>
      </c>
      <c r="F64" s="6">
        <f t="shared" si="3"/>
        <v>12000</v>
      </c>
      <c r="G64" s="6">
        <v>12000</v>
      </c>
      <c r="H64" s="6"/>
      <c r="I64" s="52" t="s">
        <v>151</v>
      </c>
    </row>
    <row r="65" spans="1:9" ht="29.25" customHeight="1" x14ac:dyDescent="0.2">
      <c r="A65" s="14">
        <v>7</v>
      </c>
      <c r="B65" s="57" t="s">
        <v>39</v>
      </c>
      <c r="C65" s="51" t="s">
        <v>112</v>
      </c>
      <c r="D65" s="30"/>
      <c r="E65" s="51" t="s">
        <v>118</v>
      </c>
      <c r="F65" s="6">
        <f t="shared" si="3"/>
        <v>14000</v>
      </c>
      <c r="G65" s="6">
        <f>14000</f>
        <v>14000</v>
      </c>
      <c r="H65" s="6"/>
      <c r="I65" s="52" t="s">
        <v>152</v>
      </c>
    </row>
    <row r="66" spans="1:9" ht="15" customHeight="1" x14ac:dyDescent="0.2">
      <c r="A66" s="14">
        <v>8</v>
      </c>
      <c r="B66" s="59" t="s">
        <v>40</v>
      </c>
      <c r="C66" s="51" t="s">
        <v>112</v>
      </c>
      <c r="D66" s="30"/>
      <c r="E66" s="51" t="s">
        <v>122</v>
      </c>
      <c r="F66" s="6">
        <f t="shared" si="3"/>
        <v>12000</v>
      </c>
      <c r="G66" s="20">
        <v>12000</v>
      </c>
      <c r="H66" s="20"/>
      <c r="I66" s="52" t="s">
        <v>153</v>
      </c>
    </row>
    <row r="67" spans="1:9" ht="19.5" customHeight="1" x14ac:dyDescent="0.2">
      <c r="A67" s="9" t="s">
        <v>23</v>
      </c>
      <c r="B67" s="12" t="s">
        <v>192</v>
      </c>
      <c r="C67" s="17"/>
      <c r="D67" s="30"/>
      <c r="E67" s="17"/>
      <c r="F67" s="6"/>
      <c r="G67" s="6"/>
      <c r="H67" s="6"/>
      <c r="I67" s="13" t="s">
        <v>21</v>
      </c>
    </row>
    <row r="68" spans="1:9" ht="30" customHeight="1" x14ac:dyDescent="0.2">
      <c r="A68" s="14">
        <v>1</v>
      </c>
      <c r="B68" s="19" t="s">
        <v>205</v>
      </c>
      <c r="C68" s="51" t="s">
        <v>112</v>
      </c>
      <c r="D68" s="30"/>
      <c r="E68" s="51" t="s">
        <v>127</v>
      </c>
      <c r="F68" s="6">
        <f t="shared" ref="F68:F74" si="4">G68+H68</f>
        <v>20000</v>
      </c>
      <c r="G68" s="6">
        <v>20000</v>
      </c>
      <c r="H68" s="6"/>
      <c r="I68" s="52" t="s">
        <v>129</v>
      </c>
    </row>
    <row r="69" spans="1:9" ht="20.25" customHeight="1" x14ac:dyDescent="0.2">
      <c r="A69" s="14">
        <v>2</v>
      </c>
      <c r="B69" s="49" t="s">
        <v>206</v>
      </c>
      <c r="C69" s="17" t="s">
        <v>112</v>
      </c>
      <c r="D69" s="30"/>
      <c r="E69" s="17" t="s">
        <v>127</v>
      </c>
      <c r="F69" s="6">
        <f t="shared" si="4"/>
        <v>5000</v>
      </c>
      <c r="G69" s="6">
        <v>5000</v>
      </c>
      <c r="H69" s="6"/>
      <c r="I69" s="13" t="s">
        <v>284</v>
      </c>
    </row>
    <row r="70" spans="1:9" ht="30.75" customHeight="1" x14ac:dyDescent="0.2">
      <c r="A70" s="14">
        <v>3</v>
      </c>
      <c r="B70" s="49" t="s">
        <v>207</v>
      </c>
      <c r="C70" s="17" t="s">
        <v>112</v>
      </c>
      <c r="D70" s="30"/>
      <c r="E70" s="17" t="s">
        <v>275</v>
      </c>
      <c r="F70" s="6">
        <f t="shared" si="4"/>
        <v>10000</v>
      </c>
      <c r="G70" s="6">
        <v>10000</v>
      </c>
      <c r="H70" s="6"/>
      <c r="I70" s="50" t="s">
        <v>285</v>
      </c>
    </row>
    <row r="71" spans="1:9" ht="31.5" customHeight="1" x14ac:dyDescent="0.2">
      <c r="A71" s="14">
        <v>4</v>
      </c>
      <c r="B71" s="53" t="s">
        <v>72</v>
      </c>
      <c r="C71" s="54" t="s">
        <v>103</v>
      </c>
      <c r="D71" s="30"/>
      <c r="E71" s="14" t="s">
        <v>127</v>
      </c>
      <c r="F71" s="6">
        <f t="shared" si="4"/>
        <v>8000</v>
      </c>
      <c r="G71" s="6">
        <v>8000</v>
      </c>
      <c r="H71" s="6"/>
      <c r="I71" s="13" t="s">
        <v>148</v>
      </c>
    </row>
    <row r="72" spans="1:9" ht="18" customHeight="1" x14ac:dyDescent="0.2">
      <c r="A72" s="14">
        <v>5</v>
      </c>
      <c r="B72" s="19" t="s">
        <v>208</v>
      </c>
      <c r="C72" s="14" t="s">
        <v>112</v>
      </c>
      <c r="D72" s="30"/>
      <c r="E72" s="14" t="s">
        <v>127</v>
      </c>
      <c r="F72" s="6">
        <f t="shared" si="4"/>
        <v>9600</v>
      </c>
      <c r="G72" s="20"/>
      <c r="H72" s="20">
        <v>9600</v>
      </c>
      <c r="I72" s="52" t="s">
        <v>286</v>
      </c>
    </row>
    <row r="73" spans="1:9" ht="18" customHeight="1" x14ac:dyDescent="0.2">
      <c r="A73" s="14">
        <v>6</v>
      </c>
      <c r="B73" s="19" t="s">
        <v>209</v>
      </c>
      <c r="C73" s="14" t="s">
        <v>112</v>
      </c>
      <c r="D73" s="30"/>
      <c r="E73" s="14" t="s">
        <v>127</v>
      </c>
      <c r="F73" s="6">
        <f t="shared" si="4"/>
        <v>556</v>
      </c>
      <c r="G73" s="20">
        <v>556</v>
      </c>
      <c r="H73" s="20"/>
      <c r="I73" s="52" t="s">
        <v>287</v>
      </c>
    </row>
    <row r="74" spans="1:9" ht="25.5" x14ac:dyDescent="0.2">
      <c r="A74" s="14">
        <v>7</v>
      </c>
      <c r="B74" s="19" t="s">
        <v>210</v>
      </c>
      <c r="C74" s="14" t="s">
        <v>112</v>
      </c>
      <c r="D74" s="30"/>
      <c r="E74" s="14" t="s">
        <v>127</v>
      </c>
      <c r="F74" s="6">
        <f t="shared" si="4"/>
        <v>8600</v>
      </c>
      <c r="G74" s="20"/>
      <c r="H74" s="20">
        <v>8600</v>
      </c>
      <c r="I74" s="52" t="s">
        <v>288</v>
      </c>
    </row>
    <row r="75" spans="1:9" ht="25.5" x14ac:dyDescent="0.2">
      <c r="A75" s="14">
        <v>8</v>
      </c>
      <c r="B75" s="19" t="s">
        <v>211</v>
      </c>
      <c r="C75" s="14" t="s">
        <v>107</v>
      </c>
      <c r="D75" s="30"/>
      <c r="E75" s="17" t="s">
        <v>127</v>
      </c>
      <c r="F75" s="6">
        <f>G75+H75</f>
        <v>15000</v>
      </c>
      <c r="G75" s="20"/>
      <c r="H75" s="20">
        <v>15000</v>
      </c>
      <c r="I75" s="52" t="s">
        <v>142</v>
      </c>
    </row>
    <row r="76" spans="1:9" ht="19.5" customHeight="1" x14ac:dyDescent="0.2">
      <c r="A76" s="9" t="s">
        <v>76</v>
      </c>
      <c r="B76" s="10" t="s">
        <v>41</v>
      </c>
      <c r="C76" s="9"/>
      <c r="D76" s="30"/>
      <c r="E76" s="14"/>
      <c r="F76" s="6">
        <f>G76+H76</f>
        <v>0</v>
      </c>
      <c r="G76" s="12"/>
      <c r="H76" s="12"/>
      <c r="I76" s="13" t="s">
        <v>21</v>
      </c>
    </row>
    <row r="77" spans="1:9" x14ac:dyDescent="0.2">
      <c r="A77" s="63" t="s">
        <v>22</v>
      </c>
      <c r="B77" s="16" t="s">
        <v>212</v>
      </c>
      <c r="C77" s="51"/>
      <c r="D77" s="30"/>
      <c r="E77" s="51"/>
      <c r="F77" s="6"/>
      <c r="G77" s="27"/>
      <c r="H77" s="27"/>
      <c r="I77" s="52" t="s">
        <v>21</v>
      </c>
    </row>
    <row r="78" spans="1:9" ht="25.5" x14ac:dyDescent="0.2">
      <c r="A78" s="64">
        <v>1</v>
      </c>
      <c r="B78" s="65" t="s">
        <v>42</v>
      </c>
      <c r="C78" s="51" t="s">
        <v>108</v>
      </c>
      <c r="D78" s="30"/>
      <c r="E78" s="51" t="s">
        <v>117</v>
      </c>
      <c r="F78" s="6">
        <f t="shared" ref="F78:F131" si="5">G78+H78</f>
        <v>8000</v>
      </c>
      <c r="G78" s="6">
        <v>8000</v>
      </c>
      <c r="H78" s="6"/>
      <c r="I78" s="52" t="s">
        <v>129</v>
      </c>
    </row>
    <row r="79" spans="1:9" ht="25.5" x14ac:dyDescent="0.2">
      <c r="A79" s="64">
        <v>2</v>
      </c>
      <c r="B79" s="57" t="s">
        <v>213</v>
      </c>
      <c r="C79" s="51" t="s">
        <v>103</v>
      </c>
      <c r="D79" s="30"/>
      <c r="E79" s="51" t="s">
        <v>121</v>
      </c>
      <c r="F79" s="6">
        <f t="shared" si="5"/>
        <v>40000</v>
      </c>
      <c r="G79" s="6">
        <v>40000</v>
      </c>
      <c r="H79" s="6"/>
      <c r="I79" s="52" t="s">
        <v>129</v>
      </c>
    </row>
    <row r="80" spans="1:9" ht="25.5" x14ac:dyDescent="0.2">
      <c r="A80" s="62">
        <v>3</v>
      </c>
      <c r="B80" s="65" t="s">
        <v>214</v>
      </c>
      <c r="C80" s="51" t="s">
        <v>115</v>
      </c>
      <c r="D80" s="30"/>
      <c r="E80" s="51" t="s">
        <v>124</v>
      </c>
      <c r="F80" s="6">
        <f t="shared" si="5"/>
        <v>20000</v>
      </c>
      <c r="G80" s="20">
        <v>20000</v>
      </c>
      <c r="H80" s="20"/>
      <c r="I80" s="52" t="s">
        <v>129</v>
      </c>
    </row>
    <row r="81" spans="1:9" ht="18" customHeight="1" x14ac:dyDescent="0.2">
      <c r="A81" s="64">
        <v>4</v>
      </c>
      <c r="B81" s="61" t="s">
        <v>44</v>
      </c>
      <c r="C81" s="51" t="s">
        <v>108</v>
      </c>
      <c r="D81" s="30"/>
      <c r="E81" s="51" t="s">
        <v>121</v>
      </c>
      <c r="F81" s="6">
        <f t="shared" si="5"/>
        <v>80000</v>
      </c>
      <c r="G81" s="20">
        <v>80000</v>
      </c>
      <c r="H81" s="20"/>
      <c r="I81" s="52" t="s">
        <v>144</v>
      </c>
    </row>
    <row r="82" spans="1:9" ht="25.5" customHeight="1" x14ac:dyDescent="0.2">
      <c r="A82" s="64">
        <v>5</v>
      </c>
      <c r="B82" s="49" t="s">
        <v>45</v>
      </c>
      <c r="C82" s="51" t="s">
        <v>112</v>
      </c>
      <c r="D82" s="30"/>
      <c r="E82" s="51" t="s">
        <v>122</v>
      </c>
      <c r="F82" s="6">
        <f t="shared" si="5"/>
        <v>75000</v>
      </c>
      <c r="G82" s="20">
        <v>75000</v>
      </c>
      <c r="H82" s="20"/>
      <c r="I82" s="52" t="s">
        <v>129</v>
      </c>
    </row>
    <row r="83" spans="1:9" ht="25.5" x14ac:dyDescent="0.2">
      <c r="A83" s="64">
        <v>6</v>
      </c>
      <c r="B83" s="65" t="s">
        <v>46</v>
      </c>
      <c r="C83" s="51" t="s">
        <v>103</v>
      </c>
      <c r="D83" s="30"/>
      <c r="E83" s="51" t="s">
        <v>119</v>
      </c>
      <c r="F83" s="6">
        <f t="shared" si="5"/>
        <v>10000</v>
      </c>
      <c r="G83" s="20">
        <v>10000</v>
      </c>
      <c r="H83" s="20"/>
      <c r="I83" s="52" t="s">
        <v>129</v>
      </c>
    </row>
    <row r="84" spans="1:9" ht="25.5" x14ac:dyDescent="0.2">
      <c r="A84" s="64">
        <v>7</v>
      </c>
      <c r="B84" s="65" t="s">
        <v>47</v>
      </c>
      <c r="C84" s="51" t="s">
        <v>109</v>
      </c>
      <c r="D84" s="30"/>
      <c r="E84" s="51" t="s">
        <v>119</v>
      </c>
      <c r="F84" s="6">
        <f t="shared" si="5"/>
        <v>15000</v>
      </c>
      <c r="G84" s="20">
        <v>15000</v>
      </c>
      <c r="H84" s="20"/>
      <c r="I84" s="52" t="s">
        <v>129</v>
      </c>
    </row>
    <row r="85" spans="1:9" ht="25.5" x14ac:dyDescent="0.2">
      <c r="A85" s="64">
        <v>8</v>
      </c>
      <c r="B85" s="49" t="s">
        <v>215</v>
      </c>
      <c r="C85" s="51" t="s">
        <v>103</v>
      </c>
      <c r="D85" s="30"/>
      <c r="E85" s="51" t="s">
        <v>125</v>
      </c>
      <c r="F85" s="6">
        <f t="shared" si="5"/>
        <v>40000</v>
      </c>
      <c r="G85" s="20">
        <v>40000</v>
      </c>
      <c r="H85" s="20"/>
      <c r="I85" s="52" t="s">
        <v>129</v>
      </c>
    </row>
    <row r="86" spans="1:9" ht="38.25" x14ac:dyDescent="0.2">
      <c r="A86" s="14">
        <v>9</v>
      </c>
      <c r="B86" s="49" t="s">
        <v>216</v>
      </c>
      <c r="C86" s="17" t="s">
        <v>112</v>
      </c>
      <c r="D86" s="30"/>
      <c r="E86" s="17" t="s">
        <v>276</v>
      </c>
      <c r="F86" s="6">
        <f t="shared" si="5"/>
        <v>40000</v>
      </c>
      <c r="G86" s="6">
        <v>40000</v>
      </c>
      <c r="H86" s="6"/>
      <c r="I86" s="13" t="s">
        <v>129</v>
      </c>
    </row>
    <row r="87" spans="1:9" ht="25.5" x14ac:dyDescent="0.2">
      <c r="A87" s="64">
        <v>10</v>
      </c>
      <c r="B87" s="49" t="s">
        <v>49</v>
      </c>
      <c r="C87" s="66" t="s">
        <v>112</v>
      </c>
      <c r="D87" s="30"/>
      <c r="E87" s="67" t="s">
        <v>118</v>
      </c>
      <c r="F87" s="6">
        <f>G87+H87</f>
        <v>15000</v>
      </c>
      <c r="G87" s="6">
        <v>15000</v>
      </c>
      <c r="H87" s="6"/>
      <c r="I87" s="50" t="s">
        <v>155</v>
      </c>
    </row>
    <row r="88" spans="1:9" x14ac:dyDescent="0.2">
      <c r="A88" s="64">
        <v>11</v>
      </c>
      <c r="B88" s="49" t="s">
        <v>56</v>
      </c>
      <c r="C88" s="51" t="s">
        <v>108</v>
      </c>
      <c r="D88" s="30"/>
      <c r="E88" s="14" t="s">
        <v>120</v>
      </c>
      <c r="F88" s="6">
        <f>G88+H88</f>
        <v>5500</v>
      </c>
      <c r="G88" s="6">
        <v>5500</v>
      </c>
      <c r="H88" s="6"/>
      <c r="I88" s="50" t="s">
        <v>144</v>
      </c>
    </row>
    <row r="89" spans="1:9" ht="20.25" customHeight="1" x14ac:dyDescent="0.2">
      <c r="A89" s="64">
        <v>12</v>
      </c>
      <c r="B89" s="49" t="s">
        <v>57</v>
      </c>
      <c r="C89" s="51" t="s">
        <v>108</v>
      </c>
      <c r="D89" s="30"/>
      <c r="E89" s="14" t="s">
        <v>120</v>
      </c>
      <c r="F89" s="6">
        <f>G89+H89</f>
        <v>6500</v>
      </c>
      <c r="G89" s="6">
        <v>6500</v>
      </c>
      <c r="H89" s="6"/>
      <c r="I89" s="50" t="s">
        <v>144</v>
      </c>
    </row>
    <row r="90" spans="1:9" ht="25.5" x14ac:dyDescent="0.2">
      <c r="A90" s="64">
        <v>13</v>
      </c>
      <c r="B90" s="49" t="s">
        <v>58</v>
      </c>
      <c r="C90" s="51" t="s">
        <v>107</v>
      </c>
      <c r="D90" s="30"/>
      <c r="E90" s="51" t="s">
        <v>118</v>
      </c>
      <c r="F90" s="6">
        <f>G90+H90</f>
        <v>24500</v>
      </c>
      <c r="G90" s="20">
        <f>24500</f>
        <v>24500</v>
      </c>
      <c r="H90" s="6"/>
      <c r="I90" s="50" t="s">
        <v>155</v>
      </c>
    </row>
    <row r="91" spans="1:9" ht="25.5" x14ac:dyDescent="0.2">
      <c r="A91" s="62">
        <v>14</v>
      </c>
      <c r="B91" s="57" t="s">
        <v>217</v>
      </c>
      <c r="C91" s="51" t="s">
        <v>104</v>
      </c>
      <c r="D91" s="30"/>
      <c r="E91" s="51" t="s">
        <v>120</v>
      </c>
      <c r="F91" s="6">
        <f t="shared" si="5"/>
        <v>2200</v>
      </c>
      <c r="G91" s="20">
        <v>2200</v>
      </c>
      <c r="H91" s="20"/>
      <c r="I91" s="52" t="s">
        <v>140</v>
      </c>
    </row>
    <row r="92" spans="1:9" x14ac:dyDescent="0.2">
      <c r="A92" s="9" t="s">
        <v>23</v>
      </c>
      <c r="B92" s="12" t="s">
        <v>192</v>
      </c>
      <c r="C92" s="17"/>
      <c r="D92" s="30"/>
      <c r="E92" s="17"/>
      <c r="F92" s="6"/>
      <c r="G92" s="6"/>
      <c r="H92" s="6"/>
      <c r="I92" s="13" t="s">
        <v>21</v>
      </c>
    </row>
    <row r="93" spans="1:9" ht="27" customHeight="1" x14ac:dyDescent="0.2">
      <c r="A93" s="14">
        <v>1</v>
      </c>
      <c r="B93" s="53" t="s">
        <v>75</v>
      </c>
      <c r="C93" s="54" t="s">
        <v>114</v>
      </c>
      <c r="D93" s="30"/>
      <c r="E93" s="14" t="s">
        <v>127</v>
      </c>
      <c r="F93" s="6">
        <f t="shared" ref="F93:F98" si="6">G93+H93</f>
        <v>12000</v>
      </c>
      <c r="G93" s="6">
        <v>12000</v>
      </c>
      <c r="H93" s="6"/>
      <c r="I93" s="13" t="s">
        <v>161</v>
      </c>
    </row>
    <row r="94" spans="1:9" x14ac:dyDescent="0.2">
      <c r="A94" s="14">
        <v>2</v>
      </c>
      <c r="B94" s="19" t="s">
        <v>218</v>
      </c>
      <c r="C94" s="14" t="s">
        <v>108</v>
      </c>
      <c r="D94" s="30"/>
      <c r="E94" s="14" t="s">
        <v>127</v>
      </c>
      <c r="F94" s="6">
        <f t="shared" si="6"/>
        <v>5000</v>
      </c>
      <c r="G94" s="20"/>
      <c r="H94" s="20">
        <v>5000</v>
      </c>
      <c r="I94" s="52" t="s">
        <v>144</v>
      </c>
    </row>
    <row r="95" spans="1:9" ht="25.5" x14ac:dyDescent="0.2">
      <c r="A95" s="14">
        <v>3</v>
      </c>
      <c r="B95" s="19" t="s">
        <v>219</v>
      </c>
      <c r="C95" s="17" t="s">
        <v>113</v>
      </c>
      <c r="D95" s="30"/>
      <c r="E95" s="14" t="s">
        <v>127</v>
      </c>
      <c r="F95" s="6">
        <f t="shared" si="6"/>
        <v>5000</v>
      </c>
      <c r="G95" s="6">
        <v>5000</v>
      </c>
      <c r="H95" s="6"/>
      <c r="I95" s="50" t="s">
        <v>129</v>
      </c>
    </row>
    <row r="96" spans="1:9" ht="25.5" x14ac:dyDescent="0.2">
      <c r="A96" s="14">
        <v>4</v>
      </c>
      <c r="B96" s="19" t="s">
        <v>220</v>
      </c>
      <c r="C96" s="17" t="s">
        <v>116</v>
      </c>
      <c r="D96" s="30"/>
      <c r="E96" s="14" t="s">
        <v>127</v>
      </c>
      <c r="F96" s="6">
        <f t="shared" si="6"/>
        <v>5000</v>
      </c>
      <c r="G96" s="6">
        <v>5000</v>
      </c>
      <c r="H96" s="6"/>
      <c r="I96" s="50" t="s">
        <v>129</v>
      </c>
    </row>
    <row r="97" spans="1:30" ht="25.5" x14ac:dyDescent="0.2">
      <c r="A97" s="14">
        <v>5</v>
      </c>
      <c r="B97" s="19" t="s">
        <v>221</v>
      </c>
      <c r="C97" s="17" t="s">
        <v>104</v>
      </c>
      <c r="D97" s="30"/>
      <c r="E97" s="17" t="s">
        <v>127</v>
      </c>
      <c r="F97" s="6">
        <f t="shared" si="6"/>
        <v>5000</v>
      </c>
      <c r="G97" s="6">
        <v>5000</v>
      </c>
      <c r="H97" s="6"/>
      <c r="I97" s="50" t="s">
        <v>129</v>
      </c>
    </row>
    <row r="98" spans="1:30" ht="25.5" x14ac:dyDescent="0.2">
      <c r="A98" s="14">
        <v>6</v>
      </c>
      <c r="B98" s="19" t="s">
        <v>222</v>
      </c>
      <c r="C98" s="14" t="s">
        <v>110</v>
      </c>
      <c r="D98" s="30"/>
      <c r="E98" s="14" t="s">
        <v>127</v>
      </c>
      <c r="F98" s="6">
        <f t="shared" si="6"/>
        <v>5000</v>
      </c>
      <c r="G98" s="20">
        <v>5000</v>
      </c>
      <c r="H98" s="20"/>
      <c r="I98" s="52" t="s">
        <v>139</v>
      </c>
    </row>
    <row r="99" spans="1:30" ht="18.75" customHeight="1" x14ac:dyDescent="0.2">
      <c r="A99" s="9" t="s">
        <v>77</v>
      </c>
      <c r="B99" s="10" t="s">
        <v>48</v>
      </c>
      <c r="C99" s="9"/>
      <c r="D99" s="30"/>
      <c r="E99" s="14"/>
      <c r="F99" s="6">
        <f t="shared" si="5"/>
        <v>0</v>
      </c>
      <c r="G99" s="12"/>
      <c r="H99" s="12"/>
      <c r="I99" s="13" t="s">
        <v>21</v>
      </c>
    </row>
    <row r="100" spans="1:30" ht="19.5" customHeight="1" x14ac:dyDescent="0.2">
      <c r="A100" s="9" t="s">
        <v>22</v>
      </c>
      <c r="B100" s="48" t="s">
        <v>223</v>
      </c>
      <c r="C100" s="68"/>
      <c r="D100" s="30"/>
      <c r="E100" s="69"/>
      <c r="F100" s="12"/>
      <c r="G100" s="12"/>
      <c r="H100" s="12"/>
      <c r="I100" s="70" t="s">
        <v>21</v>
      </c>
    </row>
    <row r="101" spans="1:30" ht="25.5" x14ac:dyDescent="0.2">
      <c r="A101" s="14">
        <v>1</v>
      </c>
      <c r="B101" s="59" t="s">
        <v>224</v>
      </c>
      <c r="C101" s="17" t="s">
        <v>104</v>
      </c>
      <c r="D101" s="30"/>
      <c r="E101" s="17" t="s">
        <v>127</v>
      </c>
      <c r="F101" s="6">
        <f>G101+H101</f>
        <v>500</v>
      </c>
      <c r="G101" s="6">
        <v>500</v>
      </c>
      <c r="H101" s="6"/>
      <c r="I101" s="61" t="s">
        <v>154</v>
      </c>
    </row>
    <row r="102" spans="1:30" ht="20.25" customHeight="1" x14ac:dyDescent="0.2">
      <c r="A102" s="9" t="s">
        <v>23</v>
      </c>
      <c r="B102" s="16" t="s">
        <v>225</v>
      </c>
      <c r="C102" s="9"/>
      <c r="D102" s="30"/>
      <c r="E102" s="14"/>
      <c r="F102" s="6">
        <f t="shared" si="5"/>
        <v>0</v>
      </c>
      <c r="G102" s="27"/>
      <c r="H102" s="27"/>
      <c r="I102" s="13" t="s">
        <v>21</v>
      </c>
    </row>
    <row r="103" spans="1:30" ht="28.5" customHeight="1" x14ac:dyDescent="0.2">
      <c r="A103" s="14">
        <v>1</v>
      </c>
      <c r="B103" s="53" t="s">
        <v>226</v>
      </c>
      <c r="C103" s="14" t="s">
        <v>110</v>
      </c>
      <c r="D103" s="30"/>
      <c r="E103" s="14" t="s">
        <v>124</v>
      </c>
      <c r="F103" s="6">
        <f>G103+H103</f>
        <v>15000</v>
      </c>
      <c r="G103" s="20">
        <v>15000</v>
      </c>
      <c r="H103" s="20"/>
      <c r="I103" s="13" t="s">
        <v>154</v>
      </c>
    </row>
    <row r="104" spans="1:30" ht="25.5" x14ac:dyDescent="0.2">
      <c r="A104" s="64">
        <v>2</v>
      </c>
      <c r="B104" s="49" t="s">
        <v>50</v>
      </c>
      <c r="C104" s="66" t="s">
        <v>106</v>
      </c>
      <c r="D104" s="30"/>
      <c r="E104" s="67" t="s">
        <v>123</v>
      </c>
      <c r="F104" s="6">
        <f t="shared" si="5"/>
        <v>43000</v>
      </c>
      <c r="G104" s="20">
        <v>43000</v>
      </c>
      <c r="H104" s="20"/>
      <c r="I104" s="50" t="s">
        <v>154</v>
      </c>
    </row>
    <row r="105" spans="1:30" ht="18" customHeight="1" x14ac:dyDescent="0.2">
      <c r="A105" s="64">
        <v>3</v>
      </c>
      <c r="B105" s="59" t="s">
        <v>51</v>
      </c>
      <c r="C105" s="51" t="s">
        <v>104</v>
      </c>
      <c r="D105" s="30"/>
      <c r="E105" s="51" t="s">
        <v>118</v>
      </c>
      <c r="F105" s="6">
        <f t="shared" si="5"/>
        <v>11000</v>
      </c>
      <c r="G105" s="6">
        <f>11000</f>
        <v>11000</v>
      </c>
      <c r="H105" s="6"/>
      <c r="I105" s="13" t="s">
        <v>140</v>
      </c>
    </row>
    <row r="106" spans="1:30" ht="18" customHeight="1" x14ac:dyDescent="0.2">
      <c r="A106" s="64">
        <v>4</v>
      </c>
      <c r="B106" s="19" t="s">
        <v>52</v>
      </c>
      <c r="C106" s="14" t="s">
        <v>107</v>
      </c>
      <c r="D106" s="30"/>
      <c r="E106" s="21" t="s">
        <v>120</v>
      </c>
      <c r="F106" s="6">
        <f t="shared" si="5"/>
        <v>5000</v>
      </c>
      <c r="G106" s="6">
        <v>5000</v>
      </c>
      <c r="H106" s="6"/>
      <c r="I106" s="13" t="s">
        <v>142</v>
      </c>
      <c r="AD106" s="8"/>
    </row>
    <row r="107" spans="1:30" ht="25.5" x14ac:dyDescent="0.2">
      <c r="A107" s="64">
        <v>5</v>
      </c>
      <c r="B107" s="49" t="s">
        <v>53</v>
      </c>
      <c r="C107" s="14" t="s">
        <v>107</v>
      </c>
      <c r="D107" s="30"/>
      <c r="E107" s="21" t="s">
        <v>120</v>
      </c>
      <c r="F107" s="6">
        <f t="shared" si="5"/>
        <v>5400</v>
      </c>
      <c r="G107" s="20">
        <v>5400</v>
      </c>
      <c r="H107" s="20"/>
      <c r="I107" s="13" t="s">
        <v>154</v>
      </c>
      <c r="AD107" s="8"/>
    </row>
    <row r="108" spans="1:30" ht="23.25" customHeight="1" x14ac:dyDescent="0.2">
      <c r="A108" s="64">
        <v>6</v>
      </c>
      <c r="B108" s="71" t="s">
        <v>54</v>
      </c>
      <c r="C108" s="14" t="s">
        <v>107</v>
      </c>
      <c r="D108" s="30"/>
      <c r="E108" s="72" t="s">
        <v>119</v>
      </c>
      <c r="F108" s="6">
        <f t="shared" si="5"/>
        <v>15000</v>
      </c>
      <c r="G108" s="6">
        <v>15000</v>
      </c>
      <c r="H108" s="6"/>
      <c r="I108" s="13" t="s">
        <v>142</v>
      </c>
    </row>
    <row r="109" spans="1:30" ht="23.25" customHeight="1" x14ac:dyDescent="0.2">
      <c r="A109" s="64">
        <v>7</v>
      </c>
      <c r="B109" s="73" t="s">
        <v>227</v>
      </c>
      <c r="C109" s="14" t="s">
        <v>110</v>
      </c>
      <c r="D109" s="30"/>
      <c r="E109" s="21" t="s">
        <v>119</v>
      </c>
      <c r="F109" s="6">
        <f t="shared" si="5"/>
        <v>8000</v>
      </c>
      <c r="G109" s="20">
        <v>8000</v>
      </c>
      <c r="H109" s="20"/>
      <c r="I109" s="74" t="s">
        <v>139</v>
      </c>
    </row>
    <row r="110" spans="1:30" ht="21.75" customHeight="1" x14ac:dyDescent="0.2">
      <c r="A110" s="64">
        <v>8</v>
      </c>
      <c r="B110" s="73" t="s">
        <v>228</v>
      </c>
      <c r="C110" s="14" t="s">
        <v>110</v>
      </c>
      <c r="D110" s="30"/>
      <c r="E110" s="14" t="s">
        <v>121</v>
      </c>
      <c r="F110" s="6">
        <f t="shared" si="5"/>
        <v>50000</v>
      </c>
      <c r="G110" s="20">
        <v>50000</v>
      </c>
      <c r="H110" s="20"/>
      <c r="I110" s="74" t="s">
        <v>139</v>
      </c>
    </row>
    <row r="111" spans="1:30" ht="18" customHeight="1" x14ac:dyDescent="0.2">
      <c r="A111" s="64">
        <v>9</v>
      </c>
      <c r="B111" s="73" t="s">
        <v>229</v>
      </c>
      <c r="C111" s="14" t="s">
        <v>116</v>
      </c>
      <c r="D111" s="30"/>
      <c r="E111" s="14" t="s">
        <v>119</v>
      </c>
      <c r="F111" s="6">
        <f t="shared" si="5"/>
        <v>10000</v>
      </c>
      <c r="G111" s="20">
        <v>10000</v>
      </c>
      <c r="H111" s="20"/>
      <c r="I111" s="52" t="s">
        <v>137</v>
      </c>
    </row>
    <row r="112" spans="1:30" ht="25.5" x14ac:dyDescent="0.2">
      <c r="A112" s="64">
        <v>10</v>
      </c>
      <c r="B112" s="59" t="s">
        <v>55</v>
      </c>
      <c r="C112" s="14" t="s">
        <v>105</v>
      </c>
      <c r="D112" s="30"/>
      <c r="E112" s="14" t="s">
        <v>122</v>
      </c>
      <c r="F112" s="6">
        <f t="shared" si="5"/>
        <v>15000</v>
      </c>
      <c r="G112" s="20">
        <v>15000</v>
      </c>
      <c r="H112" s="6"/>
      <c r="I112" s="74" t="s">
        <v>154</v>
      </c>
    </row>
    <row r="113" spans="1:9" ht="51" x14ac:dyDescent="0.2">
      <c r="A113" s="62">
        <v>11</v>
      </c>
      <c r="B113" s="57" t="s">
        <v>273</v>
      </c>
      <c r="C113" s="51" t="s">
        <v>112</v>
      </c>
      <c r="D113" s="30"/>
      <c r="E113" s="51" t="s">
        <v>121</v>
      </c>
      <c r="F113" s="6">
        <f>G113+H113</f>
        <v>60000</v>
      </c>
      <c r="G113" s="20">
        <v>60000</v>
      </c>
      <c r="H113" s="20"/>
      <c r="I113" s="52" t="s">
        <v>129</v>
      </c>
    </row>
    <row r="114" spans="1:9" ht="21" customHeight="1" x14ac:dyDescent="0.2">
      <c r="A114" s="64">
        <v>12</v>
      </c>
      <c r="B114" s="71" t="s">
        <v>59</v>
      </c>
      <c r="C114" s="51" t="s">
        <v>116</v>
      </c>
      <c r="D114" s="30"/>
      <c r="E114" s="51" t="s">
        <v>126</v>
      </c>
      <c r="F114" s="6">
        <f t="shared" si="5"/>
        <v>20000</v>
      </c>
      <c r="G114" s="20">
        <f>20000</f>
        <v>20000</v>
      </c>
      <c r="H114" s="20"/>
      <c r="I114" s="52" t="s">
        <v>137</v>
      </c>
    </row>
    <row r="115" spans="1:9" ht="21" customHeight="1" x14ac:dyDescent="0.2">
      <c r="A115" s="9" t="s">
        <v>43</v>
      </c>
      <c r="B115" s="12" t="s">
        <v>192</v>
      </c>
      <c r="C115" s="17"/>
      <c r="D115" s="30"/>
      <c r="E115" s="17"/>
      <c r="F115" s="6"/>
      <c r="G115" s="6"/>
      <c r="H115" s="6"/>
      <c r="I115" s="13" t="s">
        <v>21</v>
      </c>
    </row>
    <row r="116" spans="1:9" ht="27.75" customHeight="1" x14ac:dyDescent="0.2">
      <c r="A116" s="64">
        <v>1</v>
      </c>
      <c r="B116" s="65" t="s">
        <v>230</v>
      </c>
      <c r="C116" s="51" t="s">
        <v>106</v>
      </c>
      <c r="D116" s="30"/>
      <c r="E116" s="51" t="s">
        <v>127</v>
      </c>
      <c r="F116" s="6">
        <f t="shared" ref="F116:F121" si="7">G116+H116</f>
        <v>10000</v>
      </c>
      <c r="G116" s="20"/>
      <c r="H116" s="20">
        <v>10000</v>
      </c>
      <c r="I116" s="52" t="s">
        <v>141</v>
      </c>
    </row>
    <row r="117" spans="1:9" ht="27.75" customHeight="1" x14ac:dyDescent="0.2">
      <c r="A117" s="14">
        <v>2</v>
      </c>
      <c r="B117" s="19" t="s">
        <v>231</v>
      </c>
      <c r="C117" s="14" t="s">
        <v>114</v>
      </c>
      <c r="D117" s="30"/>
      <c r="E117" s="14" t="s">
        <v>127</v>
      </c>
      <c r="F117" s="6">
        <f>G117+H117</f>
        <v>10000</v>
      </c>
      <c r="G117" s="20">
        <v>10000</v>
      </c>
      <c r="H117" s="20"/>
      <c r="I117" s="52" t="s">
        <v>146</v>
      </c>
    </row>
    <row r="118" spans="1:9" ht="16.5" customHeight="1" x14ac:dyDescent="0.2">
      <c r="A118" s="14">
        <v>3</v>
      </c>
      <c r="B118" s="53" t="s">
        <v>71</v>
      </c>
      <c r="C118" s="54" t="s">
        <v>113</v>
      </c>
      <c r="D118" s="30"/>
      <c r="E118" s="55" t="s">
        <v>127</v>
      </c>
      <c r="F118" s="6">
        <f t="shared" si="7"/>
        <v>8000</v>
      </c>
      <c r="G118" s="6">
        <v>8000</v>
      </c>
      <c r="H118" s="6"/>
      <c r="I118" s="13" t="s">
        <v>145</v>
      </c>
    </row>
    <row r="119" spans="1:9" ht="15" customHeight="1" x14ac:dyDescent="0.2">
      <c r="A119" s="14">
        <v>4</v>
      </c>
      <c r="B119" s="19" t="s">
        <v>232</v>
      </c>
      <c r="C119" s="14" t="s">
        <v>110</v>
      </c>
      <c r="D119" s="30"/>
      <c r="E119" s="14" t="s">
        <v>277</v>
      </c>
      <c r="F119" s="6">
        <f t="shared" si="7"/>
        <v>10000</v>
      </c>
      <c r="G119" s="20">
        <v>10000</v>
      </c>
      <c r="H119" s="20"/>
      <c r="I119" s="52" t="s">
        <v>139</v>
      </c>
    </row>
    <row r="120" spans="1:9" ht="15" customHeight="1" x14ac:dyDescent="0.2">
      <c r="A120" s="14">
        <v>5</v>
      </c>
      <c r="B120" s="19" t="s">
        <v>233</v>
      </c>
      <c r="C120" s="17" t="s">
        <v>116</v>
      </c>
      <c r="D120" s="30"/>
      <c r="E120" s="17" t="s">
        <v>127</v>
      </c>
      <c r="F120" s="6">
        <f t="shared" si="7"/>
        <v>7000</v>
      </c>
      <c r="G120" s="6">
        <v>7000</v>
      </c>
      <c r="H120" s="6"/>
      <c r="I120" s="52" t="s">
        <v>137</v>
      </c>
    </row>
    <row r="121" spans="1:9" ht="25.5" x14ac:dyDescent="0.2">
      <c r="A121" s="14">
        <v>6</v>
      </c>
      <c r="B121" s="53" t="s">
        <v>234</v>
      </c>
      <c r="C121" s="54" t="s">
        <v>116</v>
      </c>
      <c r="D121" s="30"/>
      <c r="E121" s="14" t="s">
        <v>127</v>
      </c>
      <c r="F121" s="6">
        <f t="shared" si="7"/>
        <v>7000</v>
      </c>
      <c r="G121" s="6"/>
      <c r="H121" s="6">
        <v>7000</v>
      </c>
      <c r="I121" s="13" t="s">
        <v>160</v>
      </c>
    </row>
    <row r="122" spans="1:9" ht="15.75" customHeight="1" x14ac:dyDescent="0.2">
      <c r="A122" s="9" t="s">
        <v>78</v>
      </c>
      <c r="B122" s="10" t="s">
        <v>60</v>
      </c>
      <c r="C122" s="9"/>
      <c r="D122" s="30"/>
      <c r="E122" s="14"/>
      <c r="F122" s="6"/>
      <c r="G122" s="12"/>
      <c r="H122" s="12"/>
      <c r="I122" s="13" t="s">
        <v>21</v>
      </c>
    </row>
    <row r="123" spans="1:9" ht="18.75" customHeight="1" x14ac:dyDescent="0.2">
      <c r="A123" s="9" t="s">
        <v>22</v>
      </c>
      <c r="B123" s="10" t="s">
        <v>223</v>
      </c>
      <c r="C123" s="9"/>
      <c r="D123" s="30"/>
      <c r="E123" s="14"/>
      <c r="F123" s="6"/>
      <c r="G123" s="12"/>
      <c r="H123" s="12"/>
      <c r="I123" s="13" t="s">
        <v>21</v>
      </c>
    </row>
    <row r="124" spans="1:9" ht="24.75" customHeight="1" x14ac:dyDescent="0.2">
      <c r="A124" s="14">
        <v>1</v>
      </c>
      <c r="B124" s="61" t="s">
        <v>63</v>
      </c>
      <c r="C124" s="17" t="s">
        <v>103</v>
      </c>
      <c r="D124" s="30"/>
      <c r="E124" s="17" t="s">
        <v>127</v>
      </c>
      <c r="F124" s="6">
        <f>G124+H124</f>
        <v>500</v>
      </c>
      <c r="G124" s="6">
        <v>500</v>
      </c>
      <c r="H124" s="6"/>
      <c r="I124" s="13" t="s">
        <v>157</v>
      </c>
    </row>
    <row r="125" spans="1:9" ht="20.25" customHeight="1" x14ac:dyDescent="0.2">
      <c r="A125" s="9" t="s">
        <v>23</v>
      </c>
      <c r="B125" s="16" t="s">
        <v>225</v>
      </c>
      <c r="C125" s="9"/>
      <c r="D125" s="30"/>
      <c r="E125" s="14"/>
      <c r="F125" s="6">
        <f t="shared" si="5"/>
        <v>0</v>
      </c>
      <c r="G125" s="6"/>
      <c r="H125" s="6"/>
      <c r="I125" s="13" t="s">
        <v>21</v>
      </c>
    </row>
    <row r="126" spans="1:9" ht="21.75" customHeight="1" x14ac:dyDescent="0.2">
      <c r="A126" s="14">
        <v>1</v>
      </c>
      <c r="B126" s="71" t="s">
        <v>61</v>
      </c>
      <c r="C126" s="51" t="s">
        <v>107</v>
      </c>
      <c r="D126" s="30"/>
      <c r="E126" s="51" t="s">
        <v>123</v>
      </c>
      <c r="F126" s="6">
        <f t="shared" si="5"/>
        <v>15000</v>
      </c>
      <c r="G126" s="6">
        <v>15000</v>
      </c>
      <c r="H126" s="6"/>
      <c r="I126" s="52" t="s">
        <v>142</v>
      </c>
    </row>
    <row r="127" spans="1:9" ht="25.5" x14ac:dyDescent="0.2">
      <c r="A127" s="14">
        <v>2</v>
      </c>
      <c r="B127" s="61" t="s">
        <v>235</v>
      </c>
      <c r="C127" s="14" t="s">
        <v>106</v>
      </c>
      <c r="D127" s="30"/>
      <c r="E127" s="51" t="s">
        <v>123</v>
      </c>
      <c r="F127" s="6">
        <f t="shared" si="5"/>
        <v>42000</v>
      </c>
      <c r="G127" s="20">
        <v>42000</v>
      </c>
      <c r="H127" s="20"/>
      <c r="I127" s="13" t="s">
        <v>156</v>
      </c>
    </row>
    <row r="128" spans="1:9" ht="38.25" x14ac:dyDescent="0.2">
      <c r="A128" s="14">
        <v>3</v>
      </c>
      <c r="B128" s="61" t="s">
        <v>236</v>
      </c>
      <c r="C128" s="17" t="s">
        <v>112</v>
      </c>
      <c r="D128" s="30"/>
      <c r="E128" s="17" t="s">
        <v>122</v>
      </c>
      <c r="F128" s="6">
        <f t="shared" si="5"/>
        <v>10000</v>
      </c>
      <c r="G128" s="6">
        <v>10000</v>
      </c>
      <c r="H128" s="6"/>
      <c r="I128" s="50" t="s">
        <v>158</v>
      </c>
    </row>
    <row r="129" spans="1:9" ht="22.5" customHeight="1" x14ac:dyDescent="0.2">
      <c r="A129" s="14">
        <v>4</v>
      </c>
      <c r="B129" s="61" t="s">
        <v>62</v>
      </c>
      <c r="C129" s="17" t="s">
        <v>112</v>
      </c>
      <c r="D129" s="30"/>
      <c r="E129" s="17" t="s">
        <v>120</v>
      </c>
      <c r="F129" s="6">
        <f t="shared" si="5"/>
        <v>18000</v>
      </c>
      <c r="G129" s="6">
        <f>18000</f>
        <v>18000</v>
      </c>
      <c r="H129" s="6"/>
      <c r="I129" s="13" t="s">
        <v>156</v>
      </c>
    </row>
    <row r="130" spans="1:9" ht="25.5" x14ac:dyDescent="0.2">
      <c r="A130" s="14">
        <v>5</v>
      </c>
      <c r="B130" s="61" t="s">
        <v>237</v>
      </c>
      <c r="C130" s="17" t="s">
        <v>112</v>
      </c>
      <c r="D130" s="30"/>
      <c r="E130" s="17" t="s">
        <v>122</v>
      </c>
      <c r="F130" s="6">
        <f t="shared" si="5"/>
        <v>5000</v>
      </c>
      <c r="G130" s="6">
        <v>5000</v>
      </c>
      <c r="H130" s="6"/>
      <c r="I130" s="50" t="s">
        <v>158</v>
      </c>
    </row>
    <row r="131" spans="1:9" ht="19.5" customHeight="1" x14ac:dyDescent="0.2">
      <c r="A131" s="14">
        <v>6</v>
      </c>
      <c r="B131" s="61" t="s">
        <v>64</v>
      </c>
      <c r="C131" s="17" t="s">
        <v>108</v>
      </c>
      <c r="D131" s="30"/>
      <c r="E131" s="17" t="s">
        <v>119</v>
      </c>
      <c r="F131" s="6">
        <f t="shared" si="5"/>
        <v>60000</v>
      </c>
      <c r="G131" s="6">
        <v>60000</v>
      </c>
      <c r="H131" s="6"/>
      <c r="I131" s="13" t="s">
        <v>156</v>
      </c>
    </row>
    <row r="132" spans="1:9" ht="23.25" customHeight="1" x14ac:dyDescent="0.2">
      <c r="A132" s="9" t="s">
        <v>43</v>
      </c>
      <c r="B132" s="12" t="s">
        <v>192</v>
      </c>
      <c r="C132" s="17"/>
      <c r="D132" s="30"/>
      <c r="E132" s="17"/>
      <c r="F132" s="6"/>
      <c r="G132" s="6"/>
      <c r="H132" s="6"/>
      <c r="I132" s="13" t="s">
        <v>21</v>
      </c>
    </row>
    <row r="133" spans="1:9" ht="15.75" customHeight="1" x14ac:dyDescent="0.2">
      <c r="A133" s="14">
        <v>1</v>
      </c>
      <c r="B133" s="57" t="s">
        <v>238</v>
      </c>
      <c r="C133" s="14" t="s">
        <v>112</v>
      </c>
      <c r="D133" s="30"/>
      <c r="E133" s="14" t="s">
        <v>127</v>
      </c>
      <c r="F133" s="6">
        <f t="shared" ref="F133:F139" si="8">G133+H133</f>
        <v>20000</v>
      </c>
      <c r="G133" s="20"/>
      <c r="H133" s="20">
        <v>20000</v>
      </c>
      <c r="I133" s="52" t="s">
        <v>156</v>
      </c>
    </row>
    <row r="134" spans="1:9" ht="21" customHeight="1" x14ac:dyDescent="0.2">
      <c r="A134" s="14">
        <v>2</v>
      </c>
      <c r="B134" s="19" t="s">
        <v>239</v>
      </c>
      <c r="C134" s="14" t="s">
        <v>112</v>
      </c>
      <c r="D134" s="30"/>
      <c r="E134" s="14" t="s">
        <v>275</v>
      </c>
      <c r="F134" s="6">
        <f t="shared" si="8"/>
        <v>70000</v>
      </c>
      <c r="G134" s="20"/>
      <c r="H134" s="20">
        <v>70000</v>
      </c>
      <c r="I134" s="52" t="s">
        <v>157</v>
      </c>
    </row>
    <row r="135" spans="1:9" ht="18.75" customHeight="1" x14ac:dyDescent="0.2">
      <c r="A135" s="9" t="s">
        <v>240</v>
      </c>
      <c r="B135" s="10" t="s">
        <v>65</v>
      </c>
      <c r="C135" s="9"/>
      <c r="D135" s="30"/>
      <c r="E135" s="14"/>
      <c r="F135" s="6">
        <f t="shared" si="8"/>
        <v>0</v>
      </c>
      <c r="G135" s="12"/>
      <c r="H135" s="12"/>
      <c r="I135" s="13" t="s">
        <v>21</v>
      </c>
    </row>
    <row r="136" spans="1:9" ht="18" customHeight="1" x14ac:dyDescent="0.2">
      <c r="A136" s="9" t="s">
        <v>22</v>
      </c>
      <c r="B136" s="16" t="s">
        <v>225</v>
      </c>
      <c r="C136" s="9"/>
      <c r="D136" s="30"/>
      <c r="E136" s="14"/>
      <c r="F136" s="6">
        <f t="shared" si="8"/>
        <v>0</v>
      </c>
      <c r="G136" s="27"/>
      <c r="H136" s="27"/>
      <c r="I136" s="13" t="s">
        <v>21</v>
      </c>
    </row>
    <row r="137" spans="1:9" ht="18" customHeight="1" x14ac:dyDescent="0.2">
      <c r="A137" s="14">
        <v>1</v>
      </c>
      <c r="B137" s="49" t="s">
        <v>241</v>
      </c>
      <c r="C137" s="51" t="s">
        <v>104</v>
      </c>
      <c r="D137" s="30"/>
      <c r="E137" s="51" t="s">
        <v>278</v>
      </c>
      <c r="F137" s="6">
        <f t="shared" si="8"/>
        <v>10000</v>
      </c>
      <c r="G137" s="6">
        <v>10000</v>
      </c>
      <c r="H137" s="6"/>
      <c r="I137" s="52" t="s">
        <v>159</v>
      </c>
    </row>
    <row r="138" spans="1:9" ht="18" customHeight="1" x14ac:dyDescent="0.2">
      <c r="A138" s="14">
        <v>2</v>
      </c>
      <c r="B138" s="49" t="s">
        <v>66</v>
      </c>
      <c r="C138" s="51" t="s">
        <v>104</v>
      </c>
      <c r="D138" s="30"/>
      <c r="E138" s="51" t="s">
        <v>121</v>
      </c>
      <c r="F138" s="6">
        <f t="shared" si="8"/>
        <v>56000</v>
      </c>
      <c r="G138" s="6">
        <v>56000</v>
      </c>
      <c r="H138" s="6"/>
      <c r="I138" s="52" t="s">
        <v>159</v>
      </c>
    </row>
    <row r="139" spans="1:9" ht="38.25" x14ac:dyDescent="0.2">
      <c r="A139" s="14">
        <v>3</v>
      </c>
      <c r="B139" s="57" t="s">
        <v>67</v>
      </c>
      <c r="C139" s="51" t="s">
        <v>112</v>
      </c>
      <c r="D139" s="30"/>
      <c r="E139" s="51" t="s">
        <v>122</v>
      </c>
      <c r="F139" s="6">
        <f t="shared" si="8"/>
        <v>15000</v>
      </c>
      <c r="G139" s="6">
        <v>15000</v>
      </c>
      <c r="H139" s="6"/>
      <c r="I139" s="52" t="s">
        <v>129</v>
      </c>
    </row>
    <row r="140" spans="1:9" ht="17.25" customHeight="1" x14ac:dyDescent="0.2">
      <c r="A140" s="9" t="s">
        <v>23</v>
      </c>
      <c r="B140" s="12" t="s">
        <v>192</v>
      </c>
      <c r="C140" s="17"/>
      <c r="D140" s="30"/>
      <c r="E140" s="17"/>
      <c r="F140" s="6"/>
      <c r="G140" s="6"/>
      <c r="H140" s="6"/>
      <c r="I140" s="13" t="s">
        <v>21</v>
      </c>
    </row>
    <row r="141" spans="1:9" ht="25.5" x14ac:dyDescent="0.2">
      <c r="A141" s="14">
        <v>1</v>
      </c>
      <c r="B141" s="57" t="s">
        <v>242</v>
      </c>
      <c r="C141" s="17" t="s">
        <v>112</v>
      </c>
      <c r="D141" s="30"/>
      <c r="E141" s="75" t="s">
        <v>127</v>
      </c>
      <c r="F141" s="6">
        <f>G141+H141</f>
        <v>7000</v>
      </c>
      <c r="G141" s="6">
        <v>7000</v>
      </c>
      <c r="H141" s="6"/>
      <c r="I141" s="52" t="s">
        <v>289</v>
      </c>
    </row>
    <row r="142" spans="1:9" ht="25.5" x14ac:dyDescent="0.2">
      <c r="A142" s="14">
        <v>2</v>
      </c>
      <c r="B142" s="57" t="s">
        <v>243</v>
      </c>
      <c r="C142" s="17" t="s">
        <v>112</v>
      </c>
      <c r="D142" s="30"/>
      <c r="E142" s="75" t="s">
        <v>127</v>
      </c>
      <c r="F142" s="6">
        <f>G142+H142</f>
        <v>9000</v>
      </c>
      <c r="G142" s="6">
        <v>9000</v>
      </c>
      <c r="H142" s="6"/>
      <c r="I142" s="52" t="s">
        <v>289</v>
      </c>
    </row>
    <row r="143" spans="1:9" ht="25.5" x14ac:dyDescent="0.2">
      <c r="A143" s="14">
        <v>3</v>
      </c>
      <c r="B143" s="19" t="s">
        <v>244</v>
      </c>
      <c r="C143" s="14" t="s">
        <v>112</v>
      </c>
      <c r="D143" s="30"/>
      <c r="E143" s="17" t="s">
        <v>127</v>
      </c>
      <c r="F143" s="6">
        <f>G143+H143</f>
        <v>3600</v>
      </c>
      <c r="G143" s="20">
        <v>3600</v>
      </c>
      <c r="H143" s="20"/>
      <c r="I143" s="52" t="s">
        <v>152</v>
      </c>
    </row>
    <row r="144" spans="1:9" ht="25.5" x14ac:dyDescent="0.2">
      <c r="A144" s="14">
        <v>4</v>
      </c>
      <c r="B144" s="19" t="s">
        <v>245</v>
      </c>
      <c r="C144" s="14" t="s">
        <v>112</v>
      </c>
      <c r="D144" s="30"/>
      <c r="E144" s="17" t="s">
        <v>127</v>
      </c>
      <c r="F144" s="6">
        <f>G144+H144</f>
        <v>2300</v>
      </c>
      <c r="G144" s="20">
        <v>2300</v>
      </c>
      <c r="H144" s="20"/>
      <c r="I144" s="50" t="s">
        <v>289</v>
      </c>
    </row>
    <row r="145" spans="1:9" ht="25.5" x14ac:dyDescent="0.2">
      <c r="A145" s="9" t="s">
        <v>19</v>
      </c>
      <c r="B145" s="16" t="s">
        <v>246</v>
      </c>
      <c r="C145" s="11"/>
      <c r="D145" s="30"/>
      <c r="E145" s="17"/>
      <c r="F145" s="12">
        <f>SUBTOTAL(9,F146:F167)</f>
        <v>10000</v>
      </c>
      <c r="G145" s="12">
        <f>SUBTOTAL(9,G146:G167)</f>
        <v>10000</v>
      </c>
      <c r="H145" s="12">
        <f>SUBTOTAL(9,H146:H167)</f>
        <v>0</v>
      </c>
      <c r="I145" s="13" t="s">
        <v>21</v>
      </c>
    </row>
    <row r="146" spans="1:9" ht="18" customHeight="1" x14ac:dyDescent="0.2">
      <c r="A146" s="9" t="s">
        <v>20</v>
      </c>
      <c r="B146" s="16" t="s">
        <v>247</v>
      </c>
      <c r="C146" s="11"/>
      <c r="D146" s="30"/>
      <c r="E146" s="17"/>
      <c r="F146" s="12">
        <f t="shared" ref="F146:H146" si="9">SUBTOTAL(9,F147:F166)</f>
        <v>8000</v>
      </c>
      <c r="G146" s="12">
        <f t="shared" si="9"/>
        <v>8000</v>
      </c>
      <c r="H146" s="12">
        <f t="shared" si="9"/>
        <v>0</v>
      </c>
      <c r="I146" s="13" t="s">
        <v>21</v>
      </c>
    </row>
    <row r="147" spans="1:9" ht="25.5" x14ac:dyDescent="0.2">
      <c r="A147" s="14">
        <v>1</v>
      </c>
      <c r="B147" s="19" t="s">
        <v>248</v>
      </c>
      <c r="C147" s="51" t="s">
        <v>108</v>
      </c>
      <c r="D147" s="30"/>
      <c r="E147" s="51" t="s">
        <v>127</v>
      </c>
      <c r="F147" s="6">
        <f>G147+H147</f>
        <v>400</v>
      </c>
      <c r="G147" s="6">
        <v>400</v>
      </c>
      <c r="H147" s="6"/>
      <c r="I147" s="52" t="s">
        <v>143</v>
      </c>
    </row>
    <row r="148" spans="1:9" ht="25.5" x14ac:dyDescent="0.2">
      <c r="A148" s="14">
        <v>2</v>
      </c>
      <c r="B148" s="49" t="s">
        <v>249</v>
      </c>
      <c r="C148" s="17" t="s">
        <v>107</v>
      </c>
      <c r="D148" s="30"/>
      <c r="E148" s="17" t="s">
        <v>127</v>
      </c>
      <c r="F148" s="6">
        <f t="shared" ref="F148:F167" si="10">G148+H148</f>
        <v>400</v>
      </c>
      <c r="G148" s="6">
        <v>400</v>
      </c>
      <c r="H148" s="6"/>
      <c r="I148" s="13" t="s">
        <v>142</v>
      </c>
    </row>
    <row r="149" spans="1:9" ht="25.5" x14ac:dyDescent="0.2">
      <c r="A149" s="14">
        <v>3</v>
      </c>
      <c r="B149" s="49" t="s">
        <v>250</v>
      </c>
      <c r="C149" s="17" t="s">
        <v>112</v>
      </c>
      <c r="D149" s="30"/>
      <c r="E149" s="17" t="s">
        <v>275</v>
      </c>
      <c r="F149" s="6">
        <f t="shared" si="10"/>
        <v>1000</v>
      </c>
      <c r="G149" s="6">
        <v>1000</v>
      </c>
      <c r="H149" s="6"/>
      <c r="I149" s="61" t="s">
        <v>129</v>
      </c>
    </row>
    <row r="150" spans="1:9" ht="20.25" customHeight="1" x14ac:dyDescent="0.2">
      <c r="A150" s="14">
        <v>4</v>
      </c>
      <c r="B150" s="49" t="s">
        <v>251</v>
      </c>
      <c r="C150" s="17" t="s">
        <v>113</v>
      </c>
      <c r="D150" s="30"/>
      <c r="E150" s="17" t="s">
        <v>279</v>
      </c>
      <c r="F150" s="6">
        <f t="shared" si="10"/>
        <v>200</v>
      </c>
      <c r="G150" s="6">
        <v>200</v>
      </c>
      <c r="H150" s="6"/>
      <c r="I150" s="74" t="s">
        <v>149</v>
      </c>
    </row>
    <row r="151" spans="1:9" ht="25.5" x14ac:dyDescent="0.2">
      <c r="A151" s="14">
        <v>5</v>
      </c>
      <c r="B151" s="49" t="s">
        <v>252</v>
      </c>
      <c r="C151" s="17" t="s">
        <v>112</v>
      </c>
      <c r="D151" s="30"/>
      <c r="E151" s="17" t="s">
        <v>279</v>
      </c>
      <c r="F151" s="6">
        <f t="shared" si="10"/>
        <v>100</v>
      </c>
      <c r="G151" s="6">
        <v>100</v>
      </c>
      <c r="H151" s="6"/>
      <c r="I151" s="52" t="s">
        <v>129</v>
      </c>
    </row>
    <row r="152" spans="1:9" ht="25.5" x14ac:dyDescent="0.2">
      <c r="A152" s="14">
        <v>6</v>
      </c>
      <c r="B152" s="65" t="s">
        <v>253</v>
      </c>
      <c r="C152" s="17" t="s">
        <v>108</v>
      </c>
      <c r="D152" s="30"/>
      <c r="E152" s="17" t="s">
        <v>279</v>
      </c>
      <c r="F152" s="6">
        <f t="shared" si="10"/>
        <v>300</v>
      </c>
      <c r="G152" s="6">
        <v>300</v>
      </c>
      <c r="H152" s="6"/>
      <c r="I152" s="52" t="s">
        <v>129</v>
      </c>
    </row>
    <row r="153" spans="1:9" ht="25.5" x14ac:dyDescent="0.2">
      <c r="A153" s="14">
        <v>7</v>
      </c>
      <c r="B153" s="19" t="s">
        <v>254</v>
      </c>
      <c r="C153" s="17" t="s">
        <v>110</v>
      </c>
      <c r="D153" s="30"/>
      <c r="E153" s="17" t="s">
        <v>279</v>
      </c>
      <c r="F153" s="6">
        <f t="shared" si="10"/>
        <v>200</v>
      </c>
      <c r="G153" s="6">
        <v>200</v>
      </c>
      <c r="H153" s="6"/>
      <c r="I153" s="50" t="s">
        <v>129</v>
      </c>
    </row>
    <row r="154" spans="1:9" ht="25.5" x14ac:dyDescent="0.2">
      <c r="A154" s="14">
        <v>8</v>
      </c>
      <c r="B154" s="19" t="s">
        <v>255</v>
      </c>
      <c r="C154" s="17" t="s">
        <v>107</v>
      </c>
      <c r="D154" s="30"/>
      <c r="E154" s="17" t="s">
        <v>279</v>
      </c>
      <c r="F154" s="6">
        <f t="shared" si="10"/>
        <v>200</v>
      </c>
      <c r="G154" s="6">
        <v>200</v>
      </c>
      <c r="H154" s="6"/>
      <c r="I154" s="50" t="s">
        <v>129</v>
      </c>
    </row>
    <row r="155" spans="1:9" ht="25.5" x14ac:dyDescent="0.2">
      <c r="A155" s="14">
        <v>9</v>
      </c>
      <c r="B155" s="19" t="s">
        <v>256</v>
      </c>
      <c r="C155" s="17" t="s">
        <v>116</v>
      </c>
      <c r="D155" s="30"/>
      <c r="E155" s="17" t="s">
        <v>279</v>
      </c>
      <c r="F155" s="6">
        <f t="shared" si="10"/>
        <v>200</v>
      </c>
      <c r="G155" s="6">
        <v>200</v>
      </c>
      <c r="H155" s="6"/>
      <c r="I155" s="50" t="s">
        <v>129</v>
      </c>
    </row>
    <row r="156" spans="1:9" ht="25.5" x14ac:dyDescent="0.2">
      <c r="A156" s="14">
        <v>10</v>
      </c>
      <c r="B156" s="19" t="s">
        <v>257</v>
      </c>
      <c r="C156" s="17" t="s">
        <v>107</v>
      </c>
      <c r="D156" s="30"/>
      <c r="E156" s="17" t="s">
        <v>279</v>
      </c>
      <c r="F156" s="6">
        <f t="shared" si="10"/>
        <v>200</v>
      </c>
      <c r="G156" s="6">
        <v>200</v>
      </c>
      <c r="H156" s="6"/>
      <c r="I156" s="50" t="s">
        <v>129</v>
      </c>
    </row>
    <row r="157" spans="1:9" x14ac:dyDescent="0.2">
      <c r="A157" s="14">
        <v>11</v>
      </c>
      <c r="B157" s="65" t="s">
        <v>258</v>
      </c>
      <c r="C157" s="17" t="s">
        <v>108</v>
      </c>
      <c r="D157" s="30"/>
      <c r="E157" s="17" t="s">
        <v>279</v>
      </c>
      <c r="F157" s="6">
        <f t="shared" si="10"/>
        <v>300</v>
      </c>
      <c r="G157" s="6">
        <v>300</v>
      </c>
      <c r="H157" s="6"/>
      <c r="I157" s="50" t="s">
        <v>144</v>
      </c>
    </row>
    <row r="158" spans="1:9" ht="25.5" x14ac:dyDescent="0.2">
      <c r="A158" s="14">
        <v>12</v>
      </c>
      <c r="B158" s="65" t="s">
        <v>259</v>
      </c>
      <c r="C158" s="17" t="s">
        <v>112</v>
      </c>
      <c r="D158" s="30"/>
      <c r="E158" s="17" t="s">
        <v>279</v>
      </c>
      <c r="F158" s="6">
        <f t="shared" si="10"/>
        <v>100</v>
      </c>
      <c r="G158" s="6">
        <v>100</v>
      </c>
      <c r="H158" s="6"/>
      <c r="I158" s="50" t="s">
        <v>290</v>
      </c>
    </row>
    <row r="159" spans="1:9" ht="25.5" x14ac:dyDescent="0.2">
      <c r="A159" s="14">
        <v>13</v>
      </c>
      <c r="B159" s="57" t="s">
        <v>260</v>
      </c>
      <c r="C159" s="17" t="s">
        <v>114</v>
      </c>
      <c r="D159" s="30"/>
      <c r="E159" s="17" t="s">
        <v>279</v>
      </c>
      <c r="F159" s="6">
        <f t="shared" si="10"/>
        <v>100</v>
      </c>
      <c r="G159" s="6">
        <v>100</v>
      </c>
      <c r="H159" s="6"/>
      <c r="I159" s="52" t="s">
        <v>154</v>
      </c>
    </row>
    <row r="160" spans="1:9" ht="25.5" x14ac:dyDescent="0.2">
      <c r="A160" s="14">
        <v>14</v>
      </c>
      <c r="B160" s="19" t="s">
        <v>261</v>
      </c>
      <c r="C160" s="14" t="s">
        <v>103</v>
      </c>
      <c r="D160" s="30"/>
      <c r="E160" s="17" t="s">
        <v>279</v>
      </c>
      <c r="F160" s="6">
        <f t="shared" si="10"/>
        <v>200</v>
      </c>
      <c r="G160" s="20">
        <v>200</v>
      </c>
      <c r="H160" s="20"/>
      <c r="I160" s="52" t="s">
        <v>148</v>
      </c>
    </row>
    <row r="161" spans="1:9" ht="17.25" customHeight="1" x14ac:dyDescent="0.2">
      <c r="A161" s="14">
        <v>15</v>
      </c>
      <c r="B161" s="19" t="s">
        <v>262</v>
      </c>
      <c r="C161" s="14" t="s">
        <v>107</v>
      </c>
      <c r="D161" s="30"/>
      <c r="E161" s="17" t="s">
        <v>279</v>
      </c>
      <c r="F161" s="6">
        <f t="shared" si="10"/>
        <v>500</v>
      </c>
      <c r="G161" s="20">
        <v>500</v>
      </c>
      <c r="H161" s="20"/>
      <c r="I161" s="52" t="s">
        <v>142</v>
      </c>
    </row>
    <row r="162" spans="1:9" ht="25.5" x14ac:dyDescent="0.2">
      <c r="A162" s="14">
        <v>16</v>
      </c>
      <c r="B162" s="53" t="s">
        <v>263</v>
      </c>
      <c r="C162" s="17" t="s">
        <v>116</v>
      </c>
      <c r="D162" s="30"/>
      <c r="E162" s="17" t="s">
        <v>280</v>
      </c>
      <c r="F162" s="6">
        <f t="shared" si="10"/>
        <v>1000</v>
      </c>
      <c r="G162" s="6">
        <v>1000</v>
      </c>
      <c r="H162" s="6"/>
      <c r="I162" s="52" t="s">
        <v>137</v>
      </c>
    </row>
    <row r="163" spans="1:9" x14ac:dyDescent="0.2">
      <c r="A163" s="14">
        <v>17</v>
      </c>
      <c r="B163" s="49" t="s">
        <v>264</v>
      </c>
      <c r="C163" s="17" t="s">
        <v>104</v>
      </c>
      <c r="D163" s="30"/>
      <c r="E163" s="17" t="s">
        <v>127</v>
      </c>
      <c r="F163" s="6">
        <f t="shared" si="10"/>
        <v>1000</v>
      </c>
      <c r="G163" s="6">
        <v>1000</v>
      </c>
      <c r="H163" s="6"/>
      <c r="I163" s="52" t="s">
        <v>140</v>
      </c>
    </row>
    <row r="164" spans="1:9" ht="25.5" x14ac:dyDescent="0.2">
      <c r="A164" s="14">
        <v>18</v>
      </c>
      <c r="B164" s="19" t="s">
        <v>265</v>
      </c>
      <c r="C164" s="14" t="s">
        <v>113</v>
      </c>
      <c r="D164" s="30"/>
      <c r="E164" s="17" t="s">
        <v>281</v>
      </c>
      <c r="F164" s="6">
        <f t="shared" si="10"/>
        <v>1000</v>
      </c>
      <c r="G164" s="20">
        <v>1000</v>
      </c>
      <c r="H164" s="20"/>
      <c r="I164" s="52" t="s">
        <v>129</v>
      </c>
    </row>
    <row r="165" spans="1:9" ht="25.5" x14ac:dyDescent="0.2">
      <c r="A165" s="14">
        <v>19</v>
      </c>
      <c r="B165" s="19" t="s">
        <v>266</v>
      </c>
      <c r="C165" s="14" t="s">
        <v>103</v>
      </c>
      <c r="D165" s="30"/>
      <c r="E165" s="17" t="s">
        <v>280</v>
      </c>
      <c r="F165" s="6">
        <f t="shared" si="10"/>
        <v>300</v>
      </c>
      <c r="G165" s="20">
        <v>300</v>
      </c>
      <c r="H165" s="20"/>
      <c r="I165" s="52" t="s">
        <v>129</v>
      </c>
    </row>
    <row r="166" spans="1:9" s="29" customFormat="1" ht="25.5" x14ac:dyDescent="0.2">
      <c r="A166" s="14">
        <v>20</v>
      </c>
      <c r="B166" s="19" t="s">
        <v>267</v>
      </c>
      <c r="C166" s="14" t="s">
        <v>112</v>
      </c>
      <c r="D166" s="26"/>
      <c r="E166" s="17" t="s">
        <v>280</v>
      </c>
      <c r="F166" s="6">
        <f t="shared" si="10"/>
        <v>300</v>
      </c>
      <c r="G166" s="20">
        <v>300</v>
      </c>
      <c r="H166" s="20"/>
      <c r="I166" s="52" t="s">
        <v>152</v>
      </c>
    </row>
    <row r="167" spans="1:9" s="29" customFormat="1" ht="20.25" customHeight="1" x14ac:dyDescent="0.2">
      <c r="A167" s="9" t="s">
        <v>24</v>
      </c>
      <c r="B167" s="12" t="s">
        <v>268</v>
      </c>
      <c r="C167" s="9"/>
      <c r="D167" s="26"/>
      <c r="E167" s="11"/>
      <c r="F167" s="7">
        <f t="shared" si="10"/>
        <v>2000</v>
      </c>
      <c r="G167" s="27">
        <v>2000</v>
      </c>
      <c r="H167" s="27"/>
      <c r="I167" s="28"/>
    </row>
    <row r="168" spans="1:9" ht="20.25" customHeight="1" x14ac:dyDescent="0.2">
      <c r="A168" s="9" t="s">
        <v>269</v>
      </c>
      <c r="B168" s="16" t="s">
        <v>270</v>
      </c>
      <c r="C168" s="11"/>
      <c r="D168" s="30"/>
      <c r="E168" s="11"/>
      <c r="F168" s="7">
        <f>G168+H168</f>
        <v>39000</v>
      </c>
      <c r="G168" s="7">
        <v>39000</v>
      </c>
      <c r="H168" s="7"/>
      <c r="I168" s="31"/>
    </row>
    <row r="169" spans="1:9" s="29" customFormat="1" ht="27" customHeight="1" x14ac:dyDescent="0.2">
      <c r="A169" s="9" t="s">
        <v>271</v>
      </c>
      <c r="B169" s="16" t="s">
        <v>272</v>
      </c>
      <c r="C169" s="11"/>
      <c r="D169" s="26"/>
      <c r="E169" s="17"/>
      <c r="F169" s="7">
        <f>G169+H169</f>
        <v>20000</v>
      </c>
      <c r="G169" s="7">
        <v>20000</v>
      </c>
      <c r="H169" s="7"/>
      <c r="I169" s="13"/>
    </row>
    <row r="170" spans="1:9" s="29" customFormat="1" ht="27" customHeight="1" x14ac:dyDescent="0.2">
      <c r="A170" s="9" t="s">
        <v>372</v>
      </c>
      <c r="B170" s="16" t="s">
        <v>373</v>
      </c>
      <c r="C170" s="11"/>
      <c r="D170" s="26"/>
      <c r="E170" s="17"/>
      <c r="F170" s="7">
        <f>G170</f>
        <v>547598</v>
      </c>
      <c r="G170" s="7">
        <f>+G171+G190+G191+G192</f>
        <v>547598</v>
      </c>
      <c r="H170" s="7"/>
      <c r="I170" s="13"/>
    </row>
    <row r="171" spans="1:9" s="29" customFormat="1" ht="27" customHeight="1" x14ac:dyDescent="0.2">
      <c r="A171" s="9" t="s">
        <v>20</v>
      </c>
      <c r="B171" s="16" t="s">
        <v>371</v>
      </c>
      <c r="C171" s="11"/>
      <c r="D171" s="26"/>
      <c r="E171" s="17"/>
      <c r="F171" s="7">
        <f>G171</f>
        <v>374257</v>
      </c>
      <c r="G171" s="7">
        <f>SUM(G172:G189)</f>
        <v>374257</v>
      </c>
      <c r="H171" s="7"/>
      <c r="I171" s="13"/>
    </row>
    <row r="172" spans="1:9" s="29" customFormat="1" ht="17.25" customHeight="1" x14ac:dyDescent="0.2">
      <c r="A172" s="106">
        <v>1</v>
      </c>
      <c r="B172" s="107" t="s">
        <v>374</v>
      </c>
      <c r="C172" s="108"/>
      <c r="D172" s="109"/>
      <c r="E172" s="110"/>
      <c r="F172" s="111">
        <f t="shared" ref="F172:F194" si="11">G172</f>
        <v>15000</v>
      </c>
      <c r="G172" s="111">
        <v>15000</v>
      </c>
      <c r="H172" s="112"/>
      <c r="I172" s="113" t="s">
        <v>144</v>
      </c>
    </row>
    <row r="173" spans="1:9" s="29" customFormat="1" ht="27" customHeight="1" x14ac:dyDescent="0.2">
      <c r="A173" s="91">
        <v>2</v>
      </c>
      <c r="B173" s="93" t="s">
        <v>375</v>
      </c>
      <c r="C173" s="11"/>
      <c r="D173" s="26"/>
      <c r="E173" s="17"/>
      <c r="F173" s="6">
        <f t="shared" si="11"/>
        <v>70000</v>
      </c>
      <c r="G173" s="6">
        <v>70000</v>
      </c>
      <c r="H173" s="7"/>
      <c r="I173" s="102" t="s">
        <v>129</v>
      </c>
    </row>
    <row r="174" spans="1:9" s="29" customFormat="1" ht="25.5" x14ac:dyDescent="0.2">
      <c r="A174" s="91">
        <v>3</v>
      </c>
      <c r="B174" s="93" t="s">
        <v>376</v>
      </c>
      <c r="C174" s="11"/>
      <c r="D174" s="26"/>
      <c r="E174" s="17"/>
      <c r="F174" s="6">
        <f t="shared" si="11"/>
        <v>8418</v>
      </c>
      <c r="G174" s="6">
        <v>8418</v>
      </c>
      <c r="H174" s="7"/>
      <c r="I174" s="102" t="s">
        <v>395</v>
      </c>
    </row>
    <row r="175" spans="1:9" s="29" customFormat="1" ht="38.25" x14ac:dyDescent="0.2">
      <c r="A175" s="91">
        <v>4</v>
      </c>
      <c r="B175" s="94" t="s">
        <v>377</v>
      </c>
      <c r="C175" s="11"/>
      <c r="D175" s="26"/>
      <c r="E175" s="17"/>
      <c r="F175" s="6">
        <f t="shared" si="11"/>
        <v>24121</v>
      </c>
      <c r="G175" s="6">
        <v>24121</v>
      </c>
      <c r="H175" s="7"/>
      <c r="I175" s="103" t="s">
        <v>148</v>
      </c>
    </row>
    <row r="176" spans="1:9" s="29" customFormat="1" ht="27" customHeight="1" x14ac:dyDescent="0.2">
      <c r="A176" s="91">
        <v>5</v>
      </c>
      <c r="B176" s="94" t="s">
        <v>378</v>
      </c>
      <c r="C176" s="11"/>
      <c r="D176" s="26"/>
      <c r="E176" s="17"/>
      <c r="F176" s="6">
        <f t="shared" si="11"/>
        <v>1380</v>
      </c>
      <c r="G176" s="6">
        <v>1380</v>
      </c>
      <c r="H176" s="7"/>
      <c r="I176" s="103" t="s">
        <v>129</v>
      </c>
    </row>
    <row r="177" spans="1:9" s="29" customFormat="1" ht="27" customHeight="1" x14ac:dyDescent="0.2">
      <c r="A177" s="91">
        <v>6</v>
      </c>
      <c r="B177" s="92" t="s">
        <v>379</v>
      </c>
      <c r="C177" s="11"/>
      <c r="D177" s="26"/>
      <c r="E177" s="17"/>
      <c r="F177" s="6">
        <f t="shared" si="11"/>
        <v>62926</v>
      </c>
      <c r="G177" s="6">
        <v>62926</v>
      </c>
      <c r="H177" s="7"/>
      <c r="I177" s="104" t="s">
        <v>129</v>
      </c>
    </row>
    <row r="178" spans="1:9" s="29" customFormat="1" ht="38.25" x14ac:dyDescent="0.2">
      <c r="A178" s="91">
        <v>7</v>
      </c>
      <c r="B178" s="92" t="s">
        <v>380</v>
      </c>
      <c r="C178" s="11"/>
      <c r="D178" s="26"/>
      <c r="E178" s="17"/>
      <c r="F178" s="6">
        <f t="shared" si="11"/>
        <v>44880</v>
      </c>
      <c r="G178" s="6">
        <v>44880</v>
      </c>
      <c r="H178" s="7"/>
      <c r="I178" s="104" t="s">
        <v>395</v>
      </c>
    </row>
    <row r="179" spans="1:9" s="29" customFormat="1" ht="38.25" x14ac:dyDescent="0.2">
      <c r="A179" s="91">
        <v>8</v>
      </c>
      <c r="B179" s="95" t="s">
        <v>381</v>
      </c>
      <c r="C179" s="11"/>
      <c r="D179" s="26"/>
      <c r="E179" s="17"/>
      <c r="F179" s="6">
        <f t="shared" si="11"/>
        <v>28264</v>
      </c>
      <c r="G179" s="6">
        <v>28264</v>
      </c>
      <c r="H179" s="7"/>
      <c r="I179" s="104" t="s">
        <v>144</v>
      </c>
    </row>
    <row r="180" spans="1:9" s="29" customFormat="1" ht="27" customHeight="1" x14ac:dyDescent="0.2">
      <c r="A180" s="91">
        <v>9</v>
      </c>
      <c r="B180" s="95" t="s">
        <v>382</v>
      </c>
      <c r="C180" s="11"/>
      <c r="D180" s="26"/>
      <c r="E180" s="17"/>
      <c r="F180" s="6">
        <f t="shared" si="11"/>
        <v>20538</v>
      </c>
      <c r="G180" s="6">
        <v>20538</v>
      </c>
      <c r="H180" s="7"/>
      <c r="I180" s="104" t="s">
        <v>139</v>
      </c>
    </row>
    <row r="181" spans="1:9" s="29" customFormat="1" ht="27" customHeight="1" x14ac:dyDescent="0.2">
      <c r="A181" s="91">
        <v>10</v>
      </c>
      <c r="B181" s="94" t="s">
        <v>383</v>
      </c>
      <c r="C181" s="11"/>
      <c r="D181" s="26"/>
      <c r="E181" s="17"/>
      <c r="F181" s="6">
        <f t="shared" si="11"/>
        <v>4223</v>
      </c>
      <c r="G181" s="6">
        <v>4223</v>
      </c>
      <c r="H181" s="7"/>
      <c r="I181" s="103" t="s">
        <v>396</v>
      </c>
    </row>
    <row r="182" spans="1:9" s="29" customFormat="1" ht="27" customHeight="1" x14ac:dyDescent="0.2">
      <c r="A182" s="91">
        <v>11</v>
      </c>
      <c r="B182" s="96" t="s">
        <v>384</v>
      </c>
      <c r="C182" s="11"/>
      <c r="D182" s="26"/>
      <c r="E182" s="17"/>
      <c r="F182" s="6">
        <f t="shared" si="11"/>
        <v>20000</v>
      </c>
      <c r="G182" s="6">
        <v>20000</v>
      </c>
      <c r="H182" s="7"/>
      <c r="I182" s="103" t="s">
        <v>156</v>
      </c>
    </row>
    <row r="183" spans="1:9" s="29" customFormat="1" ht="38.25" x14ac:dyDescent="0.2">
      <c r="A183" s="91">
        <v>12</v>
      </c>
      <c r="B183" s="97" t="s">
        <v>385</v>
      </c>
      <c r="C183" s="11"/>
      <c r="D183" s="26"/>
      <c r="E183" s="17"/>
      <c r="F183" s="6">
        <f t="shared" si="11"/>
        <v>0</v>
      </c>
      <c r="G183" s="6"/>
      <c r="H183" s="7"/>
      <c r="I183" s="104" t="s">
        <v>129</v>
      </c>
    </row>
    <row r="184" spans="1:9" s="29" customFormat="1" ht="27" customHeight="1" x14ac:dyDescent="0.2">
      <c r="A184" s="91">
        <v>12</v>
      </c>
      <c r="B184" s="97" t="s">
        <v>386</v>
      </c>
      <c r="C184" s="11"/>
      <c r="D184" s="26"/>
      <c r="E184" s="17"/>
      <c r="F184" s="6">
        <f t="shared" si="11"/>
        <v>6903</v>
      </c>
      <c r="G184" s="6">
        <v>6903</v>
      </c>
      <c r="H184" s="7"/>
      <c r="I184" s="104" t="s">
        <v>395</v>
      </c>
    </row>
    <row r="185" spans="1:9" s="29" customFormat="1" ht="38.25" x14ac:dyDescent="0.2">
      <c r="A185" s="91">
        <v>13</v>
      </c>
      <c r="B185" s="97" t="s">
        <v>387</v>
      </c>
      <c r="C185" s="11"/>
      <c r="D185" s="26"/>
      <c r="E185" s="17"/>
      <c r="F185" s="6">
        <f t="shared" si="11"/>
        <v>14853</v>
      </c>
      <c r="G185" s="6">
        <v>14853</v>
      </c>
      <c r="H185" s="7"/>
      <c r="I185" s="104" t="s">
        <v>397</v>
      </c>
    </row>
    <row r="186" spans="1:9" s="29" customFormat="1" ht="38.25" x14ac:dyDescent="0.2">
      <c r="A186" s="91">
        <v>14</v>
      </c>
      <c r="B186" s="97" t="s">
        <v>388</v>
      </c>
      <c r="C186" s="11"/>
      <c r="D186" s="26"/>
      <c r="E186" s="17"/>
      <c r="F186" s="6">
        <f t="shared" si="11"/>
        <v>29111</v>
      </c>
      <c r="G186" s="6">
        <v>29111</v>
      </c>
      <c r="H186" s="7"/>
      <c r="I186" s="103" t="s">
        <v>129</v>
      </c>
    </row>
    <row r="187" spans="1:9" s="29" customFormat="1" ht="27" customHeight="1" x14ac:dyDescent="0.2">
      <c r="A187" s="91">
        <v>15</v>
      </c>
      <c r="B187" s="97" t="s">
        <v>389</v>
      </c>
      <c r="C187" s="11"/>
      <c r="D187" s="26"/>
      <c r="E187" s="17"/>
      <c r="F187" s="6">
        <f t="shared" si="11"/>
        <v>1600</v>
      </c>
      <c r="G187" s="6">
        <v>1600</v>
      </c>
      <c r="H187" s="7"/>
      <c r="I187" s="103" t="s">
        <v>398</v>
      </c>
    </row>
    <row r="188" spans="1:9" s="29" customFormat="1" ht="27" customHeight="1" x14ac:dyDescent="0.2">
      <c r="A188" s="91">
        <v>16</v>
      </c>
      <c r="B188" s="97" t="s">
        <v>390</v>
      </c>
      <c r="C188" s="11"/>
      <c r="D188" s="26"/>
      <c r="E188" s="17"/>
      <c r="F188" s="6">
        <f t="shared" si="11"/>
        <v>22040</v>
      </c>
      <c r="G188" s="6">
        <v>22040</v>
      </c>
      <c r="H188" s="7"/>
      <c r="I188" s="103" t="s">
        <v>129</v>
      </c>
    </row>
    <row r="189" spans="1:9" s="29" customFormat="1" ht="27" customHeight="1" x14ac:dyDescent="0.2">
      <c r="A189" s="91">
        <v>18</v>
      </c>
      <c r="B189" s="97" t="s">
        <v>391</v>
      </c>
      <c r="C189" s="11"/>
      <c r="D189" s="26"/>
      <c r="E189" s="17"/>
      <c r="F189" s="6">
        <f t="shared" si="11"/>
        <v>0</v>
      </c>
      <c r="G189" s="6"/>
      <c r="H189" s="7"/>
      <c r="I189" s="103" t="s">
        <v>136</v>
      </c>
    </row>
    <row r="190" spans="1:9" s="29" customFormat="1" ht="39.75" customHeight="1" x14ac:dyDescent="0.2">
      <c r="A190" s="98" t="s">
        <v>24</v>
      </c>
      <c r="B190" s="99" t="s">
        <v>392</v>
      </c>
      <c r="C190" s="11"/>
      <c r="D190" s="26"/>
      <c r="E190" s="17"/>
      <c r="F190" s="7">
        <f t="shared" si="11"/>
        <v>56393</v>
      </c>
      <c r="G190" s="7">
        <v>56393</v>
      </c>
      <c r="H190" s="7"/>
      <c r="I190" s="103"/>
    </row>
    <row r="191" spans="1:9" s="29" customFormat="1" ht="27.75" customHeight="1" x14ac:dyDescent="0.2">
      <c r="A191" s="98" t="s">
        <v>76</v>
      </c>
      <c r="B191" s="99" t="s">
        <v>393</v>
      </c>
      <c r="C191" s="11"/>
      <c r="D191" s="26"/>
      <c r="E191" s="17"/>
      <c r="F191" s="7">
        <f t="shared" si="11"/>
        <v>115526</v>
      </c>
      <c r="G191" s="7">
        <v>115526</v>
      </c>
      <c r="H191" s="7"/>
      <c r="I191" s="103"/>
    </row>
    <row r="192" spans="1:9" s="29" customFormat="1" ht="27" customHeight="1" thickBot="1" x14ac:dyDescent="0.25">
      <c r="A192" s="100" t="s">
        <v>77</v>
      </c>
      <c r="B192" s="101" t="s">
        <v>394</v>
      </c>
      <c r="C192" s="11"/>
      <c r="D192" s="26"/>
      <c r="E192" s="17"/>
      <c r="F192" s="7">
        <f t="shared" si="11"/>
        <v>1422</v>
      </c>
      <c r="G192" s="7">
        <v>1422</v>
      </c>
      <c r="H192" s="7"/>
      <c r="I192" s="105"/>
    </row>
    <row r="193" spans="1:9" s="29" customFormat="1" ht="27" customHeight="1" thickTop="1" x14ac:dyDescent="0.2">
      <c r="A193" s="9" t="s">
        <v>401</v>
      </c>
      <c r="B193" s="16" t="s">
        <v>399</v>
      </c>
      <c r="C193" s="11"/>
      <c r="D193" s="26"/>
      <c r="E193" s="17"/>
      <c r="F193" s="7">
        <f t="shared" si="11"/>
        <v>100000</v>
      </c>
      <c r="G193" s="7">
        <v>100000</v>
      </c>
      <c r="H193" s="7"/>
      <c r="I193" s="13"/>
    </row>
    <row r="194" spans="1:9" s="29" customFormat="1" ht="27" customHeight="1" x14ac:dyDescent="0.2">
      <c r="A194" s="9"/>
      <c r="B194" s="16" t="s">
        <v>400</v>
      </c>
      <c r="C194" s="11"/>
      <c r="D194" s="26"/>
      <c r="E194" s="17"/>
      <c r="F194" s="7">
        <f t="shared" si="11"/>
        <v>150000</v>
      </c>
      <c r="G194" s="7">
        <v>150000</v>
      </c>
      <c r="H194" s="7"/>
      <c r="I194" s="13"/>
    </row>
    <row r="195" spans="1:9" s="29" customFormat="1" ht="24" customHeight="1" x14ac:dyDescent="0.2">
      <c r="A195" s="1"/>
      <c r="B195" s="37" t="s">
        <v>296</v>
      </c>
      <c r="C195" s="2"/>
      <c r="D195" s="26"/>
      <c r="E195" s="3"/>
      <c r="F195" s="7">
        <f>G195</f>
        <v>1058226</v>
      </c>
      <c r="G195" s="7">
        <f>SUBTOTAL(9,G196:G288)</f>
        <v>1058226</v>
      </c>
      <c r="H195" s="4"/>
      <c r="I195" s="5"/>
    </row>
    <row r="196" spans="1:9" ht="18" customHeight="1" x14ac:dyDescent="0.2">
      <c r="A196" s="9" t="s">
        <v>18</v>
      </c>
      <c r="B196" s="11" t="s">
        <v>26</v>
      </c>
      <c r="C196" s="11"/>
      <c r="D196" s="30"/>
      <c r="E196" s="11"/>
      <c r="F196" s="12">
        <f>G196</f>
        <v>1053226</v>
      </c>
      <c r="G196" s="18">
        <f>SUBTOTAL(9,G197:G257)</f>
        <v>1053226</v>
      </c>
      <c r="H196" s="19"/>
      <c r="I196" s="13"/>
    </row>
    <row r="197" spans="1:9" s="29" customFormat="1" ht="18" customHeight="1" x14ac:dyDescent="0.2">
      <c r="A197" s="9" t="s">
        <v>20</v>
      </c>
      <c r="B197" s="9" t="s">
        <v>79</v>
      </c>
      <c r="C197" s="9"/>
      <c r="D197" s="26"/>
      <c r="E197" s="9"/>
      <c r="F197" s="12">
        <f t="shared" ref="F197:F260" si="12">G197</f>
        <v>303000</v>
      </c>
      <c r="G197" s="18">
        <f>SUBTOTAL(9,G198:G216)</f>
        <v>303000</v>
      </c>
      <c r="H197" s="4"/>
      <c r="I197" s="13"/>
    </row>
    <row r="198" spans="1:9" s="29" customFormat="1" ht="18" customHeight="1" x14ac:dyDescent="0.2">
      <c r="A198" s="9" t="s">
        <v>22</v>
      </c>
      <c r="B198" s="12" t="s">
        <v>297</v>
      </c>
      <c r="C198" s="9"/>
      <c r="D198" s="26"/>
      <c r="E198" s="9"/>
      <c r="F198" s="19">
        <f t="shared" si="12"/>
        <v>0</v>
      </c>
      <c r="G198" s="18"/>
      <c r="H198" s="4"/>
      <c r="I198" s="13"/>
    </row>
    <row r="199" spans="1:9" ht="24.75" customHeight="1" x14ac:dyDescent="0.2">
      <c r="A199" s="64">
        <v>1</v>
      </c>
      <c r="B199" s="59" t="s">
        <v>80</v>
      </c>
      <c r="C199" s="51" t="s">
        <v>112</v>
      </c>
      <c r="D199" s="30"/>
      <c r="E199" s="41" t="s">
        <v>117</v>
      </c>
      <c r="F199" s="19">
        <f t="shared" si="12"/>
        <v>7000</v>
      </c>
      <c r="G199" s="6">
        <v>7000</v>
      </c>
      <c r="H199" s="19"/>
      <c r="I199" s="50" t="s">
        <v>130</v>
      </c>
    </row>
    <row r="200" spans="1:9" s="29" customFormat="1" ht="18.75" customHeight="1" x14ac:dyDescent="0.2">
      <c r="A200" s="64">
        <v>2</v>
      </c>
      <c r="B200" s="59" t="s">
        <v>81</v>
      </c>
      <c r="C200" s="51" t="s">
        <v>112</v>
      </c>
      <c r="D200" s="26"/>
      <c r="E200" s="51" t="s">
        <v>118</v>
      </c>
      <c r="F200" s="19">
        <f t="shared" si="12"/>
        <v>30000</v>
      </c>
      <c r="G200" s="6">
        <v>30000</v>
      </c>
      <c r="H200" s="4"/>
      <c r="I200" s="74" t="s">
        <v>131</v>
      </c>
    </row>
    <row r="201" spans="1:9" ht="25.5" x14ac:dyDescent="0.2">
      <c r="A201" s="64">
        <v>3</v>
      </c>
      <c r="B201" s="53" t="s">
        <v>82</v>
      </c>
      <c r="C201" s="51" t="s">
        <v>112</v>
      </c>
      <c r="D201" s="30"/>
      <c r="E201" s="51" t="s">
        <v>124</v>
      </c>
      <c r="F201" s="19">
        <f t="shared" si="12"/>
        <v>50000</v>
      </c>
      <c r="G201" s="6">
        <v>50000</v>
      </c>
      <c r="H201" s="27"/>
      <c r="I201" s="76" t="s">
        <v>129</v>
      </c>
    </row>
    <row r="202" spans="1:9" ht="25.5" x14ac:dyDescent="0.2">
      <c r="A202" s="64">
        <v>4</v>
      </c>
      <c r="B202" s="53" t="s">
        <v>83</v>
      </c>
      <c r="C202" s="51" t="s">
        <v>112</v>
      </c>
      <c r="D202" s="30"/>
      <c r="E202" s="51" t="s">
        <v>122</v>
      </c>
      <c r="F202" s="19">
        <f t="shared" si="12"/>
        <v>50000</v>
      </c>
      <c r="G202" s="6">
        <v>50000</v>
      </c>
      <c r="H202" s="27"/>
      <c r="I202" s="76" t="s">
        <v>129</v>
      </c>
    </row>
    <row r="203" spans="1:9" ht="25.5" x14ac:dyDescent="0.2">
      <c r="A203" s="62">
        <v>5</v>
      </c>
      <c r="B203" s="59" t="s">
        <v>298</v>
      </c>
      <c r="C203" s="51" t="s">
        <v>112</v>
      </c>
      <c r="D203" s="30"/>
      <c r="E203" s="51" t="s">
        <v>121</v>
      </c>
      <c r="F203" s="19">
        <f t="shared" si="12"/>
        <v>80000</v>
      </c>
      <c r="G203" s="6">
        <v>80000</v>
      </c>
      <c r="H203" s="77"/>
      <c r="I203" s="50" t="s">
        <v>130</v>
      </c>
    </row>
    <row r="204" spans="1:9" x14ac:dyDescent="0.2">
      <c r="A204" s="62">
        <v>6</v>
      </c>
      <c r="B204" s="59" t="s">
        <v>84</v>
      </c>
      <c r="C204" s="51" t="s">
        <v>112</v>
      </c>
      <c r="D204" s="30"/>
      <c r="E204" s="51" t="s">
        <v>122</v>
      </c>
      <c r="F204" s="19">
        <f t="shared" si="12"/>
        <v>10000</v>
      </c>
      <c r="G204" s="6">
        <v>10000</v>
      </c>
      <c r="H204" s="18"/>
      <c r="I204" s="50" t="s">
        <v>132</v>
      </c>
    </row>
    <row r="205" spans="1:9" x14ac:dyDescent="0.2">
      <c r="A205" s="44" t="s">
        <v>23</v>
      </c>
      <c r="B205" s="12" t="s">
        <v>192</v>
      </c>
      <c r="C205" s="51"/>
      <c r="D205" s="30"/>
      <c r="E205" s="51"/>
      <c r="F205" s="19">
        <f t="shared" si="12"/>
        <v>0</v>
      </c>
      <c r="G205" s="18"/>
      <c r="H205" s="18"/>
      <c r="I205" s="50" t="s">
        <v>21</v>
      </c>
    </row>
    <row r="206" spans="1:9" ht="25.5" x14ac:dyDescent="0.2">
      <c r="A206" s="14">
        <v>1</v>
      </c>
      <c r="B206" s="19" t="s">
        <v>299</v>
      </c>
      <c r="C206" s="14" t="s">
        <v>104</v>
      </c>
      <c r="D206" s="30"/>
      <c r="E206" s="21" t="s">
        <v>127</v>
      </c>
      <c r="F206" s="19">
        <f t="shared" si="12"/>
        <v>5000</v>
      </c>
      <c r="G206" s="43">
        <v>5000</v>
      </c>
      <c r="H206" s="42"/>
      <c r="I206" s="13" t="s">
        <v>283</v>
      </c>
    </row>
    <row r="207" spans="1:9" ht="25.5" x14ac:dyDescent="0.2">
      <c r="A207" s="14">
        <v>2</v>
      </c>
      <c r="B207" s="19" t="s">
        <v>300</v>
      </c>
      <c r="C207" s="14" t="s">
        <v>107</v>
      </c>
      <c r="D207" s="30"/>
      <c r="E207" s="21" t="s">
        <v>127</v>
      </c>
      <c r="F207" s="19">
        <f t="shared" si="12"/>
        <v>5000</v>
      </c>
      <c r="G207" s="43">
        <v>5000</v>
      </c>
      <c r="H207" s="20"/>
      <c r="I207" s="13" t="s">
        <v>283</v>
      </c>
    </row>
    <row r="208" spans="1:9" ht="25.5" x14ac:dyDescent="0.2">
      <c r="A208" s="14">
        <v>3</v>
      </c>
      <c r="B208" s="19" t="s">
        <v>301</v>
      </c>
      <c r="C208" s="14" t="s">
        <v>106</v>
      </c>
      <c r="D208" s="30"/>
      <c r="E208" s="21" t="s">
        <v>127</v>
      </c>
      <c r="F208" s="19">
        <f t="shared" si="12"/>
        <v>4000</v>
      </c>
      <c r="G208" s="43">
        <v>4000</v>
      </c>
      <c r="H208" s="20"/>
      <c r="I208" s="13" t="s">
        <v>283</v>
      </c>
    </row>
    <row r="209" spans="1:9" ht="25.5" x14ac:dyDescent="0.2">
      <c r="A209" s="14">
        <v>4</v>
      </c>
      <c r="B209" s="19" t="s">
        <v>302</v>
      </c>
      <c r="C209" s="14" t="s">
        <v>103</v>
      </c>
      <c r="D209" s="30"/>
      <c r="E209" s="21" t="s">
        <v>127</v>
      </c>
      <c r="F209" s="19">
        <f t="shared" si="12"/>
        <v>5000</v>
      </c>
      <c r="G209" s="43">
        <v>5000</v>
      </c>
      <c r="H209" s="20"/>
      <c r="I209" s="13" t="s">
        <v>283</v>
      </c>
    </row>
    <row r="210" spans="1:9" ht="25.5" x14ac:dyDescent="0.2">
      <c r="A210" s="14">
        <v>5</v>
      </c>
      <c r="B210" s="19" t="s">
        <v>303</v>
      </c>
      <c r="C210" s="14" t="s">
        <v>108</v>
      </c>
      <c r="D210" s="30"/>
      <c r="E210" s="21" t="s">
        <v>361</v>
      </c>
      <c r="F210" s="19">
        <f t="shared" si="12"/>
        <v>5000</v>
      </c>
      <c r="G210" s="43">
        <v>5000</v>
      </c>
      <c r="H210" s="20"/>
      <c r="I210" s="13" t="s">
        <v>283</v>
      </c>
    </row>
    <row r="211" spans="1:9" ht="25.5" x14ac:dyDescent="0.2">
      <c r="A211" s="14">
        <v>6</v>
      </c>
      <c r="B211" s="19" t="s">
        <v>304</v>
      </c>
      <c r="C211" s="14" t="s">
        <v>108</v>
      </c>
      <c r="D211" s="30"/>
      <c r="E211" s="21" t="s">
        <v>361</v>
      </c>
      <c r="F211" s="19">
        <f t="shared" si="12"/>
        <v>5000</v>
      </c>
      <c r="G211" s="43">
        <v>5000</v>
      </c>
      <c r="H211" s="20"/>
      <c r="I211" s="13" t="s">
        <v>283</v>
      </c>
    </row>
    <row r="212" spans="1:9" ht="25.5" x14ac:dyDescent="0.2">
      <c r="A212" s="14">
        <v>7</v>
      </c>
      <c r="B212" s="19" t="s">
        <v>305</v>
      </c>
      <c r="C212" s="14" t="s">
        <v>110</v>
      </c>
      <c r="D212" s="30"/>
      <c r="E212" s="21" t="s">
        <v>127</v>
      </c>
      <c r="F212" s="19">
        <f t="shared" si="12"/>
        <v>4000</v>
      </c>
      <c r="G212" s="43">
        <v>4000</v>
      </c>
      <c r="H212" s="20"/>
      <c r="I212" s="13" t="s">
        <v>283</v>
      </c>
    </row>
    <row r="213" spans="1:9" ht="25.5" x14ac:dyDescent="0.2">
      <c r="A213" s="14">
        <v>8</v>
      </c>
      <c r="B213" s="19" t="s">
        <v>306</v>
      </c>
      <c r="C213" s="14" t="s">
        <v>109</v>
      </c>
      <c r="D213" s="30"/>
      <c r="E213" s="78" t="s">
        <v>127</v>
      </c>
      <c r="F213" s="19">
        <f t="shared" si="12"/>
        <v>5000</v>
      </c>
      <c r="G213" s="43">
        <v>5000</v>
      </c>
      <c r="H213" s="20"/>
      <c r="I213" s="13" t="s">
        <v>283</v>
      </c>
    </row>
    <row r="214" spans="1:9" ht="25.5" x14ac:dyDescent="0.2">
      <c r="A214" s="14">
        <v>9</v>
      </c>
      <c r="B214" s="19" t="s">
        <v>307</v>
      </c>
      <c r="C214" s="14" t="s">
        <v>116</v>
      </c>
      <c r="D214" s="30"/>
      <c r="E214" s="21" t="s">
        <v>127</v>
      </c>
      <c r="F214" s="19">
        <f t="shared" si="12"/>
        <v>5000</v>
      </c>
      <c r="G214" s="43">
        <v>5000</v>
      </c>
      <c r="H214" s="20"/>
      <c r="I214" s="13" t="s">
        <v>283</v>
      </c>
    </row>
    <row r="215" spans="1:9" ht="42" customHeight="1" x14ac:dyDescent="0.2">
      <c r="A215" s="14">
        <v>10</v>
      </c>
      <c r="B215" s="19" t="s">
        <v>308</v>
      </c>
      <c r="C215" s="14" t="s">
        <v>112</v>
      </c>
      <c r="D215" s="30"/>
      <c r="E215" s="79" t="s">
        <v>119</v>
      </c>
      <c r="F215" s="19">
        <f t="shared" si="12"/>
        <v>25000</v>
      </c>
      <c r="G215" s="43">
        <v>25000</v>
      </c>
      <c r="H215" s="20"/>
      <c r="I215" s="52" t="s">
        <v>363</v>
      </c>
    </row>
    <row r="216" spans="1:9" ht="32.25" customHeight="1" x14ac:dyDescent="0.2">
      <c r="A216" s="14">
        <v>11</v>
      </c>
      <c r="B216" s="19" t="s">
        <v>309</v>
      </c>
      <c r="C216" s="14" t="s">
        <v>112</v>
      </c>
      <c r="D216" s="30"/>
      <c r="E216" s="51" t="s">
        <v>127</v>
      </c>
      <c r="F216" s="19">
        <f t="shared" si="12"/>
        <v>8000</v>
      </c>
      <c r="G216" s="43">
        <v>8000</v>
      </c>
      <c r="H216" s="20"/>
      <c r="I216" s="52" t="s">
        <v>364</v>
      </c>
    </row>
    <row r="217" spans="1:9" ht="21.75" customHeight="1" x14ac:dyDescent="0.2">
      <c r="A217" s="9" t="s">
        <v>24</v>
      </c>
      <c r="B217" s="10" t="s">
        <v>85</v>
      </c>
      <c r="C217" s="9"/>
      <c r="D217" s="30"/>
      <c r="E217" s="9"/>
      <c r="F217" s="12">
        <f t="shared" si="12"/>
        <v>526426</v>
      </c>
      <c r="G217" s="18">
        <f>SUBTOTAL(9,G218:G239)</f>
        <v>526426</v>
      </c>
      <c r="H217" s="20"/>
      <c r="I217" s="13" t="s">
        <v>21</v>
      </c>
    </row>
    <row r="218" spans="1:9" ht="27.75" customHeight="1" x14ac:dyDescent="0.2">
      <c r="A218" s="9" t="s">
        <v>22</v>
      </c>
      <c r="B218" s="48" t="s">
        <v>310</v>
      </c>
      <c r="C218" s="9"/>
      <c r="D218" s="30"/>
      <c r="E218" s="9"/>
      <c r="F218" s="19">
        <f t="shared" si="12"/>
        <v>0</v>
      </c>
      <c r="G218" s="18"/>
      <c r="H218" s="20"/>
      <c r="I218" s="13" t="s">
        <v>21</v>
      </c>
    </row>
    <row r="219" spans="1:9" ht="25.5" x14ac:dyDescent="0.2">
      <c r="A219" s="62">
        <v>1</v>
      </c>
      <c r="B219" s="53" t="s">
        <v>93</v>
      </c>
      <c r="C219" s="51" t="s">
        <v>112</v>
      </c>
      <c r="D219" s="30"/>
      <c r="E219" s="80" t="s">
        <v>127</v>
      </c>
      <c r="F219" s="19">
        <f t="shared" si="12"/>
        <v>1000</v>
      </c>
      <c r="G219" s="6">
        <v>1000</v>
      </c>
      <c r="H219" s="20"/>
      <c r="I219" s="76" t="s">
        <v>129</v>
      </c>
    </row>
    <row r="220" spans="1:9" ht="19.5" customHeight="1" x14ac:dyDescent="0.2">
      <c r="A220" s="63" t="s">
        <v>23</v>
      </c>
      <c r="B220" s="81" t="s">
        <v>202</v>
      </c>
      <c r="C220" s="25"/>
      <c r="D220" s="30"/>
      <c r="E220" s="25"/>
      <c r="F220" s="19">
        <f t="shared" si="12"/>
        <v>0</v>
      </c>
      <c r="G220" s="42"/>
      <c r="H220" s="20"/>
      <c r="I220" s="28" t="s">
        <v>21</v>
      </c>
    </row>
    <row r="221" spans="1:9" ht="25.5" x14ac:dyDescent="0.2">
      <c r="A221" s="64">
        <v>1</v>
      </c>
      <c r="B221" s="53" t="s">
        <v>311</v>
      </c>
      <c r="C221" s="41" t="s">
        <v>112</v>
      </c>
      <c r="D221" s="30"/>
      <c r="E221" s="51" t="s">
        <v>126</v>
      </c>
      <c r="F221" s="19">
        <f t="shared" si="12"/>
        <v>55000</v>
      </c>
      <c r="G221" s="43">
        <v>55000</v>
      </c>
      <c r="H221" s="20"/>
      <c r="I221" s="76" t="s">
        <v>129</v>
      </c>
    </row>
    <row r="222" spans="1:9" ht="25.5" x14ac:dyDescent="0.2">
      <c r="A222" s="64">
        <v>2</v>
      </c>
      <c r="B222" s="57" t="s">
        <v>86</v>
      </c>
      <c r="C222" s="41" t="s">
        <v>112</v>
      </c>
      <c r="D222" s="30"/>
      <c r="E222" s="80" t="s">
        <v>118</v>
      </c>
      <c r="F222" s="19">
        <f t="shared" si="12"/>
        <v>20000</v>
      </c>
      <c r="G222" s="43">
        <v>20000</v>
      </c>
      <c r="H222" s="20"/>
      <c r="I222" s="76" t="s">
        <v>129</v>
      </c>
    </row>
    <row r="223" spans="1:9" ht="25.5" x14ac:dyDescent="0.2">
      <c r="A223" s="64">
        <v>3</v>
      </c>
      <c r="B223" s="71" t="s">
        <v>87</v>
      </c>
      <c r="C223" s="51" t="s">
        <v>109</v>
      </c>
      <c r="D223" s="30"/>
      <c r="E223" s="80" t="s">
        <v>362</v>
      </c>
      <c r="F223" s="19">
        <f t="shared" si="12"/>
        <v>30000</v>
      </c>
      <c r="G223" s="6">
        <v>30000</v>
      </c>
      <c r="H223" s="20"/>
      <c r="I223" s="71" t="s">
        <v>365</v>
      </c>
    </row>
    <row r="224" spans="1:9" ht="25.5" x14ac:dyDescent="0.2">
      <c r="A224" s="64">
        <v>4</v>
      </c>
      <c r="B224" s="49" t="s">
        <v>88</v>
      </c>
      <c r="C224" s="51" t="s">
        <v>312</v>
      </c>
      <c r="D224" s="30"/>
      <c r="E224" s="80" t="s">
        <v>121</v>
      </c>
      <c r="F224" s="19">
        <f t="shared" si="12"/>
        <v>130000</v>
      </c>
      <c r="G224" s="6">
        <v>130000</v>
      </c>
      <c r="H224" s="20"/>
      <c r="I224" s="61" t="s">
        <v>129</v>
      </c>
    </row>
    <row r="225" spans="1:9" ht="25.5" x14ac:dyDescent="0.2">
      <c r="A225" s="64">
        <v>5</v>
      </c>
      <c r="B225" s="71" t="s">
        <v>89</v>
      </c>
      <c r="C225" s="51" t="s">
        <v>104</v>
      </c>
      <c r="D225" s="30"/>
      <c r="E225" s="80" t="s">
        <v>118</v>
      </c>
      <c r="F225" s="19">
        <f t="shared" si="12"/>
        <v>7426</v>
      </c>
      <c r="G225" s="6">
        <v>7426</v>
      </c>
      <c r="H225" s="18"/>
      <c r="I225" s="76" t="s">
        <v>129</v>
      </c>
    </row>
    <row r="226" spans="1:9" x14ac:dyDescent="0.2">
      <c r="A226" s="62">
        <v>6</v>
      </c>
      <c r="B226" s="19" t="s">
        <v>90</v>
      </c>
      <c r="C226" s="51" t="s">
        <v>112</v>
      </c>
      <c r="D226" s="30"/>
      <c r="E226" s="80" t="s">
        <v>122</v>
      </c>
      <c r="F226" s="19">
        <f t="shared" si="12"/>
        <v>22000</v>
      </c>
      <c r="G226" s="6">
        <v>22000</v>
      </c>
      <c r="H226" s="20"/>
      <c r="I226" s="13" t="s">
        <v>133</v>
      </c>
    </row>
    <row r="227" spans="1:9" ht="25.5" x14ac:dyDescent="0.2">
      <c r="A227" s="62">
        <v>7</v>
      </c>
      <c r="B227" s="53" t="s">
        <v>91</v>
      </c>
      <c r="C227" s="51" t="s">
        <v>113</v>
      </c>
      <c r="D227" s="30"/>
      <c r="E227" s="80" t="s">
        <v>122</v>
      </c>
      <c r="F227" s="19">
        <f t="shared" si="12"/>
        <v>28000</v>
      </c>
      <c r="G227" s="6">
        <v>28000</v>
      </c>
      <c r="H227" s="20"/>
      <c r="I227" s="76" t="s">
        <v>129</v>
      </c>
    </row>
    <row r="228" spans="1:9" ht="25.5" x14ac:dyDescent="0.2">
      <c r="A228" s="62">
        <v>8</v>
      </c>
      <c r="B228" s="53" t="s">
        <v>92</v>
      </c>
      <c r="C228" s="51" t="s">
        <v>107</v>
      </c>
      <c r="D228" s="30"/>
      <c r="E228" s="80" t="s">
        <v>122</v>
      </c>
      <c r="F228" s="19">
        <f t="shared" si="12"/>
        <v>27000</v>
      </c>
      <c r="G228" s="6">
        <v>27000</v>
      </c>
      <c r="H228" s="18"/>
      <c r="I228" s="76" t="s">
        <v>129</v>
      </c>
    </row>
    <row r="229" spans="1:9" ht="25.5" x14ac:dyDescent="0.2">
      <c r="A229" s="62">
        <v>9</v>
      </c>
      <c r="B229" s="53" t="s">
        <v>313</v>
      </c>
      <c r="C229" s="51" t="s">
        <v>312</v>
      </c>
      <c r="D229" s="30"/>
      <c r="E229" s="80" t="s">
        <v>119</v>
      </c>
      <c r="F229" s="19">
        <f t="shared" si="12"/>
        <v>70000</v>
      </c>
      <c r="G229" s="6">
        <v>70000</v>
      </c>
      <c r="H229" s="42"/>
      <c r="I229" s="13" t="s">
        <v>134</v>
      </c>
    </row>
    <row r="230" spans="1:9" ht="25.5" x14ac:dyDescent="0.2">
      <c r="A230" s="14">
        <v>10</v>
      </c>
      <c r="B230" s="49" t="s">
        <v>314</v>
      </c>
      <c r="C230" s="54" t="s">
        <v>112</v>
      </c>
      <c r="D230" s="30"/>
      <c r="E230" s="55" t="s">
        <v>121</v>
      </c>
      <c r="F230" s="19">
        <f t="shared" si="12"/>
        <v>27000</v>
      </c>
      <c r="G230" s="43">
        <v>27000</v>
      </c>
      <c r="H230" s="20"/>
      <c r="I230" s="13" t="s">
        <v>133</v>
      </c>
    </row>
    <row r="231" spans="1:9" ht="25.5" x14ac:dyDescent="0.2">
      <c r="A231" s="14">
        <v>11</v>
      </c>
      <c r="B231" s="19" t="s">
        <v>315</v>
      </c>
      <c r="C231" s="14" t="s">
        <v>108</v>
      </c>
      <c r="D231" s="30"/>
      <c r="E231" s="21" t="s">
        <v>122</v>
      </c>
      <c r="F231" s="19">
        <f t="shared" si="12"/>
        <v>15000</v>
      </c>
      <c r="G231" s="43">
        <v>15000</v>
      </c>
      <c r="H231" s="42"/>
      <c r="I231" s="13" t="s">
        <v>283</v>
      </c>
    </row>
    <row r="232" spans="1:9" ht="38.25" x14ac:dyDescent="0.2">
      <c r="A232" s="14">
        <v>12</v>
      </c>
      <c r="B232" s="49" t="s">
        <v>316</v>
      </c>
      <c r="C232" s="14" t="s">
        <v>112</v>
      </c>
      <c r="D232" s="30"/>
      <c r="E232" s="14" t="s">
        <v>121</v>
      </c>
      <c r="F232" s="19">
        <f t="shared" si="12"/>
        <v>40000</v>
      </c>
      <c r="G232" s="43">
        <v>40000</v>
      </c>
      <c r="H232" s="22"/>
      <c r="I232" s="13" t="s">
        <v>366</v>
      </c>
    </row>
    <row r="233" spans="1:9" ht="15.75" customHeight="1" x14ac:dyDescent="0.2">
      <c r="A233" s="9" t="s">
        <v>43</v>
      </c>
      <c r="B233" s="12" t="s">
        <v>192</v>
      </c>
      <c r="C233" s="14"/>
      <c r="D233" s="30"/>
      <c r="E233" s="21"/>
      <c r="F233" s="19"/>
      <c r="G233" s="43"/>
      <c r="H233" s="22"/>
      <c r="I233" s="13" t="s">
        <v>21</v>
      </c>
    </row>
    <row r="234" spans="1:9" ht="17.25" customHeight="1" x14ac:dyDescent="0.2">
      <c r="A234" s="14">
        <v>1</v>
      </c>
      <c r="B234" s="19" t="s">
        <v>317</v>
      </c>
      <c r="C234" s="14" t="s">
        <v>112</v>
      </c>
      <c r="D234" s="30"/>
      <c r="E234" s="21" t="s">
        <v>122</v>
      </c>
      <c r="F234" s="19">
        <f t="shared" si="12"/>
        <v>18000</v>
      </c>
      <c r="G234" s="43">
        <v>18000</v>
      </c>
      <c r="H234" s="22"/>
      <c r="I234" s="13" t="s">
        <v>133</v>
      </c>
    </row>
    <row r="235" spans="1:9" ht="25.5" x14ac:dyDescent="0.2">
      <c r="A235" s="14">
        <v>2</v>
      </c>
      <c r="B235" s="19" t="s">
        <v>318</v>
      </c>
      <c r="C235" s="14" t="s">
        <v>110</v>
      </c>
      <c r="D235" s="30"/>
      <c r="E235" s="21" t="s">
        <v>127</v>
      </c>
      <c r="F235" s="19">
        <f t="shared" si="12"/>
        <v>10000</v>
      </c>
      <c r="G235" s="43">
        <v>10000</v>
      </c>
      <c r="H235" s="22"/>
      <c r="I235" s="13" t="s">
        <v>283</v>
      </c>
    </row>
    <row r="236" spans="1:9" ht="25.5" x14ac:dyDescent="0.2">
      <c r="A236" s="14">
        <v>3</v>
      </c>
      <c r="B236" s="19" t="s">
        <v>319</v>
      </c>
      <c r="C236" s="14" t="s">
        <v>112</v>
      </c>
      <c r="D236" s="30"/>
      <c r="E236" s="21" t="s">
        <v>127</v>
      </c>
      <c r="F236" s="19">
        <f t="shared" si="12"/>
        <v>5000</v>
      </c>
      <c r="G236" s="43">
        <v>5000</v>
      </c>
      <c r="H236" s="22"/>
      <c r="I236" s="52" t="s">
        <v>129</v>
      </c>
    </row>
    <row r="237" spans="1:9" ht="25.5" x14ac:dyDescent="0.2">
      <c r="A237" s="14">
        <v>4</v>
      </c>
      <c r="B237" s="76" t="s">
        <v>320</v>
      </c>
      <c r="C237" s="17" t="s">
        <v>114</v>
      </c>
      <c r="D237" s="30"/>
      <c r="E237" s="21" t="s">
        <v>127</v>
      </c>
      <c r="F237" s="19">
        <f t="shared" si="12"/>
        <v>7000</v>
      </c>
      <c r="G237" s="6">
        <v>7000</v>
      </c>
      <c r="H237" s="22"/>
      <c r="I237" s="13" t="s">
        <v>283</v>
      </c>
    </row>
    <row r="238" spans="1:9" ht="25.5" x14ac:dyDescent="0.2">
      <c r="A238" s="14">
        <v>5</v>
      </c>
      <c r="B238" s="19" t="s">
        <v>321</v>
      </c>
      <c r="C238" s="14" t="s">
        <v>116</v>
      </c>
      <c r="D238" s="30"/>
      <c r="E238" s="78" t="s">
        <v>127</v>
      </c>
      <c r="F238" s="19">
        <f t="shared" si="12"/>
        <v>10000</v>
      </c>
      <c r="G238" s="43">
        <v>10000</v>
      </c>
      <c r="H238" s="22"/>
      <c r="I238" s="13" t="s">
        <v>283</v>
      </c>
    </row>
    <row r="239" spans="1:9" x14ac:dyDescent="0.2">
      <c r="A239" s="14">
        <v>6</v>
      </c>
      <c r="B239" s="57" t="s">
        <v>322</v>
      </c>
      <c r="C239" s="54" t="s">
        <v>112</v>
      </c>
      <c r="D239" s="30"/>
      <c r="E239" s="82" t="s">
        <v>127</v>
      </c>
      <c r="F239" s="19">
        <f t="shared" si="12"/>
        <v>4000</v>
      </c>
      <c r="G239" s="43">
        <v>4000</v>
      </c>
      <c r="H239" s="22"/>
      <c r="I239" s="13" t="s">
        <v>367</v>
      </c>
    </row>
    <row r="240" spans="1:9" x14ac:dyDescent="0.2">
      <c r="A240" s="9" t="s">
        <v>76</v>
      </c>
      <c r="B240" s="9" t="s">
        <v>94</v>
      </c>
      <c r="C240" s="9"/>
      <c r="D240" s="30"/>
      <c r="E240" s="21"/>
      <c r="F240" s="12">
        <f t="shared" si="12"/>
        <v>157800</v>
      </c>
      <c r="G240" s="18">
        <f>SUBTOTAL(9,G241:G254)</f>
        <v>157800</v>
      </c>
      <c r="H240" s="22"/>
      <c r="I240" s="13" t="s">
        <v>21</v>
      </c>
    </row>
    <row r="241" spans="1:9" ht="25.5" x14ac:dyDescent="0.2">
      <c r="A241" s="9" t="s">
        <v>22</v>
      </c>
      <c r="B241" s="48" t="s">
        <v>323</v>
      </c>
      <c r="C241" s="9"/>
      <c r="D241" s="30"/>
      <c r="E241" s="21"/>
      <c r="F241" s="19">
        <f t="shared" si="12"/>
        <v>0</v>
      </c>
      <c r="G241" s="18"/>
      <c r="H241" s="20"/>
      <c r="I241" s="13" t="s">
        <v>21</v>
      </c>
    </row>
    <row r="242" spans="1:9" ht="17.25" customHeight="1" x14ac:dyDescent="0.2">
      <c r="A242" s="64">
        <v>1</v>
      </c>
      <c r="B242" s="57" t="s">
        <v>95</v>
      </c>
      <c r="C242" s="51" t="s">
        <v>112</v>
      </c>
      <c r="D242" s="30"/>
      <c r="E242" s="80" t="s">
        <v>275</v>
      </c>
      <c r="F242" s="19">
        <f t="shared" si="12"/>
        <v>20000</v>
      </c>
      <c r="G242" s="83">
        <v>20000</v>
      </c>
      <c r="H242" s="22"/>
      <c r="I242" s="50" t="s">
        <v>162</v>
      </c>
    </row>
    <row r="243" spans="1:9" ht="17.25" customHeight="1" x14ac:dyDescent="0.2">
      <c r="A243" s="14">
        <v>2</v>
      </c>
      <c r="B243" s="53" t="s">
        <v>74</v>
      </c>
      <c r="C243" s="14" t="s">
        <v>116</v>
      </c>
      <c r="D243" s="30"/>
      <c r="E243" s="21" t="s">
        <v>277</v>
      </c>
      <c r="F243" s="19">
        <f t="shared" si="12"/>
        <v>2000</v>
      </c>
      <c r="G243" s="43">
        <v>2000</v>
      </c>
      <c r="H243" s="22"/>
      <c r="I243" s="13" t="s">
        <v>137</v>
      </c>
    </row>
    <row r="244" spans="1:9" ht="17.25" customHeight="1" x14ac:dyDescent="0.2">
      <c r="A244" s="63" t="s">
        <v>23</v>
      </c>
      <c r="B244" s="81" t="s">
        <v>202</v>
      </c>
      <c r="C244" s="25"/>
      <c r="D244" s="30"/>
      <c r="E244" s="84"/>
      <c r="F244" s="19">
        <f t="shared" si="12"/>
        <v>0</v>
      </c>
      <c r="G244" s="42"/>
      <c r="H244" s="22"/>
      <c r="I244" s="28" t="s">
        <v>21</v>
      </c>
    </row>
    <row r="245" spans="1:9" ht="17.25" customHeight="1" x14ac:dyDescent="0.2">
      <c r="A245" s="64">
        <v>1</v>
      </c>
      <c r="B245" s="57" t="s">
        <v>96</v>
      </c>
      <c r="C245" s="51" t="s">
        <v>116</v>
      </c>
      <c r="D245" s="30"/>
      <c r="E245" s="85" t="s">
        <v>121</v>
      </c>
      <c r="F245" s="19">
        <f t="shared" si="12"/>
        <v>10000</v>
      </c>
      <c r="G245" s="83">
        <v>10000</v>
      </c>
      <c r="H245" s="22"/>
      <c r="I245" s="50" t="s">
        <v>137</v>
      </c>
    </row>
    <row r="246" spans="1:9" ht="25.5" x14ac:dyDescent="0.2">
      <c r="A246" s="64">
        <v>2</v>
      </c>
      <c r="B246" s="86" t="s">
        <v>97</v>
      </c>
      <c r="C246" s="64" t="s">
        <v>112</v>
      </c>
      <c r="D246" s="30"/>
      <c r="E246" s="84" t="s">
        <v>122</v>
      </c>
      <c r="F246" s="19">
        <f t="shared" si="12"/>
        <v>9000</v>
      </c>
      <c r="G246" s="43">
        <v>9000</v>
      </c>
      <c r="H246" s="42"/>
      <c r="I246" s="52" t="s">
        <v>138</v>
      </c>
    </row>
    <row r="247" spans="1:9" ht="25.5" x14ac:dyDescent="0.2">
      <c r="A247" s="64">
        <v>3</v>
      </c>
      <c r="B247" s="86" t="s">
        <v>98</v>
      </c>
      <c r="C247" s="64" t="s">
        <v>112</v>
      </c>
      <c r="D247" s="30"/>
      <c r="E247" s="84" t="s">
        <v>122</v>
      </c>
      <c r="F247" s="19">
        <f t="shared" si="12"/>
        <v>9000</v>
      </c>
      <c r="G247" s="43">
        <v>9000</v>
      </c>
      <c r="H247" s="20"/>
      <c r="I247" s="52" t="s">
        <v>138</v>
      </c>
    </row>
    <row r="248" spans="1:9" ht="25.5" x14ac:dyDescent="0.2">
      <c r="A248" s="64">
        <v>4</v>
      </c>
      <c r="B248" s="86" t="s">
        <v>99</v>
      </c>
      <c r="C248" s="64" t="s">
        <v>112</v>
      </c>
      <c r="D248" s="30"/>
      <c r="E248" s="84" t="s">
        <v>122</v>
      </c>
      <c r="F248" s="19">
        <f t="shared" si="12"/>
        <v>9000</v>
      </c>
      <c r="G248" s="43">
        <v>9000</v>
      </c>
      <c r="H248" s="22"/>
      <c r="I248" s="52" t="s">
        <v>138</v>
      </c>
    </row>
    <row r="249" spans="1:9" ht="17.25" customHeight="1" x14ac:dyDescent="0.2">
      <c r="A249" s="64">
        <v>5</v>
      </c>
      <c r="B249" s="19" t="s">
        <v>100</v>
      </c>
      <c r="C249" s="14" t="s">
        <v>110</v>
      </c>
      <c r="D249" s="30"/>
      <c r="E249" s="84" t="s">
        <v>122</v>
      </c>
      <c r="F249" s="19">
        <f t="shared" si="12"/>
        <v>35000</v>
      </c>
      <c r="G249" s="43">
        <v>35000</v>
      </c>
      <c r="H249" s="22"/>
      <c r="I249" s="13" t="s">
        <v>139</v>
      </c>
    </row>
    <row r="250" spans="1:9" ht="19.5" customHeight="1" x14ac:dyDescent="0.2">
      <c r="A250" s="9" t="s">
        <v>43</v>
      </c>
      <c r="B250" s="12" t="s">
        <v>192</v>
      </c>
      <c r="C250" s="14"/>
      <c r="D250" s="30"/>
      <c r="E250" s="21"/>
      <c r="F250" s="19">
        <f t="shared" si="12"/>
        <v>0</v>
      </c>
      <c r="G250" s="43"/>
      <c r="H250" s="22"/>
      <c r="I250" s="13" t="s">
        <v>21</v>
      </c>
    </row>
    <row r="251" spans="1:9" ht="25.5" x14ac:dyDescent="0.2">
      <c r="A251" s="14">
        <v>1</v>
      </c>
      <c r="B251" s="19" t="s">
        <v>324</v>
      </c>
      <c r="C251" s="14" t="s">
        <v>112</v>
      </c>
      <c r="D251" s="30"/>
      <c r="E251" s="78" t="s">
        <v>127</v>
      </c>
      <c r="F251" s="19">
        <f t="shared" si="12"/>
        <v>10000</v>
      </c>
      <c r="G251" s="43">
        <v>10000</v>
      </c>
      <c r="H251" s="22"/>
      <c r="I251" s="13" t="s">
        <v>368</v>
      </c>
    </row>
    <row r="252" spans="1:9" ht="25.5" x14ac:dyDescent="0.2">
      <c r="A252" s="14">
        <v>2</v>
      </c>
      <c r="B252" s="19" t="s">
        <v>325</v>
      </c>
      <c r="C252" s="14" t="s">
        <v>106</v>
      </c>
      <c r="D252" s="30"/>
      <c r="E252" s="78" t="s">
        <v>275</v>
      </c>
      <c r="F252" s="19">
        <f t="shared" si="12"/>
        <v>40000</v>
      </c>
      <c r="G252" s="43">
        <v>40000</v>
      </c>
      <c r="H252" s="43"/>
      <c r="I252" s="13" t="s">
        <v>283</v>
      </c>
    </row>
    <row r="253" spans="1:9" ht="38.25" x14ac:dyDescent="0.2">
      <c r="A253" s="14">
        <v>3</v>
      </c>
      <c r="B253" s="19" t="s">
        <v>326</v>
      </c>
      <c r="C253" s="14" t="s">
        <v>106</v>
      </c>
      <c r="D253" s="30"/>
      <c r="E253" s="82" t="s">
        <v>127</v>
      </c>
      <c r="F253" s="19">
        <f t="shared" si="12"/>
        <v>8200</v>
      </c>
      <c r="G253" s="43">
        <v>8200</v>
      </c>
      <c r="H253" s="43"/>
      <c r="I253" s="13" t="s">
        <v>141</v>
      </c>
    </row>
    <row r="254" spans="1:9" ht="25.5" x14ac:dyDescent="0.2">
      <c r="A254" s="14">
        <v>4</v>
      </c>
      <c r="B254" s="19" t="s">
        <v>327</v>
      </c>
      <c r="C254" s="14" t="s">
        <v>112</v>
      </c>
      <c r="D254" s="30"/>
      <c r="E254" s="78" t="s">
        <v>127</v>
      </c>
      <c r="F254" s="19">
        <f t="shared" si="12"/>
        <v>5600</v>
      </c>
      <c r="G254" s="43">
        <v>5600</v>
      </c>
      <c r="H254" s="43"/>
      <c r="I254" s="52" t="s">
        <v>369</v>
      </c>
    </row>
    <row r="255" spans="1:9" ht="20.25" customHeight="1" x14ac:dyDescent="0.2">
      <c r="A255" s="9" t="s">
        <v>19</v>
      </c>
      <c r="B255" s="12" t="s">
        <v>328</v>
      </c>
      <c r="C255" s="9"/>
      <c r="D255" s="30"/>
      <c r="E255" s="10"/>
      <c r="F255" s="12">
        <f t="shared" si="12"/>
        <v>56000</v>
      </c>
      <c r="G255" s="42">
        <v>56000</v>
      </c>
      <c r="H255" s="43"/>
      <c r="I255" s="13" t="s">
        <v>21</v>
      </c>
    </row>
    <row r="256" spans="1:9" ht="25.5" x14ac:dyDescent="0.2">
      <c r="A256" s="44" t="s">
        <v>269</v>
      </c>
      <c r="B256" s="45" t="s">
        <v>329</v>
      </c>
      <c r="C256" s="9"/>
      <c r="D256" s="30"/>
      <c r="E256" s="21"/>
      <c r="F256" s="12">
        <f t="shared" si="12"/>
        <v>10000</v>
      </c>
      <c r="G256" s="18">
        <v>10000</v>
      </c>
      <c r="H256" s="18"/>
      <c r="I256" s="31" t="s">
        <v>21</v>
      </c>
    </row>
    <row r="257" spans="1:30" ht="19.5" customHeight="1" x14ac:dyDescent="0.2">
      <c r="A257" s="44" t="s">
        <v>271</v>
      </c>
      <c r="B257" s="12" t="s">
        <v>101</v>
      </c>
      <c r="C257" s="9"/>
      <c r="D257" s="30"/>
      <c r="E257" s="21"/>
      <c r="F257" s="12">
        <f t="shared" si="12"/>
        <v>5000</v>
      </c>
      <c r="G257" s="18">
        <f>SUBTOTAL(9,G259:G288)</f>
        <v>5000</v>
      </c>
      <c r="H257" s="42"/>
      <c r="I257" s="31" t="s">
        <v>21</v>
      </c>
    </row>
    <row r="258" spans="1:30" ht="18" customHeight="1" x14ac:dyDescent="0.2">
      <c r="A258" s="44" t="s">
        <v>20</v>
      </c>
      <c r="B258" s="12" t="s">
        <v>330</v>
      </c>
      <c r="C258" s="9"/>
      <c r="D258" s="30"/>
      <c r="E258" s="21"/>
      <c r="F258" s="19">
        <f t="shared" si="12"/>
        <v>0</v>
      </c>
      <c r="G258" s="18"/>
      <c r="H258" s="22"/>
      <c r="I258" s="31"/>
    </row>
    <row r="259" spans="1:30" ht="25.5" x14ac:dyDescent="0.2">
      <c r="A259" s="14">
        <v>1</v>
      </c>
      <c r="B259" s="19" t="s">
        <v>331</v>
      </c>
      <c r="C259" s="14" t="s">
        <v>112</v>
      </c>
      <c r="D259" s="30"/>
      <c r="E259" s="21" t="s">
        <v>275</v>
      </c>
      <c r="F259" s="19">
        <f t="shared" si="12"/>
        <v>600</v>
      </c>
      <c r="G259" s="43">
        <v>600</v>
      </c>
      <c r="H259" s="42"/>
      <c r="I259" s="13" t="s">
        <v>283</v>
      </c>
    </row>
    <row r="260" spans="1:30" ht="51" x14ac:dyDescent="0.2">
      <c r="A260" s="14">
        <v>2</v>
      </c>
      <c r="B260" s="19" t="s">
        <v>332</v>
      </c>
      <c r="C260" s="14" t="s">
        <v>107</v>
      </c>
      <c r="D260" s="30"/>
      <c r="E260" s="21" t="s">
        <v>275</v>
      </c>
      <c r="F260" s="19">
        <f t="shared" si="12"/>
        <v>525</v>
      </c>
      <c r="G260" s="43">
        <v>525</v>
      </c>
      <c r="H260" s="22"/>
      <c r="I260" s="13" t="s">
        <v>142</v>
      </c>
      <c r="AD260" s="15"/>
    </row>
    <row r="261" spans="1:30" ht="25.5" x14ac:dyDescent="0.2">
      <c r="A261" s="14">
        <v>3</v>
      </c>
      <c r="B261" s="59" t="s">
        <v>333</v>
      </c>
      <c r="C261" s="14" t="s">
        <v>112</v>
      </c>
      <c r="D261" s="30"/>
      <c r="E261" s="21" t="s">
        <v>279</v>
      </c>
      <c r="F261" s="19">
        <f t="shared" ref="F261:F288" si="13">G261</f>
        <v>100</v>
      </c>
      <c r="G261" s="72">
        <v>100</v>
      </c>
      <c r="H261" s="22"/>
      <c r="I261" s="13" t="s">
        <v>283</v>
      </c>
    </row>
    <row r="262" spans="1:30" ht="25.5" x14ac:dyDescent="0.2">
      <c r="A262" s="14">
        <v>4</v>
      </c>
      <c r="B262" s="59" t="s">
        <v>334</v>
      </c>
      <c r="C262" s="14" t="s">
        <v>112</v>
      </c>
      <c r="D262" s="30"/>
      <c r="E262" s="21" t="s">
        <v>279</v>
      </c>
      <c r="F262" s="19">
        <f t="shared" si="13"/>
        <v>100</v>
      </c>
      <c r="G262" s="72">
        <v>100</v>
      </c>
      <c r="H262" s="20"/>
      <c r="I262" s="13" t="s">
        <v>283</v>
      </c>
    </row>
    <row r="263" spans="1:30" ht="25.5" x14ac:dyDescent="0.2">
      <c r="A263" s="14">
        <v>5</v>
      </c>
      <c r="B263" s="59" t="s">
        <v>335</v>
      </c>
      <c r="C263" s="14" t="s">
        <v>112</v>
      </c>
      <c r="D263" s="30"/>
      <c r="E263" s="21" t="s">
        <v>279</v>
      </c>
      <c r="F263" s="19">
        <f t="shared" si="13"/>
        <v>100</v>
      </c>
      <c r="G263" s="72">
        <v>100</v>
      </c>
      <c r="H263" s="22"/>
      <c r="I263" s="13" t="s">
        <v>283</v>
      </c>
    </row>
    <row r="264" spans="1:30" ht="25.5" x14ac:dyDescent="0.2">
      <c r="A264" s="14">
        <v>6</v>
      </c>
      <c r="B264" s="59" t="s">
        <v>336</v>
      </c>
      <c r="C264" s="14" t="s">
        <v>112</v>
      </c>
      <c r="D264" s="30"/>
      <c r="E264" s="21" t="s">
        <v>279</v>
      </c>
      <c r="F264" s="19">
        <f t="shared" si="13"/>
        <v>100</v>
      </c>
      <c r="G264" s="72">
        <v>100</v>
      </c>
      <c r="H264" s="22"/>
      <c r="I264" s="13" t="s">
        <v>283</v>
      </c>
    </row>
    <row r="265" spans="1:30" ht="25.5" x14ac:dyDescent="0.2">
      <c r="A265" s="14">
        <v>7</v>
      </c>
      <c r="B265" s="59" t="s">
        <v>337</v>
      </c>
      <c r="C265" s="14" t="s">
        <v>112</v>
      </c>
      <c r="D265" s="30"/>
      <c r="E265" s="21" t="s">
        <v>279</v>
      </c>
      <c r="F265" s="19">
        <f t="shared" si="13"/>
        <v>100</v>
      </c>
      <c r="G265" s="72">
        <v>100</v>
      </c>
      <c r="H265" s="22"/>
      <c r="I265" s="13" t="s">
        <v>283</v>
      </c>
    </row>
    <row r="266" spans="1:30" ht="25.5" x14ac:dyDescent="0.2">
      <c r="A266" s="14">
        <v>8</v>
      </c>
      <c r="B266" s="59" t="s">
        <v>338</v>
      </c>
      <c r="C266" s="14" t="s">
        <v>112</v>
      </c>
      <c r="D266" s="30"/>
      <c r="E266" s="21" t="s">
        <v>279</v>
      </c>
      <c r="F266" s="19">
        <f t="shared" si="13"/>
        <v>100</v>
      </c>
      <c r="G266" s="72">
        <v>100</v>
      </c>
      <c r="H266" s="42"/>
      <c r="I266" s="13" t="s">
        <v>283</v>
      </c>
    </row>
    <row r="267" spans="1:30" ht="25.5" x14ac:dyDescent="0.2">
      <c r="A267" s="14">
        <v>9</v>
      </c>
      <c r="B267" s="59" t="s">
        <v>339</v>
      </c>
      <c r="C267" s="14" t="s">
        <v>106</v>
      </c>
      <c r="D267" s="30"/>
      <c r="E267" s="21" t="s">
        <v>279</v>
      </c>
      <c r="F267" s="19">
        <f t="shared" si="13"/>
        <v>100</v>
      </c>
      <c r="G267" s="72">
        <v>100</v>
      </c>
      <c r="H267" s="22"/>
      <c r="I267" s="13" t="s">
        <v>283</v>
      </c>
    </row>
    <row r="268" spans="1:30" ht="25.5" x14ac:dyDescent="0.2">
      <c r="A268" s="14">
        <v>10</v>
      </c>
      <c r="B268" s="59" t="s">
        <v>340</v>
      </c>
      <c r="C268" s="14" t="s">
        <v>116</v>
      </c>
      <c r="D268" s="30"/>
      <c r="E268" s="21" t="s">
        <v>279</v>
      </c>
      <c r="F268" s="19">
        <f t="shared" si="13"/>
        <v>100</v>
      </c>
      <c r="G268" s="72">
        <v>100</v>
      </c>
      <c r="H268" s="22"/>
      <c r="I268" s="13" t="s">
        <v>283</v>
      </c>
    </row>
    <row r="269" spans="1:30" ht="25.5" x14ac:dyDescent="0.2">
      <c r="A269" s="14">
        <v>11</v>
      </c>
      <c r="B269" s="59" t="s">
        <v>341</v>
      </c>
      <c r="C269" s="14" t="s">
        <v>116</v>
      </c>
      <c r="D269" s="30"/>
      <c r="E269" s="21" t="s">
        <v>279</v>
      </c>
      <c r="F269" s="19">
        <f t="shared" si="13"/>
        <v>100</v>
      </c>
      <c r="G269" s="72">
        <v>100</v>
      </c>
      <c r="H269" s="22"/>
      <c r="I269" s="13" t="s">
        <v>283</v>
      </c>
    </row>
    <row r="270" spans="1:30" ht="25.5" x14ac:dyDescent="0.2">
      <c r="A270" s="14">
        <v>12</v>
      </c>
      <c r="B270" s="59" t="s">
        <v>342</v>
      </c>
      <c r="C270" s="14" t="s">
        <v>109</v>
      </c>
      <c r="D270" s="30"/>
      <c r="E270" s="21" t="s">
        <v>279</v>
      </c>
      <c r="F270" s="19">
        <f t="shared" si="13"/>
        <v>100</v>
      </c>
      <c r="G270" s="72">
        <v>100</v>
      </c>
      <c r="H270" s="22"/>
      <c r="I270" s="13" t="s">
        <v>283</v>
      </c>
    </row>
    <row r="271" spans="1:30" ht="25.5" x14ac:dyDescent="0.2">
      <c r="A271" s="14">
        <v>13</v>
      </c>
      <c r="B271" s="59" t="s">
        <v>343</v>
      </c>
      <c r="C271" s="14" t="s">
        <v>107</v>
      </c>
      <c r="D271" s="30"/>
      <c r="E271" s="21" t="s">
        <v>279</v>
      </c>
      <c r="F271" s="19">
        <f t="shared" si="13"/>
        <v>150</v>
      </c>
      <c r="G271" s="72">
        <v>150</v>
      </c>
      <c r="H271" s="22"/>
      <c r="I271" s="13" t="s">
        <v>283</v>
      </c>
    </row>
    <row r="272" spans="1:30" ht="25.5" x14ac:dyDescent="0.2">
      <c r="A272" s="14">
        <v>14</v>
      </c>
      <c r="B272" s="59" t="s">
        <v>344</v>
      </c>
      <c r="C272" s="14" t="s">
        <v>107</v>
      </c>
      <c r="D272" s="30"/>
      <c r="E272" s="21" t="s">
        <v>279</v>
      </c>
      <c r="F272" s="19">
        <f t="shared" si="13"/>
        <v>150</v>
      </c>
      <c r="G272" s="72">
        <v>150</v>
      </c>
      <c r="H272" s="22"/>
      <c r="I272" s="13" t="s">
        <v>283</v>
      </c>
    </row>
    <row r="273" spans="1:9" ht="25.5" x14ac:dyDescent="0.2">
      <c r="A273" s="14">
        <v>15</v>
      </c>
      <c r="B273" s="59" t="s">
        <v>345</v>
      </c>
      <c r="C273" s="14" t="s">
        <v>107</v>
      </c>
      <c r="D273" s="30"/>
      <c r="E273" s="21" t="s">
        <v>279</v>
      </c>
      <c r="F273" s="19">
        <f t="shared" si="13"/>
        <v>100</v>
      </c>
      <c r="G273" s="72">
        <v>100</v>
      </c>
      <c r="H273" s="22"/>
      <c r="I273" s="13" t="s">
        <v>283</v>
      </c>
    </row>
    <row r="274" spans="1:9" s="46" customFormat="1" ht="25.5" x14ac:dyDescent="0.2">
      <c r="A274" s="14">
        <v>16</v>
      </c>
      <c r="B274" s="59" t="s">
        <v>346</v>
      </c>
      <c r="C274" s="14" t="s">
        <v>107</v>
      </c>
      <c r="D274" s="87"/>
      <c r="E274" s="21" t="s">
        <v>279</v>
      </c>
      <c r="F274" s="19">
        <f t="shared" si="13"/>
        <v>100</v>
      </c>
      <c r="G274" s="72">
        <v>100</v>
      </c>
      <c r="H274" s="88"/>
      <c r="I274" s="13" t="s">
        <v>283</v>
      </c>
    </row>
    <row r="275" spans="1:9" ht="25.5" x14ac:dyDescent="0.2">
      <c r="A275" s="14">
        <v>17</v>
      </c>
      <c r="B275" s="59" t="s">
        <v>347</v>
      </c>
      <c r="C275" s="14" t="s">
        <v>107</v>
      </c>
      <c r="D275" s="30"/>
      <c r="E275" s="21" t="s">
        <v>279</v>
      </c>
      <c r="F275" s="19">
        <f t="shared" si="13"/>
        <v>100</v>
      </c>
      <c r="G275" s="72">
        <v>100</v>
      </c>
      <c r="H275" s="18"/>
      <c r="I275" s="13" t="s">
        <v>283</v>
      </c>
    </row>
    <row r="276" spans="1:9" ht="25.5" x14ac:dyDescent="0.2">
      <c r="A276" s="14">
        <v>18</v>
      </c>
      <c r="B276" s="59" t="s">
        <v>348</v>
      </c>
      <c r="C276" s="14" t="s">
        <v>110</v>
      </c>
      <c r="D276" s="30"/>
      <c r="E276" s="21" t="s">
        <v>279</v>
      </c>
      <c r="F276" s="19">
        <f t="shared" si="13"/>
        <v>100</v>
      </c>
      <c r="G276" s="72">
        <v>100</v>
      </c>
      <c r="H276" s="30"/>
      <c r="I276" s="13" t="s">
        <v>283</v>
      </c>
    </row>
    <row r="277" spans="1:9" ht="25.5" x14ac:dyDescent="0.2">
      <c r="A277" s="14">
        <v>19</v>
      </c>
      <c r="B277" s="59" t="s">
        <v>349</v>
      </c>
      <c r="C277" s="14" t="s">
        <v>103</v>
      </c>
      <c r="D277" s="30"/>
      <c r="E277" s="21" t="s">
        <v>279</v>
      </c>
      <c r="F277" s="19">
        <f t="shared" si="13"/>
        <v>100</v>
      </c>
      <c r="G277" s="72">
        <v>100</v>
      </c>
      <c r="H277" s="30"/>
      <c r="I277" s="13" t="s">
        <v>283</v>
      </c>
    </row>
    <row r="278" spans="1:9" ht="25.5" x14ac:dyDescent="0.2">
      <c r="A278" s="14">
        <v>20</v>
      </c>
      <c r="B278" s="59" t="s">
        <v>350</v>
      </c>
      <c r="C278" s="14" t="s">
        <v>110</v>
      </c>
      <c r="D278" s="30"/>
      <c r="E278" s="21" t="s">
        <v>279</v>
      </c>
      <c r="F278" s="19">
        <f t="shared" si="13"/>
        <v>100</v>
      </c>
      <c r="G278" s="72">
        <v>100</v>
      </c>
      <c r="H278" s="30"/>
      <c r="I278" s="13" t="s">
        <v>283</v>
      </c>
    </row>
    <row r="279" spans="1:9" ht="25.5" x14ac:dyDescent="0.2">
      <c r="A279" s="14">
        <v>21</v>
      </c>
      <c r="B279" s="59" t="s">
        <v>351</v>
      </c>
      <c r="C279" s="14" t="s">
        <v>103</v>
      </c>
      <c r="D279" s="30"/>
      <c r="E279" s="21" t="s">
        <v>279</v>
      </c>
      <c r="F279" s="19">
        <f t="shared" si="13"/>
        <v>100</v>
      </c>
      <c r="G279" s="72">
        <v>100</v>
      </c>
      <c r="H279" s="30"/>
      <c r="I279" s="13" t="s">
        <v>283</v>
      </c>
    </row>
    <row r="280" spans="1:9" ht="25.5" x14ac:dyDescent="0.2">
      <c r="A280" s="14">
        <v>22</v>
      </c>
      <c r="B280" s="59" t="s">
        <v>352</v>
      </c>
      <c r="C280" s="14" t="s">
        <v>108</v>
      </c>
      <c r="D280" s="30"/>
      <c r="E280" s="21" t="s">
        <v>279</v>
      </c>
      <c r="F280" s="19">
        <f t="shared" si="13"/>
        <v>100</v>
      </c>
      <c r="G280" s="72">
        <v>100</v>
      </c>
      <c r="H280" s="30"/>
      <c r="I280" s="13" t="s">
        <v>283</v>
      </c>
    </row>
    <row r="281" spans="1:9" ht="25.5" x14ac:dyDescent="0.2">
      <c r="A281" s="14">
        <v>23</v>
      </c>
      <c r="B281" s="59" t="s">
        <v>353</v>
      </c>
      <c r="C281" s="14" t="s">
        <v>108</v>
      </c>
      <c r="D281" s="30"/>
      <c r="E281" s="21" t="s">
        <v>279</v>
      </c>
      <c r="F281" s="19">
        <f t="shared" si="13"/>
        <v>100</v>
      </c>
      <c r="G281" s="72">
        <v>100</v>
      </c>
      <c r="H281" s="30"/>
      <c r="I281" s="13" t="s">
        <v>283</v>
      </c>
    </row>
    <row r="282" spans="1:9" ht="25.5" x14ac:dyDescent="0.2">
      <c r="A282" s="14">
        <v>24</v>
      </c>
      <c r="B282" s="19" t="s">
        <v>354</v>
      </c>
      <c r="C282" s="14" t="s">
        <v>116</v>
      </c>
      <c r="D282" s="30"/>
      <c r="E282" s="21" t="s">
        <v>279</v>
      </c>
      <c r="F282" s="19">
        <f t="shared" si="13"/>
        <v>100</v>
      </c>
      <c r="G282" s="43">
        <v>100</v>
      </c>
      <c r="H282" s="30"/>
      <c r="I282" s="13" t="s">
        <v>137</v>
      </c>
    </row>
    <row r="283" spans="1:9" ht="25.5" x14ac:dyDescent="0.2">
      <c r="A283" s="14">
        <v>25</v>
      </c>
      <c r="B283" s="19" t="s">
        <v>355</v>
      </c>
      <c r="C283" s="14" t="s">
        <v>106</v>
      </c>
      <c r="D283" s="30"/>
      <c r="E283" s="21" t="s">
        <v>279</v>
      </c>
      <c r="F283" s="19">
        <f t="shared" si="13"/>
        <v>100</v>
      </c>
      <c r="G283" s="43">
        <v>100</v>
      </c>
      <c r="H283" s="30"/>
      <c r="I283" s="13" t="s">
        <v>283</v>
      </c>
    </row>
    <row r="284" spans="1:9" ht="25.5" x14ac:dyDescent="0.2">
      <c r="A284" s="14">
        <v>26</v>
      </c>
      <c r="B284" s="19" t="s">
        <v>356</v>
      </c>
      <c r="C284" s="14" t="s">
        <v>112</v>
      </c>
      <c r="D284" s="30"/>
      <c r="E284" s="21" t="s">
        <v>279</v>
      </c>
      <c r="F284" s="19">
        <f t="shared" si="13"/>
        <v>100</v>
      </c>
      <c r="G284" s="43">
        <v>100</v>
      </c>
      <c r="H284" s="30"/>
      <c r="I284" s="52" t="s">
        <v>370</v>
      </c>
    </row>
    <row r="285" spans="1:9" ht="17.25" customHeight="1" x14ac:dyDescent="0.2">
      <c r="A285" s="14">
        <v>27</v>
      </c>
      <c r="B285" s="65" t="s">
        <v>357</v>
      </c>
      <c r="C285" s="17" t="s">
        <v>107</v>
      </c>
      <c r="D285" s="30"/>
      <c r="E285" s="17" t="s">
        <v>279</v>
      </c>
      <c r="F285" s="19">
        <f t="shared" si="13"/>
        <v>150</v>
      </c>
      <c r="G285" s="43">
        <v>150</v>
      </c>
      <c r="H285" s="30"/>
      <c r="I285" s="52" t="s">
        <v>142</v>
      </c>
    </row>
    <row r="286" spans="1:9" ht="17.25" customHeight="1" x14ac:dyDescent="0.2">
      <c r="A286" s="14">
        <v>28</v>
      </c>
      <c r="B286" s="65" t="s">
        <v>358</v>
      </c>
      <c r="C286" s="17" t="s">
        <v>107</v>
      </c>
      <c r="D286" s="30"/>
      <c r="E286" s="17" t="s">
        <v>279</v>
      </c>
      <c r="F286" s="19">
        <f t="shared" si="13"/>
        <v>75</v>
      </c>
      <c r="G286" s="43">
        <v>75</v>
      </c>
      <c r="H286" s="30"/>
      <c r="I286" s="52" t="s">
        <v>142</v>
      </c>
    </row>
    <row r="287" spans="1:9" ht="25.5" x14ac:dyDescent="0.2">
      <c r="A287" s="14">
        <v>29</v>
      </c>
      <c r="B287" s="19" t="s">
        <v>359</v>
      </c>
      <c r="C287" s="14" t="s">
        <v>108</v>
      </c>
      <c r="D287" s="30"/>
      <c r="E287" s="14" t="s">
        <v>280</v>
      </c>
      <c r="F287" s="19">
        <f t="shared" si="13"/>
        <v>650</v>
      </c>
      <c r="G287" s="43">
        <v>650</v>
      </c>
      <c r="H287" s="30"/>
      <c r="I287" s="52" t="s">
        <v>129</v>
      </c>
    </row>
    <row r="288" spans="1:9" ht="16.5" customHeight="1" x14ac:dyDescent="0.2">
      <c r="A288" s="47" t="s">
        <v>24</v>
      </c>
      <c r="B288" s="12" t="s">
        <v>360</v>
      </c>
      <c r="C288" s="11"/>
      <c r="D288" s="30"/>
      <c r="E288" s="11"/>
      <c r="F288" s="12">
        <f t="shared" si="13"/>
        <v>500</v>
      </c>
      <c r="G288" s="7">
        <v>500</v>
      </c>
      <c r="H288" s="30"/>
      <c r="I288" s="31" t="s">
        <v>21</v>
      </c>
    </row>
  </sheetData>
  <autoFilter ref="I1:I288"/>
  <mergeCells count="28">
    <mergeCell ref="W8:W9"/>
    <mergeCell ref="X8:Z8"/>
    <mergeCell ref="O6:R7"/>
    <mergeCell ref="S6:V7"/>
    <mergeCell ref="W6:Z7"/>
    <mergeCell ref="O8:O9"/>
    <mergeCell ref="P8:R8"/>
    <mergeCell ref="S8:S9"/>
    <mergeCell ref="J6:N6"/>
    <mergeCell ref="I6:I9"/>
    <mergeCell ref="T8:V8"/>
    <mergeCell ref="J7:J9"/>
    <mergeCell ref="K7:N7"/>
    <mergeCell ref="K8:K9"/>
    <mergeCell ref="L8:N8"/>
    <mergeCell ref="A3:I3"/>
    <mergeCell ref="A4:I4"/>
    <mergeCell ref="A1:B1"/>
    <mergeCell ref="A2:B2"/>
    <mergeCell ref="B6:B9"/>
    <mergeCell ref="C6:C9"/>
    <mergeCell ref="D6:D9"/>
    <mergeCell ref="E6:E9"/>
    <mergeCell ref="A6:A9"/>
    <mergeCell ref="F6:H6"/>
    <mergeCell ref="F7:F9"/>
    <mergeCell ref="G7:G9"/>
    <mergeCell ref="H7:H9"/>
  </mergeCells>
  <printOptions horizontalCentered="1"/>
  <pageMargins left="0" right="0" top="0.5" bottom="0.5" header="0.3" footer="0.3"/>
  <pageSetup paperSize="9" orientation="landscape" r:id="rId1"/>
  <headerFooter>
    <oddFooter>Page &amp;P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50B214-2305-4EEA-9B4D-5EAF04790F58}"/>
</file>

<file path=customXml/itemProps2.xml><?xml version="1.0" encoding="utf-8"?>
<ds:datastoreItem xmlns:ds="http://schemas.openxmlformats.org/officeDocument/2006/customXml" ds:itemID="{B22BD687-DB35-43B5-A71C-6C1328A59FBC}"/>
</file>

<file path=customXml/itemProps3.xml><?xml version="1.0" encoding="utf-8"?>
<ds:datastoreItem xmlns:ds="http://schemas.openxmlformats.org/officeDocument/2006/customXml" ds:itemID="{E69548DE-190C-4918-8628-6781AED19B7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2017-12-30T10:39:19Z</cp:lastPrinted>
  <dcterms:created xsi:type="dcterms:W3CDTF">2017-12-21T09:55:18Z</dcterms:created>
  <dcterms:modified xsi:type="dcterms:W3CDTF">2017-12-30T11:42:21Z</dcterms:modified>
</cp:coreProperties>
</file>