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tranhongthai\Desktop\New folder\DT 2019\HDND da ky\"/>
    </mc:Choice>
  </mc:AlternateContent>
  <bookViews>
    <workbookView xWindow="0" yWindow="0" windowWidth="24000" windowHeight="9735"/>
  </bookViews>
  <sheets>
    <sheet name="Bao cao" sheetId="1" r:id="rId1"/>
  </sheets>
  <definedNames>
    <definedName name="_xlnm.Print_Titles" localSheetId="0">'Bao cao'!$7:$9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F11" i="1"/>
  <c r="F10" i="1" s="1"/>
  <c r="G11" i="1"/>
  <c r="G10" i="1" s="1"/>
  <c r="H11" i="1"/>
  <c r="H10" i="1" s="1"/>
  <c r="I11" i="1"/>
  <c r="I10" i="1" s="1"/>
  <c r="K11" i="1"/>
  <c r="K10" i="1" s="1"/>
  <c r="L11" i="1"/>
  <c r="L10" i="1" s="1"/>
  <c r="N11" i="1"/>
  <c r="J12" i="1"/>
  <c r="C12" i="1" s="1"/>
  <c r="J13" i="1"/>
  <c r="C13" i="1" s="1"/>
  <c r="J14" i="1"/>
  <c r="C14" i="1" s="1"/>
  <c r="J15" i="1"/>
  <c r="C15" i="1" s="1"/>
  <c r="J16" i="1"/>
  <c r="C16" i="1" s="1"/>
  <c r="J17" i="1"/>
  <c r="C17" i="1" s="1"/>
  <c r="J18" i="1"/>
  <c r="C18" i="1" s="1"/>
  <c r="J19" i="1"/>
  <c r="C19" i="1" s="1"/>
  <c r="J20" i="1"/>
  <c r="C20" i="1" s="1"/>
  <c r="J21" i="1"/>
  <c r="C21" i="1" s="1"/>
  <c r="J22" i="1"/>
  <c r="C22" i="1" s="1"/>
  <c r="J23" i="1"/>
  <c r="C23" i="1" s="1"/>
  <c r="J24" i="1"/>
  <c r="C24" i="1" s="1"/>
  <c r="J25" i="1"/>
  <c r="C25" i="1" s="1"/>
  <c r="J26" i="1"/>
  <c r="C26" i="1" s="1"/>
  <c r="J27" i="1"/>
  <c r="C27" i="1" s="1"/>
  <c r="J28" i="1"/>
  <c r="C28" i="1" s="1"/>
  <c r="J29" i="1"/>
  <c r="C29" i="1" s="1"/>
  <c r="J30" i="1"/>
  <c r="C30" i="1" s="1"/>
  <c r="J31" i="1"/>
  <c r="C31" i="1" s="1"/>
  <c r="J32" i="1"/>
  <c r="C32" i="1" s="1"/>
  <c r="J33" i="1"/>
  <c r="C33" i="1" s="1"/>
  <c r="J34" i="1"/>
  <c r="C34" i="1" s="1"/>
  <c r="J35" i="1"/>
  <c r="C35" i="1" s="1"/>
  <c r="J36" i="1"/>
  <c r="C36" i="1" s="1"/>
  <c r="J37" i="1"/>
  <c r="C37" i="1" s="1"/>
  <c r="J38" i="1"/>
  <c r="C38" i="1" s="1"/>
  <c r="J39" i="1"/>
  <c r="C39" i="1" s="1"/>
  <c r="J40" i="1"/>
  <c r="C40" i="1" s="1"/>
  <c r="J41" i="1"/>
  <c r="C41" i="1" s="1"/>
  <c r="J42" i="1"/>
  <c r="C42" i="1" s="1"/>
  <c r="J43" i="1"/>
  <c r="C43" i="1" s="1"/>
  <c r="J44" i="1"/>
  <c r="C44" i="1" s="1"/>
  <c r="J45" i="1"/>
  <c r="C45" i="1" s="1"/>
  <c r="J46" i="1"/>
  <c r="C46" i="1" s="1"/>
  <c r="J47" i="1"/>
  <c r="C47" i="1" s="1"/>
  <c r="J48" i="1"/>
  <c r="C48" i="1" s="1"/>
  <c r="J49" i="1"/>
  <c r="C49" i="1" s="1"/>
  <c r="J50" i="1"/>
  <c r="C50" i="1" s="1"/>
  <c r="J51" i="1"/>
  <c r="C51" i="1" s="1"/>
  <c r="J52" i="1"/>
  <c r="C52" i="1" s="1"/>
  <c r="J53" i="1"/>
  <c r="C53" i="1" s="1"/>
  <c r="J54" i="1"/>
  <c r="C54" i="1" s="1"/>
  <c r="J55" i="1"/>
  <c r="C55" i="1" s="1"/>
  <c r="J56" i="1"/>
  <c r="C56" i="1" s="1"/>
  <c r="J57" i="1"/>
  <c r="C57" i="1" s="1"/>
  <c r="J58" i="1"/>
  <c r="C58" i="1" s="1"/>
  <c r="C59" i="1"/>
  <c r="J59" i="1"/>
  <c r="J60" i="1"/>
  <c r="C60" i="1" s="1"/>
  <c r="D61" i="1"/>
  <c r="D11" i="1" s="1"/>
  <c r="D10" i="1" s="1"/>
  <c r="J61" i="1"/>
  <c r="C62" i="1"/>
  <c r="D62" i="1"/>
  <c r="J62" i="1"/>
  <c r="D63" i="1"/>
  <c r="C63" i="1" s="1"/>
  <c r="J63" i="1"/>
  <c r="D64" i="1"/>
  <c r="C64" i="1" s="1"/>
  <c r="J64" i="1"/>
  <c r="D65" i="1"/>
  <c r="J65" i="1"/>
  <c r="C65" i="1" s="1"/>
  <c r="C66" i="1"/>
  <c r="D66" i="1"/>
  <c r="J66" i="1"/>
  <c r="D67" i="1"/>
  <c r="C67" i="1" s="1"/>
  <c r="J67" i="1"/>
  <c r="D68" i="1"/>
  <c r="C68" i="1" s="1"/>
  <c r="J68" i="1"/>
  <c r="D69" i="1"/>
  <c r="J69" i="1"/>
  <c r="C69" i="1" s="1"/>
  <c r="C70" i="1"/>
  <c r="D70" i="1"/>
  <c r="J70" i="1"/>
  <c r="D71" i="1"/>
  <c r="C71" i="1" s="1"/>
  <c r="J71" i="1"/>
  <c r="D72" i="1"/>
  <c r="C72" i="1" s="1"/>
  <c r="J72" i="1"/>
  <c r="D73" i="1"/>
  <c r="J73" i="1"/>
  <c r="C73" i="1" s="1"/>
  <c r="C74" i="1"/>
  <c r="E74" i="1"/>
  <c r="E11" i="1" s="1"/>
  <c r="E10" i="1" s="1"/>
  <c r="J74" i="1"/>
  <c r="J75" i="1"/>
  <c r="C75" i="1" s="1"/>
  <c r="C76" i="1"/>
  <c r="J76" i="1"/>
  <c r="J77" i="1"/>
  <c r="C77" i="1" s="1"/>
  <c r="C78" i="1"/>
  <c r="J78" i="1"/>
  <c r="D79" i="1"/>
  <c r="C79" i="1" s="1"/>
  <c r="E79" i="1"/>
  <c r="F79" i="1"/>
  <c r="G79" i="1"/>
  <c r="H79" i="1"/>
  <c r="I79" i="1"/>
  <c r="K79" i="1"/>
  <c r="L79" i="1"/>
  <c r="M79" i="1"/>
  <c r="M10" i="1" s="1"/>
  <c r="N79" i="1"/>
  <c r="J80" i="1"/>
  <c r="J79" i="1" s="1"/>
  <c r="C81" i="1"/>
  <c r="J81" i="1"/>
  <c r="D82" i="1"/>
  <c r="E82" i="1"/>
  <c r="F82" i="1"/>
  <c r="G82" i="1"/>
  <c r="H82" i="1"/>
  <c r="I82" i="1"/>
  <c r="K82" i="1"/>
  <c r="L82" i="1"/>
  <c r="N82" i="1"/>
  <c r="J83" i="1"/>
  <c r="J82" i="1" s="1"/>
  <c r="C84" i="1"/>
  <c r="J84" i="1"/>
  <c r="J85" i="1"/>
  <c r="C85" i="1" s="1"/>
  <c r="C82" i="1" l="1"/>
  <c r="C80" i="1"/>
  <c r="J11" i="1"/>
  <c r="J10" i="1" s="1"/>
  <c r="C83" i="1"/>
  <c r="C61" i="1"/>
  <c r="C11" i="1" s="1"/>
  <c r="C10" i="1" s="1"/>
</calcChain>
</file>

<file path=xl/sharedStrings.xml><?xml version="1.0" encoding="utf-8"?>
<sst xmlns="http://schemas.openxmlformats.org/spreadsheetml/2006/main" count="107" uniqueCount="100">
  <si>
    <t>CHI CHUYỂN NGUỒN SANG NGÂN SÁCH NĂM SAU</t>
  </si>
  <si>
    <t>VIII</t>
  </si>
  <si>
    <t>CTMTQG giảm nghèo bền vững</t>
  </si>
  <si>
    <t>CTMTQG xây dựng nông thôn mới</t>
  </si>
  <si>
    <t>CHI CHƯƠNG TRÌNH MTQG</t>
  </si>
  <si>
    <t>VII</t>
  </si>
  <si>
    <t>Bổ sung mục tiêu</t>
  </si>
  <si>
    <t>Bổ sung cân đối</t>
  </si>
  <si>
    <t xml:space="preserve">CHI BỔ SUNG CHO NGÂN SÁCH HUYỆN </t>
  </si>
  <si>
    <t>VI</t>
  </si>
  <si>
    <t>CHI TẠO NGUỒN, ĐIỀU CHỈNH TIỀN LƯƠNG</t>
  </si>
  <si>
    <t>V</t>
  </si>
  <si>
    <t>CHI DỰ PHÒNG NGÂN SÁCH</t>
  </si>
  <si>
    <t>IV</t>
  </si>
  <si>
    <t>CHI BỔ SUNG QUỸ DỰ TRỮ TÀI CHÍNH</t>
  </si>
  <si>
    <t>III</t>
  </si>
  <si>
    <t>CHI TRẢ NỢ LÃI CÁC KHOẢN DO CHÍNH QUYỀN ĐỊA PHƯƠNG VAY</t>
  </si>
  <si>
    <t>II</t>
  </si>
  <si>
    <t>Các nhiệm vụ chi khác</t>
  </si>
  <si>
    <t>Các đơn vị khác</t>
  </si>
  <si>
    <t>UBND huyện Thạnh Phú</t>
  </si>
  <si>
    <t>UBND huyện Mỏ Cày Bắc</t>
  </si>
  <si>
    <t>UBND huyện Mỏ Cày Nam</t>
  </si>
  <si>
    <t>UBND Chợ Lách</t>
  </si>
  <si>
    <t>UBND huyện Ba Tri</t>
  </si>
  <si>
    <t>UBND huyện Giồng Trôm</t>
  </si>
  <si>
    <t>UBND huyện Bình Đại</t>
  </si>
  <si>
    <t>UBND huyện Châu Thành</t>
  </si>
  <si>
    <t>UBND Thành phố Bến Tre</t>
  </si>
  <si>
    <t>BQLDA ĐT XD các công trình Nông nghiệp</t>
  </si>
  <si>
    <t>BQLDA ĐT XD các công trình Giao thông</t>
  </si>
  <si>
    <t>BQLDA ĐT XD các công trình Dân dụng và Công nghiệp</t>
  </si>
  <si>
    <t>Hiệp hội dừa</t>
  </si>
  <si>
    <t>Hội cựu giáo chức</t>
  </si>
  <si>
    <t>Hội người tiêu dùng</t>
  </si>
  <si>
    <t>Hội Người cao tuổi</t>
  </si>
  <si>
    <t>Hội Sinh vật cảnh</t>
  </si>
  <si>
    <t>Hội Cựu thanh niên xung phong</t>
  </si>
  <si>
    <t>Hội nạn nhân chất độc da cam</t>
  </si>
  <si>
    <t>Hội Khuyến học</t>
  </si>
  <si>
    <t>Hội Luật gia</t>
  </si>
  <si>
    <t>Hội nhà báo</t>
  </si>
  <si>
    <t>Liên hiệp các hội KH &amp; kỹ thuật</t>
  </si>
  <si>
    <t>Liên minh các Hợp tác xã</t>
  </si>
  <si>
    <t>Hội người mù</t>
  </si>
  <si>
    <t>Hội Chữ thập đỏ</t>
  </si>
  <si>
    <t>Tỉnh hội Đông y</t>
  </si>
  <si>
    <t>Liên hiệp các tổ chức hữu nghị</t>
  </si>
  <si>
    <t>Hội văn học nghệ thuật Nguyễn Đình Chiểu</t>
  </si>
  <si>
    <t>Công an tỉnh</t>
  </si>
  <si>
    <t>Bộ chỉ huy Biên phòng tỉnh</t>
  </si>
  <si>
    <t>Bộ chỉ huy Quân sự tỉnh</t>
  </si>
  <si>
    <t>Trường Chính trị</t>
  </si>
  <si>
    <t>Trường Cao đẳng Bến Tre</t>
  </si>
  <si>
    <t>Hội Cựu chiến binh</t>
  </si>
  <si>
    <t>Hội Nông dân</t>
  </si>
  <si>
    <t>Hội Liên hiệp phụ nữ tỉnh</t>
  </si>
  <si>
    <t>Tỉnh Đoàn TNCS Hồ Chí Minh</t>
  </si>
  <si>
    <t>Uỷ ban Mặt trận tổ quốc</t>
  </si>
  <si>
    <t>Đài Phát thanh - Truyền hình</t>
  </si>
  <si>
    <t>Ban an toàn giao thông</t>
  </si>
  <si>
    <t>Ban QL các Khu công nghiệp</t>
  </si>
  <si>
    <t>Sở Khoa học và Công nghệ</t>
  </si>
  <si>
    <t xml:space="preserve">Sở Nội vụ và các đơn vị trực thuộc </t>
  </si>
  <si>
    <t>Sở Công thương</t>
  </si>
  <si>
    <t>Sở Văn hoá, Thể thao và Du Lịch</t>
  </si>
  <si>
    <t xml:space="preserve">Sở Giao thông Vận tải  và các đơn vị trực thuộc </t>
  </si>
  <si>
    <t>Thanh tra tỉnh</t>
  </si>
  <si>
    <t xml:space="preserve">Sở Y tế và các đơn vị trực thuộc </t>
  </si>
  <si>
    <t>Sở Kế hoạch và Đầu tư</t>
  </si>
  <si>
    <t>Sở Lao động TB và Xã hội</t>
  </si>
  <si>
    <t>Sở Thông tin và truyền thông</t>
  </si>
  <si>
    <t>Sở Xây dựng</t>
  </si>
  <si>
    <t>Sở Giáo dục và Đào tạo</t>
  </si>
  <si>
    <t>Sở Tư Pháp và các đơn vị trực thuộc</t>
  </si>
  <si>
    <t>Sở Nông nghiệp và các đơn vị trực thuộc</t>
  </si>
  <si>
    <t>Sở Tài nguyên và Môi trường và các đơn vị trực thuộc</t>
  </si>
  <si>
    <t>Sở Tài chính</t>
  </si>
  <si>
    <t>VP HĐND tỉnh</t>
  </si>
  <si>
    <t>Văn phòng UBND tỉnh</t>
  </si>
  <si>
    <t>Khối Đảng tỉnh</t>
  </si>
  <si>
    <t>CÁC CƠ QUAN, TỔ CHỨC</t>
  </si>
  <si>
    <t>I</t>
  </si>
  <si>
    <t>TỔNG SỐ</t>
  </si>
  <si>
    <t>B</t>
  </si>
  <si>
    <t>A</t>
  </si>
  <si>
    <t>CHI THƯỜNG XUYÊN</t>
  </si>
  <si>
    <t>CHI ĐẦU TƯ PHÁT TRIỂN</t>
  </si>
  <si>
    <t xml:space="preserve">CHI BỔ SUNG CÓ MỤC TIÊU CHO NGÂN SÁCH HUYỆN </t>
  </si>
  <si>
    <r>
      <t xml:space="preserve">CHI THƯỜNG XUYÊN </t>
    </r>
    <r>
      <rPr>
        <sz val="12"/>
        <rFont val="Times New Roman"/>
        <family val="1"/>
      </rPr>
      <t>(Không kể chương trình MTQG)</t>
    </r>
  </si>
  <si>
    <r>
      <t xml:space="preserve">CHI ĐẦU TƯ PHÁT TRIỂN </t>
    </r>
    <r>
      <rPr>
        <sz val="12"/>
        <rFont val="Times New Roman"/>
        <family val="1"/>
      </rPr>
      <t>(Không kể chương trình MTQG)</t>
    </r>
  </si>
  <si>
    <t xml:space="preserve">TỔNG SỐ </t>
  </si>
  <si>
    <t>TÊN ĐƠN VỊ</t>
  </si>
  <si>
    <t>STT</t>
  </si>
  <si>
    <t>Đơn vị: Triệu đồng</t>
  </si>
  <si>
    <t>DỰ TOÁN CHI NGÂN SÁCH CẤP TỈNH CHO TỪNG CƠ QUAN, TỔ CHỨC NĂM 2019</t>
  </si>
  <si>
    <t xml:space="preserve">     TỈNH BẾN TRE</t>
  </si>
  <si>
    <t>Biểu số 51/CK-NSNN</t>
  </si>
  <si>
    <t>ỦY BAN NHÂN DÂN</t>
  </si>
  <si>
    <t>(Ban hành kèm theo Quyết định số 66/QĐ-UBND ngày 10 tháng 01 năm 2019 của Ủy ban nhân dân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</si>
</sst>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_-* #,##0.00\ _₫_-;\-* #,##0.0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4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1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justify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1" fillId="0" borderId="0" xfId="0" applyFont="1"/>
    <xf numFmtId="0" fontId="12" fillId="0" borderId="0" xfId="0" applyFont="1" applyAlignment="1">
      <alignment horizontal="right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549088</xdr:colOff>
      <xdr:row>2</xdr:row>
      <xdr:rowOff>78441</xdr:rowOff>
    </xdr:from>
    <xdr:to>
      <xdr:col>1</xdr:col>
      <xdr:colOff>515470</xdr:colOff>
      <xdr:row>2</xdr:row>
      <xdr:rowOff>78441</xdr:rowOff>
    </xdr:to>
    <xdr:cxnSp macro="">
      <xdr:nvCxnSpPr>
        <xdr:cNvPr id="2" name="Straight Connector 1"/>
        <xdr:cNvCxnSpPr/>
      </xdr:nvCxnSpPr>
      <xdr:spPr>
        <a:xfrm>
          <a:off x="549088" y="459441"/>
          <a:ext cx="575982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86"/>
  <sheetViews>
    <sheetView tabSelected="1" zoomScale="85" zoomScaleNormal="85" workbookViewId="0">
      <selection activeCell="A6" sqref="A6"/>
    </sheetView>
  </sheetViews>
  <sheetFormatPr defaultRowHeight="18.75" x14ac:dyDescent="0.3"/>
  <cols>
    <col min="1" max="1" width="8" style="1" customWidth="1"/>
    <col min="2" max="2" width="45.5703125" style="1" customWidth="1"/>
    <col min="3" max="3" width="14.7109375" style="1" customWidth="1"/>
    <col min="4" max="4" width="13.28515625" style="1" customWidth="1"/>
    <col min="5" max="5" width="14.42578125" style="1" customWidth="1"/>
    <col min="6" max="6" width="13.28515625" style="1" customWidth="1"/>
    <col min="7" max="7" width="12.28515625" style="1" customWidth="1"/>
    <col min="8" max="9" width="11.140625" style="1" customWidth="1"/>
    <col min="10" max="10" width="11.28515625" style="1" customWidth="1"/>
    <col min="11" max="11" width="11.42578125" style="1" customWidth="1"/>
    <col min="12" max="12" width="11.7109375" style="1" customWidth="1"/>
    <col min="13" max="13" width="13.85546875" style="1" customWidth="1"/>
    <col min="14" max="14" width="12" style="1" customWidth="1"/>
    <col min="15" max="16384" width="9.140625" style="1"/>
  </cols>
  <sheetData>
    <row r="1" spans="1:14" x14ac:dyDescent="0.3">
      <c r="A1" s="23" t="s">
        <v>98</v>
      </c>
      <c r="N1" s="24" t="s">
        <v>97</v>
      </c>
    </row>
    <row r="2" spans="1:14" x14ac:dyDescent="0.3">
      <c r="A2" s="23" t="s">
        <v>96</v>
      </c>
    </row>
    <row r="4" spans="1:14" ht="19.5" x14ac:dyDescent="0.3">
      <c r="A4" s="28" t="s">
        <v>95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9" t="s">
        <v>99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14" x14ac:dyDescent="0.3">
      <c r="N6" s="22" t="s">
        <v>94</v>
      </c>
    </row>
    <row r="7" spans="1:14" ht="101.25" customHeight="1" x14ac:dyDescent="0.3">
      <c r="A7" s="25" t="s">
        <v>93</v>
      </c>
      <c r="B7" s="25" t="s">
        <v>92</v>
      </c>
      <c r="C7" s="25" t="s">
        <v>91</v>
      </c>
      <c r="D7" s="25" t="s">
        <v>90</v>
      </c>
      <c r="E7" s="25" t="s">
        <v>89</v>
      </c>
      <c r="F7" s="25" t="s">
        <v>16</v>
      </c>
      <c r="G7" s="25" t="s">
        <v>14</v>
      </c>
      <c r="H7" s="25" t="s">
        <v>12</v>
      </c>
      <c r="I7" s="25" t="s">
        <v>10</v>
      </c>
      <c r="J7" s="25" t="s">
        <v>4</v>
      </c>
      <c r="K7" s="25"/>
      <c r="L7" s="25"/>
      <c r="M7" s="26" t="s">
        <v>88</v>
      </c>
      <c r="N7" s="25" t="s">
        <v>0</v>
      </c>
    </row>
    <row r="8" spans="1:14" ht="47.25" x14ac:dyDescent="0.3">
      <c r="A8" s="25"/>
      <c r="B8" s="25"/>
      <c r="C8" s="25"/>
      <c r="D8" s="25"/>
      <c r="E8" s="25"/>
      <c r="F8" s="25"/>
      <c r="G8" s="25"/>
      <c r="H8" s="25"/>
      <c r="I8" s="25"/>
      <c r="J8" s="21" t="s">
        <v>83</v>
      </c>
      <c r="K8" s="21" t="s">
        <v>87</v>
      </c>
      <c r="L8" s="21" t="s">
        <v>86</v>
      </c>
      <c r="M8" s="27"/>
      <c r="N8" s="25"/>
    </row>
    <row r="9" spans="1:14" x14ac:dyDescent="0.3">
      <c r="A9" s="20" t="s">
        <v>85</v>
      </c>
      <c r="B9" s="20" t="s">
        <v>84</v>
      </c>
      <c r="C9" s="20">
        <v>1</v>
      </c>
      <c r="D9" s="20">
        <v>2</v>
      </c>
      <c r="E9" s="20">
        <v>3</v>
      </c>
      <c r="F9" s="20">
        <v>4</v>
      </c>
      <c r="G9" s="20">
        <v>5</v>
      </c>
      <c r="H9" s="20">
        <v>6</v>
      </c>
      <c r="I9" s="20">
        <v>7</v>
      </c>
      <c r="J9" s="20">
        <v>8</v>
      </c>
      <c r="K9" s="20">
        <v>9</v>
      </c>
      <c r="L9" s="20">
        <v>10</v>
      </c>
      <c r="M9" s="20">
        <v>11</v>
      </c>
      <c r="N9" s="20">
        <v>12</v>
      </c>
    </row>
    <row r="10" spans="1:14" x14ac:dyDescent="0.3">
      <c r="A10" s="19"/>
      <c r="B10" s="19" t="s">
        <v>83</v>
      </c>
      <c r="C10" s="18">
        <f t="shared" ref="C10:N10" si="0">C11+C75+C76+C77+C78+C79+C82+C85</f>
        <v>8563711</v>
      </c>
      <c r="D10" s="18">
        <f t="shared" si="0"/>
        <v>2733745</v>
      </c>
      <c r="E10" s="18">
        <f t="shared" si="0"/>
        <v>2077187</v>
      </c>
      <c r="F10" s="18">
        <f t="shared" si="0"/>
        <v>7600</v>
      </c>
      <c r="G10" s="18">
        <f t="shared" si="0"/>
        <v>1000</v>
      </c>
      <c r="H10" s="18">
        <f t="shared" si="0"/>
        <v>84457</v>
      </c>
      <c r="I10" s="18">
        <f t="shared" si="0"/>
        <v>45850</v>
      </c>
      <c r="J10" s="18">
        <f t="shared" si="0"/>
        <v>360049</v>
      </c>
      <c r="K10" s="18">
        <f t="shared" si="0"/>
        <v>262077</v>
      </c>
      <c r="L10" s="18">
        <f t="shared" si="0"/>
        <v>97972</v>
      </c>
      <c r="M10" s="18">
        <f t="shared" si="0"/>
        <v>3253823</v>
      </c>
      <c r="N10" s="18">
        <f t="shared" si="0"/>
        <v>0</v>
      </c>
    </row>
    <row r="11" spans="1:14" x14ac:dyDescent="0.3">
      <c r="A11" s="12" t="s">
        <v>82</v>
      </c>
      <c r="B11" s="11" t="s">
        <v>81</v>
      </c>
      <c r="C11" s="10">
        <f t="shared" ref="C11:L11" si="1">SUM(C12:C74)</f>
        <v>4675932</v>
      </c>
      <c r="D11" s="10">
        <f t="shared" si="1"/>
        <v>2598745</v>
      </c>
      <c r="E11" s="10">
        <f t="shared" si="1"/>
        <v>2077187</v>
      </c>
      <c r="F11" s="10">
        <f t="shared" si="1"/>
        <v>0</v>
      </c>
      <c r="G11" s="10">
        <f t="shared" si="1"/>
        <v>0</v>
      </c>
      <c r="H11" s="10">
        <f t="shared" si="1"/>
        <v>0</v>
      </c>
      <c r="I11" s="10">
        <f t="shared" si="1"/>
        <v>0</v>
      </c>
      <c r="J11" s="10">
        <f t="shared" si="1"/>
        <v>0</v>
      </c>
      <c r="K11" s="10">
        <f t="shared" si="1"/>
        <v>0</v>
      </c>
      <c r="L11" s="10">
        <f t="shared" si="1"/>
        <v>0</v>
      </c>
      <c r="M11" s="10"/>
      <c r="N11" s="10">
        <f>SUM(N12:N74)</f>
        <v>0</v>
      </c>
    </row>
    <row r="12" spans="1:14" x14ac:dyDescent="0.3">
      <c r="A12" s="15">
        <v>1</v>
      </c>
      <c r="B12" s="8" t="s">
        <v>80</v>
      </c>
      <c r="C12" s="13">
        <f t="shared" ref="C12:C43" si="2">SUM(D12:J12)+N12+M12</f>
        <v>83297</v>
      </c>
      <c r="D12" s="13">
        <v>13500</v>
      </c>
      <c r="E12" s="16">
        <v>69797</v>
      </c>
      <c r="F12" s="13"/>
      <c r="G12" s="13"/>
      <c r="H12" s="13"/>
      <c r="I12" s="13"/>
      <c r="J12" s="13">
        <f t="shared" ref="J12:J43" si="3">K12+L12</f>
        <v>0</v>
      </c>
      <c r="K12" s="13"/>
      <c r="L12" s="13"/>
      <c r="M12" s="13"/>
      <c r="N12" s="13"/>
    </row>
    <row r="13" spans="1:14" x14ac:dyDescent="0.3">
      <c r="A13" s="15">
        <v>2</v>
      </c>
      <c r="B13" s="8" t="s">
        <v>79</v>
      </c>
      <c r="C13" s="13">
        <f t="shared" si="2"/>
        <v>25960</v>
      </c>
      <c r="D13" s="13">
        <v>7000</v>
      </c>
      <c r="E13" s="16">
        <v>18960</v>
      </c>
      <c r="F13" s="13"/>
      <c r="G13" s="13"/>
      <c r="H13" s="13"/>
      <c r="I13" s="13"/>
      <c r="J13" s="13">
        <f t="shared" si="3"/>
        <v>0</v>
      </c>
      <c r="K13" s="13"/>
      <c r="L13" s="13"/>
      <c r="M13" s="13"/>
      <c r="N13" s="13"/>
    </row>
    <row r="14" spans="1:14" x14ac:dyDescent="0.3">
      <c r="A14" s="15">
        <v>3</v>
      </c>
      <c r="B14" s="8" t="s">
        <v>78</v>
      </c>
      <c r="C14" s="13">
        <f t="shared" si="2"/>
        <v>9759</v>
      </c>
      <c r="D14" s="13"/>
      <c r="E14" s="16">
        <v>9759</v>
      </c>
      <c r="F14" s="13"/>
      <c r="G14" s="13"/>
      <c r="H14" s="13"/>
      <c r="I14" s="13"/>
      <c r="J14" s="13">
        <f t="shared" si="3"/>
        <v>0</v>
      </c>
      <c r="K14" s="13"/>
      <c r="L14" s="13"/>
      <c r="M14" s="13"/>
      <c r="N14" s="13"/>
    </row>
    <row r="15" spans="1:14" x14ac:dyDescent="0.3">
      <c r="A15" s="15">
        <v>4</v>
      </c>
      <c r="B15" s="8" t="s">
        <v>77</v>
      </c>
      <c r="C15" s="13">
        <f t="shared" si="2"/>
        <v>10106</v>
      </c>
      <c r="D15" s="13"/>
      <c r="E15" s="16">
        <v>10106</v>
      </c>
      <c r="F15" s="13"/>
      <c r="G15" s="13"/>
      <c r="H15" s="13"/>
      <c r="I15" s="13"/>
      <c r="J15" s="13">
        <f t="shared" si="3"/>
        <v>0</v>
      </c>
      <c r="K15" s="13"/>
      <c r="L15" s="13"/>
      <c r="M15" s="13"/>
      <c r="N15" s="13"/>
    </row>
    <row r="16" spans="1:14" ht="37.5" x14ac:dyDescent="0.3">
      <c r="A16" s="15">
        <v>5</v>
      </c>
      <c r="B16" s="8" t="s">
        <v>76</v>
      </c>
      <c r="C16" s="13">
        <f t="shared" si="2"/>
        <v>38072</v>
      </c>
      <c r="D16" s="13"/>
      <c r="E16" s="16">
        <v>38072</v>
      </c>
      <c r="F16" s="13"/>
      <c r="G16" s="13"/>
      <c r="H16" s="13"/>
      <c r="I16" s="13"/>
      <c r="J16" s="13">
        <f t="shared" si="3"/>
        <v>0</v>
      </c>
      <c r="K16" s="13"/>
      <c r="L16" s="13"/>
      <c r="M16" s="13"/>
      <c r="N16" s="13"/>
    </row>
    <row r="17" spans="1:14" ht="37.5" x14ac:dyDescent="0.3">
      <c r="A17" s="15">
        <v>6</v>
      </c>
      <c r="B17" s="8" t="s">
        <v>75</v>
      </c>
      <c r="C17" s="13">
        <f t="shared" si="2"/>
        <v>59459</v>
      </c>
      <c r="D17" s="13"/>
      <c r="E17" s="16">
        <v>59459</v>
      </c>
      <c r="F17" s="13"/>
      <c r="G17" s="13"/>
      <c r="H17" s="13"/>
      <c r="I17" s="13"/>
      <c r="J17" s="13">
        <f t="shared" si="3"/>
        <v>0</v>
      </c>
      <c r="K17" s="13"/>
      <c r="L17" s="13"/>
      <c r="M17" s="13"/>
      <c r="N17" s="13"/>
    </row>
    <row r="18" spans="1:14" x14ac:dyDescent="0.3">
      <c r="A18" s="15">
        <v>7</v>
      </c>
      <c r="B18" s="8" t="s">
        <v>74</v>
      </c>
      <c r="C18" s="13">
        <f t="shared" si="2"/>
        <v>9509</v>
      </c>
      <c r="D18" s="13"/>
      <c r="E18" s="16">
        <v>9509</v>
      </c>
      <c r="F18" s="13"/>
      <c r="G18" s="13"/>
      <c r="H18" s="13"/>
      <c r="I18" s="13"/>
      <c r="J18" s="13">
        <f t="shared" si="3"/>
        <v>0</v>
      </c>
      <c r="K18" s="13"/>
      <c r="L18" s="13"/>
      <c r="M18" s="13"/>
      <c r="N18" s="13"/>
    </row>
    <row r="19" spans="1:14" x14ac:dyDescent="0.3">
      <c r="A19" s="15">
        <v>8</v>
      </c>
      <c r="B19" s="8" t="s">
        <v>73</v>
      </c>
      <c r="C19" s="13">
        <f t="shared" si="2"/>
        <v>328392</v>
      </c>
      <c r="D19" s="13"/>
      <c r="E19" s="16">
        <v>328392</v>
      </c>
      <c r="F19" s="13"/>
      <c r="G19" s="13"/>
      <c r="H19" s="13"/>
      <c r="I19" s="13"/>
      <c r="J19" s="13">
        <f t="shared" si="3"/>
        <v>0</v>
      </c>
      <c r="K19" s="13"/>
      <c r="L19" s="13"/>
      <c r="M19" s="13"/>
      <c r="N19" s="13"/>
    </row>
    <row r="20" spans="1:14" x14ac:dyDescent="0.3">
      <c r="A20" s="15">
        <v>9</v>
      </c>
      <c r="B20" s="8" t="s">
        <v>72</v>
      </c>
      <c r="C20" s="13">
        <f t="shared" si="2"/>
        <v>15681</v>
      </c>
      <c r="D20" s="13"/>
      <c r="E20" s="16">
        <v>15681</v>
      </c>
      <c r="F20" s="13"/>
      <c r="G20" s="13"/>
      <c r="H20" s="13"/>
      <c r="I20" s="13"/>
      <c r="J20" s="13">
        <f t="shared" si="3"/>
        <v>0</v>
      </c>
      <c r="K20" s="13"/>
      <c r="L20" s="13"/>
      <c r="M20" s="13"/>
      <c r="N20" s="13"/>
    </row>
    <row r="21" spans="1:14" x14ac:dyDescent="0.3">
      <c r="A21" s="15">
        <v>10</v>
      </c>
      <c r="B21" s="8" t="s">
        <v>71</v>
      </c>
      <c r="C21" s="13">
        <f t="shared" si="2"/>
        <v>9779</v>
      </c>
      <c r="D21" s="13"/>
      <c r="E21" s="16">
        <v>9779</v>
      </c>
      <c r="F21" s="13"/>
      <c r="G21" s="13"/>
      <c r="H21" s="13"/>
      <c r="I21" s="13"/>
      <c r="J21" s="13">
        <f t="shared" si="3"/>
        <v>0</v>
      </c>
      <c r="K21" s="13"/>
      <c r="L21" s="13"/>
      <c r="M21" s="13"/>
      <c r="N21" s="13"/>
    </row>
    <row r="22" spans="1:14" x14ac:dyDescent="0.3">
      <c r="A22" s="15">
        <v>11</v>
      </c>
      <c r="B22" s="8" t="s">
        <v>70</v>
      </c>
      <c r="C22" s="13">
        <f t="shared" si="2"/>
        <v>50078</v>
      </c>
      <c r="D22" s="13"/>
      <c r="E22" s="16">
        <v>50078</v>
      </c>
      <c r="F22" s="13"/>
      <c r="G22" s="13"/>
      <c r="H22" s="13"/>
      <c r="I22" s="13"/>
      <c r="J22" s="13">
        <f t="shared" si="3"/>
        <v>0</v>
      </c>
      <c r="K22" s="13"/>
      <c r="L22" s="13"/>
      <c r="M22" s="13"/>
      <c r="N22" s="13"/>
    </row>
    <row r="23" spans="1:14" x14ac:dyDescent="0.3">
      <c r="A23" s="15">
        <v>12</v>
      </c>
      <c r="B23" s="8" t="s">
        <v>69</v>
      </c>
      <c r="C23" s="13">
        <f t="shared" si="2"/>
        <v>13609</v>
      </c>
      <c r="D23" s="13"/>
      <c r="E23" s="16">
        <v>13609</v>
      </c>
      <c r="F23" s="13"/>
      <c r="G23" s="13"/>
      <c r="H23" s="13"/>
      <c r="I23" s="13"/>
      <c r="J23" s="13">
        <f t="shared" si="3"/>
        <v>0</v>
      </c>
      <c r="K23" s="13"/>
      <c r="L23" s="13"/>
      <c r="M23" s="13"/>
      <c r="N23" s="13"/>
    </row>
    <row r="24" spans="1:14" x14ac:dyDescent="0.3">
      <c r="A24" s="15">
        <v>13</v>
      </c>
      <c r="B24" s="8" t="s">
        <v>68</v>
      </c>
      <c r="C24" s="13">
        <f t="shared" si="2"/>
        <v>200686</v>
      </c>
      <c r="D24" s="13"/>
      <c r="E24" s="16">
        <v>200686</v>
      </c>
      <c r="F24" s="13"/>
      <c r="G24" s="13"/>
      <c r="H24" s="13"/>
      <c r="I24" s="13"/>
      <c r="J24" s="13">
        <f t="shared" si="3"/>
        <v>0</v>
      </c>
      <c r="K24" s="13"/>
      <c r="L24" s="13"/>
      <c r="M24" s="13"/>
      <c r="N24" s="13"/>
    </row>
    <row r="25" spans="1:14" x14ac:dyDescent="0.3">
      <c r="A25" s="15">
        <v>14</v>
      </c>
      <c r="B25" s="8" t="s">
        <v>67</v>
      </c>
      <c r="C25" s="13">
        <f t="shared" si="2"/>
        <v>7233</v>
      </c>
      <c r="D25" s="13"/>
      <c r="E25" s="16">
        <v>7233</v>
      </c>
      <c r="F25" s="13"/>
      <c r="G25" s="13"/>
      <c r="H25" s="13"/>
      <c r="I25" s="13"/>
      <c r="J25" s="13">
        <f t="shared" si="3"/>
        <v>0</v>
      </c>
      <c r="K25" s="13"/>
      <c r="L25" s="13"/>
      <c r="M25" s="13"/>
      <c r="N25" s="13"/>
    </row>
    <row r="26" spans="1:14" ht="37.5" x14ac:dyDescent="0.3">
      <c r="A26" s="15">
        <v>15</v>
      </c>
      <c r="B26" s="8" t="s">
        <v>66</v>
      </c>
      <c r="C26" s="13">
        <f t="shared" si="2"/>
        <v>45443</v>
      </c>
      <c r="D26" s="13"/>
      <c r="E26" s="16">
        <v>45443</v>
      </c>
      <c r="F26" s="13"/>
      <c r="G26" s="13"/>
      <c r="H26" s="13"/>
      <c r="I26" s="13"/>
      <c r="J26" s="13">
        <f t="shared" si="3"/>
        <v>0</v>
      </c>
      <c r="K26" s="13"/>
      <c r="L26" s="13"/>
      <c r="M26" s="13"/>
      <c r="N26" s="13"/>
    </row>
    <row r="27" spans="1:14" x14ac:dyDescent="0.3">
      <c r="A27" s="15">
        <v>16</v>
      </c>
      <c r="B27" s="8" t="s">
        <v>65</v>
      </c>
      <c r="C27" s="13">
        <f t="shared" si="2"/>
        <v>60834</v>
      </c>
      <c r="D27" s="13">
        <v>7800</v>
      </c>
      <c r="E27" s="16">
        <v>53034</v>
      </c>
      <c r="F27" s="13"/>
      <c r="G27" s="13"/>
      <c r="H27" s="13"/>
      <c r="I27" s="13"/>
      <c r="J27" s="13">
        <f t="shared" si="3"/>
        <v>0</v>
      </c>
      <c r="K27" s="13"/>
      <c r="L27" s="13"/>
      <c r="M27" s="13"/>
      <c r="N27" s="13"/>
    </row>
    <row r="28" spans="1:14" x14ac:dyDescent="0.3">
      <c r="A28" s="15">
        <v>17</v>
      </c>
      <c r="B28" s="8" t="s">
        <v>64</v>
      </c>
      <c r="C28" s="13">
        <f t="shared" si="2"/>
        <v>17255</v>
      </c>
      <c r="D28" s="13"/>
      <c r="E28" s="16">
        <v>17255</v>
      </c>
      <c r="F28" s="13"/>
      <c r="G28" s="13"/>
      <c r="H28" s="13"/>
      <c r="I28" s="13"/>
      <c r="J28" s="13">
        <f t="shared" si="3"/>
        <v>0</v>
      </c>
      <c r="K28" s="13"/>
      <c r="L28" s="13"/>
      <c r="M28" s="13"/>
      <c r="N28" s="13"/>
    </row>
    <row r="29" spans="1:14" x14ac:dyDescent="0.3">
      <c r="A29" s="15">
        <v>18</v>
      </c>
      <c r="B29" s="8" t="s">
        <v>63</v>
      </c>
      <c r="C29" s="13">
        <f t="shared" si="2"/>
        <v>29208</v>
      </c>
      <c r="D29" s="13"/>
      <c r="E29" s="16">
        <v>29208</v>
      </c>
      <c r="F29" s="13"/>
      <c r="G29" s="13"/>
      <c r="H29" s="13"/>
      <c r="I29" s="13"/>
      <c r="J29" s="13">
        <f t="shared" si="3"/>
        <v>0</v>
      </c>
      <c r="K29" s="13"/>
      <c r="L29" s="13"/>
      <c r="M29" s="13"/>
      <c r="N29" s="13"/>
    </row>
    <row r="30" spans="1:14" x14ac:dyDescent="0.3">
      <c r="A30" s="15">
        <v>19</v>
      </c>
      <c r="B30" s="8" t="s">
        <v>62</v>
      </c>
      <c r="C30" s="13">
        <f t="shared" si="2"/>
        <v>24127</v>
      </c>
      <c r="D30" s="13"/>
      <c r="E30" s="16">
        <v>24127</v>
      </c>
      <c r="F30" s="13"/>
      <c r="G30" s="13"/>
      <c r="H30" s="13"/>
      <c r="I30" s="13"/>
      <c r="J30" s="13">
        <f t="shared" si="3"/>
        <v>0</v>
      </c>
      <c r="K30" s="13"/>
      <c r="L30" s="13"/>
      <c r="M30" s="13"/>
      <c r="N30" s="13"/>
    </row>
    <row r="31" spans="1:14" x14ac:dyDescent="0.3">
      <c r="A31" s="15">
        <v>20</v>
      </c>
      <c r="B31" s="8" t="s">
        <v>61</v>
      </c>
      <c r="C31" s="13">
        <f t="shared" si="2"/>
        <v>4655</v>
      </c>
      <c r="D31" s="13"/>
      <c r="E31" s="16">
        <v>4655</v>
      </c>
      <c r="F31" s="13"/>
      <c r="G31" s="13"/>
      <c r="H31" s="13"/>
      <c r="I31" s="13"/>
      <c r="J31" s="13">
        <f t="shared" si="3"/>
        <v>0</v>
      </c>
      <c r="K31" s="13"/>
      <c r="L31" s="13"/>
      <c r="M31" s="13"/>
      <c r="N31" s="13"/>
    </row>
    <row r="32" spans="1:14" x14ac:dyDescent="0.3">
      <c r="A32" s="15">
        <v>21</v>
      </c>
      <c r="B32" s="8" t="s">
        <v>60</v>
      </c>
      <c r="C32" s="13">
        <f t="shared" si="2"/>
        <v>1760</v>
      </c>
      <c r="D32" s="13"/>
      <c r="E32" s="16">
        <v>1760</v>
      </c>
      <c r="F32" s="13"/>
      <c r="G32" s="13"/>
      <c r="H32" s="13"/>
      <c r="I32" s="13"/>
      <c r="J32" s="13">
        <f t="shared" si="3"/>
        <v>0</v>
      </c>
      <c r="K32" s="13"/>
      <c r="L32" s="13"/>
      <c r="M32" s="13"/>
      <c r="N32" s="13"/>
    </row>
    <row r="33" spans="1:14" x14ac:dyDescent="0.3">
      <c r="A33" s="15">
        <v>22</v>
      </c>
      <c r="B33" s="8" t="s">
        <v>59</v>
      </c>
      <c r="C33" s="13">
        <f t="shared" si="2"/>
        <v>4022</v>
      </c>
      <c r="D33" s="13"/>
      <c r="E33" s="16">
        <v>4022</v>
      </c>
      <c r="F33" s="13"/>
      <c r="G33" s="13"/>
      <c r="H33" s="13"/>
      <c r="I33" s="13"/>
      <c r="J33" s="13">
        <f t="shared" si="3"/>
        <v>0</v>
      </c>
      <c r="K33" s="13"/>
      <c r="L33" s="13"/>
      <c r="M33" s="13"/>
      <c r="N33" s="13"/>
    </row>
    <row r="34" spans="1:14" x14ac:dyDescent="0.3">
      <c r="A34" s="15">
        <v>23</v>
      </c>
      <c r="B34" s="8" t="s">
        <v>58</v>
      </c>
      <c r="C34" s="13">
        <f t="shared" si="2"/>
        <v>6206</v>
      </c>
      <c r="D34" s="13"/>
      <c r="E34" s="16">
        <v>6206</v>
      </c>
      <c r="F34" s="13"/>
      <c r="G34" s="13"/>
      <c r="H34" s="13"/>
      <c r="I34" s="13"/>
      <c r="J34" s="13">
        <f t="shared" si="3"/>
        <v>0</v>
      </c>
      <c r="K34" s="13"/>
      <c r="L34" s="13"/>
      <c r="M34" s="13"/>
      <c r="N34" s="13"/>
    </row>
    <row r="35" spans="1:14" x14ac:dyDescent="0.3">
      <c r="A35" s="15">
        <v>24</v>
      </c>
      <c r="B35" s="8" t="s">
        <v>57</v>
      </c>
      <c r="C35" s="13">
        <f t="shared" si="2"/>
        <v>7398</v>
      </c>
      <c r="D35" s="13"/>
      <c r="E35" s="16">
        <v>7398</v>
      </c>
      <c r="F35" s="13"/>
      <c r="G35" s="13"/>
      <c r="H35" s="13"/>
      <c r="I35" s="13"/>
      <c r="J35" s="13">
        <f t="shared" si="3"/>
        <v>0</v>
      </c>
      <c r="K35" s="13"/>
      <c r="L35" s="13"/>
      <c r="M35" s="13"/>
      <c r="N35" s="13"/>
    </row>
    <row r="36" spans="1:14" x14ac:dyDescent="0.3">
      <c r="A36" s="15">
        <v>25</v>
      </c>
      <c r="B36" s="8" t="s">
        <v>56</v>
      </c>
      <c r="C36" s="13">
        <f t="shared" si="2"/>
        <v>4759</v>
      </c>
      <c r="D36" s="13"/>
      <c r="E36" s="16">
        <v>4759</v>
      </c>
      <c r="F36" s="13"/>
      <c r="G36" s="13"/>
      <c r="H36" s="13"/>
      <c r="I36" s="13"/>
      <c r="J36" s="13">
        <f t="shared" si="3"/>
        <v>0</v>
      </c>
      <c r="K36" s="13"/>
      <c r="L36" s="13"/>
      <c r="M36" s="13"/>
      <c r="N36" s="13"/>
    </row>
    <row r="37" spans="1:14" x14ac:dyDescent="0.3">
      <c r="A37" s="15">
        <v>26</v>
      </c>
      <c r="B37" s="8" t="s">
        <v>55</v>
      </c>
      <c r="C37" s="13">
        <f t="shared" si="2"/>
        <v>4742</v>
      </c>
      <c r="D37" s="13"/>
      <c r="E37" s="16">
        <v>4742</v>
      </c>
      <c r="F37" s="13"/>
      <c r="G37" s="13"/>
      <c r="H37" s="13"/>
      <c r="I37" s="13"/>
      <c r="J37" s="13">
        <f t="shared" si="3"/>
        <v>0</v>
      </c>
      <c r="K37" s="13"/>
      <c r="L37" s="13"/>
      <c r="M37" s="13"/>
      <c r="N37" s="13"/>
    </row>
    <row r="38" spans="1:14" x14ac:dyDescent="0.3">
      <c r="A38" s="15">
        <v>27</v>
      </c>
      <c r="B38" s="8" t="s">
        <v>54</v>
      </c>
      <c r="C38" s="13">
        <f t="shared" si="2"/>
        <v>2679</v>
      </c>
      <c r="D38" s="13"/>
      <c r="E38" s="16">
        <v>2679</v>
      </c>
      <c r="F38" s="13"/>
      <c r="G38" s="13"/>
      <c r="H38" s="13"/>
      <c r="I38" s="13"/>
      <c r="J38" s="13">
        <f t="shared" si="3"/>
        <v>0</v>
      </c>
      <c r="K38" s="13"/>
      <c r="L38" s="13"/>
      <c r="M38" s="13"/>
      <c r="N38" s="13"/>
    </row>
    <row r="39" spans="1:14" x14ac:dyDescent="0.3">
      <c r="A39" s="15">
        <v>28</v>
      </c>
      <c r="B39" s="8" t="s">
        <v>53</v>
      </c>
      <c r="C39" s="13">
        <f t="shared" si="2"/>
        <v>24721</v>
      </c>
      <c r="D39" s="13"/>
      <c r="E39" s="16">
        <v>24721</v>
      </c>
      <c r="F39" s="13"/>
      <c r="G39" s="13"/>
      <c r="H39" s="13"/>
      <c r="I39" s="13"/>
      <c r="J39" s="13">
        <f t="shared" si="3"/>
        <v>0</v>
      </c>
      <c r="K39" s="13"/>
      <c r="L39" s="13"/>
      <c r="M39" s="13"/>
      <c r="N39" s="13"/>
    </row>
    <row r="40" spans="1:14" x14ac:dyDescent="0.3">
      <c r="A40" s="15">
        <v>29</v>
      </c>
      <c r="B40" s="8" t="s">
        <v>52</v>
      </c>
      <c r="C40" s="13">
        <f t="shared" si="2"/>
        <v>12017</v>
      </c>
      <c r="D40" s="13"/>
      <c r="E40" s="16">
        <v>12017</v>
      </c>
      <c r="F40" s="13"/>
      <c r="G40" s="13"/>
      <c r="H40" s="13"/>
      <c r="I40" s="13"/>
      <c r="J40" s="13">
        <f t="shared" si="3"/>
        <v>0</v>
      </c>
      <c r="K40" s="13"/>
      <c r="L40" s="13"/>
      <c r="M40" s="13"/>
      <c r="N40" s="13"/>
    </row>
    <row r="41" spans="1:14" x14ac:dyDescent="0.3">
      <c r="A41" s="15">
        <v>30</v>
      </c>
      <c r="B41" s="8" t="s">
        <v>51</v>
      </c>
      <c r="C41" s="13">
        <f t="shared" si="2"/>
        <v>46333</v>
      </c>
      <c r="D41" s="13">
        <v>13000</v>
      </c>
      <c r="E41" s="16">
        <v>33333</v>
      </c>
      <c r="F41" s="13"/>
      <c r="G41" s="13"/>
      <c r="H41" s="13"/>
      <c r="I41" s="13"/>
      <c r="J41" s="13">
        <f t="shared" si="3"/>
        <v>0</v>
      </c>
      <c r="K41" s="13"/>
      <c r="L41" s="13"/>
      <c r="M41" s="13"/>
      <c r="N41" s="13"/>
    </row>
    <row r="42" spans="1:14" x14ac:dyDescent="0.3">
      <c r="A42" s="15">
        <v>31</v>
      </c>
      <c r="B42" s="8" t="s">
        <v>50</v>
      </c>
      <c r="C42" s="13">
        <f t="shared" si="2"/>
        <v>27889</v>
      </c>
      <c r="D42" s="13">
        <v>24000</v>
      </c>
      <c r="E42" s="16">
        <v>3889</v>
      </c>
      <c r="F42" s="13"/>
      <c r="G42" s="13"/>
      <c r="H42" s="13"/>
      <c r="I42" s="13"/>
      <c r="J42" s="13">
        <f t="shared" si="3"/>
        <v>0</v>
      </c>
      <c r="K42" s="13"/>
      <c r="L42" s="13"/>
      <c r="M42" s="13"/>
      <c r="N42" s="13"/>
    </row>
    <row r="43" spans="1:14" x14ac:dyDescent="0.3">
      <c r="A43" s="15">
        <v>32</v>
      </c>
      <c r="B43" s="8" t="s">
        <v>49</v>
      </c>
      <c r="C43" s="13">
        <f t="shared" si="2"/>
        <v>14756</v>
      </c>
      <c r="D43" s="13">
        <v>9000</v>
      </c>
      <c r="E43" s="16">
        <v>5756</v>
      </c>
      <c r="F43" s="13"/>
      <c r="G43" s="13"/>
      <c r="H43" s="13"/>
      <c r="I43" s="13"/>
      <c r="J43" s="13">
        <f t="shared" si="3"/>
        <v>0</v>
      </c>
      <c r="K43" s="13"/>
      <c r="L43" s="13"/>
      <c r="M43" s="13"/>
      <c r="N43" s="13"/>
    </row>
    <row r="44" spans="1:14" ht="37.5" x14ac:dyDescent="0.3">
      <c r="A44" s="15">
        <v>33</v>
      </c>
      <c r="B44" s="8" t="s">
        <v>48</v>
      </c>
      <c r="C44" s="13">
        <f t="shared" ref="C44:C75" si="4">SUM(D44:J44)+N44+M44</f>
        <v>1947</v>
      </c>
      <c r="D44" s="13"/>
      <c r="E44" s="16">
        <v>1947</v>
      </c>
      <c r="F44" s="13"/>
      <c r="G44" s="13"/>
      <c r="H44" s="13"/>
      <c r="I44" s="13"/>
      <c r="J44" s="13">
        <f t="shared" ref="J44:J75" si="5">K44+L44</f>
        <v>0</v>
      </c>
      <c r="K44" s="13"/>
      <c r="L44" s="13"/>
      <c r="M44" s="13"/>
      <c r="N44" s="13"/>
    </row>
    <row r="45" spans="1:14" x14ac:dyDescent="0.3">
      <c r="A45" s="15">
        <v>34</v>
      </c>
      <c r="B45" s="8" t="s">
        <v>47</v>
      </c>
      <c r="C45" s="13">
        <f t="shared" si="4"/>
        <v>688</v>
      </c>
      <c r="D45" s="13"/>
      <c r="E45" s="16">
        <v>688</v>
      </c>
      <c r="F45" s="13"/>
      <c r="G45" s="13"/>
      <c r="H45" s="13"/>
      <c r="I45" s="13"/>
      <c r="J45" s="13">
        <f t="shared" si="5"/>
        <v>0</v>
      </c>
      <c r="K45" s="13"/>
      <c r="L45" s="13"/>
      <c r="M45" s="13"/>
      <c r="N45" s="13"/>
    </row>
    <row r="46" spans="1:14" x14ac:dyDescent="0.3">
      <c r="A46" s="15">
        <v>35</v>
      </c>
      <c r="B46" s="8" t="s">
        <v>46</v>
      </c>
      <c r="C46" s="13">
        <f t="shared" si="4"/>
        <v>2339</v>
      </c>
      <c r="D46" s="13"/>
      <c r="E46" s="16">
        <v>2339</v>
      </c>
      <c r="F46" s="13"/>
      <c r="G46" s="13"/>
      <c r="H46" s="13"/>
      <c r="I46" s="13"/>
      <c r="J46" s="13">
        <f t="shared" si="5"/>
        <v>0</v>
      </c>
      <c r="K46" s="13"/>
      <c r="L46" s="13"/>
      <c r="M46" s="13"/>
      <c r="N46" s="13"/>
    </row>
    <row r="47" spans="1:14" x14ac:dyDescent="0.3">
      <c r="A47" s="15">
        <v>36</v>
      </c>
      <c r="B47" s="8" t="s">
        <v>45</v>
      </c>
      <c r="C47" s="13">
        <f t="shared" si="4"/>
        <v>953</v>
      </c>
      <c r="D47" s="13"/>
      <c r="E47" s="16">
        <v>953</v>
      </c>
      <c r="F47" s="13"/>
      <c r="G47" s="13"/>
      <c r="H47" s="13"/>
      <c r="I47" s="13"/>
      <c r="J47" s="13">
        <f t="shared" si="5"/>
        <v>0</v>
      </c>
      <c r="K47" s="13"/>
      <c r="L47" s="13"/>
      <c r="M47" s="13"/>
      <c r="N47" s="13"/>
    </row>
    <row r="48" spans="1:14" x14ac:dyDescent="0.3">
      <c r="A48" s="15">
        <v>37</v>
      </c>
      <c r="B48" s="8" t="s">
        <v>44</v>
      </c>
      <c r="C48" s="13">
        <f t="shared" si="4"/>
        <v>365</v>
      </c>
      <c r="D48" s="13"/>
      <c r="E48" s="16">
        <v>365</v>
      </c>
      <c r="F48" s="13"/>
      <c r="G48" s="13"/>
      <c r="H48" s="13"/>
      <c r="I48" s="13"/>
      <c r="J48" s="13">
        <f t="shared" si="5"/>
        <v>0</v>
      </c>
      <c r="K48" s="13"/>
      <c r="L48" s="13"/>
      <c r="M48" s="13"/>
      <c r="N48" s="13"/>
    </row>
    <row r="49" spans="1:14" x14ac:dyDescent="0.3">
      <c r="A49" s="15">
        <v>38</v>
      </c>
      <c r="B49" s="8" t="s">
        <v>43</v>
      </c>
      <c r="C49" s="13">
        <f t="shared" si="4"/>
        <v>1559</v>
      </c>
      <c r="D49" s="13"/>
      <c r="E49" s="16">
        <v>1559</v>
      </c>
      <c r="F49" s="13"/>
      <c r="G49" s="13"/>
      <c r="H49" s="13"/>
      <c r="I49" s="13"/>
      <c r="J49" s="13">
        <f t="shared" si="5"/>
        <v>0</v>
      </c>
      <c r="K49" s="13"/>
      <c r="L49" s="13"/>
      <c r="M49" s="13"/>
      <c r="N49" s="13"/>
    </row>
    <row r="50" spans="1:14" x14ac:dyDescent="0.3">
      <c r="A50" s="15">
        <v>39</v>
      </c>
      <c r="B50" s="8" t="s">
        <v>42</v>
      </c>
      <c r="C50" s="13">
        <f t="shared" si="4"/>
        <v>2422</v>
      </c>
      <c r="D50" s="13"/>
      <c r="E50" s="16">
        <v>2422</v>
      </c>
      <c r="F50" s="13"/>
      <c r="G50" s="13"/>
      <c r="H50" s="13"/>
      <c r="I50" s="13"/>
      <c r="J50" s="13">
        <f t="shared" si="5"/>
        <v>0</v>
      </c>
      <c r="K50" s="13"/>
      <c r="L50" s="13"/>
      <c r="M50" s="13"/>
      <c r="N50" s="13"/>
    </row>
    <row r="51" spans="1:14" x14ac:dyDescent="0.3">
      <c r="A51" s="15">
        <v>40</v>
      </c>
      <c r="B51" s="8" t="s">
        <v>41</v>
      </c>
      <c r="C51" s="13">
        <f t="shared" si="4"/>
        <v>1418</v>
      </c>
      <c r="D51" s="13"/>
      <c r="E51" s="16">
        <v>1418</v>
      </c>
      <c r="F51" s="13"/>
      <c r="G51" s="13"/>
      <c r="H51" s="13"/>
      <c r="I51" s="13"/>
      <c r="J51" s="13">
        <f t="shared" si="5"/>
        <v>0</v>
      </c>
      <c r="K51" s="13"/>
      <c r="L51" s="13"/>
      <c r="M51" s="13"/>
      <c r="N51" s="13"/>
    </row>
    <row r="52" spans="1:14" x14ac:dyDescent="0.3">
      <c r="A52" s="15">
        <v>41</v>
      </c>
      <c r="B52" s="8" t="s">
        <v>40</v>
      </c>
      <c r="C52" s="13">
        <f t="shared" si="4"/>
        <v>516</v>
      </c>
      <c r="D52" s="13"/>
      <c r="E52" s="16">
        <v>516</v>
      </c>
      <c r="F52" s="13"/>
      <c r="G52" s="13"/>
      <c r="H52" s="13"/>
      <c r="I52" s="13"/>
      <c r="J52" s="13">
        <f t="shared" si="5"/>
        <v>0</v>
      </c>
      <c r="K52" s="13"/>
      <c r="L52" s="13"/>
      <c r="M52" s="13"/>
      <c r="N52" s="13"/>
    </row>
    <row r="53" spans="1:14" x14ac:dyDescent="0.3">
      <c r="A53" s="15">
        <v>42</v>
      </c>
      <c r="B53" s="8" t="s">
        <v>39</v>
      </c>
      <c r="C53" s="13">
        <f t="shared" si="4"/>
        <v>277</v>
      </c>
      <c r="D53" s="13"/>
      <c r="E53" s="16">
        <v>277</v>
      </c>
      <c r="F53" s="13"/>
      <c r="G53" s="13"/>
      <c r="H53" s="13"/>
      <c r="I53" s="13"/>
      <c r="J53" s="13">
        <f t="shared" si="5"/>
        <v>0</v>
      </c>
      <c r="K53" s="13"/>
      <c r="L53" s="13"/>
      <c r="M53" s="13"/>
      <c r="N53" s="13"/>
    </row>
    <row r="54" spans="1:14" x14ac:dyDescent="0.3">
      <c r="A54" s="15">
        <v>43</v>
      </c>
      <c r="B54" s="8" t="s">
        <v>38</v>
      </c>
      <c r="C54" s="13">
        <f t="shared" si="4"/>
        <v>769</v>
      </c>
      <c r="D54" s="13"/>
      <c r="E54" s="16">
        <v>769</v>
      </c>
      <c r="F54" s="13"/>
      <c r="G54" s="13"/>
      <c r="H54" s="13"/>
      <c r="I54" s="13"/>
      <c r="J54" s="13">
        <f t="shared" si="5"/>
        <v>0</v>
      </c>
      <c r="K54" s="13"/>
      <c r="L54" s="13"/>
      <c r="M54" s="13"/>
      <c r="N54" s="13"/>
    </row>
    <row r="55" spans="1:14" x14ac:dyDescent="0.3">
      <c r="A55" s="15">
        <v>44</v>
      </c>
      <c r="B55" s="8" t="s">
        <v>37</v>
      </c>
      <c r="C55" s="13">
        <f t="shared" si="4"/>
        <v>713</v>
      </c>
      <c r="D55" s="13"/>
      <c r="E55" s="16">
        <v>713</v>
      </c>
      <c r="F55" s="13"/>
      <c r="G55" s="13"/>
      <c r="H55" s="13"/>
      <c r="I55" s="13"/>
      <c r="J55" s="13">
        <f t="shared" si="5"/>
        <v>0</v>
      </c>
      <c r="K55" s="13"/>
      <c r="L55" s="13"/>
      <c r="M55" s="13"/>
      <c r="N55" s="13"/>
    </row>
    <row r="56" spans="1:14" x14ac:dyDescent="0.3">
      <c r="A56" s="15">
        <v>45</v>
      </c>
      <c r="B56" s="8" t="s">
        <v>36</v>
      </c>
      <c r="C56" s="13">
        <f t="shared" si="4"/>
        <v>285</v>
      </c>
      <c r="D56" s="13"/>
      <c r="E56" s="16">
        <v>285</v>
      </c>
      <c r="F56" s="13"/>
      <c r="G56" s="13"/>
      <c r="H56" s="13"/>
      <c r="I56" s="13"/>
      <c r="J56" s="13">
        <f t="shared" si="5"/>
        <v>0</v>
      </c>
      <c r="K56" s="13"/>
      <c r="L56" s="13"/>
      <c r="M56" s="13"/>
      <c r="N56" s="13"/>
    </row>
    <row r="57" spans="1:14" x14ac:dyDescent="0.3">
      <c r="A57" s="15">
        <v>46</v>
      </c>
      <c r="B57" s="8" t="s">
        <v>35</v>
      </c>
      <c r="C57" s="13">
        <f t="shared" si="4"/>
        <v>370</v>
      </c>
      <c r="D57" s="13"/>
      <c r="E57" s="16">
        <v>370</v>
      </c>
      <c r="F57" s="13"/>
      <c r="G57" s="13"/>
      <c r="H57" s="13"/>
      <c r="I57" s="13"/>
      <c r="J57" s="13">
        <f t="shared" si="5"/>
        <v>0</v>
      </c>
      <c r="K57" s="13"/>
      <c r="L57" s="13"/>
      <c r="M57" s="13"/>
      <c r="N57" s="13"/>
    </row>
    <row r="58" spans="1:14" x14ac:dyDescent="0.3">
      <c r="A58" s="15">
        <v>47</v>
      </c>
      <c r="B58" s="8" t="s">
        <v>34</v>
      </c>
      <c r="C58" s="13">
        <f t="shared" si="4"/>
        <v>270</v>
      </c>
      <c r="D58" s="13"/>
      <c r="E58" s="16">
        <v>270</v>
      </c>
      <c r="F58" s="13"/>
      <c r="G58" s="13"/>
      <c r="H58" s="13"/>
      <c r="I58" s="13"/>
      <c r="J58" s="13">
        <f t="shared" si="5"/>
        <v>0</v>
      </c>
      <c r="K58" s="13"/>
      <c r="L58" s="13"/>
      <c r="M58" s="13"/>
      <c r="N58" s="13"/>
    </row>
    <row r="59" spans="1:14" x14ac:dyDescent="0.3">
      <c r="A59" s="15">
        <v>48</v>
      </c>
      <c r="B59" s="8" t="s">
        <v>33</v>
      </c>
      <c r="C59" s="13">
        <f t="shared" si="4"/>
        <v>184</v>
      </c>
      <c r="D59" s="13"/>
      <c r="E59" s="16">
        <v>184</v>
      </c>
      <c r="F59" s="13"/>
      <c r="G59" s="13"/>
      <c r="H59" s="13"/>
      <c r="I59" s="13"/>
      <c r="J59" s="13">
        <f t="shared" si="5"/>
        <v>0</v>
      </c>
      <c r="K59" s="13"/>
      <c r="L59" s="13"/>
      <c r="M59" s="13"/>
      <c r="N59" s="13"/>
    </row>
    <row r="60" spans="1:14" x14ac:dyDescent="0.3">
      <c r="A60" s="15">
        <v>49</v>
      </c>
      <c r="B60" s="17" t="s">
        <v>32</v>
      </c>
      <c r="C60" s="13">
        <f t="shared" si="4"/>
        <v>161</v>
      </c>
      <c r="D60" s="13"/>
      <c r="E60" s="16">
        <v>161</v>
      </c>
      <c r="F60" s="13"/>
      <c r="G60" s="13"/>
      <c r="H60" s="13"/>
      <c r="I60" s="13"/>
      <c r="J60" s="13">
        <f t="shared" si="5"/>
        <v>0</v>
      </c>
      <c r="K60" s="13"/>
      <c r="L60" s="13"/>
      <c r="M60" s="13"/>
      <c r="N60" s="13"/>
    </row>
    <row r="61" spans="1:14" ht="37.5" x14ac:dyDescent="0.3">
      <c r="A61" s="15">
        <v>50</v>
      </c>
      <c r="B61" s="8" t="s">
        <v>31</v>
      </c>
      <c r="C61" s="13">
        <f t="shared" si="4"/>
        <v>272099</v>
      </c>
      <c r="D61" s="13">
        <f>1000+15000+5000+50000+15000+24000+3000+20654+16845+17000+8000+8000+8000+80600</f>
        <v>272099</v>
      </c>
      <c r="E61" s="16"/>
      <c r="F61" s="13"/>
      <c r="G61" s="13"/>
      <c r="H61" s="13"/>
      <c r="I61" s="13"/>
      <c r="J61" s="13">
        <f t="shared" si="5"/>
        <v>0</v>
      </c>
      <c r="K61" s="13"/>
      <c r="L61" s="13"/>
      <c r="M61" s="13"/>
      <c r="N61" s="13"/>
    </row>
    <row r="62" spans="1:14" ht="37.5" x14ac:dyDescent="0.3">
      <c r="A62" s="15">
        <v>51</v>
      </c>
      <c r="B62" s="17" t="s">
        <v>30</v>
      </c>
      <c r="C62" s="13">
        <f t="shared" si="4"/>
        <v>195212</v>
      </c>
      <c r="D62" s="13">
        <f>150212+13000+12000+20000</f>
        <v>195212</v>
      </c>
      <c r="E62" s="16"/>
      <c r="F62" s="13"/>
      <c r="G62" s="13"/>
      <c r="H62" s="13"/>
      <c r="I62" s="13"/>
      <c r="J62" s="13">
        <f t="shared" si="5"/>
        <v>0</v>
      </c>
      <c r="K62" s="13"/>
      <c r="L62" s="13"/>
      <c r="M62" s="13"/>
      <c r="N62" s="13"/>
    </row>
    <row r="63" spans="1:14" ht="37.5" x14ac:dyDescent="0.3">
      <c r="A63" s="15">
        <v>52</v>
      </c>
      <c r="B63" s="8" t="s">
        <v>29</v>
      </c>
      <c r="C63" s="13">
        <f t="shared" si="4"/>
        <v>12236</v>
      </c>
      <c r="D63" s="13">
        <f>7236+5000</f>
        <v>12236</v>
      </c>
      <c r="E63" s="16"/>
      <c r="F63" s="13"/>
      <c r="G63" s="13"/>
      <c r="H63" s="13"/>
      <c r="I63" s="13"/>
      <c r="J63" s="13">
        <f t="shared" si="5"/>
        <v>0</v>
      </c>
      <c r="K63" s="13"/>
      <c r="L63" s="13"/>
      <c r="M63" s="13"/>
      <c r="N63" s="13"/>
    </row>
    <row r="64" spans="1:14" x14ac:dyDescent="0.3">
      <c r="A64" s="15">
        <v>53</v>
      </c>
      <c r="B64" s="8" t="s">
        <v>28</v>
      </c>
      <c r="C64" s="13">
        <f t="shared" si="4"/>
        <v>89350</v>
      </c>
      <c r="D64" s="13">
        <f>148286-58936</f>
        <v>89350</v>
      </c>
      <c r="E64" s="16"/>
      <c r="F64" s="13"/>
      <c r="G64" s="13"/>
      <c r="H64" s="13"/>
      <c r="I64" s="13"/>
      <c r="J64" s="13">
        <f t="shared" si="5"/>
        <v>0</v>
      </c>
      <c r="K64" s="13"/>
      <c r="L64" s="13"/>
      <c r="M64" s="13"/>
      <c r="N64" s="13"/>
    </row>
    <row r="65" spans="1:14" x14ac:dyDescent="0.3">
      <c r="A65" s="15">
        <v>54</v>
      </c>
      <c r="B65" s="8" t="s">
        <v>27</v>
      </c>
      <c r="C65" s="13">
        <f t="shared" si="4"/>
        <v>33000</v>
      </c>
      <c r="D65" s="13">
        <f>58597-25597</f>
        <v>33000</v>
      </c>
      <c r="E65" s="16"/>
      <c r="F65" s="13"/>
      <c r="G65" s="13"/>
      <c r="H65" s="13"/>
      <c r="I65" s="13"/>
      <c r="J65" s="13">
        <f t="shared" si="5"/>
        <v>0</v>
      </c>
      <c r="K65" s="13"/>
      <c r="L65" s="13"/>
      <c r="M65" s="13"/>
      <c r="N65" s="13"/>
    </row>
    <row r="66" spans="1:14" x14ac:dyDescent="0.3">
      <c r="A66" s="15">
        <v>55</v>
      </c>
      <c r="B66" s="8" t="s">
        <v>26</v>
      </c>
      <c r="C66" s="13">
        <f t="shared" si="4"/>
        <v>15000</v>
      </c>
      <c r="D66" s="13">
        <f>40166-25166</f>
        <v>15000</v>
      </c>
      <c r="E66" s="16"/>
      <c r="F66" s="13"/>
      <c r="G66" s="13"/>
      <c r="H66" s="13"/>
      <c r="I66" s="13"/>
      <c r="J66" s="13">
        <f t="shared" si="5"/>
        <v>0</v>
      </c>
      <c r="K66" s="13"/>
      <c r="L66" s="13"/>
      <c r="M66" s="13"/>
      <c r="N66" s="13"/>
    </row>
    <row r="67" spans="1:14" x14ac:dyDescent="0.3">
      <c r="A67" s="15">
        <v>56</v>
      </c>
      <c r="B67" s="8" t="s">
        <v>25</v>
      </c>
      <c r="C67" s="13">
        <f t="shared" si="4"/>
        <v>14500</v>
      </c>
      <c r="D67" s="13">
        <f>40910-26410</f>
        <v>14500</v>
      </c>
      <c r="E67" s="16"/>
      <c r="F67" s="13"/>
      <c r="G67" s="13"/>
      <c r="H67" s="13"/>
      <c r="I67" s="13"/>
      <c r="J67" s="13">
        <f t="shared" si="5"/>
        <v>0</v>
      </c>
      <c r="K67" s="13"/>
      <c r="L67" s="13"/>
      <c r="M67" s="13"/>
      <c r="N67" s="13"/>
    </row>
    <row r="68" spans="1:14" x14ac:dyDescent="0.3">
      <c r="A68" s="15">
        <v>57</v>
      </c>
      <c r="B68" s="8" t="s">
        <v>24</v>
      </c>
      <c r="C68" s="13">
        <f t="shared" si="4"/>
        <v>11000</v>
      </c>
      <c r="D68" s="13">
        <f>40130-29130</f>
        <v>11000</v>
      </c>
      <c r="E68" s="16"/>
      <c r="F68" s="13"/>
      <c r="G68" s="13"/>
      <c r="H68" s="13"/>
      <c r="I68" s="13"/>
      <c r="J68" s="13">
        <f t="shared" si="5"/>
        <v>0</v>
      </c>
      <c r="K68" s="13"/>
      <c r="L68" s="13"/>
      <c r="M68" s="13"/>
      <c r="N68" s="13"/>
    </row>
    <row r="69" spans="1:14" x14ac:dyDescent="0.3">
      <c r="A69" s="15">
        <v>58</v>
      </c>
      <c r="B69" s="8" t="s">
        <v>23</v>
      </c>
      <c r="C69" s="13">
        <f t="shared" si="4"/>
        <v>15000</v>
      </c>
      <c r="D69" s="13">
        <f>30187-15187</f>
        <v>15000</v>
      </c>
      <c r="E69" s="16"/>
      <c r="F69" s="13"/>
      <c r="G69" s="13"/>
      <c r="H69" s="13"/>
      <c r="I69" s="13"/>
      <c r="J69" s="13">
        <f t="shared" si="5"/>
        <v>0</v>
      </c>
      <c r="K69" s="13"/>
      <c r="L69" s="13"/>
      <c r="M69" s="13"/>
      <c r="N69" s="13"/>
    </row>
    <row r="70" spans="1:14" x14ac:dyDescent="0.3">
      <c r="A70" s="15">
        <v>59</v>
      </c>
      <c r="B70" s="8" t="s">
        <v>22</v>
      </c>
      <c r="C70" s="13">
        <f t="shared" si="4"/>
        <v>32800</v>
      </c>
      <c r="D70" s="13">
        <f>51649-18849</f>
        <v>32800</v>
      </c>
      <c r="E70" s="16"/>
      <c r="F70" s="13"/>
      <c r="G70" s="13"/>
      <c r="H70" s="13"/>
      <c r="I70" s="13"/>
      <c r="J70" s="13">
        <f t="shared" si="5"/>
        <v>0</v>
      </c>
      <c r="K70" s="13"/>
      <c r="L70" s="13"/>
      <c r="M70" s="13"/>
      <c r="N70" s="13"/>
    </row>
    <row r="71" spans="1:14" x14ac:dyDescent="0.3">
      <c r="A71" s="15">
        <v>60</v>
      </c>
      <c r="B71" s="8" t="s">
        <v>21</v>
      </c>
      <c r="C71" s="13">
        <f t="shared" si="4"/>
        <v>11000</v>
      </c>
      <c r="D71" s="13">
        <f>25970-14970</f>
        <v>11000</v>
      </c>
      <c r="E71" s="16"/>
      <c r="F71" s="13"/>
      <c r="G71" s="13"/>
      <c r="H71" s="13"/>
      <c r="I71" s="13"/>
      <c r="J71" s="13">
        <f t="shared" si="5"/>
        <v>0</v>
      </c>
      <c r="K71" s="13"/>
      <c r="L71" s="13"/>
      <c r="M71" s="13"/>
      <c r="N71" s="13"/>
    </row>
    <row r="72" spans="1:14" x14ac:dyDescent="0.3">
      <c r="A72" s="15">
        <v>61</v>
      </c>
      <c r="B72" s="8" t="s">
        <v>20</v>
      </c>
      <c r="C72" s="13">
        <f t="shared" si="4"/>
        <v>18700</v>
      </c>
      <c r="D72" s="13">
        <f>36349-17649</f>
        <v>18700</v>
      </c>
      <c r="E72" s="16"/>
      <c r="F72" s="13"/>
      <c r="G72" s="13"/>
      <c r="H72" s="13"/>
      <c r="I72" s="13"/>
      <c r="J72" s="13">
        <f t="shared" si="5"/>
        <v>0</v>
      </c>
      <c r="K72" s="13"/>
      <c r="L72" s="13"/>
      <c r="M72" s="13"/>
      <c r="N72" s="13"/>
    </row>
    <row r="73" spans="1:14" x14ac:dyDescent="0.3">
      <c r="A73" s="15">
        <v>62</v>
      </c>
      <c r="B73" s="8" t="s">
        <v>19</v>
      </c>
      <c r="C73" s="13">
        <f t="shared" si="4"/>
        <v>742289</v>
      </c>
      <c r="D73" s="13">
        <f>903339-161050</f>
        <v>742289</v>
      </c>
      <c r="E73" s="16"/>
      <c r="F73" s="13"/>
      <c r="G73" s="13"/>
      <c r="H73" s="13"/>
      <c r="I73" s="13"/>
      <c r="J73" s="13">
        <f t="shared" si="5"/>
        <v>0</v>
      </c>
      <c r="K73" s="13"/>
      <c r="L73" s="13"/>
      <c r="M73" s="13"/>
      <c r="N73" s="13"/>
    </row>
    <row r="74" spans="1:14" x14ac:dyDescent="0.3">
      <c r="A74" s="15">
        <v>63</v>
      </c>
      <c r="B74" s="8" t="s">
        <v>18</v>
      </c>
      <c r="C74" s="13">
        <f t="shared" si="4"/>
        <v>1998086</v>
      </c>
      <c r="D74" s="13">
        <v>1062259</v>
      </c>
      <c r="E74" s="16">
        <f>501399+434428</f>
        <v>935827</v>
      </c>
      <c r="F74" s="13"/>
      <c r="G74" s="13"/>
      <c r="H74" s="13"/>
      <c r="I74" s="13"/>
      <c r="J74" s="13">
        <f t="shared" si="5"/>
        <v>0</v>
      </c>
      <c r="K74" s="13"/>
      <c r="L74" s="13"/>
      <c r="M74" s="13"/>
      <c r="N74" s="13"/>
    </row>
    <row r="75" spans="1:14" ht="56.25" x14ac:dyDescent="0.3">
      <c r="A75" s="12" t="s">
        <v>17</v>
      </c>
      <c r="B75" s="11" t="s">
        <v>16</v>
      </c>
      <c r="C75" s="10">
        <f t="shared" si="4"/>
        <v>7600</v>
      </c>
      <c r="D75" s="10"/>
      <c r="E75" s="10"/>
      <c r="F75" s="10">
        <v>7600</v>
      </c>
      <c r="G75" s="10"/>
      <c r="H75" s="10"/>
      <c r="I75" s="10"/>
      <c r="J75" s="10">
        <f t="shared" si="5"/>
        <v>0</v>
      </c>
      <c r="K75" s="10"/>
      <c r="L75" s="10"/>
      <c r="M75" s="10"/>
      <c r="N75" s="10"/>
    </row>
    <row r="76" spans="1:14" ht="37.5" x14ac:dyDescent="0.3">
      <c r="A76" s="12" t="s">
        <v>15</v>
      </c>
      <c r="B76" s="11" t="s">
        <v>14</v>
      </c>
      <c r="C76" s="10">
        <f t="shared" ref="C76:C84" si="6">SUM(D76:J76)+N76+M76</f>
        <v>1000</v>
      </c>
      <c r="D76" s="10"/>
      <c r="E76" s="10"/>
      <c r="F76" s="10"/>
      <c r="G76" s="10">
        <v>1000</v>
      </c>
      <c r="H76" s="10"/>
      <c r="I76" s="10"/>
      <c r="J76" s="10">
        <f t="shared" ref="J76:J78" si="7">K76+L76</f>
        <v>0</v>
      </c>
      <c r="K76" s="10"/>
      <c r="L76" s="10"/>
      <c r="M76" s="10"/>
      <c r="N76" s="10"/>
    </row>
    <row r="77" spans="1:14" x14ac:dyDescent="0.3">
      <c r="A77" s="12" t="s">
        <v>13</v>
      </c>
      <c r="B77" s="11" t="s">
        <v>12</v>
      </c>
      <c r="C77" s="10">
        <f t="shared" si="6"/>
        <v>84457</v>
      </c>
      <c r="D77" s="10"/>
      <c r="E77" s="10"/>
      <c r="F77" s="10"/>
      <c r="G77" s="10"/>
      <c r="H77" s="10">
        <v>84457</v>
      </c>
      <c r="I77" s="10"/>
      <c r="J77" s="10">
        <f t="shared" si="7"/>
        <v>0</v>
      </c>
      <c r="K77" s="10"/>
      <c r="L77" s="10"/>
      <c r="M77" s="10"/>
      <c r="N77" s="10"/>
    </row>
    <row r="78" spans="1:14" ht="37.5" x14ac:dyDescent="0.3">
      <c r="A78" s="12" t="s">
        <v>11</v>
      </c>
      <c r="B78" s="11" t="s">
        <v>10</v>
      </c>
      <c r="C78" s="10">
        <f t="shared" si="6"/>
        <v>45850</v>
      </c>
      <c r="D78" s="10"/>
      <c r="E78" s="10"/>
      <c r="F78" s="10"/>
      <c r="G78" s="10"/>
      <c r="H78" s="10"/>
      <c r="I78" s="10">
        <v>45850</v>
      </c>
      <c r="J78" s="10">
        <f t="shared" si="7"/>
        <v>0</v>
      </c>
      <c r="K78" s="10"/>
      <c r="L78" s="10"/>
      <c r="M78" s="10"/>
      <c r="N78" s="10"/>
    </row>
    <row r="79" spans="1:14" ht="37.5" x14ac:dyDescent="0.3">
      <c r="A79" s="12" t="s">
        <v>9</v>
      </c>
      <c r="B79" s="11" t="s">
        <v>8</v>
      </c>
      <c r="C79" s="10">
        <f t="shared" si="6"/>
        <v>3253823</v>
      </c>
      <c r="D79" s="10">
        <f t="shared" ref="D79:N79" si="8">D80+D81</f>
        <v>0</v>
      </c>
      <c r="E79" s="10">
        <f t="shared" si="8"/>
        <v>0</v>
      </c>
      <c r="F79" s="10">
        <f t="shared" si="8"/>
        <v>0</v>
      </c>
      <c r="G79" s="10">
        <f t="shared" si="8"/>
        <v>0</v>
      </c>
      <c r="H79" s="10">
        <f t="shared" si="8"/>
        <v>0</v>
      </c>
      <c r="I79" s="10">
        <f t="shared" si="8"/>
        <v>0</v>
      </c>
      <c r="J79" s="10">
        <f t="shared" si="8"/>
        <v>0</v>
      </c>
      <c r="K79" s="10">
        <f t="shared" si="8"/>
        <v>0</v>
      </c>
      <c r="L79" s="10">
        <f t="shared" si="8"/>
        <v>0</v>
      </c>
      <c r="M79" s="10">
        <f t="shared" si="8"/>
        <v>3253823</v>
      </c>
      <c r="N79" s="10">
        <f t="shared" si="8"/>
        <v>0</v>
      </c>
    </row>
    <row r="80" spans="1:14" x14ac:dyDescent="0.3">
      <c r="A80" s="15">
        <v>1</v>
      </c>
      <c r="B80" s="14" t="s">
        <v>7</v>
      </c>
      <c r="C80" s="13">
        <f t="shared" si="6"/>
        <v>2744292</v>
      </c>
      <c r="D80" s="13"/>
      <c r="E80" s="13"/>
      <c r="F80" s="13"/>
      <c r="G80" s="13"/>
      <c r="H80" s="13"/>
      <c r="I80" s="13"/>
      <c r="J80" s="13">
        <f>K80+L80</f>
        <v>0</v>
      </c>
      <c r="K80" s="13"/>
      <c r="L80" s="13"/>
      <c r="M80" s="13">
        <v>2744292</v>
      </c>
      <c r="N80" s="13"/>
    </row>
    <row r="81" spans="1:14" x14ac:dyDescent="0.3">
      <c r="A81" s="15">
        <v>2</v>
      </c>
      <c r="B81" s="14" t="s">
        <v>6</v>
      </c>
      <c r="C81" s="13">
        <f t="shared" si="6"/>
        <v>509531</v>
      </c>
      <c r="D81" s="13"/>
      <c r="E81" s="13"/>
      <c r="F81" s="13"/>
      <c r="G81" s="13"/>
      <c r="H81" s="13"/>
      <c r="I81" s="13"/>
      <c r="J81" s="13">
        <f>K81+L81</f>
        <v>0</v>
      </c>
      <c r="K81" s="13"/>
      <c r="L81" s="13"/>
      <c r="M81" s="13">
        <v>509531</v>
      </c>
      <c r="N81" s="13"/>
    </row>
    <row r="82" spans="1:14" x14ac:dyDescent="0.3">
      <c r="A82" s="12" t="s">
        <v>5</v>
      </c>
      <c r="B82" s="11" t="s">
        <v>4</v>
      </c>
      <c r="C82" s="10">
        <f t="shared" si="6"/>
        <v>495049</v>
      </c>
      <c r="D82" s="10">
        <f t="shared" ref="D82:L82" si="9">D83+D84</f>
        <v>135000</v>
      </c>
      <c r="E82" s="10">
        <f t="shared" si="9"/>
        <v>0</v>
      </c>
      <c r="F82" s="10">
        <f t="shared" si="9"/>
        <v>0</v>
      </c>
      <c r="G82" s="10">
        <f t="shared" si="9"/>
        <v>0</v>
      </c>
      <c r="H82" s="10">
        <f t="shared" si="9"/>
        <v>0</v>
      </c>
      <c r="I82" s="10">
        <f t="shared" si="9"/>
        <v>0</v>
      </c>
      <c r="J82" s="10">
        <f t="shared" si="9"/>
        <v>360049</v>
      </c>
      <c r="K82" s="10">
        <f t="shared" si="9"/>
        <v>262077</v>
      </c>
      <c r="L82" s="10">
        <f t="shared" si="9"/>
        <v>97972</v>
      </c>
      <c r="M82" s="10"/>
      <c r="N82" s="10">
        <f>N83+N84</f>
        <v>0</v>
      </c>
    </row>
    <row r="83" spans="1:14" x14ac:dyDescent="0.3">
      <c r="A83" s="9">
        <v>1</v>
      </c>
      <c r="B83" s="8" t="s">
        <v>3</v>
      </c>
      <c r="C83" s="7">
        <f t="shared" si="6"/>
        <v>424900</v>
      </c>
      <c r="D83" s="7">
        <v>135000</v>
      </c>
      <c r="E83" s="7"/>
      <c r="F83" s="7"/>
      <c r="G83" s="7"/>
      <c r="H83" s="7"/>
      <c r="I83" s="7"/>
      <c r="J83" s="7">
        <f>K83+L83</f>
        <v>289900</v>
      </c>
      <c r="K83" s="7">
        <v>211900</v>
      </c>
      <c r="L83" s="7">
        <v>78000</v>
      </c>
      <c r="M83" s="7"/>
      <c r="N83" s="7"/>
    </row>
    <row r="84" spans="1:14" x14ac:dyDescent="0.3">
      <c r="A84" s="9">
        <v>2</v>
      </c>
      <c r="B84" s="8" t="s">
        <v>2</v>
      </c>
      <c r="C84" s="7">
        <f t="shared" si="6"/>
        <v>70149</v>
      </c>
      <c r="D84" s="7">
        <v>0</v>
      </c>
      <c r="E84" s="7"/>
      <c r="F84" s="7"/>
      <c r="G84" s="7"/>
      <c r="H84" s="7"/>
      <c r="I84" s="7"/>
      <c r="J84" s="7">
        <f>K84+L84</f>
        <v>70149</v>
      </c>
      <c r="K84" s="7">
        <v>50177</v>
      </c>
      <c r="L84" s="7">
        <v>19972</v>
      </c>
      <c r="M84" s="7"/>
      <c r="N84" s="7"/>
    </row>
    <row r="85" spans="1:14" ht="37.5" x14ac:dyDescent="0.3">
      <c r="A85" s="6" t="s">
        <v>1</v>
      </c>
      <c r="B85" s="5" t="s">
        <v>0</v>
      </c>
      <c r="C85" s="4">
        <f>SUM(D85:J85)+N85</f>
        <v>0</v>
      </c>
      <c r="D85" s="3"/>
      <c r="E85" s="3"/>
      <c r="F85" s="3"/>
      <c r="G85" s="3"/>
      <c r="H85" s="3"/>
      <c r="I85" s="3"/>
      <c r="J85" s="4">
        <f>K85+L85</f>
        <v>0</v>
      </c>
      <c r="K85" s="3">
        <v>0</v>
      </c>
      <c r="L85" s="3">
        <v>0</v>
      </c>
      <c r="M85" s="3"/>
      <c r="N85" s="3"/>
    </row>
    <row r="86" spans="1:14" x14ac:dyDescent="0.3">
      <c r="A86" s="2"/>
    </row>
  </sheetData>
  <mergeCells count="14">
    <mergeCell ref="I7:I8"/>
    <mergeCell ref="J7:L7"/>
    <mergeCell ref="N7:N8"/>
    <mergeCell ref="M7:M8"/>
    <mergeCell ref="A4:N4"/>
    <mergeCell ref="A5:N5"/>
    <mergeCell ref="A7:A8"/>
    <mergeCell ref="B7:B8"/>
    <mergeCell ref="C7:C8"/>
    <mergeCell ref="D7:D8"/>
    <mergeCell ref="E7:E8"/>
    <mergeCell ref="F7:F8"/>
    <mergeCell ref="G7:G8"/>
    <mergeCell ref="H7:H8"/>
  </mergeCells>
  <pageMargins left="0.31496062992125984" right="0.19685039370078741" top="0.47244094488188981" bottom="0.35433070866141736" header="0.31496062992125984" footer="0.19685039370078741"/>
  <pageSetup paperSize="9" scale="69" orientation="landscape" r:id="rId1"/>
  <headerFooter>
    <oddFooter>&amp;RTrang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2CD151-3503-4F65-92FC-1AB6B26423EF}"/>
</file>

<file path=customXml/itemProps2.xml><?xml version="1.0" encoding="utf-8"?>
<ds:datastoreItem xmlns:ds="http://schemas.openxmlformats.org/officeDocument/2006/customXml" ds:itemID="{1C4F6269-871D-488D-9C42-256D06264042}"/>
</file>

<file path=customXml/itemProps3.xml><?xml version="1.0" encoding="utf-8"?>
<ds:datastoreItem xmlns:ds="http://schemas.openxmlformats.org/officeDocument/2006/customXml" ds:itemID="{8413E701-1564-4786-A5F1-1F6BFF61C7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letranhongthai</dc:creator>
  <cp:lastModifiedBy>letranhongthai</cp:lastModifiedBy>
  <dcterms:created xsi:type="dcterms:W3CDTF">2019-04-04T00:56:55Z</dcterms:created>
  <dcterms:modified xsi:type="dcterms:W3CDTF">2020-06-09T03:14:24Z</dcterms:modified>
</cp:coreProperties>
</file>