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8" i="1"/>
  <c r="R157"/>
  <c r="Q157"/>
  <c r="P157"/>
  <c r="O157"/>
  <c r="N157"/>
  <c r="M157"/>
  <c r="L157"/>
  <c r="K157"/>
  <c r="J157"/>
  <c r="I157"/>
  <c r="H157"/>
  <c r="G157"/>
  <c r="F157"/>
  <c r="E157"/>
  <c r="D157"/>
  <c r="C157"/>
  <c r="C156"/>
  <c r="C155"/>
  <c r="C154"/>
  <c r="C153"/>
  <c r="C152"/>
  <c r="C151"/>
  <c r="C150" s="1"/>
  <c r="C149" s="1"/>
  <c r="R150"/>
  <c r="Q150"/>
  <c r="Q149" s="1"/>
  <c r="P150"/>
  <c r="P149" s="1"/>
  <c r="O150"/>
  <c r="O149" s="1"/>
  <c r="N150"/>
  <c r="M150"/>
  <c r="L150"/>
  <c r="L149" s="1"/>
  <c r="K150"/>
  <c r="K149" s="1"/>
  <c r="J150"/>
  <c r="I150"/>
  <c r="H150"/>
  <c r="H149" s="1"/>
  <c r="G150"/>
  <c r="F150"/>
  <c r="E150"/>
  <c r="D150"/>
  <c r="D149" s="1"/>
  <c r="R149"/>
  <c r="N149"/>
  <c r="M149"/>
  <c r="J149"/>
  <c r="I149"/>
  <c r="G149"/>
  <c r="F149"/>
  <c r="E149"/>
  <c r="C148"/>
  <c r="C147"/>
  <c r="C146"/>
  <c r="C145"/>
  <c r="C144"/>
  <c r="C143"/>
  <c r="C142"/>
  <c r="C141"/>
  <c r="C140"/>
  <c r="C139"/>
  <c r="C136" s="1"/>
  <c r="C135" s="1"/>
  <c r="C138"/>
  <c r="C137"/>
  <c r="R136"/>
  <c r="R135" s="1"/>
  <c r="Q136"/>
  <c r="Q135" s="1"/>
  <c r="P136"/>
  <c r="O136"/>
  <c r="N136"/>
  <c r="N135" s="1"/>
  <c r="M136"/>
  <c r="M135" s="1"/>
  <c r="L136"/>
  <c r="K136"/>
  <c r="J136"/>
  <c r="J135" s="1"/>
  <c r="I136"/>
  <c r="I135" s="1"/>
  <c r="H136"/>
  <c r="G136"/>
  <c r="F136"/>
  <c r="F135" s="1"/>
  <c r="E136"/>
  <c r="D136"/>
  <c r="P135"/>
  <c r="O135"/>
  <c r="L135"/>
  <c r="K135"/>
  <c r="H135"/>
  <c r="G135"/>
  <c r="E135"/>
  <c r="D135"/>
  <c r="C134"/>
  <c r="R133"/>
  <c r="Q133"/>
  <c r="P133"/>
  <c r="O133"/>
  <c r="N133"/>
  <c r="M133"/>
  <c r="L133"/>
  <c r="K133"/>
  <c r="J133"/>
  <c r="I133"/>
  <c r="H133"/>
  <c r="G133"/>
  <c r="F133"/>
  <c r="E133"/>
  <c r="D133"/>
  <c r="C133"/>
  <c r="C132"/>
  <c r="C131"/>
  <c r="C129" s="1"/>
  <c r="C130"/>
  <c r="R129"/>
  <c r="Q129"/>
  <c r="Q108" s="1"/>
  <c r="P129"/>
  <c r="O129"/>
  <c r="N129"/>
  <c r="M129"/>
  <c r="M108" s="1"/>
  <c r="L129"/>
  <c r="L108" s="1"/>
  <c r="L107" s="1"/>
  <c r="K129"/>
  <c r="J129"/>
  <c r="I129"/>
  <c r="I108" s="1"/>
  <c r="H129"/>
  <c r="G129"/>
  <c r="F129"/>
  <c r="E129"/>
  <c r="E108" s="1"/>
  <c r="D129"/>
  <c r="C128"/>
  <c r="C127"/>
  <c r="C126"/>
  <c r="C125"/>
  <c r="C124"/>
  <c r="C123"/>
  <c r="C122"/>
  <c r="C121"/>
  <c r="C120"/>
  <c r="C119"/>
  <c r="C118"/>
  <c r="C117"/>
  <c r="C116"/>
  <c r="C115"/>
  <c r="C114"/>
  <c r="C113"/>
  <c r="R112"/>
  <c r="Q112"/>
  <c r="P112"/>
  <c r="O112"/>
  <c r="O108" s="1"/>
  <c r="O107" s="1"/>
  <c r="N112"/>
  <c r="M112"/>
  <c r="L112"/>
  <c r="K112"/>
  <c r="J112"/>
  <c r="I112"/>
  <c r="H112"/>
  <c r="H108" s="1"/>
  <c r="H107" s="1"/>
  <c r="G112"/>
  <c r="G108" s="1"/>
  <c r="G107" s="1"/>
  <c r="F112"/>
  <c r="E112"/>
  <c r="D112"/>
  <c r="D108" s="1"/>
  <c r="D107" s="1"/>
  <c r="C111"/>
  <c r="C110"/>
  <c r="C109"/>
  <c r="R108"/>
  <c r="R107" s="1"/>
  <c r="P108"/>
  <c r="P107" s="1"/>
  <c r="N108"/>
  <c r="K108"/>
  <c r="K107" s="1"/>
  <c r="J108"/>
  <c r="F108"/>
  <c r="F107" s="1"/>
  <c r="C106"/>
  <c r="C105"/>
  <c r="R104"/>
  <c r="Q104"/>
  <c r="P104"/>
  <c r="O104"/>
  <c r="N104"/>
  <c r="M104"/>
  <c r="L104"/>
  <c r="K104"/>
  <c r="J104"/>
  <c r="I104"/>
  <c r="H104"/>
  <c r="G104"/>
  <c r="F104"/>
  <c r="E104"/>
  <c r="D104"/>
  <c r="C104"/>
  <c r="C103"/>
  <c r="C102"/>
  <c r="C101"/>
  <c r="C100"/>
  <c r="C99"/>
  <c r="C98"/>
  <c r="C97"/>
  <c r="C96"/>
  <c r="C95"/>
  <c r="C94"/>
  <c r="C93"/>
  <c r="C92"/>
  <c r="C91"/>
  <c r="C88" s="1"/>
  <c r="C90"/>
  <c r="C89"/>
  <c r="R88"/>
  <c r="Q88"/>
  <c r="P88"/>
  <c r="O88"/>
  <c r="N88"/>
  <c r="M88"/>
  <c r="L88"/>
  <c r="K88"/>
  <c r="J88"/>
  <c r="I88"/>
  <c r="H88"/>
  <c r="G88"/>
  <c r="F88"/>
  <c r="E88"/>
  <c r="D88"/>
  <c r="C87"/>
  <c r="C86"/>
  <c r="C85"/>
  <c r="C84"/>
  <c r="C83"/>
  <c r="C82"/>
  <c r="C81"/>
  <c r="C80"/>
  <c r="C79"/>
  <c r="C78"/>
  <c r="C77"/>
  <c r="C76"/>
  <c r="C75"/>
  <c r="C74"/>
  <c r="C72" s="1"/>
  <c r="C73"/>
  <c r="R72"/>
  <c r="Q72"/>
  <c r="P72"/>
  <c r="P12" s="1"/>
  <c r="P11" s="1"/>
  <c r="O72"/>
  <c r="N72"/>
  <c r="M72"/>
  <c r="L72"/>
  <c r="K72"/>
  <c r="J72"/>
  <c r="I72"/>
  <c r="H72"/>
  <c r="G72"/>
  <c r="F72"/>
  <c r="E72"/>
  <c r="D72"/>
  <c r="C71"/>
  <c r="C70"/>
  <c r="C69"/>
  <c r="C68"/>
  <c r="C67"/>
  <c r="C66"/>
  <c r="C65"/>
  <c r="C64"/>
  <c r="C63"/>
  <c r="R62"/>
  <c r="Q62"/>
  <c r="P62"/>
  <c r="O62"/>
  <c r="N62"/>
  <c r="M62"/>
  <c r="L62"/>
  <c r="K62"/>
  <c r="J62"/>
  <c r="I62"/>
  <c r="H62"/>
  <c r="G62"/>
  <c r="F62"/>
  <c r="E62"/>
  <c r="D62"/>
  <c r="C61"/>
  <c r="C60"/>
  <c r="C59"/>
  <c r="C58"/>
  <c r="C57"/>
  <c r="C56"/>
  <c r="C55"/>
  <c r="C54"/>
  <c r="C53"/>
  <c r="C52"/>
  <c r="C51"/>
  <c r="C50"/>
  <c r="C49"/>
  <c r="C48"/>
  <c r="C47"/>
  <c r="R46"/>
  <c r="Q46"/>
  <c r="P46"/>
  <c r="O46"/>
  <c r="N46"/>
  <c r="M46"/>
  <c r="L46"/>
  <c r="K46"/>
  <c r="J46"/>
  <c r="I46"/>
  <c r="H46"/>
  <c r="G46"/>
  <c r="F46"/>
  <c r="E46"/>
  <c r="D46"/>
  <c r="C45"/>
  <c r="C44"/>
  <c r="C43"/>
  <c r="C42"/>
  <c r="C41"/>
  <c r="C40"/>
  <c r="C39"/>
  <c r="C38"/>
  <c r="C37"/>
  <c r="C36"/>
  <c r="C35"/>
  <c r="C34"/>
  <c r="C33"/>
  <c r="C32"/>
  <c r="N31"/>
  <c r="C31"/>
  <c r="O30"/>
  <c r="N30"/>
  <c r="C29"/>
  <c r="C28"/>
  <c r="N27"/>
  <c r="C27" s="1"/>
  <c r="N26"/>
  <c r="C26"/>
  <c r="C25"/>
  <c r="O24"/>
  <c r="C24" s="1"/>
  <c r="N24"/>
  <c r="N23"/>
  <c r="C23" s="1"/>
  <c r="N22"/>
  <c r="C22" s="1"/>
  <c r="N21"/>
  <c r="N20"/>
  <c r="C20" s="1"/>
  <c r="C19"/>
  <c r="O18"/>
  <c r="O16" s="1"/>
  <c r="N18"/>
  <c r="C17"/>
  <c r="R16"/>
  <c r="Q16"/>
  <c r="P16"/>
  <c r="M16"/>
  <c r="L16"/>
  <c r="K16"/>
  <c r="J16"/>
  <c r="I16"/>
  <c r="H16"/>
  <c r="H12" s="1"/>
  <c r="H11" s="1"/>
  <c r="G16"/>
  <c r="F16"/>
  <c r="E16"/>
  <c r="D16"/>
  <c r="D12" s="1"/>
  <c r="D11" s="1"/>
  <c r="C15"/>
  <c r="C14"/>
  <c r="R13"/>
  <c r="Q13"/>
  <c r="P13"/>
  <c r="O13"/>
  <c r="N13"/>
  <c r="M13"/>
  <c r="L13"/>
  <c r="K13"/>
  <c r="J13"/>
  <c r="I13"/>
  <c r="H13"/>
  <c r="G13"/>
  <c r="F13"/>
  <c r="E13"/>
  <c r="D13"/>
  <c r="C13"/>
  <c r="L12"/>
  <c r="E12" l="1"/>
  <c r="E11" s="1"/>
  <c r="I12"/>
  <c r="M12"/>
  <c r="Q12"/>
  <c r="N107"/>
  <c r="C112"/>
  <c r="C108" s="1"/>
  <c r="C107" s="1"/>
  <c r="F12"/>
  <c r="F11" s="1"/>
  <c r="J12"/>
  <c r="J11" s="1"/>
  <c r="R12"/>
  <c r="R11" s="1"/>
  <c r="C46"/>
  <c r="E107"/>
  <c r="I107"/>
  <c r="M107"/>
  <c r="T107" s="1"/>
  <c r="Q107"/>
  <c r="L11"/>
  <c r="C18"/>
  <c r="N16"/>
  <c r="N12" s="1"/>
  <c r="N11" s="1"/>
  <c r="C30"/>
  <c r="C62"/>
  <c r="G12"/>
  <c r="G11" s="1"/>
  <c r="K12"/>
  <c r="K11" s="1"/>
  <c r="O12"/>
  <c r="O11" s="1"/>
  <c r="J107"/>
  <c r="C16"/>
  <c r="C12" s="1"/>
  <c r="C21"/>
  <c r="C11" l="1"/>
  <c r="Q11"/>
  <c r="I11"/>
  <c r="M11"/>
</calcChain>
</file>

<file path=xl/sharedStrings.xml><?xml version="1.0" encoding="utf-8"?>
<sst xmlns="http://schemas.openxmlformats.org/spreadsheetml/2006/main" count="216" uniqueCount="118">
  <si>
    <t>ỦY BAN NHÂN DÂN TỈNH ĐẮK LẮK</t>
  </si>
  <si>
    <t>Biểu số 52/CK-NSNN</t>
  </si>
  <si>
    <t>DỰ TOÁN CHI ĐẦU TƯ PHÁT TRIỂN CỦA NGÂN SÁCH CẤP TỈNH</t>
  </si>
  <si>
    <t>CHO TỪNG CƠ QUAN, TỔ CHỨC THEO LĨNH VỰC NĂM 2019</t>
  </si>
  <si>
    <t>(Dự toán đã được Hội đồng nhân dân quyết định)</t>
  </si>
  <si>
    <t>Đơn vị: triệu đồng</t>
  </si>
  <si>
    <t>S
T
T</t>
  </si>
  <si>
    <t>Tên đơn vị</t>
  </si>
  <si>
    <t>Tổng số</t>
  </si>
  <si>
    <t>Trong đó</t>
  </si>
  <si>
    <t>Ghi chú</t>
  </si>
  <si>
    <t xml:space="preserve"> Chi giáo dục - đào tạo và dạy nghề</t>
  </si>
  <si>
    <t xml:space="preserve"> Chi khoa học và công nghệ, thông tin truyền thông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</si>
  <si>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</si>
  <si>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</si>
  <si>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</si>
  <si>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</si>
  <si>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</si>
  <si>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</si>
  <si>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</si>
  <si>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</si>
  <si>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 xml:space="preserve">Chi đầu tư khác </t>
  </si>
  <si>
    <t>NSTW</t>
  </si>
  <si>
    <t>NS tỉnh</t>
  </si>
  <si>
    <t>Chi giao thông</t>
  </si>
  <si>
    <t>Chi nông nghiệp, lâm nghiệp, thủy lợi, thủy sản</t>
  </si>
  <si>
    <t>TỔNG SỐ (A+B+C+D+E)</t>
  </si>
  <si>
    <t>A</t>
  </si>
  <si>
    <t>Trung ương cân đối vốn ĐTPT trong nước (1+…+7)</t>
  </si>
  <si>
    <t>I</t>
  </si>
  <si>
    <t>Quyết định 3636/QĐ-UBND ngày 28/12/2018 - Biểu 2a</t>
  </si>
  <si>
    <t>Ban quản lý dự án đầu tư xây dựng Dân dụng và CN tỉnh Đắk Lắk</t>
  </si>
  <si>
    <t>Văn phòng Tinh ủy</t>
  </si>
  <si>
    <t>II</t>
  </si>
  <si>
    <t>Quyết định 3636/QĐ-UBND ngày 28/12/2018 - Biểu 2b</t>
  </si>
  <si>
    <t>Ban quản lý dự án đầu tư xây dựngcông trình GT&amp;NNPTNT tỉnh Đắk Lắk</t>
  </si>
  <si>
    <t>UBND huyện Krông Bông</t>
  </si>
  <si>
    <t>UBND huyện M'Đrắk</t>
  </si>
  <si>
    <t>UBND huyện Lắk</t>
  </si>
  <si>
    <t>UBND huyện Cư Kuin</t>
  </si>
  <si>
    <t>UBND TP Buôn Ma Thuột</t>
  </si>
  <si>
    <t>UBND huyện Ea Kar</t>
  </si>
  <si>
    <t>UBND huyện Krông Ana</t>
  </si>
  <si>
    <t>UBND huyện Ea H'leo</t>
  </si>
  <si>
    <t>UBND huyện Ea Súp</t>
  </si>
  <si>
    <t>Công TNHH MTV ĐT&amp;MT Đắk Lắk</t>
  </si>
  <si>
    <t>UBND huyện Krông Năng</t>
  </si>
  <si>
    <t>UBND huyện Krông Pắc</t>
  </si>
  <si>
    <t>UBND huyện Cư M'gar</t>
  </si>
  <si>
    <t>UBND huyện Krông Búk</t>
  </si>
  <si>
    <t>Sở Tài nguyên và Môi trường</t>
  </si>
  <si>
    <t>Công ty TNHH MTV QLCT Thủy lợi Đắk Lắk</t>
  </si>
  <si>
    <t>UBND huyện TX Buôn Hồ</t>
  </si>
  <si>
    <t>Công ty PTHT KCN Hòa Phú</t>
  </si>
  <si>
    <t>UBND huyện Buôn Đôn</t>
  </si>
  <si>
    <t>UBND thị trấn Buôn Trấp</t>
  </si>
  <si>
    <t>Sở Thông tin và Truyền thông</t>
  </si>
  <si>
    <t>Bộ CHQS tỉnh</t>
  </si>
  <si>
    <t>Tỉnh Đoàn</t>
  </si>
  <si>
    <t>UBND xã Ea Khal, huyện Ea H'leo</t>
  </si>
  <si>
    <t>III</t>
  </si>
  <si>
    <t>Quyết định 3636/QĐ-UBND ngày 28/12/2018 - Biểu 2c</t>
  </si>
  <si>
    <t>IV</t>
  </si>
  <si>
    <t>Quyết định 3636/QĐ-UBND ngày 28/12/2018 - Biểu 2d</t>
  </si>
  <si>
    <t>Sở Kế hoạch và Đầu tư</t>
  </si>
  <si>
    <t>Sở Giáo dục và Đào tạo</t>
  </si>
  <si>
    <t>Sở Y tế</t>
  </si>
  <si>
    <t>Sở Nông nghiệp và Phát triển</t>
  </si>
  <si>
    <t>V</t>
  </si>
  <si>
    <t>Quyết định 3636/QĐ-UBND ngày 28/12/2018 - Biểu 2e</t>
  </si>
  <si>
    <t>Buôn Ma Thuột</t>
  </si>
  <si>
    <t>Huyện thực hiện</t>
  </si>
  <si>
    <t>Buôn Hồ</t>
  </si>
  <si>
    <t>Ea Kar</t>
  </si>
  <si>
    <t>Cư M'gar</t>
  </si>
  <si>
    <t>Krông Pắc</t>
  </si>
  <si>
    <t>Ea H'leo</t>
  </si>
  <si>
    <t>Krông Năng</t>
  </si>
  <si>
    <t>Cư Kuin</t>
  </si>
  <si>
    <t>Krông Ana</t>
  </si>
  <si>
    <t>Krông Búk</t>
  </si>
  <si>
    <t>Krông Bông</t>
  </si>
  <si>
    <t>M'Đrắk</t>
  </si>
  <si>
    <t>Ea Súp</t>
  </si>
  <si>
    <t>Buôn Đôn</t>
  </si>
  <si>
    <t>Lắk</t>
  </si>
  <si>
    <t>VI</t>
  </si>
  <si>
    <t>VII</t>
  </si>
  <si>
    <t>Quyết định 3636/QĐ-UBND ngày 28/12/2018 - Phân bổ sau</t>
  </si>
  <si>
    <t>Bố trí cho công tác quy hoạch</t>
  </si>
  <si>
    <t xml:space="preserve"> Phân bổ sau, ưu tiên bố trí cho các dự án được phê duyệt quyết toán; các dự án có khối lượng lớn hơn mức bố trí vốn trong năm để đẩy nhanh tiến độ; bố trí vốn chuẩn bị đầu tư cho các dự án dự kiến mở mới trong năm 2020 theo Nghị quyết số 38/NQ-HĐND</t>
  </si>
  <si>
    <t>B</t>
  </si>
  <si>
    <t>Thu tiền sử dụng đất</t>
  </si>
  <si>
    <t>Ngân sách tỉnh</t>
  </si>
  <si>
    <t>Đo đạc, đăng ký quản lý đất đai</t>
  </si>
  <si>
    <t>Bổ sung Quỹ phát triển đất</t>
  </si>
  <si>
    <t xml:space="preserve">Đối ứng để thực hiện mục tiêu xây dựng nông thôn mới cho cấp huyện
</t>
  </si>
  <si>
    <t xml:space="preserve">Bố trí mở mới cho các dự án trong NQ 38/NQ-HĐND và các dự án bổ sung vào kế hoạch đầu tư công trung hạn giai đoạn 2016-2020 </t>
  </si>
  <si>
    <t xml:space="preserve">Bố trí mở mới cho các dự án bổ sung vào kế hoạch đầu tư công trung hạn giai đoạn 2016-2020 </t>
  </si>
  <si>
    <t>Phân bổ sau theo tiến độ thu tiền sử dụng đất và ưu tiên bố trí cho các dự án được phê duyệt quyết toán; các dự án có khối lượng lớn hơn mức bố trí vốn trong năm để đẩy nhanh tiến độ; bố trí vốn chuẩn bị đầu tư cho các dự án dự kiến mở mới trong năm 2020 theo Nghị quyết số 38/NQ-HĐND</t>
  </si>
  <si>
    <t>Thông báo sau</t>
  </si>
  <si>
    <t>b. Ngân sách huyện, thành phố, trong đó:</t>
  </si>
  <si>
    <t>Thực hiện các dự án đầu tư</t>
  </si>
  <si>
    <t>C</t>
  </si>
  <si>
    <t xml:space="preserve">Nguồn thu từ xổ số kiến thiết </t>
  </si>
  <si>
    <t xml:space="preserve"> Bố trí cho các dự án đầu tư thuộc lĩnh vực giáo dục và đào tạo</t>
  </si>
  <si>
    <t>UBND Thị xã Buôn Hồ</t>
  </si>
  <si>
    <t>Trường Cao đẳng Sư phạm Đắk Lắk</t>
  </si>
  <si>
    <t>Trường Cao đẳng Nghề Đắk Lắk</t>
  </si>
  <si>
    <t xml:space="preserve"> + Đối ứng Chương trình MTQG giảm nghèo bền vững</t>
  </si>
  <si>
    <t xml:space="preserve"> + Đối ứng để thực hiện Chương trình MTQG xây dựng nông thôn mới cho cấp huyện (tối thiểu 10% vốn XSKT)</t>
  </si>
  <si>
    <t xml:space="preserve"> + Phân bổ sau, ưu tiên bố trí cho các dự án được phê duyệt quyết toán; các dự án có khối lượng lớn hơn mức bố trí vốn trong năm để đẩy nhanh tiến độ; bố trí vốn chuẩn bị đầu tư cho các dự án dự kiến mở mới trong năm 2020 theo Nghị quyết số 38/NQ-HĐND</t>
  </si>
  <si>
    <t>Phân bổ sau</t>
  </si>
  <si>
    <t>D</t>
  </si>
  <si>
    <t>Tiết kiệm chi Thường xuyên theo NQ 38/NQ-HĐND của HĐND tỉnh</t>
  </si>
  <si>
    <t>Bố trí cho các dự án mở mới thuộc lĩnh vực giáo dục và đào tạo</t>
  </si>
  <si>
    <t>E</t>
  </si>
  <si>
    <t xml:space="preserve">Nguồn vốn từ thu hồi vốn ứng trước của DA Đường  giao thông liên xã Ya Tờ Mốt - Ea Rốk: 4,0 tỷ đồng) để bố trí dự án tăng thêm vốn kế hoạch đầu tư công trung hạn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</si>
</sst>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1">
    <xf numFmtId="0" fontId="0" fillId="0" borderId="0" xfId="0"/>
    <xf numFmtId="0" fontId="3" fillId="0" borderId="0" xfId="2" applyFont="1" applyFill="1" applyAlignment="1">
      <alignment horizontal="left" vertical="center"/>
    </xf>
    <xf numFmtId="0" fontId="3" fillId="0" borderId="0" xfId="2" applyFont="1" applyFill="1" applyAlignment="1">
      <alignment horizontal="centerContinuous" vertical="center"/>
    </xf>
    <xf numFmtId="0" fontId="4" fillId="0" borderId="0" xfId="2" applyFont="1" applyFill="1" applyAlignment="1">
      <alignment horizontal="centerContinuous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Fill="1" applyAlignment="1">
      <alignment vertical="center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centerContinuous" vertical="center"/>
    </xf>
    <xf numFmtId="0" fontId="7" fillId="0" borderId="0" xfId="2" applyFont="1" applyFill="1" applyAlignment="1">
      <alignment horizontal="centerContinuous" vertical="center"/>
    </xf>
    <xf numFmtId="0" fontId="7" fillId="0" borderId="0" xfId="2" applyFont="1" applyFill="1" applyAlignment="1">
      <alignment vertical="center"/>
    </xf>
    <xf numFmtId="0" fontId="5" fillId="0" borderId="0" xfId="2" applyFont="1" applyFill="1" applyAlignment="1">
      <alignment horizontal="centerContinuous" vertical="center"/>
    </xf>
    <xf numFmtId="0" fontId="5" fillId="0" borderId="0" xfId="2" quotePrefix="1" applyFont="1" applyFill="1" applyAlignment="1">
      <alignment horizontal="centerContinuous" vertical="center"/>
    </xf>
    <xf numFmtId="0" fontId="5" fillId="0" borderId="0" xfId="2" applyFont="1" applyFill="1" applyAlignment="1">
      <alignment vertical="center"/>
    </xf>
    <xf numFmtId="0" fontId="5" fillId="0" borderId="0" xfId="2" applyFont="1" applyFill="1" applyAlignment="1">
      <alignment horizontal="left" vertical="center"/>
    </xf>
    <xf numFmtId="3" fontId="4" fillId="0" borderId="0" xfId="2" applyNumberFormat="1" applyFont="1" applyFill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right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3" fontId="8" fillId="0" borderId="2" xfId="2" applyNumberFormat="1" applyFont="1" applyFill="1" applyBorder="1" applyAlignment="1">
      <alignment horizontal="center" vertical="center"/>
    </xf>
    <xf numFmtId="3" fontId="8" fillId="0" borderId="3" xfId="2" applyNumberFormat="1" applyFont="1" applyFill="1" applyBorder="1" applyAlignment="1">
      <alignment horizontal="center" vertical="center"/>
    </xf>
    <xf numFmtId="3" fontId="8" fillId="0" borderId="4" xfId="2" applyNumberFormat="1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/>
    </xf>
    <xf numFmtId="3" fontId="9" fillId="0" borderId="7" xfId="2" applyNumberFormat="1" applyFont="1" applyFill="1" applyBorder="1" applyAlignment="1">
      <alignment vertical="center"/>
    </xf>
    <xf numFmtId="0" fontId="9" fillId="0" borderId="13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 wrapText="1"/>
    </xf>
    <xf numFmtId="3" fontId="9" fillId="0" borderId="13" xfId="2" applyNumberFormat="1" applyFont="1" applyFill="1" applyBorder="1" applyAlignment="1">
      <alignment vertical="center"/>
    </xf>
    <xf numFmtId="0" fontId="9" fillId="0" borderId="14" xfId="2" applyFont="1" applyFill="1" applyBorder="1" applyAlignment="1">
      <alignment horizontal="center" vertical="center"/>
    </xf>
    <xf numFmtId="0" fontId="9" fillId="0" borderId="14" xfId="2" applyFont="1" applyFill="1" applyBorder="1" applyAlignment="1">
      <alignment horizontal="center" vertical="center" wrapText="1"/>
    </xf>
    <xf numFmtId="3" fontId="9" fillId="0" borderId="14" xfId="2" applyNumberFormat="1" applyFont="1" applyFill="1" applyBorder="1" applyAlignment="1">
      <alignment vertical="center"/>
    </xf>
    <xf numFmtId="0" fontId="10" fillId="0" borderId="14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left" vertical="center" wrapText="1"/>
    </xf>
    <xf numFmtId="3" fontId="10" fillId="0" borderId="14" xfId="2" applyNumberFormat="1" applyFont="1" applyFill="1" applyBorder="1" applyAlignment="1">
      <alignment vertical="center"/>
    </xf>
    <xf numFmtId="43" fontId="10" fillId="0" borderId="14" xfId="1" applyFont="1" applyFill="1" applyBorder="1" applyAlignment="1">
      <alignment vertical="center"/>
    </xf>
    <xf numFmtId="1" fontId="10" fillId="0" borderId="14" xfId="2" applyNumberFormat="1" applyFont="1" applyFill="1" applyBorder="1" applyAlignment="1" applyProtection="1">
      <alignment horizontal="left" vertical="center" wrapText="1"/>
      <protection hidden="1"/>
    </xf>
    <xf numFmtId="3" fontId="10" fillId="0" borderId="14" xfId="2" applyNumberFormat="1" applyFont="1" applyFill="1" applyBorder="1" applyAlignment="1">
      <alignment horizontal="left" vertical="center" wrapText="1"/>
    </xf>
    <xf numFmtId="3" fontId="10" fillId="0" borderId="14" xfId="2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 wrapText="1"/>
    </xf>
    <xf numFmtId="0" fontId="3" fillId="0" borderId="14" xfId="2" applyFont="1" applyFill="1" applyBorder="1" applyAlignment="1">
      <alignment horizontal="center" vertical="center"/>
    </xf>
    <xf numFmtId="3" fontId="3" fillId="0" borderId="14" xfId="2" applyNumberFormat="1" applyFont="1" applyFill="1" applyBorder="1" applyAlignment="1">
      <alignment vertical="center"/>
    </xf>
    <xf numFmtId="0" fontId="9" fillId="0" borderId="14" xfId="0" applyFont="1" applyFill="1" applyBorder="1"/>
    <xf numFmtId="3" fontId="12" fillId="0" borderId="14" xfId="2" applyNumberFormat="1" applyFont="1" applyFill="1" applyBorder="1" applyAlignment="1">
      <alignment vertical="center"/>
    </xf>
    <xf numFmtId="0" fontId="13" fillId="0" borderId="0" xfId="2" applyFont="1" applyFill="1" applyAlignment="1">
      <alignment vertical="center"/>
    </xf>
    <xf numFmtId="164" fontId="9" fillId="0" borderId="14" xfId="1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horizontal="left" vertical="top" wrapText="1"/>
    </xf>
    <xf numFmtId="3" fontId="9" fillId="0" borderId="14" xfId="2" applyNumberFormat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vertical="center" wrapText="1"/>
    </xf>
    <xf numFmtId="164" fontId="10" fillId="0" borderId="14" xfId="1" applyNumberFormat="1" applyFont="1" applyFill="1" applyBorder="1" applyAlignment="1">
      <alignment vertical="center"/>
    </xf>
    <xf numFmtId="0" fontId="10" fillId="0" borderId="14" xfId="0" applyFont="1" applyFill="1" applyBorder="1" applyAlignment="1">
      <alignment horizontal="left" vertical="top" wrapText="1"/>
    </xf>
    <xf numFmtId="0" fontId="9" fillId="0" borderId="14" xfId="0" applyFont="1" applyFill="1" applyBorder="1" applyAlignment="1">
      <alignment vertical="center" wrapText="1"/>
    </xf>
    <xf numFmtId="0" fontId="10" fillId="0" borderId="15" xfId="2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left" vertical="top" wrapText="1"/>
    </xf>
    <xf numFmtId="3" fontId="10" fillId="0" borderId="15" xfId="2" applyNumberFormat="1" applyFont="1" applyFill="1" applyBorder="1" applyAlignment="1">
      <alignment vertical="center"/>
    </xf>
    <xf numFmtId="164" fontId="10" fillId="0" borderId="15" xfId="1" applyNumberFormat="1" applyFont="1" applyFill="1" applyBorder="1" applyAlignment="1">
      <alignment vertical="center"/>
    </xf>
    <xf numFmtId="3" fontId="10" fillId="0" borderId="15" xfId="2" applyNumberFormat="1" applyFont="1" applyFill="1" applyBorder="1" applyAlignment="1">
      <alignment horizontal="center" vertical="center" wrapText="1"/>
    </xf>
    <xf numFmtId="0" fontId="15" fillId="0" borderId="0" xfId="2" applyFont="1" applyFill="1" applyAlignment="1">
      <alignment vertical="center"/>
    </xf>
    <xf numFmtId="0" fontId="2" fillId="0" borderId="0" xfId="2" applyFill="1"/>
    <xf numFmtId="0" fontId="8" fillId="0" borderId="2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62"/>
  <sheetViews>
    <sheetView tabSelected="1" workbookViewId="0">
      <selection activeCell="T14" sqref="T14"/>
    </sheetView>
  </sheetViews>
  <sheetFormatPr defaultColWidth="10.140625" defaultRowHeight="15.75"/>
  <cols>
    <col min="1" max="1" width="5.140625" style="5" customWidth="1"/>
    <col min="2" max="2" width="26.7109375" style="5" customWidth="1"/>
    <col min="3" max="3" width="11.7109375" style="5" customWidth="1"/>
    <col min="4" max="7" width="9.85546875" style="5" customWidth="1"/>
    <col min="8" max="8" width="8.7109375" style="5" hidden="1" customWidth="1"/>
    <col min="9" max="9" width="10.140625" style="5" hidden="1" customWidth="1"/>
    <col min="10" max="10" width="9.5703125" style="5" customWidth="1"/>
    <col min="11" max="11" width="7.5703125" style="5" customWidth="1"/>
    <col min="12" max="12" width="9.7109375" style="5" customWidth="1"/>
    <col min="13" max="13" width="11.28515625" style="5" customWidth="1"/>
    <col min="14" max="14" width="9.85546875" style="5" customWidth="1"/>
    <col min="15" max="15" width="10.5703125" style="5" customWidth="1"/>
    <col min="16" max="16" width="9.140625" style="5" customWidth="1"/>
    <col min="17" max="17" width="7.7109375" style="5" customWidth="1"/>
    <col min="18" max="18" width="11.7109375" style="5" customWidth="1"/>
    <col min="19" max="19" width="13.42578125" style="5" customWidth="1"/>
    <col min="20" max="20" width="14.140625" style="5" customWidth="1"/>
    <col min="21" max="224" width="10.140625" style="5"/>
    <col min="225" max="225" width="5.140625" style="5" customWidth="1"/>
    <col min="226" max="226" width="41.5703125" style="5" customWidth="1"/>
    <col min="227" max="227" width="11.7109375" style="5" customWidth="1"/>
    <col min="228" max="229" width="0" style="5" hidden="1" customWidth="1"/>
    <col min="230" max="230" width="9.85546875" style="5" customWidth="1"/>
    <col min="231" max="232" width="0" style="5" hidden="1" customWidth="1"/>
    <col min="233" max="233" width="9.85546875" style="5" customWidth="1"/>
    <col min="234" max="235" width="0" style="5" hidden="1" customWidth="1"/>
    <col min="236" max="236" width="9.140625" style="5" customWidth="1"/>
    <col min="237" max="238" width="0" style="5" hidden="1" customWidth="1"/>
    <col min="239" max="239" width="8.85546875" style="5" customWidth="1"/>
    <col min="240" max="241" width="0" style="5" hidden="1" customWidth="1"/>
    <col min="242" max="242" width="9.85546875" style="5" customWidth="1"/>
    <col min="243" max="244" width="0" style="5" hidden="1" customWidth="1"/>
    <col min="245" max="245" width="9.85546875" style="5" customWidth="1"/>
    <col min="246" max="247" width="0" style="5" hidden="1" customWidth="1"/>
    <col min="248" max="248" width="9.5703125" style="5" customWidth="1"/>
    <col min="249" max="250" width="0" style="5" hidden="1" customWidth="1"/>
    <col min="251" max="251" width="7.5703125" style="5" customWidth="1"/>
    <col min="252" max="253" width="0" style="5" hidden="1" customWidth="1"/>
    <col min="254" max="254" width="9.7109375" style="5" customWidth="1"/>
    <col min="255" max="256" width="0" style="5" hidden="1" customWidth="1"/>
    <col min="257" max="257" width="11.28515625" style="5" customWidth="1"/>
    <col min="258" max="258" width="9.85546875" style="5" customWidth="1"/>
    <col min="259" max="259" width="12" style="5" customWidth="1"/>
    <col min="260" max="265" width="0" style="5" hidden="1" customWidth="1"/>
    <col min="266" max="266" width="10.42578125" style="5" customWidth="1"/>
    <col min="267" max="268" width="0" style="5" hidden="1" customWidth="1"/>
    <col min="269" max="269" width="10" style="5" customWidth="1"/>
    <col min="270" max="271" width="0" style="5" hidden="1" customWidth="1"/>
    <col min="272" max="272" width="9.85546875" style="5" customWidth="1"/>
    <col min="273" max="275" width="0" style="5" hidden="1" customWidth="1"/>
    <col min="276" max="480" width="10.140625" style="5"/>
    <col min="481" max="481" width="5.140625" style="5" customWidth="1"/>
    <col min="482" max="482" width="41.5703125" style="5" customWidth="1"/>
    <col min="483" max="483" width="11.7109375" style="5" customWidth="1"/>
    <col min="484" max="485" width="0" style="5" hidden="1" customWidth="1"/>
    <col min="486" max="486" width="9.85546875" style="5" customWidth="1"/>
    <col min="487" max="488" width="0" style="5" hidden="1" customWidth="1"/>
    <col min="489" max="489" width="9.85546875" style="5" customWidth="1"/>
    <col min="490" max="491" width="0" style="5" hidden="1" customWidth="1"/>
    <col min="492" max="492" width="9.140625" style="5" customWidth="1"/>
    <col min="493" max="494" width="0" style="5" hidden="1" customWidth="1"/>
    <col min="495" max="495" width="8.85546875" style="5" customWidth="1"/>
    <col min="496" max="497" width="0" style="5" hidden="1" customWidth="1"/>
    <col min="498" max="498" width="9.85546875" style="5" customWidth="1"/>
    <col min="499" max="500" width="0" style="5" hidden="1" customWidth="1"/>
    <col min="501" max="501" width="9.85546875" style="5" customWidth="1"/>
    <col min="502" max="503" width="0" style="5" hidden="1" customWidth="1"/>
    <col min="504" max="504" width="9.5703125" style="5" customWidth="1"/>
    <col min="505" max="506" width="0" style="5" hidden="1" customWidth="1"/>
    <col min="507" max="507" width="7.5703125" style="5" customWidth="1"/>
    <col min="508" max="509" width="0" style="5" hidden="1" customWidth="1"/>
    <col min="510" max="510" width="9.7109375" style="5" customWidth="1"/>
    <col min="511" max="512" width="0" style="5" hidden="1" customWidth="1"/>
    <col min="513" max="513" width="11.28515625" style="5" customWidth="1"/>
    <col min="514" max="514" width="9.85546875" style="5" customWidth="1"/>
    <col min="515" max="515" width="12" style="5" customWidth="1"/>
    <col min="516" max="521" width="0" style="5" hidden="1" customWidth="1"/>
    <col min="522" max="522" width="10.42578125" style="5" customWidth="1"/>
    <col min="523" max="524" width="0" style="5" hidden="1" customWidth="1"/>
    <col min="525" max="525" width="10" style="5" customWidth="1"/>
    <col min="526" max="527" width="0" style="5" hidden="1" customWidth="1"/>
    <col min="528" max="528" width="9.85546875" style="5" customWidth="1"/>
    <col min="529" max="531" width="0" style="5" hidden="1" customWidth="1"/>
    <col min="532" max="736" width="10.140625" style="5"/>
    <col min="737" max="737" width="5.140625" style="5" customWidth="1"/>
    <col min="738" max="738" width="41.5703125" style="5" customWidth="1"/>
    <col min="739" max="739" width="11.7109375" style="5" customWidth="1"/>
    <col min="740" max="741" width="0" style="5" hidden="1" customWidth="1"/>
    <col min="742" max="742" width="9.85546875" style="5" customWidth="1"/>
    <col min="743" max="744" width="0" style="5" hidden="1" customWidth="1"/>
    <col min="745" max="745" width="9.85546875" style="5" customWidth="1"/>
    <col min="746" max="747" width="0" style="5" hidden="1" customWidth="1"/>
    <col min="748" max="748" width="9.140625" style="5" customWidth="1"/>
    <col min="749" max="750" width="0" style="5" hidden="1" customWidth="1"/>
    <col min="751" max="751" width="8.85546875" style="5" customWidth="1"/>
    <col min="752" max="753" width="0" style="5" hidden="1" customWidth="1"/>
    <col min="754" max="754" width="9.85546875" style="5" customWidth="1"/>
    <col min="755" max="756" width="0" style="5" hidden="1" customWidth="1"/>
    <col min="757" max="757" width="9.85546875" style="5" customWidth="1"/>
    <col min="758" max="759" width="0" style="5" hidden="1" customWidth="1"/>
    <col min="760" max="760" width="9.5703125" style="5" customWidth="1"/>
    <col min="761" max="762" width="0" style="5" hidden="1" customWidth="1"/>
    <col min="763" max="763" width="7.5703125" style="5" customWidth="1"/>
    <col min="764" max="765" width="0" style="5" hidden="1" customWidth="1"/>
    <col min="766" max="766" width="9.7109375" style="5" customWidth="1"/>
    <col min="767" max="768" width="0" style="5" hidden="1" customWidth="1"/>
    <col min="769" max="769" width="11.28515625" style="5" customWidth="1"/>
    <col min="770" max="770" width="9.85546875" style="5" customWidth="1"/>
    <col min="771" max="771" width="12" style="5" customWidth="1"/>
    <col min="772" max="777" width="0" style="5" hidden="1" customWidth="1"/>
    <col min="778" max="778" width="10.42578125" style="5" customWidth="1"/>
    <col min="779" max="780" width="0" style="5" hidden="1" customWidth="1"/>
    <col min="781" max="781" width="10" style="5" customWidth="1"/>
    <col min="782" max="783" width="0" style="5" hidden="1" customWidth="1"/>
    <col min="784" max="784" width="9.85546875" style="5" customWidth="1"/>
    <col min="785" max="787" width="0" style="5" hidden="1" customWidth="1"/>
    <col min="788" max="992" width="10.140625" style="5"/>
    <col min="993" max="993" width="5.140625" style="5" customWidth="1"/>
    <col min="994" max="994" width="41.5703125" style="5" customWidth="1"/>
    <col min="995" max="995" width="11.7109375" style="5" customWidth="1"/>
    <col min="996" max="997" width="0" style="5" hidden="1" customWidth="1"/>
    <col min="998" max="998" width="9.85546875" style="5" customWidth="1"/>
    <col min="999" max="1000" width="0" style="5" hidden="1" customWidth="1"/>
    <col min="1001" max="1001" width="9.85546875" style="5" customWidth="1"/>
    <col min="1002" max="1003" width="0" style="5" hidden="1" customWidth="1"/>
    <col min="1004" max="1004" width="9.140625" style="5" customWidth="1"/>
    <col min="1005" max="1006" width="0" style="5" hidden="1" customWidth="1"/>
    <col min="1007" max="1007" width="8.85546875" style="5" customWidth="1"/>
    <col min="1008" max="1009" width="0" style="5" hidden="1" customWidth="1"/>
    <col min="1010" max="1010" width="9.85546875" style="5" customWidth="1"/>
    <col min="1011" max="1012" width="0" style="5" hidden="1" customWidth="1"/>
    <col min="1013" max="1013" width="9.85546875" style="5" customWidth="1"/>
    <col min="1014" max="1015" width="0" style="5" hidden="1" customWidth="1"/>
    <col min="1016" max="1016" width="9.5703125" style="5" customWidth="1"/>
    <col min="1017" max="1018" width="0" style="5" hidden="1" customWidth="1"/>
    <col min="1019" max="1019" width="7.5703125" style="5" customWidth="1"/>
    <col min="1020" max="1021" width="0" style="5" hidden="1" customWidth="1"/>
    <col min="1022" max="1022" width="9.7109375" style="5" customWidth="1"/>
    <col min="1023" max="1024" width="0" style="5" hidden="1" customWidth="1"/>
    <col min="1025" max="1025" width="11.28515625" style="5" customWidth="1"/>
    <col min="1026" max="1026" width="9.85546875" style="5" customWidth="1"/>
    <col min="1027" max="1027" width="12" style="5" customWidth="1"/>
    <col min="1028" max="1033" width="0" style="5" hidden="1" customWidth="1"/>
    <col min="1034" max="1034" width="10.42578125" style="5" customWidth="1"/>
    <col min="1035" max="1036" width="0" style="5" hidden="1" customWidth="1"/>
    <col min="1037" max="1037" width="10" style="5" customWidth="1"/>
    <col min="1038" max="1039" width="0" style="5" hidden="1" customWidth="1"/>
    <col min="1040" max="1040" width="9.85546875" style="5" customWidth="1"/>
    <col min="1041" max="1043" width="0" style="5" hidden="1" customWidth="1"/>
    <col min="1044" max="1248" width="10.140625" style="5"/>
    <col min="1249" max="1249" width="5.140625" style="5" customWidth="1"/>
    <col min="1250" max="1250" width="41.5703125" style="5" customWidth="1"/>
    <col min="1251" max="1251" width="11.7109375" style="5" customWidth="1"/>
    <col min="1252" max="1253" width="0" style="5" hidden="1" customWidth="1"/>
    <col min="1254" max="1254" width="9.85546875" style="5" customWidth="1"/>
    <col min="1255" max="1256" width="0" style="5" hidden="1" customWidth="1"/>
    <col min="1257" max="1257" width="9.85546875" style="5" customWidth="1"/>
    <col min="1258" max="1259" width="0" style="5" hidden="1" customWidth="1"/>
    <col min="1260" max="1260" width="9.140625" style="5" customWidth="1"/>
    <col min="1261" max="1262" width="0" style="5" hidden="1" customWidth="1"/>
    <col min="1263" max="1263" width="8.85546875" style="5" customWidth="1"/>
    <col min="1264" max="1265" width="0" style="5" hidden="1" customWidth="1"/>
    <col min="1266" max="1266" width="9.85546875" style="5" customWidth="1"/>
    <col min="1267" max="1268" width="0" style="5" hidden="1" customWidth="1"/>
    <col min="1269" max="1269" width="9.85546875" style="5" customWidth="1"/>
    <col min="1270" max="1271" width="0" style="5" hidden="1" customWidth="1"/>
    <col min="1272" max="1272" width="9.5703125" style="5" customWidth="1"/>
    <col min="1273" max="1274" width="0" style="5" hidden="1" customWidth="1"/>
    <col min="1275" max="1275" width="7.5703125" style="5" customWidth="1"/>
    <col min="1276" max="1277" width="0" style="5" hidden="1" customWidth="1"/>
    <col min="1278" max="1278" width="9.7109375" style="5" customWidth="1"/>
    <col min="1279" max="1280" width="0" style="5" hidden="1" customWidth="1"/>
    <col min="1281" max="1281" width="11.28515625" style="5" customWidth="1"/>
    <col min="1282" max="1282" width="9.85546875" style="5" customWidth="1"/>
    <col min="1283" max="1283" width="12" style="5" customWidth="1"/>
    <col min="1284" max="1289" width="0" style="5" hidden="1" customWidth="1"/>
    <col min="1290" max="1290" width="10.42578125" style="5" customWidth="1"/>
    <col min="1291" max="1292" width="0" style="5" hidden="1" customWidth="1"/>
    <col min="1293" max="1293" width="10" style="5" customWidth="1"/>
    <col min="1294" max="1295" width="0" style="5" hidden="1" customWidth="1"/>
    <col min="1296" max="1296" width="9.85546875" style="5" customWidth="1"/>
    <col min="1297" max="1299" width="0" style="5" hidden="1" customWidth="1"/>
    <col min="1300" max="1504" width="10.140625" style="5"/>
    <col min="1505" max="1505" width="5.140625" style="5" customWidth="1"/>
    <col min="1506" max="1506" width="41.5703125" style="5" customWidth="1"/>
    <col min="1507" max="1507" width="11.7109375" style="5" customWidth="1"/>
    <col min="1508" max="1509" width="0" style="5" hidden="1" customWidth="1"/>
    <col min="1510" max="1510" width="9.85546875" style="5" customWidth="1"/>
    <col min="1511" max="1512" width="0" style="5" hidden="1" customWidth="1"/>
    <col min="1513" max="1513" width="9.85546875" style="5" customWidth="1"/>
    <col min="1514" max="1515" width="0" style="5" hidden="1" customWidth="1"/>
    <col min="1516" max="1516" width="9.140625" style="5" customWidth="1"/>
    <col min="1517" max="1518" width="0" style="5" hidden="1" customWidth="1"/>
    <col min="1519" max="1519" width="8.85546875" style="5" customWidth="1"/>
    <col min="1520" max="1521" width="0" style="5" hidden="1" customWidth="1"/>
    <col min="1522" max="1522" width="9.85546875" style="5" customWidth="1"/>
    <col min="1523" max="1524" width="0" style="5" hidden="1" customWidth="1"/>
    <col min="1525" max="1525" width="9.85546875" style="5" customWidth="1"/>
    <col min="1526" max="1527" width="0" style="5" hidden="1" customWidth="1"/>
    <col min="1528" max="1528" width="9.5703125" style="5" customWidth="1"/>
    <col min="1529" max="1530" width="0" style="5" hidden="1" customWidth="1"/>
    <col min="1531" max="1531" width="7.5703125" style="5" customWidth="1"/>
    <col min="1532" max="1533" width="0" style="5" hidden="1" customWidth="1"/>
    <col min="1534" max="1534" width="9.7109375" style="5" customWidth="1"/>
    <col min="1535" max="1536" width="0" style="5" hidden="1" customWidth="1"/>
    <col min="1537" max="1537" width="11.28515625" style="5" customWidth="1"/>
    <col min="1538" max="1538" width="9.85546875" style="5" customWidth="1"/>
    <col min="1539" max="1539" width="12" style="5" customWidth="1"/>
    <col min="1540" max="1545" width="0" style="5" hidden="1" customWidth="1"/>
    <col min="1546" max="1546" width="10.42578125" style="5" customWidth="1"/>
    <col min="1547" max="1548" width="0" style="5" hidden="1" customWidth="1"/>
    <col min="1549" max="1549" width="10" style="5" customWidth="1"/>
    <col min="1550" max="1551" width="0" style="5" hidden="1" customWidth="1"/>
    <col min="1552" max="1552" width="9.85546875" style="5" customWidth="1"/>
    <col min="1553" max="1555" width="0" style="5" hidden="1" customWidth="1"/>
    <col min="1556" max="1760" width="10.140625" style="5"/>
    <col min="1761" max="1761" width="5.140625" style="5" customWidth="1"/>
    <col min="1762" max="1762" width="41.5703125" style="5" customWidth="1"/>
    <col min="1763" max="1763" width="11.7109375" style="5" customWidth="1"/>
    <col min="1764" max="1765" width="0" style="5" hidden="1" customWidth="1"/>
    <col min="1766" max="1766" width="9.85546875" style="5" customWidth="1"/>
    <col min="1767" max="1768" width="0" style="5" hidden="1" customWidth="1"/>
    <col min="1769" max="1769" width="9.85546875" style="5" customWidth="1"/>
    <col min="1770" max="1771" width="0" style="5" hidden="1" customWidth="1"/>
    <col min="1772" max="1772" width="9.140625" style="5" customWidth="1"/>
    <col min="1773" max="1774" width="0" style="5" hidden="1" customWidth="1"/>
    <col min="1775" max="1775" width="8.85546875" style="5" customWidth="1"/>
    <col min="1776" max="1777" width="0" style="5" hidden="1" customWidth="1"/>
    <col min="1778" max="1778" width="9.85546875" style="5" customWidth="1"/>
    <col min="1779" max="1780" width="0" style="5" hidden="1" customWidth="1"/>
    <col min="1781" max="1781" width="9.85546875" style="5" customWidth="1"/>
    <col min="1782" max="1783" width="0" style="5" hidden="1" customWidth="1"/>
    <col min="1784" max="1784" width="9.5703125" style="5" customWidth="1"/>
    <col min="1785" max="1786" width="0" style="5" hidden="1" customWidth="1"/>
    <col min="1787" max="1787" width="7.5703125" style="5" customWidth="1"/>
    <col min="1788" max="1789" width="0" style="5" hidden="1" customWidth="1"/>
    <col min="1790" max="1790" width="9.7109375" style="5" customWidth="1"/>
    <col min="1791" max="1792" width="0" style="5" hidden="1" customWidth="1"/>
    <col min="1793" max="1793" width="11.28515625" style="5" customWidth="1"/>
    <col min="1794" max="1794" width="9.85546875" style="5" customWidth="1"/>
    <col min="1795" max="1795" width="12" style="5" customWidth="1"/>
    <col min="1796" max="1801" width="0" style="5" hidden="1" customWidth="1"/>
    <col min="1802" max="1802" width="10.42578125" style="5" customWidth="1"/>
    <col min="1803" max="1804" width="0" style="5" hidden="1" customWidth="1"/>
    <col min="1805" max="1805" width="10" style="5" customWidth="1"/>
    <col min="1806" max="1807" width="0" style="5" hidden="1" customWidth="1"/>
    <col min="1808" max="1808" width="9.85546875" style="5" customWidth="1"/>
    <col min="1809" max="1811" width="0" style="5" hidden="1" customWidth="1"/>
    <col min="1812" max="2016" width="10.140625" style="5"/>
    <col min="2017" max="2017" width="5.140625" style="5" customWidth="1"/>
    <col min="2018" max="2018" width="41.5703125" style="5" customWidth="1"/>
    <col min="2019" max="2019" width="11.7109375" style="5" customWidth="1"/>
    <col min="2020" max="2021" width="0" style="5" hidden="1" customWidth="1"/>
    <col min="2022" max="2022" width="9.85546875" style="5" customWidth="1"/>
    <col min="2023" max="2024" width="0" style="5" hidden="1" customWidth="1"/>
    <col min="2025" max="2025" width="9.85546875" style="5" customWidth="1"/>
    <col min="2026" max="2027" width="0" style="5" hidden="1" customWidth="1"/>
    <col min="2028" max="2028" width="9.140625" style="5" customWidth="1"/>
    <col min="2029" max="2030" width="0" style="5" hidden="1" customWidth="1"/>
    <col min="2031" max="2031" width="8.85546875" style="5" customWidth="1"/>
    <col min="2032" max="2033" width="0" style="5" hidden="1" customWidth="1"/>
    <col min="2034" max="2034" width="9.85546875" style="5" customWidth="1"/>
    <col min="2035" max="2036" width="0" style="5" hidden="1" customWidth="1"/>
    <col min="2037" max="2037" width="9.85546875" style="5" customWidth="1"/>
    <col min="2038" max="2039" width="0" style="5" hidden="1" customWidth="1"/>
    <col min="2040" max="2040" width="9.5703125" style="5" customWidth="1"/>
    <col min="2041" max="2042" width="0" style="5" hidden="1" customWidth="1"/>
    <col min="2043" max="2043" width="7.5703125" style="5" customWidth="1"/>
    <col min="2044" max="2045" width="0" style="5" hidden="1" customWidth="1"/>
    <col min="2046" max="2046" width="9.7109375" style="5" customWidth="1"/>
    <col min="2047" max="2048" width="0" style="5" hidden="1" customWidth="1"/>
    <col min="2049" max="2049" width="11.28515625" style="5" customWidth="1"/>
    <col min="2050" max="2050" width="9.85546875" style="5" customWidth="1"/>
    <col min="2051" max="2051" width="12" style="5" customWidth="1"/>
    <col min="2052" max="2057" width="0" style="5" hidden="1" customWidth="1"/>
    <col min="2058" max="2058" width="10.42578125" style="5" customWidth="1"/>
    <col min="2059" max="2060" width="0" style="5" hidden="1" customWidth="1"/>
    <col min="2061" max="2061" width="10" style="5" customWidth="1"/>
    <col min="2062" max="2063" width="0" style="5" hidden="1" customWidth="1"/>
    <col min="2064" max="2064" width="9.85546875" style="5" customWidth="1"/>
    <col min="2065" max="2067" width="0" style="5" hidden="1" customWidth="1"/>
    <col min="2068" max="2272" width="10.140625" style="5"/>
    <col min="2273" max="2273" width="5.140625" style="5" customWidth="1"/>
    <col min="2274" max="2274" width="41.5703125" style="5" customWidth="1"/>
    <col min="2275" max="2275" width="11.7109375" style="5" customWidth="1"/>
    <col min="2276" max="2277" width="0" style="5" hidden="1" customWidth="1"/>
    <col min="2278" max="2278" width="9.85546875" style="5" customWidth="1"/>
    <col min="2279" max="2280" width="0" style="5" hidden="1" customWidth="1"/>
    <col min="2281" max="2281" width="9.85546875" style="5" customWidth="1"/>
    <col min="2282" max="2283" width="0" style="5" hidden="1" customWidth="1"/>
    <col min="2284" max="2284" width="9.140625" style="5" customWidth="1"/>
    <col min="2285" max="2286" width="0" style="5" hidden="1" customWidth="1"/>
    <col min="2287" max="2287" width="8.85546875" style="5" customWidth="1"/>
    <col min="2288" max="2289" width="0" style="5" hidden="1" customWidth="1"/>
    <col min="2290" max="2290" width="9.85546875" style="5" customWidth="1"/>
    <col min="2291" max="2292" width="0" style="5" hidden="1" customWidth="1"/>
    <col min="2293" max="2293" width="9.85546875" style="5" customWidth="1"/>
    <col min="2294" max="2295" width="0" style="5" hidden="1" customWidth="1"/>
    <col min="2296" max="2296" width="9.5703125" style="5" customWidth="1"/>
    <col min="2297" max="2298" width="0" style="5" hidden="1" customWidth="1"/>
    <col min="2299" max="2299" width="7.5703125" style="5" customWidth="1"/>
    <col min="2300" max="2301" width="0" style="5" hidden="1" customWidth="1"/>
    <col min="2302" max="2302" width="9.7109375" style="5" customWidth="1"/>
    <col min="2303" max="2304" width="0" style="5" hidden="1" customWidth="1"/>
    <col min="2305" max="2305" width="11.28515625" style="5" customWidth="1"/>
    <col min="2306" max="2306" width="9.85546875" style="5" customWidth="1"/>
    <col min="2307" max="2307" width="12" style="5" customWidth="1"/>
    <col min="2308" max="2313" width="0" style="5" hidden="1" customWidth="1"/>
    <col min="2314" max="2314" width="10.42578125" style="5" customWidth="1"/>
    <col min="2315" max="2316" width="0" style="5" hidden="1" customWidth="1"/>
    <col min="2317" max="2317" width="10" style="5" customWidth="1"/>
    <col min="2318" max="2319" width="0" style="5" hidden="1" customWidth="1"/>
    <col min="2320" max="2320" width="9.85546875" style="5" customWidth="1"/>
    <col min="2321" max="2323" width="0" style="5" hidden="1" customWidth="1"/>
    <col min="2324" max="2528" width="10.140625" style="5"/>
    <col min="2529" max="2529" width="5.140625" style="5" customWidth="1"/>
    <col min="2530" max="2530" width="41.5703125" style="5" customWidth="1"/>
    <col min="2531" max="2531" width="11.7109375" style="5" customWidth="1"/>
    <col min="2532" max="2533" width="0" style="5" hidden="1" customWidth="1"/>
    <col min="2534" max="2534" width="9.85546875" style="5" customWidth="1"/>
    <col min="2535" max="2536" width="0" style="5" hidden="1" customWidth="1"/>
    <col min="2537" max="2537" width="9.85546875" style="5" customWidth="1"/>
    <col min="2538" max="2539" width="0" style="5" hidden="1" customWidth="1"/>
    <col min="2540" max="2540" width="9.140625" style="5" customWidth="1"/>
    <col min="2541" max="2542" width="0" style="5" hidden="1" customWidth="1"/>
    <col min="2543" max="2543" width="8.85546875" style="5" customWidth="1"/>
    <col min="2544" max="2545" width="0" style="5" hidden="1" customWidth="1"/>
    <col min="2546" max="2546" width="9.85546875" style="5" customWidth="1"/>
    <col min="2547" max="2548" width="0" style="5" hidden="1" customWidth="1"/>
    <col min="2549" max="2549" width="9.85546875" style="5" customWidth="1"/>
    <col min="2550" max="2551" width="0" style="5" hidden="1" customWidth="1"/>
    <col min="2552" max="2552" width="9.5703125" style="5" customWidth="1"/>
    <col min="2553" max="2554" width="0" style="5" hidden="1" customWidth="1"/>
    <col min="2555" max="2555" width="7.5703125" style="5" customWidth="1"/>
    <col min="2556" max="2557" width="0" style="5" hidden="1" customWidth="1"/>
    <col min="2558" max="2558" width="9.7109375" style="5" customWidth="1"/>
    <col min="2559" max="2560" width="0" style="5" hidden="1" customWidth="1"/>
    <col min="2561" max="2561" width="11.28515625" style="5" customWidth="1"/>
    <col min="2562" max="2562" width="9.85546875" style="5" customWidth="1"/>
    <col min="2563" max="2563" width="12" style="5" customWidth="1"/>
    <col min="2564" max="2569" width="0" style="5" hidden="1" customWidth="1"/>
    <col min="2570" max="2570" width="10.42578125" style="5" customWidth="1"/>
    <col min="2571" max="2572" width="0" style="5" hidden="1" customWidth="1"/>
    <col min="2573" max="2573" width="10" style="5" customWidth="1"/>
    <col min="2574" max="2575" width="0" style="5" hidden="1" customWidth="1"/>
    <col min="2576" max="2576" width="9.85546875" style="5" customWidth="1"/>
    <col min="2577" max="2579" width="0" style="5" hidden="1" customWidth="1"/>
    <col min="2580" max="2784" width="10.140625" style="5"/>
    <col min="2785" max="2785" width="5.140625" style="5" customWidth="1"/>
    <col min="2786" max="2786" width="41.5703125" style="5" customWidth="1"/>
    <col min="2787" max="2787" width="11.7109375" style="5" customWidth="1"/>
    <col min="2788" max="2789" width="0" style="5" hidden="1" customWidth="1"/>
    <col min="2790" max="2790" width="9.85546875" style="5" customWidth="1"/>
    <col min="2791" max="2792" width="0" style="5" hidden="1" customWidth="1"/>
    <col min="2793" max="2793" width="9.85546875" style="5" customWidth="1"/>
    <col min="2794" max="2795" width="0" style="5" hidden="1" customWidth="1"/>
    <col min="2796" max="2796" width="9.140625" style="5" customWidth="1"/>
    <col min="2797" max="2798" width="0" style="5" hidden="1" customWidth="1"/>
    <col min="2799" max="2799" width="8.85546875" style="5" customWidth="1"/>
    <col min="2800" max="2801" width="0" style="5" hidden="1" customWidth="1"/>
    <col min="2802" max="2802" width="9.85546875" style="5" customWidth="1"/>
    <col min="2803" max="2804" width="0" style="5" hidden="1" customWidth="1"/>
    <col min="2805" max="2805" width="9.85546875" style="5" customWidth="1"/>
    <col min="2806" max="2807" width="0" style="5" hidden="1" customWidth="1"/>
    <col min="2808" max="2808" width="9.5703125" style="5" customWidth="1"/>
    <col min="2809" max="2810" width="0" style="5" hidden="1" customWidth="1"/>
    <col min="2811" max="2811" width="7.5703125" style="5" customWidth="1"/>
    <col min="2812" max="2813" width="0" style="5" hidden="1" customWidth="1"/>
    <col min="2814" max="2814" width="9.7109375" style="5" customWidth="1"/>
    <col min="2815" max="2816" width="0" style="5" hidden="1" customWidth="1"/>
    <col min="2817" max="2817" width="11.28515625" style="5" customWidth="1"/>
    <col min="2818" max="2818" width="9.85546875" style="5" customWidth="1"/>
    <col min="2819" max="2819" width="12" style="5" customWidth="1"/>
    <col min="2820" max="2825" width="0" style="5" hidden="1" customWidth="1"/>
    <col min="2826" max="2826" width="10.42578125" style="5" customWidth="1"/>
    <col min="2827" max="2828" width="0" style="5" hidden="1" customWidth="1"/>
    <col min="2829" max="2829" width="10" style="5" customWidth="1"/>
    <col min="2830" max="2831" width="0" style="5" hidden="1" customWidth="1"/>
    <col min="2832" max="2832" width="9.85546875" style="5" customWidth="1"/>
    <col min="2833" max="2835" width="0" style="5" hidden="1" customWidth="1"/>
    <col min="2836" max="3040" width="10.140625" style="5"/>
    <col min="3041" max="3041" width="5.140625" style="5" customWidth="1"/>
    <col min="3042" max="3042" width="41.5703125" style="5" customWidth="1"/>
    <col min="3043" max="3043" width="11.7109375" style="5" customWidth="1"/>
    <col min="3044" max="3045" width="0" style="5" hidden="1" customWidth="1"/>
    <col min="3046" max="3046" width="9.85546875" style="5" customWidth="1"/>
    <col min="3047" max="3048" width="0" style="5" hidden="1" customWidth="1"/>
    <col min="3049" max="3049" width="9.85546875" style="5" customWidth="1"/>
    <col min="3050" max="3051" width="0" style="5" hidden="1" customWidth="1"/>
    <col min="3052" max="3052" width="9.140625" style="5" customWidth="1"/>
    <col min="3053" max="3054" width="0" style="5" hidden="1" customWidth="1"/>
    <col min="3055" max="3055" width="8.85546875" style="5" customWidth="1"/>
    <col min="3056" max="3057" width="0" style="5" hidden="1" customWidth="1"/>
    <col min="3058" max="3058" width="9.85546875" style="5" customWidth="1"/>
    <col min="3059" max="3060" width="0" style="5" hidden="1" customWidth="1"/>
    <col min="3061" max="3061" width="9.85546875" style="5" customWidth="1"/>
    <col min="3062" max="3063" width="0" style="5" hidden="1" customWidth="1"/>
    <col min="3064" max="3064" width="9.5703125" style="5" customWidth="1"/>
    <col min="3065" max="3066" width="0" style="5" hidden="1" customWidth="1"/>
    <col min="3067" max="3067" width="7.5703125" style="5" customWidth="1"/>
    <col min="3068" max="3069" width="0" style="5" hidden="1" customWidth="1"/>
    <col min="3070" max="3070" width="9.7109375" style="5" customWidth="1"/>
    <col min="3071" max="3072" width="0" style="5" hidden="1" customWidth="1"/>
    <col min="3073" max="3073" width="11.28515625" style="5" customWidth="1"/>
    <col min="3074" max="3074" width="9.85546875" style="5" customWidth="1"/>
    <col min="3075" max="3075" width="12" style="5" customWidth="1"/>
    <col min="3076" max="3081" width="0" style="5" hidden="1" customWidth="1"/>
    <col min="3082" max="3082" width="10.42578125" style="5" customWidth="1"/>
    <col min="3083" max="3084" width="0" style="5" hidden="1" customWidth="1"/>
    <col min="3085" max="3085" width="10" style="5" customWidth="1"/>
    <col min="3086" max="3087" width="0" style="5" hidden="1" customWidth="1"/>
    <col min="3088" max="3088" width="9.85546875" style="5" customWidth="1"/>
    <col min="3089" max="3091" width="0" style="5" hidden="1" customWidth="1"/>
    <col min="3092" max="3296" width="10.140625" style="5"/>
    <col min="3297" max="3297" width="5.140625" style="5" customWidth="1"/>
    <col min="3298" max="3298" width="41.5703125" style="5" customWidth="1"/>
    <col min="3299" max="3299" width="11.7109375" style="5" customWidth="1"/>
    <col min="3300" max="3301" width="0" style="5" hidden="1" customWidth="1"/>
    <col min="3302" max="3302" width="9.85546875" style="5" customWidth="1"/>
    <col min="3303" max="3304" width="0" style="5" hidden="1" customWidth="1"/>
    <col min="3305" max="3305" width="9.85546875" style="5" customWidth="1"/>
    <col min="3306" max="3307" width="0" style="5" hidden="1" customWidth="1"/>
    <col min="3308" max="3308" width="9.140625" style="5" customWidth="1"/>
    <col min="3309" max="3310" width="0" style="5" hidden="1" customWidth="1"/>
    <col min="3311" max="3311" width="8.85546875" style="5" customWidth="1"/>
    <col min="3312" max="3313" width="0" style="5" hidden="1" customWidth="1"/>
    <col min="3314" max="3314" width="9.85546875" style="5" customWidth="1"/>
    <col min="3315" max="3316" width="0" style="5" hidden="1" customWidth="1"/>
    <col min="3317" max="3317" width="9.85546875" style="5" customWidth="1"/>
    <col min="3318" max="3319" width="0" style="5" hidden="1" customWidth="1"/>
    <col min="3320" max="3320" width="9.5703125" style="5" customWidth="1"/>
    <col min="3321" max="3322" width="0" style="5" hidden="1" customWidth="1"/>
    <col min="3323" max="3323" width="7.5703125" style="5" customWidth="1"/>
    <col min="3324" max="3325" width="0" style="5" hidden="1" customWidth="1"/>
    <col min="3326" max="3326" width="9.7109375" style="5" customWidth="1"/>
    <col min="3327" max="3328" width="0" style="5" hidden="1" customWidth="1"/>
    <col min="3329" max="3329" width="11.28515625" style="5" customWidth="1"/>
    <col min="3330" max="3330" width="9.85546875" style="5" customWidth="1"/>
    <col min="3331" max="3331" width="12" style="5" customWidth="1"/>
    <col min="3332" max="3337" width="0" style="5" hidden="1" customWidth="1"/>
    <col min="3338" max="3338" width="10.42578125" style="5" customWidth="1"/>
    <col min="3339" max="3340" width="0" style="5" hidden="1" customWidth="1"/>
    <col min="3341" max="3341" width="10" style="5" customWidth="1"/>
    <col min="3342" max="3343" width="0" style="5" hidden="1" customWidth="1"/>
    <col min="3344" max="3344" width="9.85546875" style="5" customWidth="1"/>
    <col min="3345" max="3347" width="0" style="5" hidden="1" customWidth="1"/>
    <col min="3348" max="3552" width="10.140625" style="5"/>
    <col min="3553" max="3553" width="5.140625" style="5" customWidth="1"/>
    <col min="3554" max="3554" width="41.5703125" style="5" customWidth="1"/>
    <col min="3555" max="3555" width="11.7109375" style="5" customWidth="1"/>
    <col min="3556" max="3557" width="0" style="5" hidden="1" customWidth="1"/>
    <col min="3558" max="3558" width="9.85546875" style="5" customWidth="1"/>
    <col min="3559" max="3560" width="0" style="5" hidden="1" customWidth="1"/>
    <col min="3561" max="3561" width="9.85546875" style="5" customWidth="1"/>
    <col min="3562" max="3563" width="0" style="5" hidden="1" customWidth="1"/>
    <col min="3564" max="3564" width="9.140625" style="5" customWidth="1"/>
    <col min="3565" max="3566" width="0" style="5" hidden="1" customWidth="1"/>
    <col min="3567" max="3567" width="8.85546875" style="5" customWidth="1"/>
    <col min="3568" max="3569" width="0" style="5" hidden="1" customWidth="1"/>
    <col min="3570" max="3570" width="9.85546875" style="5" customWidth="1"/>
    <col min="3571" max="3572" width="0" style="5" hidden="1" customWidth="1"/>
    <col min="3573" max="3573" width="9.85546875" style="5" customWidth="1"/>
    <col min="3574" max="3575" width="0" style="5" hidden="1" customWidth="1"/>
    <col min="3576" max="3576" width="9.5703125" style="5" customWidth="1"/>
    <col min="3577" max="3578" width="0" style="5" hidden="1" customWidth="1"/>
    <col min="3579" max="3579" width="7.5703125" style="5" customWidth="1"/>
    <col min="3580" max="3581" width="0" style="5" hidden="1" customWidth="1"/>
    <col min="3582" max="3582" width="9.7109375" style="5" customWidth="1"/>
    <col min="3583" max="3584" width="0" style="5" hidden="1" customWidth="1"/>
    <col min="3585" max="3585" width="11.28515625" style="5" customWidth="1"/>
    <col min="3586" max="3586" width="9.85546875" style="5" customWidth="1"/>
    <col min="3587" max="3587" width="12" style="5" customWidth="1"/>
    <col min="3588" max="3593" width="0" style="5" hidden="1" customWidth="1"/>
    <col min="3594" max="3594" width="10.42578125" style="5" customWidth="1"/>
    <col min="3595" max="3596" width="0" style="5" hidden="1" customWidth="1"/>
    <col min="3597" max="3597" width="10" style="5" customWidth="1"/>
    <col min="3598" max="3599" width="0" style="5" hidden="1" customWidth="1"/>
    <col min="3600" max="3600" width="9.85546875" style="5" customWidth="1"/>
    <col min="3601" max="3603" width="0" style="5" hidden="1" customWidth="1"/>
    <col min="3604" max="3808" width="10.140625" style="5"/>
    <col min="3809" max="3809" width="5.140625" style="5" customWidth="1"/>
    <col min="3810" max="3810" width="41.5703125" style="5" customWidth="1"/>
    <col min="3811" max="3811" width="11.7109375" style="5" customWidth="1"/>
    <col min="3812" max="3813" width="0" style="5" hidden="1" customWidth="1"/>
    <col min="3814" max="3814" width="9.85546875" style="5" customWidth="1"/>
    <col min="3815" max="3816" width="0" style="5" hidden="1" customWidth="1"/>
    <col min="3817" max="3817" width="9.85546875" style="5" customWidth="1"/>
    <col min="3818" max="3819" width="0" style="5" hidden="1" customWidth="1"/>
    <col min="3820" max="3820" width="9.140625" style="5" customWidth="1"/>
    <col min="3821" max="3822" width="0" style="5" hidden="1" customWidth="1"/>
    <col min="3823" max="3823" width="8.85546875" style="5" customWidth="1"/>
    <col min="3824" max="3825" width="0" style="5" hidden="1" customWidth="1"/>
    <col min="3826" max="3826" width="9.85546875" style="5" customWidth="1"/>
    <col min="3827" max="3828" width="0" style="5" hidden="1" customWidth="1"/>
    <col min="3829" max="3829" width="9.85546875" style="5" customWidth="1"/>
    <col min="3830" max="3831" width="0" style="5" hidden="1" customWidth="1"/>
    <col min="3832" max="3832" width="9.5703125" style="5" customWidth="1"/>
    <col min="3833" max="3834" width="0" style="5" hidden="1" customWidth="1"/>
    <col min="3835" max="3835" width="7.5703125" style="5" customWidth="1"/>
    <col min="3836" max="3837" width="0" style="5" hidden="1" customWidth="1"/>
    <col min="3838" max="3838" width="9.7109375" style="5" customWidth="1"/>
    <col min="3839" max="3840" width="0" style="5" hidden="1" customWidth="1"/>
    <col min="3841" max="3841" width="11.28515625" style="5" customWidth="1"/>
    <col min="3842" max="3842" width="9.85546875" style="5" customWidth="1"/>
    <col min="3843" max="3843" width="12" style="5" customWidth="1"/>
    <col min="3844" max="3849" width="0" style="5" hidden="1" customWidth="1"/>
    <col min="3850" max="3850" width="10.42578125" style="5" customWidth="1"/>
    <col min="3851" max="3852" width="0" style="5" hidden="1" customWidth="1"/>
    <col min="3853" max="3853" width="10" style="5" customWidth="1"/>
    <col min="3854" max="3855" width="0" style="5" hidden="1" customWidth="1"/>
    <col min="3856" max="3856" width="9.85546875" style="5" customWidth="1"/>
    <col min="3857" max="3859" width="0" style="5" hidden="1" customWidth="1"/>
    <col min="3860" max="4064" width="10.140625" style="5"/>
    <col min="4065" max="4065" width="5.140625" style="5" customWidth="1"/>
    <col min="4066" max="4066" width="41.5703125" style="5" customWidth="1"/>
    <col min="4067" max="4067" width="11.7109375" style="5" customWidth="1"/>
    <col min="4068" max="4069" width="0" style="5" hidden="1" customWidth="1"/>
    <col min="4070" max="4070" width="9.85546875" style="5" customWidth="1"/>
    <col min="4071" max="4072" width="0" style="5" hidden="1" customWidth="1"/>
    <col min="4073" max="4073" width="9.85546875" style="5" customWidth="1"/>
    <col min="4074" max="4075" width="0" style="5" hidden="1" customWidth="1"/>
    <col min="4076" max="4076" width="9.140625" style="5" customWidth="1"/>
    <col min="4077" max="4078" width="0" style="5" hidden="1" customWidth="1"/>
    <col min="4079" max="4079" width="8.85546875" style="5" customWidth="1"/>
    <col min="4080" max="4081" width="0" style="5" hidden="1" customWidth="1"/>
    <col min="4082" max="4082" width="9.85546875" style="5" customWidth="1"/>
    <col min="4083" max="4084" width="0" style="5" hidden="1" customWidth="1"/>
    <col min="4085" max="4085" width="9.85546875" style="5" customWidth="1"/>
    <col min="4086" max="4087" width="0" style="5" hidden="1" customWidth="1"/>
    <col min="4088" max="4088" width="9.5703125" style="5" customWidth="1"/>
    <col min="4089" max="4090" width="0" style="5" hidden="1" customWidth="1"/>
    <col min="4091" max="4091" width="7.5703125" style="5" customWidth="1"/>
    <col min="4092" max="4093" width="0" style="5" hidden="1" customWidth="1"/>
    <col min="4094" max="4094" width="9.7109375" style="5" customWidth="1"/>
    <col min="4095" max="4096" width="0" style="5" hidden="1" customWidth="1"/>
    <col min="4097" max="4097" width="11.28515625" style="5" customWidth="1"/>
    <col min="4098" max="4098" width="9.85546875" style="5" customWidth="1"/>
    <col min="4099" max="4099" width="12" style="5" customWidth="1"/>
    <col min="4100" max="4105" width="0" style="5" hidden="1" customWidth="1"/>
    <col min="4106" max="4106" width="10.42578125" style="5" customWidth="1"/>
    <col min="4107" max="4108" width="0" style="5" hidden="1" customWidth="1"/>
    <col min="4109" max="4109" width="10" style="5" customWidth="1"/>
    <col min="4110" max="4111" width="0" style="5" hidden="1" customWidth="1"/>
    <col min="4112" max="4112" width="9.85546875" style="5" customWidth="1"/>
    <col min="4113" max="4115" width="0" style="5" hidden="1" customWidth="1"/>
    <col min="4116" max="4320" width="10.140625" style="5"/>
    <col min="4321" max="4321" width="5.140625" style="5" customWidth="1"/>
    <col min="4322" max="4322" width="41.5703125" style="5" customWidth="1"/>
    <col min="4323" max="4323" width="11.7109375" style="5" customWidth="1"/>
    <col min="4324" max="4325" width="0" style="5" hidden="1" customWidth="1"/>
    <col min="4326" max="4326" width="9.85546875" style="5" customWidth="1"/>
    <col min="4327" max="4328" width="0" style="5" hidden="1" customWidth="1"/>
    <col min="4329" max="4329" width="9.85546875" style="5" customWidth="1"/>
    <col min="4330" max="4331" width="0" style="5" hidden="1" customWidth="1"/>
    <col min="4332" max="4332" width="9.140625" style="5" customWidth="1"/>
    <col min="4333" max="4334" width="0" style="5" hidden="1" customWidth="1"/>
    <col min="4335" max="4335" width="8.85546875" style="5" customWidth="1"/>
    <col min="4336" max="4337" width="0" style="5" hidden="1" customWidth="1"/>
    <col min="4338" max="4338" width="9.85546875" style="5" customWidth="1"/>
    <col min="4339" max="4340" width="0" style="5" hidden="1" customWidth="1"/>
    <col min="4341" max="4341" width="9.85546875" style="5" customWidth="1"/>
    <col min="4342" max="4343" width="0" style="5" hidden="1" customWidth="1"/>
    <col min="4344" max="4344" width="9.5703125" style="5" customWidth="1"/>
    <col min="4345" max="4346" width="0" style="5" hidden="1" customWidth="1"/>
    <col min="4347" max="4347" width="7.5703125" style="5" customWidth="1"/>
    <col min="4348" max="4349" width="0" style="5" hidden="1" customWidth="1"/>
    <col min="4350" max="4350" width="9.7109375" style="5" customWidth="1"/>
    <col min="4351" max="4352" width="0" style="5" hidden="1" customWidth="1"/>
    <col min="4353" max="4353" width="11.28515625" style="5" customWidth="1"/>
    <col min="4354" max="4354" width="9.85546875" style="5" customWidth="1"/>
    <col min="4355" max="4355" width="12" style="5" customWidth="1"/>
    <col min="4356" max="4361" width="0" style="5" hidden="1" customWidth="1"/>
    <col min="4362" max="4362" width="10.42578125" style="5" customWidth="1"/>
    <col min="4363" max="4364" width="0" style="5" hidden="1" customWidth="1"/>
    <col min="4365" max="4365" width="10" style="5" customWidth="1"/>
    <col min="4366" max="4367" width="0" style="5" hidden="1" customWidth="1"/>
    <col min="4368" max="4368" width="9.85546875" style="5" customWidth="1"/>
    <col min="4369" max="4371" width="0" style="5" hidden="1" customWidth="1"/>
    <col min="4372" max="4576" width="10.140625" style="5"/>
    <col min="4577" max="4577" width="5.140625" style="5" customWidth="1"/>
    <col min="4578" max="4578" width="41.5703125" style="5" customWidth="1"/>
    <col min="4579" max="4579" width="11.7109375" style="5" customWidth="1"/>
    <col min="4580" max="4581" width="0" style="5" hidden="1" customWidth="1"/>
    <col min="4582" max="4582" width="9.85546875" style="5" customWidth="1"/>
    <col min="4583" max="4584" width="0" style="5" hidden="1" customWidth="1"/>
    <col min="4585" max="4585" width="9.85546875" style="5" customWidth="1"/>
    <col min="4586" max="4587" width="0" style="5" hidden="1" customWidth="1"/>
    <col min="4588" max="4588" width="9.140625" style="5" customWidth="1"/>
    <col min="4589" max="4590" width="0" style="5" hidden="1" customWidth="1"/>
    <col min="4591" max="4591" width="8.85546875" style="5" customWidth="1"/>
    <col min="4592" max="4593" width="0" style="5" hidden="1" customWidth="1"/>
    <col min="4594" max="4594" width="9.85546875" style="5" customWidth="1"/>
    <col min="4595" max="4596" width="0" style="5" hidden="1" customWidth="1"/>
    <col min="4597" max="4597" width="9.85546875" style="5" customWidth="1"/>
    <col min="4598" max="4599" width="0" style="5" hidden="1" customWidth="1"/>
    <col min="4600" max="4600" width="9.5703125" style="5" customWidth="1"/>
    <col min="4601" max="4602" width="0" style="5" hidden="1" customWidth="1"/>
    <col min="4603" max="4603" width="7.5703125" style="5" customWidth="1"/>
    <col min="4604" max="4605" width="0" style="5" hidden="1" customWidth="1"/>
    <col min="4606" max="4606" width="9.7109375" style="5" customWidth="1"/>
    <col min="4607" max="4608" width="0" style="5" hidden="1" customWidth="1"/>
    <col min="4609" max="4609" width="11.28515625" style="5" customWidth="1"/>
    <col min="4610" max="4610" width="9.85546875" style="5" customWidth="1"/>
    <col min="4611" max="4611" width="12" style="5" customWidth="1"/>
    <col min="4612" max="4617" width="0" style="5" hidden="1" customWidth="1"/>
    <col min="4618" max="4618" width="10.42578125" style="5" customWidth="1"/>
    <col min="4619" max="4620" width="0" style="5" hidden="1" customWidth="1"/>
    <col min="4621" max="4621" width="10" style="5" customWidth="1"/>
    <col min="4622" max="4623" width="0" style="5" hidden="1" customWidth="1"/>
    <col min="4624" max="4624" width="9.85546875" style="5" customWidth="1"/>
    <col min="4625" max="4627" width="0" style="5" hidden="1" customWidth="1"/>
    <col min="4628" max="4832" width="10.140625" style="5"/>
    <col min="4833" max="4833" width="5.140625" style="5" customWidth="1"/>
    <col min="4834" max="4834" width="41.5703125" style="5" customWidth="1"/>
    <col min="4835" max="4835" width="11.7109375" style="5" customWidth="1"/>
    <col min="4836" max="4837" width="0" style="5" hidden="1" customWidth="1"/>
    <col min="4838" max="4838" width="9.85546875" style="5" customWidth="1"/>
    <col min="4839" max="4840" width="0" style="5" hidden="1" customWidth="1"/>
    <col min="4841" max="4841" width="9.85546875" style="5" customWidth="1"/>
    <col min="4842" max="4843" width="0" style="5" hidden="1" customWidth="1"/>
    <col min="4844" max="4844" width="9.140625" style="5" customWidth="1"/>
    <col min="4845" max="4846" width="0" style="5" hidden="1" customWidth="1"/>
    <col min="4847" max="4847" width="8.85546875" style="5" customWidth="1"/>
    <col min="4848" max="4849" width="0" style="5" hidden="1" customWidth="1"/>
    <col min="4850" max="4850" width="9.85546875" style="5" customWidth="1"/>
    <col min="4851" max="4852" width="0" style="5" hidden="1" customWidth="1"/>
    <col min="4853" max="4853" width="9.85546875" style="5" customWidth="1"/>
    <col min="4854" max="4855" width="0" style="5" hidden="1" customWidth="1"/>
    <col min="4856" max="4856" width="9.5703125" style="5" customWidth="1"/>
    <col min="4857" max="4858" width="0" style="5" hidden="1" customWidth="1"/>
    <col min="4859" max="4859" width="7.5703125" style="5" customWidth="1"/>
    <col min="4860" max="4861" width="0" style="5" hidden="1" customWidth="1"/>
    <col min="4862" max="4862" width="9.7109375" style="5" customWidth="1"/>
    <col min="4863" max="4864" width="0" style="5" hidden="1" customWidth="1"/>
    <col min="4865" max="4865" width="11.28515625" style="5" customWidth="1"/>
    <col min="4866" max="4866" width="9.85546875" style="5" customWidth="1"/>
    <col min="4867" max="4867" width="12" style="5" customWidth="1"/>
    <col min="4868" max="4873" width="0" style="5" hidden="1" customWidth="1"/>
    <col min="4874" max="4874" width="10.42578125" style="5" customWidth="1"/>
    <col min="4875" max="4876" width="0" style="5" hidden="1" customWidth="1"/>
    <col min="4877" max="4877" width="10" style="5" customWidth="1"/>
    <col min="4878" max="4879" width="0" style="5" hidden="1" customWidth="1"/>
    <col min="4880" max="4880" width="9.85546875" style="5" customWidth="1"/>
    <col min="4881" max="4883" width="0" style="5" hidden="1" customWidth="1"/>
    <col min="4884" max="5088" width="10.140625" style="5"/>
    <col min="5089" max="5089" width="5.140625" style="5" customWidth="1"/>
    <col min="5090" max="5090" width="41.5703125" style="5" customWidth="1"/>
    <col min="5091" max="5091" width="11.7109375" style="5" customWidth="1"/>
    <col min="5092" max="5093" width="0" style="5" hidden="1" customWidth="1"/>
    <col min="5094" max="5094" width="9.85546875" style="5" customWidth="1"/>
    <col min="5095" max="5096" width="0" style="5" hidden="1" customWidth="1"/>
    <col min="5097" max="5097" width="9.85546875" style="5" customWidth="1"/>
    <col min="5098" max="5099" width="0" style="5" hidden="1" customWidth="1"/>
    <col min="5100" max="5100" width="9.140625" style="5" customWidth="1"/>
    <col min="5101" max="5102" width="0" style="5" hidden="1" customWidth="1"/>
    <col min="5103" max="5103" width="8.85546875" style="5" customWidth="1"/>
    <col min="5104" max="5105" width="0" style="5" hidden="1" customWidth="1"/>
    <col min="5106" max="5106" width="9.85546875" style="5" customWidth="1"/>
    <col min="5107" max="5108" width="0" style="5" hidden="1" customWidth="1"/>
    <col min="5109" max="5109" width="9.85546875" style="5" customWidth="1"/>
    <col min="5110" max="5111" width="0" style="5" hidden="1" customWidth="1"/>
    <col min="5112" max="5112" width="9.5703125" style="5" customWidth="1"/>
    <col min="5113" max="5114" width="0" style="5" hidden="1" customWidth="1"/>
    <col min="5115" max="5115" width="7.5703125" style="5" customWidth="1"/>
    <col min="5116" max="5117" width="0" style="5" hidden="1" customWidth="1"/>
    <col min="5118" max="5118" width="9.7109375" style="5" customWidth="1"/>
    <col min="5119" max="5120" width="0" style="5" hidden="1" customWidth="1"/>
    <col min="5121" max="5121" width="11.28515625" style="5" customWidth="1"/>
    <col min="5122" max="5122" width="9.85546875" style="5" customWidth="1"/>
    <col min="5123" max="5123" width="12" style="5" customWidth="1"/>
    <col min="5124" max="5129" width="0" style="5" hidden="1" customWidth="1"/>
    <col min="5130" max="5130" width="10.42578125" style="5" customWidth="1"/>
    <col min="5131" max="5132" width="0" style="5" hidden="1" customWidth="1"/>
    <col min="5133" max="5133" width="10" style="5" customWidth="1"/>
    <col min="5134" max="5135" width="0" style="5" hidden="1" customWidth="1"/>
    <col min="5136" max="5136" width="9.85546875" style="5" customWidth="1"/>
    <col min="5137" max="5139" width="0" style="5" hidden="1" customWidth="1"/>
    <col min="5140" max="5344" width="10.140625" style="5"/>
    <col min="5345" max="5345" width="5.140625" style="5" customWidth="1"/>
    <col min="5346" max="5346" width="41.5703125" style="5" customWidth="1"/>
    <col min="5347" max="5347" width="11.7109375" style="5" customWidth="1"/>
    <col min="5348" max="5349" width="0" style="5" hidden="1" customWidth="1"/>
    <col min="5350" max="5350" width="9.85546875" style="5" customWidth="1"/>
    <col min="5351" max="5352" width="0" style="5" hidden="1" customWidth="1"/>
    <col min="5353" max="5353" width="9.85546875" style="5" customWidth="1"/>
    <col min="5354" max="5355" width="0" style="5" hidden="1" customWidth="1"/>
    <col min="5356" max="5356" width="9.140625" style="5" customWidth="1"/>
    <col min="5357" max="5358" width="0" style="5" hidden="1" customWidth="1"/>
    <col min="5359" max="5359" width="8.85546875" style="5" customWidth="1"/>
    <col min="5360" max="5361" width="0" style="5" hidden="1" customWidth="1"/>
    <col min="5362" max="5362" width="9.85546875" style="5" customWidth="1"/>
    <col min="5363" max="5364" width="0" style="5" hidden="1" customWidth="1"/>
    <col min="5365" max="5365" width="9.85546875" style="5" customWidth="1"/>
    <col min="5366" max="5367" width="0" style="5" hidden="1" customWidth="1"/>
    <col min="5368" max="5368" width="9.5703125" style="5" customWidth="1"/>
    <col min="5369" max="5370" width="0" style="5" hidden="1" customWidth="1"/>
    <col min="5371" max="5371" width="7.5703125" style="5" customWidth="1"/>
    <col min="5372" max="5373" width="0" style="5" hidden="1" customWidth="1"/>
    <col min="5374" max="5374" width="9.7109375" style="5" customWidth="1"/>
    <col min="5375" max="5376" width="0" style="5" hidden="1" customWidth="1"/>
    <col min="5377" max="5377" width="11.28515625" style="5" customWidth="1"/>
    <col min="5378" max="5378" width="9.85546875" style="5" customWidth="1"/>
    <col min="5379" max="5379" width="12" style="5" customWidth="1"/>
    <col min="5380" max="5385" width="0" style="5" hidden="1" customWidth="1"/>
    <col min="5386" max="5386" width="10.42578125" style="5" customWidth="1"/>
    <col min="5387" max="5388" width="0" style="5" hidden="1" customWidth="1"/>
    <col min="5389" max="5389" width="10" style="5" customWidth="1"/>
    <col min="5390" max="5391" width="0" style="5" hidden="1" customWidth="1"/>
    <col min="5392" max="5392" width="9.85546875" style="5" customWidth="1"/>
    <col min="5393" max="5395" width="0" style="5" hidden="1" customWidth="1"/>
    <col min="5396" max="5600" width="10.140625" style="5"/>
    <col min="5601" max="5601" width="5.140625" style="5" customWidth="1"/>
    <col min="5602" max="5602" width="41.5703125" style="5" customWidth="1"/>
    <col min="5603" max="5603" width="11.7109375" style="5" customWidth="1"/>
    <col min="5604" max="5605" width="0" style="5" hidden="1" customWidth="1"/>
    <col min="5606" max="5606" width="9.85546875" style="5" customWidth="1"/>
    <col min="5607" max="5608" width="0" style="5" hidden="1" customWidth="1"/>
    <col min="5609" max="5609" width="9.85546875" style="5" customWidth="1"/>
    <col min="5610" max="5611" width="0" style="5" hidden="1" customWidth="1"/>
    <col min="5612" max="5612" width="9.140625" style="5" customWidth="1"/>
    <col min="5613" max="5614" width="0" style="5" hidden="1" customWidth="1"/>
    <col min="5615" max="5615" width="8.85546875" style="5" customWidth="1"/>
    <col min="5616" max="5617" width="0" style="5" hidden="1" customWidth="1"/>
    <col min="5618" max="5618" width="9.85546875" style="5" customWidth="1"/>
    <col min="5619" max="5620" width="0" style="5" hidden="1" customWidth="1"/>
    <col min="5621" max="5621" width="9.85546875" style="5" customWidth="1"/>
    <col min="5622" max="5623" width="0" style="5" hidden="1" customWidth="1"/>
    <col min="5624" max="5624" width="9.5703125" style="5" customWidth="1"/>
    <col min="5625" max="5626" width="0" style="5" hidden="1" customWidth="1"/>
    <col min="5627" max="5627" width="7.5703125" style="5" customWidth="1"/>
    <col min="5628" max="5629" width="0" style="5" hidden="1" customWidth="1"/>
    <col min="5630" max="5630" width="9.7109375" style="5" customWidth="1"/>
    <col min="5631" max="5632" width="0" style="5" hidden="1" customWidth="1"/>
    <col min="5633" max="5633" width="11.28515625" style="5" customWidth="1"/>
    <col min="5634" max="5634" width="9.85546875" style="5" customWidth="1"/>
    <col min="5635" max="5635" width="12" style="5" customWidth="1"/>
    <col min="5636" max="5641" width="0" style="5" hidden="1" customWidth="1"/>
    <col min="5642" max="5642" width="10.42578125" style="5" customWidth="1"/>
    <col min="5643" max="5644" width="0" style="5" hidden="1" customWidth="1"/>
    <col min="5645" max="5645" width="10" style="5" customWidth="1"/>
    <col min="5646" max="5647" width="0" style="5" hidden="1" customWidth="1"/>
    <col min="5648" max="5648" width="9.85546875" style="5" customWidth="1"/>
    <col min="5649" max="5651" width="0" style="5" hidden="1" customWidth="1"/>
    <col min="5652" max="5856" width="10.140625" style="5"/>
    <col min="5857" max="5857" width="5.140625" style="5" customWidth="1"/>
    <col min="5858" max="5858" width="41.5703125" style="5" customWidth="1"/>
    <col min="5859" max="5859" width="11.7109375" style="5" customWidth="1"/>
    <col min="5860" max="5861" width="0" style="5" hidden="1" customWidth="1"/>
    <col min="5862" max="5862" width="9.85546875" style="5" customWidth="1"/>
    <col min="5863" max="5864" width="0" style="5" hidden="1" customWidth="1"/>
    <col min="5865" max="5865" width="9.85546875" style="5" customWidth="1"/>
    <col min="5866" max="5867" width="0" style="5" hidden="1" customWidth="1"/>
    <col min="5868" max="5868" width="9.140625" style="5" customWidth="1"/>
    <col min="5869" max="5870" width="0" style="5" hidden="1" customWidth="1"/>
    <col min="5871" max="5871" width="8.85546875" style="5" customWidth="1"/>
    <col min="5872" max="5873" width="0" style="5" hidden="1" customWidth="1"/>
    <col min="5874" max="5874" width="9.85546875" style="5" customWidth="1"/>
    <col min="5875" max="5876" width="0" style="5" hidden="1" customWidth="1"/>
    <col min="5877" max="5877" width="9.85546875" style="5" customWidth="1"/>
    <col min="5878" max="5879" width="0" style="5" hidden="1" customWidth="1"/>
    <col min="5880" max="5880" width="9.5703125" style="5" customWidth="1"/>
    <col min="5881" max="5882" width="0" style="5" hidden="1" customWidth="1"/>
    <col min="5883" max="5883" width="7.5703125" style="5" customWidth="1"/>
    <col min="5884" max="5885" width="0" style="5" hidden="1" customWidth="1"/>
    <col min="5886" max="5886" width="9.7109375" style="5" customWidth="1"/>
    <col min="5887" max="5888" width="0" style="5" hidden="1" customWidth="1"/>
    <col min="5889" max="5889" width="11.28515625" style="5" customWidth="1"/>
    <col min="5890" max="5890" width="9.85546875" style="5" customWidth="1"/>
    <col min="5891" max="5891" width="12" style="5" customWidth="1"/>
    <col min="5892" max="5897" width="0" style="5" hidden="1" customWidth="1"/>
    <col min="5898" max="5898" width="10.42578125" style="5" customWidth="1"/>
    <col min="5899" max="5900" width="0" style="5" hidden="1" customWidth="1"/>
    <col min="5901" max="5901" width="10" style="5" customWidth="1"/>
    <col min="5902" max="5903" width="0" style="5" hidden="1" customWidth="1"/>
    <col min="5904" max="5904" width="9.85546875" style="5" customWidth="1"/>
    <col min="5905" max="5907" width="0" style="5" hidden="1" customWidth="1"/>
    <col min="5908" max="6112" width="10.140625" style="5"/>
    <col min="6113" max="6113" width="5.140625" style="5" customWidth="1"/>
    <col min="6114" max="6114" width="41.5703125" style="5" customWidth="1"/>
    <col min="6115" max="6115" width="11.7109375" style="5" customWidth="1"/>
    <col min="6116" max="6117" width="0" style="5" hidden="1" customWidth="1"/>
    <col min="6118" max="6118" width="9.85546875" style="5" customWidth="1"/>
    <col min="6119" max="6120" width="0" style="5" hidden="1" customWidth="1"/>
    <col min="6121" max="6121" width="9.85546875" style="5" customWidth="1"/>
    <col min="6122" max="6123" width="0" style="5" hidden="1" customWidth="1"/>
    <col min="6124" max="6124" width="9.140625" style="5" customWidth="1"/>
    <col min="6125" max="6126" width="0" style="5" hidden="1" customWidth="1"/>
    <col min="6127" max="6127" width="8.85546875" style="5" customWidth="1"/>
    <col min="6128" max="6129" width="0" style="5" hidden="1" customWidth="1"/>
    <col min="6130" max="6130" width="9.85546875" style="5" customWidth="1"/>
    <col min="6131" max="6132" width="0" style="5" hidden="1" customWidth="1"/>
    <col min="6133" max="6133" width="9.85546875" style="5" customWidth="1"/>
    <col min="6134" max="6135" width="0" style="5" hidden="1" customWidth="1"/>
    <col min="6136" max="6136" width="9.5703125" style="5" customWidth="1"/>
    <col min="6137" max="6138" width="0" style="5" hidden="1" customWidth="1"/>
    <col min="6139" max="6139" width="7.5703125" style="5" customWidth="1"/>
    <col min="6140" max="6141" width="0" style="5" hidden="1" customWidth="1"/>
    <col min="6142" max="6142" width="9.7109375" style="5" customWidth="1"/>
    <col min="6143" max="6144" width="0" style="5" hidden="1" customWidth="1"/>
    <col min="6145" max="6145" width="11.28515625" style="5" customWidth="1"/>
    <col min="6146" max="6146" width="9.85546875" style="5" customWidth="1"/>
    <col min="6147" max="6147" width="12" style="5" customWidth="1"/>
    <col min="6148" max="6153" width="0" style="5" hidden="1" customWidth="1"/>
    <col min="6154" max="6154" width="10.42578125" style="5" customWidth="1"/>
    <col min="6155" max="6156" width="0" style="5" hidden="1" customWidth="1"/>
    <col min="6157" max="6157" width="10" style="5" customWidth="1"/>
    <col min="6158" max="6159" width="0" style="5" hidden="1" customWidth="1"/>
    <col min="6160" max="6160" width="9.85546875" style="5" customWidth="1"/>
    <col min="6161" max="6163" width="0" style="5" hidden="1" customWidth="1"/>
    <col min="6164" max="6368" width="10.140625" style="5"/>
    <col min="6369" max="6369" width="5.140625" style="5" customWidth="1"/>
    <col min="6370" max="6370" width="41.5703125" style="5" customWidth="1"/>
    <col min="6371" max="6371" width="11.7109375" style="5" customWidth="1"/>
    <col min="6372" max="6373" width="0" style="5" hidden="1" customWidth="1"/>
    <col min="6374" max="6374" width="9.85546875" style="5" customWidth="1"/>
    <col min="6375" max="6376" width="0" style="5" hidden="1" customWidth="1"/>
    <col min="6377" max="6377" width="9.85546875" style="5" customWidth="1"/>
    <col min="6378" max="6379" width="0" style="5" hidden="1" customWidth="1"/>
    <col min="6380" max="6380" width="9.140625" style="5" customWidth="1"/>
    <col min="6381" max="6382" width="0" style="5" hidden="1" customWidth="1"/>
    <col min="6383" max="6383" width="8.85546875" style="5" customWidth="1"/>
    <col min="6384" max="6385" width="0" style="5" hidden="1" customWidth="1"/>
    <col min="6386" max="6386" width="9.85546875" style="5" customWidth="1"/>
    <col min="6387" max="6388" width="0" style="5" hidden="1" customWidth="1"/>
    <col min="6389" max="6389" width="9.85546875" style="5" customWidth="1"/>
    <col min="6390" max="6391" width="0" style="5" hidden="1" customWidth="1"/>
    <col min="6392" max="6392" width="9.5703125" style="5" customWidth="1"/>
    <col min="6393" max="6394" width="0" style="5" hidden="1" customWidth="1"/>
    <col min="6395" max="6395" width="7.5703125" style="5" customWidth="1"/>
    <col min="6396" max="6397" width="0" style="5" hidden="1" customWidth="1"/>
    <col min="6398" max="6398" width="9.7109375" style="5" customWidth="1"/>
    <col min="6399" max="6400" width="0" style="5" hidden="1" customWidth="1"/>
    <col min="6401" max="6401" width="11.28515625" style="5" customWidth="1"/>
    <col min="6402" max="6402" width="9.85546875" style="5" customWidth="1"/>
    <col min="6403" max="6403" width="12" style="5" customWidth="1"/>
    <col min="6404" max="6409" width="0" style="5" hidden="1" customWidth="1"/>
    <col min="6410" max="6410" width="10.42578125" style="5" customWidth="1"/>
    <col min="6411" max="6412" width="0" style="5" hidden="1" customWidth="1"/>
    <col min="6413" max="6413" width="10" style="5" customWidth="1"/>
    <col min="6414" max="6415" width="0" style="5" hidden="1" customWidth="1"/>
    <col min="6416" max="6416" width="9.85546875" style="5" customWidth="1"/>
    <col min="6417" max="6419" width="0" style="5" hidden="1" customWidth="1"/>
    <col min="6420" max="6624" width="10.140625" style="5"/>
    <col min="6625" max="6625" width="5.140625" style="5" customWidth="1"/>
    <col min="6626" max="6626" width="41.5703125" style="5" customWidth="1"/>
    <col min="6627" max="6627" width="11.7109375" style="5" customWidth="1"/>
    <col min="6628" max="6629" width="0" style="5" hidden="1" customWidth="1"/>
    <col min="6630" max="6630" width="9.85546875" style="5" customWidth="1"/>
    <col min="6631" max="6632" width="0" style="5" hidden="1" customWidth="1"/>
    <col min="6633" max="6633" width="9.85546875" style="5" customWidth="1"/>
    <col min="6634" max="6635" width="0" style="5" hidden="1" customWidth="1"/>
    <col min="6636" max="6636" width="9.140625" style="5" customWidth="1"/>
    <col min="6637" max="6638" width="0" style="5" hidden="1" customWidth="1"/>
    <col min="6639" max="6639" width="8.85546875" style="5" customWidth="1"/>
    <col min="6640" max="6641" width="0" style="5" hidden="1" customWidth="1"/>
    <col min="6642" max="6642" width="9.85546875" style="5" customWidth="1"/>
    <col min="6643" max="6644" width="0" style="5" hidden="1" customWidth="1"/>
    <col min="6645" max="6645" width="9.85546875" style="5" customWidth="1"/>
    <col min="6646" max="6647" width="0" style="5" hidden="1" customWidth="1"/>
    <col min="6648" max="6648" width="9.5703125" style="5" customWidth="1"/>
    <col min="6649" max="6650" width="0" style="5" hidden="1" customWidth="1"/>
    <col min="6651" max="6651" width="7.5703125" style="5" customWidth="1"/>
    <col min="6652" max="6653" width="0" style="5" hidden="1" customWidth="1"/>
    <col min="6654" max="6654" width="9.7109375" style="5" customWidth="1"/>
    <col min="6655" max="6656" width="0" style="5" hidden="1" customWidth="1"/>
    <col min="6657" max="6657" width="11.28515625" style="5" customWidth="1"/>
    <col min="6658" max="6658" width="9.85546875" style="5" customWidth="1"/>
    <col min="6659" max="6659" width="12" style="5" customWidth="1"/>
    <col min="6660" max="6665" width="0" style="5" hidden="1" customWidth="1"/>
    <col min="6666" max="6666" width="10.42578125" style="5" customWidth="1"/>
    <col min="6667" max="6668" width="0" style="5" hidden="1" customWidth="1"/>
    <col min="6669" max="6669" width="10" style="5" customWidth="1"/>
    <col min="6670" max="6671" width="0" style="5" hidden="1" customWidth="1"/>
    <col min="6672" max="6672" width="9.85546875" style="5" customWidth="1"/>
    <col min="6673" max="6675" width="0" style="5" hidden="1" customWidth="1"/>
    <col min="6676" max="6880" width="10.140625" style="5"/>
    <col min="6881" max="6881" width="5.140625" style="5" customWidth="1"/>
    <col min="6882" max="6882" width="41.5703125" style="5" customWidth="1"/>
    <col min="6883" max="6883" width="11.7109375" style="5" customWidth="1"/>
    <col min="6884" max="6885" width="0" style="5" hidden="1" customWidth="1"/>
    <col min="6886" max="6886" width="9.85546875" style="5" customWidth="1"/>
    <col min="6887" max="6888" width="0" style="5" hidden="1" customWidth="1"/>
    <col min="6889" max="6889" width="9.85546875" style="5" customWidth="1"/>
    <col min="6890" max="6891" width="0" style="5" hidden="1" customWidth="1"/>
    <col min="6892" max="6892" width="9.140625" style="5" customWidth="1"/>
    <col min="6893" max="6894" width="0" style="5" hidden="1" customWidth="1"/>
    <col min="6895" max="6895" width="8.85546875" style="5" customWidth="1"/>
    <col min="6896" max="6897" width="0" style="5" hidden="1" customWidth="1"/>
    <col min="6898" max="6898" width="9.85546875" style="5" customWidth="1"/>
    <col min="6899" max="6900" width="0" style="5" hidden="1" customWidth="1"/>
    <col min="6901" max="6901" width="9.85546875" style="5" customWidth="1"/>
    <col min="6902" max="6903" width="0" style="5" hidden="1" customWidth="1"/>
    <col min="6904" max="6904" width="9.5703125" style="5" customWidth="1"/>
    <col min="6905" max="6906" width="0" style="5" hidden="1" customWidth="1"/>
    <col min="6907" max="6907" width="7.5703125" style="5" customWidth="1"/>
    <col min="6908" max="6909" width="0" style="5" hidden="1" customWidth="1"/>
    <col min="6910" max="6910" width="9.7109375" style="5" customWidth="1"/>
    <col min="6911" max="6912" width="0" style="5" hidden="1" customWidth="1"/>
    <col min="6913" max="6913" width="11.28515625" style="5" customWidth="1"/>
    <col min="6914" max="6914" width="9.85546875" style="5" customWidth="1"/>
    <col min="6915" max="6915" width="12" style="5" customWidth="1"/>
    <col min="6916" max="6921" width="0" style="5" hidden="1" customWidth="1"/>
    <col min="6922" max="6922" width="10.42578125" style="5" customWidth="1"/>
    <col min="6923" max="6924" width="0" style="5" hidden="1" customWidth="1"/>
    <col min="6925" max="6925" width="10" style="5" customWidth="1"/>
    <col min="6926" max="6927" width="0" style="5" hidden="1" customWidth="1"/>
    <col min="6928" max="6928" width="9.85546875" style="5" customWidth="1"/>
    <col min="6929" max="6931" width="0" style="5" hidden="1" customWidth="1"/>
    <col min="6932" max="7136" width="10.140625" style="5"/>
    <col min="7137" max="7137" width="5.140625" style="5" customWidth="1"/>
    <col min="7138" max="7138" width="41.5703125" style="5" customWidth="1"/>
    <col min="7139" max="7139" width="11.7109375" style="5" customWidth="1"/>
    <col min="7140" max="7141" width="0" style="5" hidden="1" customWidth="1"/>
    <col min="7142" max="7142" width="9.85546875" style="5" customWidth="1"/>
    <col min="7143" max="7144" width="0" style="5" hidden="1" customWidth="1"/>
    <col min="7145" max="7145" width="9.85546875" style="5" customWidth="1"/>
    <col min="7146" max="7147" width="0" style="5" hidden="1" customWidth="1"/>
    <col min="7148" max="7148" width="9.140625" style="5" customWidth="1"/>
    <col min="7149" max="7150" width="0" style="5" hidden="1" customWidth="1"/>
    <col min="7151" max="7151" width="8.85546875" style="5" customWidth="1"/>
    <col min="7152" max="7153" width="0" style="5" hidden="1" customWidth="1"/>
    <col min="7154" max="7154" width="9.85546875" style="5" customWidth="1"/>
    <col min="7155" max="7156" width="0" style="5" hidden="1" customWidth="1"/>
    <col min="7157" max="7157" width="9.85546875" style="5" customWidth="1"/>
    <col min="7158" max="7159" width="0" style="5" hidden="1" customWidth="1"/>
    <col min="7160" max="7160" width="9.5703125" style="5" customWidth="1"/>
    <col min="7161" max="7162" width="0" style="5" hidden="1" customWidth="1"/>
    <col min="7163" max="7163" width="7.5703125" style="5" customWidth="1"/>
    <col min="7164" max="7165" width="0" style="5" hidden="1" customWidth="1"/>
    <col min="7166" max="7166" width="9.7109375" style="5" customWidth="1"/>
    <col min="7167" max="7168" width="0" style="5" hidden="1" customWidth="1"/>
    <col min="7169" max="7169" width="11.28515625" style="5" customWidth="1"/>
    <col min="7170" max="7170" width="9.85546875" style="5" customWidth="1"/>
    <col min="7171" max="7171" width="12" style="5" customWidth="1"/>
    <col min="7172" max="7177" width="0" style="5" hidden="1" customWidth="1"/>
    <col min="7178" max="7178" width="10.42578125" style="5" customWidth="1"/>
    <col min="7179" max="7180" width="0" style="5" hidden="1" customWidth="1"/>
    <col min="7181" max="7181" width="10" style="5" customWidth="1"/>
    <col min="7182" max="7183" width="0" style="5" hidden="1" customWidth="1"/>
    <col min="7184" max="7184" width="9.85546875" style="5" customWidth="1"/>
    <col min="7185" max="7187" width="0" style="5" hidden="1" customWidth="1"/>
    <col min="7188" max="7392" width="10.140625" style="5"/>
    <col min="7393" max="7393" width="5.140625" style="5" customWidth="1"/>
    <col min="7394" max="7394" width="41.5703125" style="5" customWidth="1"/>
    <col min="7395" max="7395" width="11.7109375" style="5" customWidth="1"/>
    <col min="7396" max="7397" width="0" style="5" hidden="1" customWidth="1"/>
    <col min="7398" max="7398" width="9.85546875" style="5" customWidth="1"/>
    <col min="7399" max="7400" width="0" style="5" hidden="1" customWidth="1"/>
    <col min="7401" max="7401" width="9.85546875" style="5" customWidth="1"/>
    <col min="7402" max="7403" width="0" style="5" hidden="1" customWidth="1"/>
    <col min="7404" max="7404" width="9.140625" style="5" customWidth="1"/>
    <col min="7405" max="7406" width="0" style="5" hidden="1" customWidth="1"/>
    <col min="7407" max="7407" width="8.85546875" style="5" customWidth="1"/>
    <col min="7408" max="7409" width="0" style="5" hidden="1" customWidth="1"/>
    <col min="7410" max="7410" width="9.85546875" style="5" customWidth="1"/>
    <col min="7411" max="7412" width="0" style="5" hidden="1" customWidth="1"/>
    <col min="7413" max="7413" width="9.85546875" style="5" customWidth="1"/>
    <col min="7414" max="7415" width="0" style="5" hidden="1" customWidth="1"/>
    <col min="7416" max="7416" width="9.5703125" style="5" customWidth="1"/>
    <col min="7417" max="7418" width="0" style="5" hidden="1" customWidth="1"/>
    <col min="7419" max="7419" width="7.5703125" style="5" customWidth="1"/>
    <col min="7420" max="7421" width="0" style="5" hidden="1" customWidth="1"/>
    <col min="7422" max="7422" width="9.7109375" style="5" customWidth="1"/>
    <col min="7423" max="7424" width="0" style="5" hidden="1" customWidth="1"/>
    <col min="7425" max="7425" width="11.28515625" style="5" customWidth="1"/>
    <col min="7426" max="7426" width="9.85546875" style="5" customWidth="1"/>
    <col min="7427" max="7427" width="12" style="5" customWidth="1"/>
    <col min="7428" max="7433" width="0" style="5" hidden="1" customWidth="1"/>
    <col min="7434" max="7434" width="10.42578125" style="5" customWidth="1"/>
    <col min="7435" max="7436" width="0" style="5" hidden="1" customWidth="1"/>
    <col min="7437" max="7437" width="10" style="5" customWidth="1"/>
    <col min="7438" max="7439" width="0" style="5" hidden="1" customWidth="1"/>
    <col min="7440" max="7440" width="9.85546875" style="5" customWidth="1"/>
    <col min="7441" max="7443" width="0" style="5" hidden="1" customWidth="1"/>
    <col min="7444" max="7648" width="10.140625" style="5"/>
    <col min="7649" max="7649" width="5.140625" style="5" customWidth="1"/>
    <col min="7650" max="7650" width="41.5703125" style="5" customWidth="1"/>
    <col min="7651" max="7651" width="11.7109375" style="5" customWidth="1"/>
    <col min="7652" max="7653" width="0" style="5" hidden="1" customWidth="1"/>
    <col min="7654" max="7654" width="9.85546875" style="5" customWidth="1"/>
    <col min="7655" max="7656" width="0" style="5" hidden="1" customWidth="1"/>
    <col min="7657" max="7657" width="9.85546875" style="5" customWidth="1"/>
    <col min="7658" max="7659" width="0" style="5" hidden="1" customWidth="1"/>
    <col min="7660" max="7660" width="9.140625" style="5" customWidth="1"/>
    <col min="7661" max="7662" width="0" style="5" hidden="1" customWidth="1"/>
    <col min="7663" max="7663" width="8.85546875" style="5" customWidth="1"/>
    <col min="7664" max="7665" width="0" style="5" hidden="1" customWidth="1"/>
    <col min="7666" max="7666" width="9.85546875" style="5" customWidth="1"/>
    <col min="7667" max="7668" width="0" style="5" hidden="1" customWidth="1"/>
    <col min="7669" max="7669" width="9.85546875" style="5" customWidth="1"/>
    <col min="7670" max="7671" width="0" style="5" hidden="1" customWidth="1"/>
    <col min="7672" max="7672" width="9.5703125" style="5" customWidth="1"/>
    <col min="7673" max="7674" width="0" style="5" hidden="1" customWidth="1"/>
    <col min="7675" max="7675" width="7.5703125" style="5" customWidth="1"/>
    <col min="7676" max="7677" width="0" style="5" hidden="1" customWidth="1"/>
    <col min="7678" max="7678" width="9.7109375" style="5" customWidth="1"/>
    <col min="7679" max="7680" width="0" style="5" hidden="1" customWidth="1"/>
    <col min="7681" max="7681" width="11.28515625" style="5" customWidth="1"/>
    <col min="7682" max="7682" width="9.85546875" style="5" customWidth="1"/>
    <col min="7683" max="7683" width="12" style="5" customWidth="1"/>
    <col min="7684" max="7689" width="0" style="5" hidden="1" customWidth="1"/>
    <col min="7690" max="7690" width="10.42578125" style="5" customWidth="1"/>
    <col min="7691" max="7692" width="0" style="5" hidden="1" customWidth="1"/>
    <col min="7693" max="7693" width="10" style="5" customWidth="1"/>
    <col min="7694" max="7695" width="0" style="5" hidden="1" customWidth="1"/>
    <col min="7696" max="7696" width="9.85546875" style="5" customWidth="1"/>
    <col min="7697" max="7699" width="0" style="5" hidden="1" customWidth="1"/>
    <col min="7700" max="7904" width="10.140625" style="5"/>
    <col min="7905" max="7905" width="5.140625" style="5" customWidth="1"/>
    <col min="7906" max="7906" width="41.5703125" style="5" customWidth="1"/>
    <col min="7907" max="7907" width="11.7109375" style="5" customWidth="1"/>
    <col min="7908" max="7909" width="0" style="5" hidden="1" customWidth="1"/>
    <col min="7910" max="7910" width="9.85546875" style="5" customWidth="1"/>
    <col min="7911" max="7912" width="0" style="5" hidden="1" customWidth="1"/>
    <col min="7913" max="7913" width="9.85546875" style="5" customWidth="1"/>
    <col min="7914" max="7915" width="0" style="5" hidden="1" customWidth="1"/>
    <col min="7916" max="7916" width="9.140625" style="5" customWidth="1"/>
    <col min="7917" max="7918" width="0" style="5" hidden="1" customWidth="1"/>
    <col min="7919" max="7919" width="8.85546875" style="5" customWidth="1"/>
    <col min="7920" max="7921" width="0" style="5" hidden="1" customWidth="1"/>
    <col min="7922" max="7922" width="9.85546875" style="5" customWidth="1"/>
    <col min="7923" max="7924" width="0" style="5" hidden="1" customWidth="1"/>
    <col min="7925" max="7925" width="9.85546875" style="5" customWidth="1"/>
    <col min="7926" max="7927" width="0" style="5" hidden="1" customWidth="1"/>
    <col min="7928" max="7928" width="9.5703125" style="5" customWidth="1"/>
    <col min="7929" max="7930" width="0" style="5" hidden="1" customWidth="1"/>
    <col min="7931" max="7931" width="7.5703125" style="5" customWidth="1"/>
    <col min="7932" max="7933" width="0" style="5" hidden="1" customWidth="1"/>
    <col min="7934" max="7934" width="9.7109375" style="5" customWidth="1"/>
    <col min="7935" max="7936" width="0" style="5" hidden="1" customWidth="1"/>
    <col min="7937" max="7937" width="11.28515625" style="5" customWidth="1"/>
    <col min="7938" max="7938" width="9.85546875" style="5" customWidth="1"/>
    <col min="7939" max="7939" width="12" style="5" customWidth="1"/>
    <col min="7940" max="7945" width="0" style="5" hidden="1" customWidth="1"/>
    <col min="7946" max="7946" width="10.42578125" style="5" customWidth="1"/>
    <col min="7947" max="7948" width="0" style="5" hidden="1" customWidth="1"/>
    <col min="7949" max="7949" width="10" style="5" customWidth="1"/>
    <col min="7950" max="7951" width="0" style="5" hidden="1" customWidth="1"/>
    <col min="7952" max="7952" width="9.85546875" style="5" customWidth="1"/>
    <col min="7953" max="7955" width="0" style="5" hidden="1" customWidth="1"/>
    <col min="7956" max="8160" width="10.140625" style="5"/>
    <col min="8161" max="8161" width="5.140625" style="5" customWidth="1"/>
    <col min="8162" max="8162" width="41.5703125" style="5" customWidth="1"/>
    <col min="8163" max="8163" width="11.7109375" style="5" customWidth="1"/>
    <col min="8164" max="8165" width="0" style="5" hidden="1" customWidth="1"/>
    <col min="8166" max="8166" width="9.85546875" style="5" customWidth="1"/>
    <col min="8167" max="8168" width="0" style="5" hidden="1" customWidth="1"/>
    <col min="8169" max="8169" width="9.85546875" style="5" customWidth="1"/>
    <col min="8170" max="8171" width="0" style="5" hidden="1" customWidth="1"/>
    <col min="8172" max="8172" width="9.140625" style="5" customWidth="1"/>
    <col min="8173" max="8174" width="0" style="5" hidden="1" customWidth="1"/>
    <col min="8175" max="8175" width="8.85546875" style="5" customWidth="1"/>
    <col min="8176" max="8177" width="0" style="5" hidden="1" customWidth="1"/>
    <col min="8178" max="8178" width="9.85546875" style="5" customWidth="1"/>
    <col min="8179" max="8180" width="0" style="5" hidden="1" customWidth="1"/>
    <col min="8181" max="8181" width="9.85546875" style="5" customWidth="1"/>
    <col min="8182" max="8183" width="0" style="5" hidden="1" customWidth="1"/>
    <col min="8184" max="8184" width="9.5703125" style="5" customWidth="1"/>
    <col min="8185" max="8186" width="0" style="5" hidden="1" customWidth="1"/>
    <col min="8187" max="8187" width="7.5703125" style="5" customWidth="1"/>
    <col min="8188" max="8189" width="0" style="5" hidden="1" customWidth="1"/>
    <col min="8190" max="8190" width="9.7109375" style="5" customWidth="1"/>
    <col min="8191" max="8192" width="0" style="5" hidden="1" customWidth="1"/>
    <col min="8193" max="8193" width="11.28515625" style="5" customWidth="1"/>
    <col min="8194" max="8194" width="9.85546875" style="5" customWidth="1"/>
    <col min="8195" max="8195" width="12" style="5" customWidth="1"/>
    <col min="8196" max="8201" width="0" style="5" hidden="1" customWidth="1"/>
    <col min="8202" max="8202" width="10.42578125" style="5" customWidth="1"/>
    <col min="8203" max="8204" width="0" style="5" hidden="1" customWidth="1"/>
    <col min="8205" max="8205" width="10" style="5" customWidth="1"/>
    <col min="8206" max="8207" width="0" style="5" hidden="1" customWidth="1"/>
    <col min="8208" max="8208" width="9.85546875" style="5" customWidth="1"/>
    <col min="8209" max="8211" width="0" style="5" hidden="1" customWidth="1"/>
    <col min="8212" max="8416" width="10.140625" style="5"/>
    <col min="8417" max="8417" width="5.140625" style="5" customWidth="1"/>
    <col min="8418" max="8418" width="41.5703125" style="5" customWidth="1"/>
    <col min="8419" max="8419" width="11.7109375" style="5" customWidth="1"/>
    <col min="8420" max="8421" width="0" style="5" hidden="1" customWidth="1"/>
    <col min="8422" max="8422" width="9.85546875" style="5" customWidth="1"/>
    <col min="8423" max="8424" width="0" style="5" hidden="1" customWidth="1"/>
    <col min="8425" max="8425" width="9.85546875" style="5" customWidth="1"/>
    <col min="8426" max="8427" width="0" style="5" hidden="1" customWidth="1"/>
    <col min="8428" max="8428" width="9.140625" style="5" customWidth="1"/>
    <col min="8429" max="8430" width="0" style="5" hidden="1" customWidth="1"/>
    <col min="8431" max="8431" width="8.85546875" style="5" customWidth="1"/>
    <col min="8432" max="8433" width="0" style="5" hidden="1" customWidth="1"/>
    <col min="8434" max="8434" width="9.85546875" style="5" customWidth="1"/>
    <col min="8435" max="8436" width="0" style="5" hidden="1" customWidth="1"/>
    <col min="8437" max="8437" width="9.85546875" style="5" customWidth="1"/>
    <col min="8438" max="8439" width="0" style="5" hidden="1" customWidth="1"/>
    <col min="8440" max="8440" width="9.5703125" style="5" customWidth="1"/>
    <col min="8441" max="8442" width="0" style="5" hidden="1" customWidth="1"/>
    <col min="8443" max="8443" width="7.5703125" style="5" customWidth="1"/>
    <col min="8444" max="8445" width="0" style="5" hidden="1" customWidth="1"/>
    <col min="8446" max="8446" width="9.7109375" style="5" customWidth="1"/>
    <col min="8447" max="8448" width="0" style="5" hidden="1" customWidth="1"/>
    <col min="8449" max="8449" width="11.28515625" style="5" customWidth="1"/>
    <col min="8450" max="8450" width="9.85546875" style="5" customWidth="1"/>
    <col min="8451" max="8451" width="12" style="5" customWidth="1"/>
    <col min="8452" max="8457" width="0" style="5" hidden="1" customWidth="1"/>
    <col min="8458" max="8458" width="10.42578125" style="5" customWidth="1"/>
    <col min="8459" max="8460" width="0" style="5" hidden="1" customWidth="1"/>
    <col min="8461" max="8461" width="10" style="5" customWidth="1"/>
    <col min="8462" max="8463" width="0" style="5" hidden="1" customWidth="1"/>
    <col min="8464" max="8464" width="9.85546875" style="5" customWidth="1"/>
    <col min="8465" max="8467" width="0" style="5" hidden="1" customWidth="1"/>
    <col min="8468" max="8672" width="10.140625" style="5"/>
    <col min="8673" max="8673" width="5.140625" style="5" customWidth="1"/>
    <col min="8674" max="8674" width="41.5703125" style="5" customWidth="1"/>
    <col min="8675" max="8675" width="11.7109375" style="5" customWidth="1"/>
    <col min="8676" max="8677" width="0" style="5" hidden="1" customWidth="1"/>
    <col min="8678" max="8678" width="9.85546875" style="5" customWidth="1"/>
    <col min="8679" max="8680" width="0" style="5" hidden="1" customWidth="1"/>
    <col min="8681" max="8681" width="9.85546875" style="5" customWidth="1"/>
    <col min="8682" max="8683" width="0" style="5" hidden="1" customWidth="1"/>
    <col min="8684" max="8684" width="9.140625" style="5" customWidth="1"/>
    <col min="8685" max="8686" width="0" style="5" hidden="1" customWidth="1"/>
    <col min="8687" max="8687" width="8.85546875" style="5" customWidth="1"/>
    <col min="8688" max="8689" width="0" style="5" hidden="1" customWidth="1"/>
    <col min="8690" max="8690" width="9.85546875" style="5" customWidth="1"/>
    <col min="8691" max="8692" width="0" style="5" hidden="1" customWidth="1"/>
    <col min="8693" max="8693" width="9.85546875" style="5" customWidth="1"/>
    <col min="8694" max="8695" width="0" style="5" hidden="1" customWidth="1"/>
    <col min="8696" max="8696" width="9.5703125" style="5" customWidth="1"/>
    <col min="8697" max="8698" width="0" style="5" hidden="1" customWidth="1"/>
    <col min="8699" max="8699" width="7.5703125" style="5" customWidth="1"/>
    <col min="8700" max="8701" width="0" style="5" hidden="1" customWidth="1"/>
    <col min="8702" max="8702" width="9.7109375" style="5" customWidth="1"/>
    <col min="8703" max="8704" width="0" style="5" hidden="1" customWidth="1"/>
    <col min="8705" max="8705" width="11.28515625" style="5" customWidth="1"/>
    <col min="8706" max="8706" width="9.85546875" style="5" customWidth="1"/>
    <col min="8707" max="8707" width="12" style="5" customWidth="1"/>
    <col min="8708" max="8713" width="0" style="5" hidden="1" customWidth="1"/>
    <col min="8714" max="8714" width="10.42578125" style="5" customWidth="1"/>
    <col min="8715" max="8716" width="0" style="5" hidden="1" customWidth="1"/>
    <col min="8717" max="8717" width="10" style="5" customWidth="1"/>
    <col min="8718" max="8719" width="0" style="5" hidden="1" customWidth="1"/>
    <col min="8720" max="8720" width="9.85546875" style="5" customWidth="1"/>
    <col min="8721" max="8723" width="0" style="5" hidden="1" customWidth="1"/>
    <col min="8724" max="8928" width="10.140625" style="5"/>
    <col min="8929" max="8929" width="5.140625" style="5" customWidth="1"/>
    <col min="8930" max="8930" width="41.5703125" style="5" customWidth="1"/>
    <col min="8931" max="8931" width="11.7109375" style="5" customWidth="1"/>
    <col min="8932" max="8933" width="0" style="5" hidden="1" customWidth="1"/>
    <col min="8934" max="8934" width="9.85546875" style="5" customWidth="1"/>
    <col min="8935" max="8936" width="0" style="5" hidden="1" customWidth="1"/>
    <col min="8937" max="8937" width="9.85546875" style="5" customWidth="1"/>
    <col min="8938" max="8939" width="0" style="5" hidden="1" customWidth="1"/>
    <col min="8940" max="8940" width="9.140625" style="5" customWidth="1"/>
    <col min="8941" max="8942" width="0" style="5" hidden="1" customWidth="1"/>
    <col min="8943" max="8943" width="8.85546875" style="5" customWidth="1"/>
    <col min="8944" max="8945" width="0" style="5" hidden="1" customWidth="1"/>
    <col min="8946" max="8946" width="9.85546875" style="5" customWidth="1"/>
    <col min="8947" max="8948" width="0" style="5" hidden="1" customWidth="1"/>
    <col min="8949" max="8949" width="9.85546875" style="5" customWidth="1"/>
    <col min="8950" max="8951" width="0" style="5" hidden="1" customWidth="1"/>
    <col min="8952" max="8952" width="9.5703125" style="5" customWidth="1"/>
    <col min="8953" max="8954" width="0" style="5" hidden="1" customWidth="1"/>
    <col min="8955" max="8955" width="7.5703125" style="5" customWidth="1"/>
    <col min="8956" max="8957" width="0" style="5" hidden="1" customWidth="1"/>
    <col min="8958" max="8958" width="9.7109375" style="5" customWidth="1"/>
    <col min="8959" max="8960" width="0" style="5" hidden="1" customWidth="1"/>
    <col min="8961" max="8961" width="11.28515625" style="5" customWidth="1"/>
    <col min="8962" max="8962" width="9.85546875" style="5" customWidth="1"/>
    <col min="8963" max="8963" width="12" style="5" customWidth="1"/>
    <col min="8964" max="8969" width="0" style="5" hidden="1" customWidth="1"/>
    <col min="8970" max="8970" width="10.42578125" style="5" customWidth="1"/>
    <col min="8971" max="8972" width="0" style="5" hidden="1" customWidth="1"/>
    <col min="8973" max="8973" width="10" style="5" customWidth="1"/>
    <col min="8974" max="8975" width="0" style="5" hidden="1" customWidth="1"/>
    <col min="8976" max="8976" width="9.85546875" style="5" customWidth="1"/>
    <col min="8977" max="8979" width="0" style="5" hidden="1" customWidth="1"/>
    <col min="8980" max="9184" width="10.140625" style="5"/>
    <col min="9185" max="9185" width="5.140625" style="5" customWidth="1"/>
    <col min="9186" max="9186" width="41.5703125" style="5" customWidth="1"/>
    <col min="9187" max="9187" width="11.7109375" style="5" customWidth="1"/>
    <col min="9188" max="9189" width="0" style="5" hidden="1" customWidth="1"/>
    <col min="9190" max="9190" width="9.85546875" style="5" customWidth="1"/>
    <col min="9191" max="9192" width="0" style="5" hidden="1" customWidth="1"/>
    <col min="9193" max="9193" width="9.85546875" style="5" customWidth="1"/>
    <col min="9194" max="9195" width="0" style="5" hidden="1" customWidth="1"/>
    <col min="9196" max="9196" width="9.140625" style="5" customWidth="1"/>
    <col min="9197" max="9198" width="0" style="5" hidden="1" customWidth="1"/>
    <col min="9199" max="9199" width="8.85546875" style="5" customWidth="1"/>
    <col min="9200" max="9201" width="0" style="5" hidden="1" customWidth="1"/>
    <col min="9202" max="9202" width="9.85546875" style="5" customWidth="1"/>
    <col min="9203" max="9204" width="0" style="5" hidden="1" customWidth="1"/>
    <col min="9205" max="9205" width="9.85546875" style="5" customWidth="1"/>
    <col min="9206" max="9207" width="0" style="5" hidden="1" customWidth="1"/>
    <col min="9208" max="9208" width="9.5703125" style="5" customWidth="1"/>
    <col min="9209" max="9210" width="0" style="5" hidden="1" customWidth="1"/>
    <col min="9211" max="9211" width="7.5703125" style="5" customWidth="1"/>
    <col min="9212" max="9213" width="0" style="5" hidden="1" customWidth="1"/>
    <col min="9214" max="9214" width="9.7109375" style="5" customWidth="1"/>
    <col min="9215" max="9216" width="0" style="5" hidden="1" customWidth="1"/>
    <col min="9217" max="9217" width="11.28515625" style="5" customWidth="1"/>
    <col min="9218" max="9218" width="9.85546875" style="5" customWidth="1"/>
    <col min="9219" max="9219" width="12" style="5" customWidth="1"/>
    <col min="9220" max="9225" width="0" style="5" hidden="1" customWidth="1"/>
    <col min="9226" max="9226" width="10.42578125" style="5" customWidth="1"/>
    <col min="9227" max="9228" width="0" style="5" hidden="1" customWidth="1"/>
    <col min="9229" max="9229" width="10" style="5" customWidth="1"/>
    <col min="9230" max="9231" width="0" style="5" hidden="1" customWidth="1"/>
    <col min="9232" max="9232" width="9.85546875" style="5" customWidth="1"/>
    <col min="9233" max="9235" width="0" style="5" hidden="1" customWidth="1"/>
    <col min="9236" max="9440" width="10.140625" style="5"/>
    <col min="9441" max="9441" width="5.140625" style="5" customWidth="1"/>
    <col min="9442" max="9442" width="41.5703125" style="5" customWidth="1"/>
    <col min="9443" max="9443" width="11.7109375" style="5" customWidth="1"/>
    <col min="9444" max="9445" width="0" style="5" hidden="1" customWidth="1"/>
    <col min="9446" max="9446" width="9.85546875" style="5" customWidth="1"/>
    <col min="9447" max="9448" width="0" style="5" hidden="1" customWidth="1"/>
    <col min="9449" max="9449" width="9.85546875" style="5" customWidth="1"/>
    <col min="9450" max="9451" width="0" style="5" hidden="1" customWidth="1"/>
    <col min="9452" max="9452" width="9.140625" style="5" customWidth="1"/>
    <col min="9453" max="9454" width="0" style="5" hidden="1" customWidth="1"/>
    <col min="9455" max="9455" width="8.85546875" style="5" customWidth="1"/>
    <col min="9456" max="9457" width="0" style="5" hidden="1" customWidth="1"/>
    <col min="9458" max="9458" width="9.85546875" style="5" customWidth="1"/>
    <col min="9459" max="9460" width="0" style="5" hidden="1" customWidth="1"/>
    <col min="9461" max="9461" width="9.85546875" style="5" customWidth="1"/>
    <col min="9462" max="9463" width="0" style="5" hidden="1" customWidth="1"/>
    <col min="9464" max="9464" width="9.5703125" style="5" customWidth="1"/>
    <col min="9465" max="9466" width="0" style="5" hidden="1" customWidth="1"/>
    <col min="9467" max="9467" width="7.5703125" style="5" customWidth="1"/>
    <col min="9468" max="9469" width="0" style="5" hidden="1" customWidth="1"/>
    <col min="9470" max="9470" width="9.7109375" style="5" customWidth="1"/>
    <col min="9471" max="9472" width="0" style="5" hidden="1" customWidth="1"/>
    <col min="9473" max="9473" width="11.28515625" style="5" customWidth="1"/>
    <col min="9474" max="9474" width="9.85546875" style="5" customWidth="1"/>
    <col min="9475" max="9475" width="12" style="5" customWidth="1"/>
    <col min="9476" max="9481" width="0" style="5" hidden="1" customWidth="1"/>
    <col min="9482" max="9482" width="10.42578125" style="5" customWidth="1"/>
    <col min="9483" max="9484" width="0" style="5" hidden="1" customWidth="1"/>
    <col min="9485" max="9485" width="10" style="5" customWidth="1"/>
    <col min="9486" max="9487" width="0" style="5" hidden="1" customWidth="1"/>
    <col min="9488" max="9488" width="9.85546875" style="5" customWidth="1"/>
    <col min="9489" max="9491" width="0" style="5" hidden="1" customWidth="1"/>
    <col min="9492" max="9696" width="10.140625" style="5"/>
    <col min="9697" max="9697" width="5.140625" style="5" customWidth="1"/>
    <col min="9698" max="9698" width="41.5703125" style="5" customWidth="1"/>
    <col min="9699" max="9699" width="11.7109375" style="5" customWidth="1"/>
    <col min="9700" max="9701" width="0" style="5" hidden="1" customWidth="1"/>
    <col min="9702" max="9702" width="9.85546875" style="5" customWidth="1"/>
    <col min="9703" max="9704" width="0" style="5" hidden="1" customWidth="1"/>
    <col min="9705" max="9705" width="9.85546875" style="5" customWidth="1"/>
    <col min="9706" max="9707" width="0" style="5" hidden="1" customWidth="1"/>
    <col min="9708" max="9708" width="9.140625" style="5" customWidth="1"/>
    <col min="9709" max="9710" width="0" style="5" hidden="1" customWidth="1"/>
    <col min="9711" max="9711" width="8.85546875" style="5" customWidth="1"/>
    <col min="9712" max="9713" width="0" style="5" hidden="1" customWidth="1"/>
    <col min="9714" max="9714" width="9.85546875" style="5" customWidth="1"/>
    <col min="9715" max="9716" width="0" style="5" hidden="1" customWidth="1"/>
    <col min="9717" max="9717" width="9.85546875" style="5" customWidth="1"/>
    <col min="9718" max="9719" width="0" style="5" hidden="1" customWidth="1"/>
    <col min="9720" max="9720" width="9.5703125" style="5" customWidth="1"/>
    <col min="9721" max="9722" width="0" style="5" hidden="1" customWidth="1"/>
    <col min="9723" max="9723" width="7.5703125" style="5" customWidth="1"/>
    <col min="9724" max="9725" width="0" style="5" hidden="1" customWidth="1"/>
    <col min="9726" max="9726" width="9.7109375" style="5" customWidth="1"/>
    <col min="9727" max="9728" width="0" style="5" hidden="1" customWidth="1"/>
    <col min="9729" max="9729" width="11.28515625" style="5" customWidth="1"/>
    <col min="9730" max="9730" width="9.85546875" style="5" customWidth="1"/>
    <col min="9731" max="9731" width="12" style="5" customWidth="1"/>
    <col min="9732" max="9737" width="0" style="5" hidden="1" customWidth="1"/>
    <col min="9738" max="9738" width="10.42578125" style="5" customWidth="1"/>
    <col min="9739" max="9740" width="0" style="5" hidden="1" customWidth="1"/>
    <col min="9741" max="9741" width="10" style="5" customWidth="1"/>
    <col min="9742" max="9743" width="0" style="5" hidden="1" customWidth="1"/>
    <col min="9744" max="9744" width="9.85546875" style="5" customWidth="1"/>
    <col min="9745" max="9747" width="0" style="5" hidden="1" customWidth="1"/>
    <col min="9748" max="9952" width="10.140625" style="5"/>
    <col min="9953" max="9953" width="5.140625" style="5" customWidth="1"/>
    <col min="9954" max="9954" width="41.5703125" style="5" customWidth="1"/>
    <col min="9955" max="9955" width="11.7109375" style="5" customWidth="1"/>
    <col min="9956" max="9957" width="0" style="5" hidden="1" customWidth="1"/>
    <col min="9958" max="9958" width="9.85546875" style="5" customWidth="1"/>
    <col min="9959" max="9960" width="0" style="5" hidden="1" customWidth="1"/>
    <col min="9961" max="9961" width="9.85546875" style="5" customWidth="1"/>
    <col min="9962" max="9963" width="0" style="5" hidden="1" customWidth="1"/>
    <col min="9964" max="9964" width="9.140625" style="5" customWidth="1"/>
    <col min="9965" max="9966" width="0" style="5" hidden="1" customWidth="1"/>
    <col min="9967" max="9967" width="8.85546875" style="5" customWidth="1"/>
    <col min="9968" max="9969" width="0" style="5" hidden="1" customWidth="1"/>
    <col min="9970" max="9970" width="9.85546875" style="5" customWidth="1"/>
    <col min="9971" max="9972" width="0" style="5" hidden="1" customWidth="1"/>
    <col min="9973" max="9973" width="9.85546875" style="5" customWidth="1"/>
    <col min="9974" max="9975" width="0" style="5" hidden="1" customWidth="1"/>
    <col min="9976" max="9976" width="9.5703125" style="5" customWidth="1"/>
    <col min="9977" max="9978" width="0" style="5" hidden="1" customWidth="1"/>
    <col min="9979" max="9979" width="7.5703125" style="5" customWidth="1"/>
    <col min="9980" max="9981" width="0" style="5" hidden="1" customWidth="1"/>
    <col min="9982" max="9982" width="9.7109375" style="5" customWidth="1"/>
    <col min="9983" max="9984" width="0" style="5" hidden="1" customWidth="1"/>
    <col min="9985" max="9985" width="11.28515625" style="5" customWidth="1"/>
    <col min="9986" max="9986" width="9.85546875" style="5" customWidth="1"/>
    <col min="9987" max="9987" width="12" style="5" customWidth="1"/>
    <col min="9988" max="9993" width="0" style="5" hidden="1" customWidth="1"/>
    <col min="9994" max="9994" width="10.42578125" style="5" customWidth="1"/>
    <col min="9995" max="9996" width="0" style="5" hidden="1" customWidth="1"/>
    <col min="9997" max="9997" width="10" style="5" customWidth="1"/>
    <col min="9998" max="9999" width="0" style="5" hidden="1" customWidth="1"/>
    <col min="10000" max="10000" width="9.85546875" style="5" customWidth="1"/>
    <col min="10001" max="10003" width="0" style="5" hidden="1" customWidth="1"/>
    <col min="10004" max="10208" width="10.140625" style="5"/>
    <col min="10209" max="10209" width="5.140625" style="5" customWidth="1"/>
    <col min="10210" max="10210" width="41.5703125" style="5" customWidth="1"/>
    <col min="10211" max="10211" width="11.7109375" style="5" customWidth="1"/>
    <col min="10212" max="10213" width="0" style="5" hidden="1" customWidth="1"/>
    <col min="10214" max="10214" width="9.85546875" style="5" customWidth="1"/>
    <col min="10215" max="10216" width="0" style="5" hidden="1" customWidth="1"/>
    <col min="10217" max="10217" width="9.85546875" style="5" customWidth="1"/>
    <col min="10218" max="10219" width="0" style="5" hidden="1" customWidth="1"/>
    <col min="10220" max="10220" width="9.140625" style="5" customWidth="1"/>
    <col min="10221" max="10222" width="0" style="5" hidden="1" customWidth="1"/>
    <col min="10223" max="10223" width="8.85546875" style="5" customWidth="1"/>
    <col min="10224" max="10225" width="0" style="5" hidden="1" customWidth="1"/>
    <col min="10226" max="10226" width="9.85546875" style="5" customWidth="1"/>
    <col min="10227" max="10228" width="0" style="5" hidden="1" customWidth="1"/>
    <col min="10229" max="10229" width="9.85546875" style="5" customWidth="1"/>
    <col min="10230" max="10231" width="0" style="5" hidden="1" customWidth="1"/>
    <col min="10232" max="10232" width="9.5703125" style="5" customWidth="1"/>
    <col min="10233" max="10234" width="0" style="5" hidden="1" customWidth="1"/>
    <col min="10235" max="10235" width="7.5703125" style="5" customWidth="1"/>
    <col min="10236" max="10237" width="0" style="5" hidden="1" customWidth="1"/>
    <col min="10238" max="10238" width="9.7109375" style="5" customWidth="1"/>
    <col min="10239" max="10240" width="0" style="5" hidden="1" customWidth="1"/>
    <col min="10241" max="10241" width="11.28515625" style="5" customWidth="1"/>
    <col min="10242" max="10242" width="9.85546875" style="5" customWidth="1"/>
    <col min="10243" max="10243" width="12" style="5" customWidth="1"/>
    <col min="10244" max="10249" width="0" style="5" hidden="1" customWidth="1"/>
    <col min="10250" max="10250" width="10.42578125" style="5" customWidth="1"/>
    <col min="10251" max="10252" width="0" style="5" hidden="1" customWidth="1"/>
    <col min="10253" max="10253" width="10" style="5" customWidth="1"/>
    <col min="10254" max="10255" width="0" style="5" hidden="1" customWidth="1"/>
    <col min="10256" max="10256" width="9.85546875" style="5" customWidth="1"/>
    <col min="10257" max="10259" width="0" style="5" hidden="1" customWidth="1"/>
    <col min="10260" max="10464" width="10.140625" style="5"/>
    <col min="10465" max="10465" width="5.140625" style="5" customWidth="1"/>
    <col min="10466" max="10466" width="41.5703125" style="5" customWidth="1"/>
    <col min="10467" max="10467" width="11.7109375" style="5" customWidth="1"/>
    <col min="10468" max="10469" width="0" style="5" hidden="1" customWidth="1"/>
    <col min="10470" max="10470" width="9.85546875" style="5" customWidth="1"/>
    <col min="10471" max="10472" width="0" style="5" hidden="1" customWidth="1"/>
    <col min="10473" max="10473" width="9.85546875" style="5" customWidth="1"/>
    <col min="10474" max="10475" width="0" style="5" hidden="1" customWidth="1"/>
    <col min="10476" max="10476" width="9.140625" style="5" customWidth="1"/>
    <col min="10477" max="10478" width="0" style="5" hidden="1" customWidth="1"/>
    <col min="10479" max="10479" width="8.85546875" style="5" customWidth="1"/>
    <col min="10480" max="10481" width="0" style="5" hidden="1" customWidth="1"/>
    <col min="10482" max="10482" width="9.85546875" style="5" customWidth="1"/>
    <col min="10483" max="10484" width="0" style="5" hidden="1" customWidth="1"/>
    <col min="10485" max="10485" width="9.85546875" style="5" customWidth="1"/>
    <col min="10486" max="10487" width="0" style="5" hidden="1" customWidth="1"/>
    <col min="10488" max="10488" width="9.5703125" style="5" customWidth="1"/>
    <col min="10489" max="10490" width="0" style="5" hidden="1" customWidth="1"/>
    <col min="10491" max="10491" width="7.5703125" style="5" customWidth="1"/>
    <col min="10492" max="10493" width="0" style="5" hidden="1" customWidth="1"/>
    <col min="10494" max="10494" width="9.7109375" style="5" customWidth="1"/>
    <col min="10495" max="10496" width="0" style="5" hidden="1" customWidth="1"/>
    <col min="10497" max="10497" width="11.28515625" style="5" customWidth="1"/>
    <col min="10498" max="10498" width="9.85546875" style="5" customWidth="1"/>
    <col min="10499" max="10499" width="12" style="5" customWidth="1"/>
    <col min="10500" max="10505" width="0" style="5" hidden="1" customWidth="1"/>
    <col min="10506" max="10506" width="10.42578125" style="5" customWidth="1"/>
    <col min="10507" max="10508" width="0" style="5" hidden="1" customWidth="1"/>
    <col min="10509" max="10509" width="10" style="5" customWidth="1"/>
    <col min="10510" max="10511" width="0" style="5" hidden="1" customWidth="1"/>
    <col min="10512" max="10512" width="9.85546875" style="5" customWidth="1"/>
    <col min="10513" max="10515" width="0" style="5" hidden="1" customWidth="1"/>
    <col min="10516" max="10720" width="10.140625" style="5"/>
    <col min="10721" max="10721" width="5.140625" style="5" customWidth="1"/>
    <col min="10722" max="10722" width="41.5703125" style="5" customWidth="1"/>
    <col min="10723" max="10723" width="11.7109375" style="5" customWidth="1"/>
    <col min="10724" max="10725" width="0" style="5" hidden="1" customWidth="1"/>
    <col min="10726" max="10726" width="9.85546875" style="5" customWidth="1"/>
    <col min="10727" max="10728" width="0" style="5" hidden="1" customWidth="1"/>
    <col min="10729" max="10729" width="9.85546875" style="5" customWidth="1"/>
    <col min="10730" max="10731" width="0" style="5" hidden="1" customWidth="1"/>
    <col min="10732" max="10732" width="9.140625" style="5" customWidth="1"/>
    <col min="10733" max="10734" width="0" style="5" hidden="1" customWidth="1"/>
    <col min="10735" max="10735" width="8.85546875" style="5" customWidth="1"/>
    <col min="10736" max="10737" width="0" style="5" hidden="1" customWidth="1"/>
    <col min="10738" max="10738" width="9.85546875" style="5" customWidth="1"/>
    <col min="10739" max="10740" width="0" style="5" hidden="1" customWidth="1"/>
    <col min="10741" max="10741" width="9.85546875" style="5" customWidth="1"/>
    <col min="10742" max="10743" width="0" style="5" hidden="1" customWidth="1"/>
    <col min="10744" max="10744" width="9.5703125" style="5" customWidth="1"/>
    <col min="10745" max="10746" width="0" style="5" hidden="1" customWidth="1"/>
    <col min="10747" max="10747" width="7.5703125" style="5" customWidth="1"/>
    <col min="10748" max="10749" width="0" style="5" hidden="1" customWidth="1"/>
    <col min="10750" max="10750" width="9.7109375" style="5" customWidth="1"/>
    <col min="10751" max="10752" width="0" style="5" hidden="1" customWidth="1"/>
    <col min="10753" max="10753" width="11.28515625" style="5" customWidth="1"/>
    <col min="10754" max="10754" width="9.85546875" style="5" customWidth="1"/>
    <col min="10755" max="10755" width="12" style="5" customWidth="1"/>
    <col min="10756" max="10761" width="0" style="5" hidden="1" customWidth="1"/>
    <col min="10762" max="10762" width="10.42578125" style="5" customWidth="1"/>
    <col min="10763" max="10764" width="0" style="5" hidden="1" customWidth="1"/>
    <col min="10765" max="10765" width="10" style="5" customWidth="1"/>
    <col min="10766" max="10767" width="0" style="5" hidden="1" customWidth="1"/>
    <col min="10768" max="10768" width="9.85546875" style="5" customWidth="1"/>
    <col min="10769" max="10771" width="0" style="5" hidden="1" customWidth="1"/>
    <col min="10772" max="10976" width="10.140625" style="5"/>
    <col min="10977" max="10977" width="5.140625" style="5" customWidth="1"/>
    <col min="10978" max="10978" width="41.5703125" style="5" customWidth="1"/>
    <col min="10979" max="10979" width="11.7109375" style="5" customWidth="1"/>
    <col min="10980" max="10981" width="0" style="5" hidden="1" customWidth="1"/>
    <col min="10982" max="10982" width="9.85546875" style="5" customWidth="1"/>
    <col min="10983" max="10984" width="0" style="5" hidden="1" customWidth="1"/>
    <col min="10985" max="10985" width="9.85546875" style="5" customWidth="1"/>
    <col min="10986" max="10987" width="0" style="5" hidden="1" customWidth="1"/>
    <col min="10988" max="10988" width="9.140625" style="5" customWidth="1"/>
    <col min="10989" max="10990" width="0" style="5" hidden="1" customWidth="1"/>
    <col min="10991" max="10991" width="8.85546875" style="5" customWidth="1"/>
    <col min="10992" max="10993" width="0" style="5" hidden="1" customWidth="1"/>
    <col min="10994" max="10994" width="9.85546875" style="5" customWidth="1"/>
    <col min="10995" max="10996" width="0" style="5" hidden="1" customWidth="1"/>
    <col min="10997" max="10997" width="9.85546875" style="5" customWidth="1"/>
    <col min="10998" max="10999" width="0" style="5" hidden="1" customWidth="1"/>
    <col min="11000" max="11000" width="9.5703125" style="5" customWidth="1"/>
    <col min="11001" max="11002" width="0" style="5" hidden="1" customWidth="1"/>
    <col min="11003" max="11003" width="7.5703125" style="5" customWidth="1"/>
    <col min="11004" max="11005" width="0" style="5" hidden="1" customWidth="1"/>
    <col min="11006" max="11006" width="9.7109375" style="5" customWidth="1"/>
    <col min="11007" max="11008" width="0" style="5" hidden="1" customWidth="1"/>
    <col min="11009" max="11009" width="11.28515625" style="5" customWidth="1"/>
    <col min="11010" max="11010" width="9.85546875" style="5" customWidth="1"/>
    <col min="11011" max="11011" width="12" style="5" customWidth="1"/>
    <col min="11012" max="11017" width="0" style="5" hidden="1" customWidth="1"/>
    <col min="11018" max="11018" width="10.42578125" style="5" customWidth="1"/>
    <col min="11019" max="11020" width="0" style="5" hidden="1" customWidth="1"/>
    <col min="11021" max="11021" width="10" style="5" customWidth="1"/>
    <col min="11022" max="11023" width="0" style="5" hidden="1" customWidth="1"/>
    <col min="11024" max="11024" width="9.85546875" style="5" customWidth="1"/>
    <col min="11025" max="11027" width="0" style="5" hidden="1" customWidth="1"/>
    <col min="11028" max="11232" width="10.140625" style="5"/>
    <col min="11233" max="11233" width="5.140625" style="5" customWidth="1"/>
    <col min="11234" max="11234" width="41.5703125" style="5" customWidth="1"/>
    <col min="11235" max="11235" width="11.7109375" style="5" customWidth="1"/>
    <col min="11236" max="11237" width="0" style="5" hidden="1" customWidth="1"/>
    <col min="11238" max="11238" width="9.85546875" style="5" customWidth="1"/>
    <col min="11239" max="11240" width="0" style="5" hidden="1" customWidth="1"/>
    <col min="11241" max="11241" width="9.85546875" style="5" customWidth="1"/>
    <col min="11242" max="11243" width="0" style="5" hidden="1" customWidth="1"/>
    <col min="11244" max="11244" width="9.140625" style="5" customWidth="1"/>
    <col min="11245" max="11246" width="0" style="5" hidden="1" customWidth="1"/>
    <col min="11247" max="11247" width="8.85546875" style="5" customWidth="1"/>
    <col min="11248" max="11249" width="0" style="5" hidden="1" customWidth="1"/>
    <col min="11250" max="11250" width="9.85546875" style="5" customWidth="1"/>
    <col min="11251" max="11252" width="0" style="5" hidden="1" customWidth="1"/>
    <col min="11253" max="11253" width="9.85546875" style="5" customWidth="1"/>
    <col min="11254" max="11255" width="0" style="5" hidden="1" customWidth="1"/>
    <col min="11256" max="11256" width="9.5703125" style="5" customWidth="1"/>
    <col min="11257" max="11258" width="0" style="5" hidden="1" customWidth="1"/>
    <col min="11259" max="11259" width="7.5703125" style="5" customWidth="1"/>
    <col min="11260" max="11261" width="0" style="5" hidden="1" customWidth="1"/>
    <col min="11262" max="11262" width="9.7109375" style="5" customWidth="1"/>
    <col min="11263" max="11264" width="0" style="5" hidden="1" customWidth="1"/>
    <col min="11265" max="11265" width="11.28515625" style="5" customWidth="1"/>
    <col min="11266" max="11266" width="9.85546875" style="5" customWidth="1"/>
    <col min="11267" max="11267" width="12" style="5" customWidth="1"/>
    <col min="11268" max="11273" width="0" style="5" hidden="1" customWidth="1"/>
    <col min="11274" max="11274" width="10.42578125" style="5" customWidth="1"/>
    <col min="11275" max="11276" width="0" style="5" hidden="1" customWidth="1"/>
    <col min="11277" max="11277" width="10" style="5" customWidth="1"/>
    <col min="11278" max="11279" width="0" style="5" hidden="1" customWidth="1"/>
    <col min="11280" max="11280" width="9.85546875" style="5" customWidth="1"/>
    <col min="11281" max="11283" width="0" style="5" hidden="1" customWidth="1"/>
    <col min="11284" max="11488" width="10.140625" style="5"/>
    <col min="11489" max="11489" width="5.140625" style="5" customWidth="1"/>
    <col min="11490" max="11490" width="41.5703125" style="5" customWidth="1"/>
    <col min="11491" max="11491" width="11.7109375" style="5" customWidth="1"/>
    <col min="11492" max="11493" width="0" style="5" hidden="1" customWidth="1"/>
    <col min="11494" max="11494" width="9.85546875" style="5" customWidth="1"/>
    <col min="11495" max="11496" width="0" style="5" hidden="1" customWidth="1"/>
    <col min="11497" max="11497" width="9.85546875" style="5" customWidth="1"/>
    <col min="11498" max="11499" width="0" style="5" hidden="1" customWidth="1"/>
    <col min="11500" max="11500" width="9.140625" style="5" customWidth="1"/>
    <col min="11501" max="11502" width="0" style="5" hidden="1" customWidth="1"/>
    <col min="11503" max="11503" width="8.85546875" style="5" customWidth="1"/>
    <col min="11504" max="11505" width="0" style="5" hidden="1" customWidth="1"/>
    <col min="11506" max="11506" width="9.85546875" style="5" customWidth="1"/>
    <col min="11507" max="11508" width="0" style="5" hidden="1" customWidth="1"/>
    <col min="11509" max="11509" width="9.85546875" style="5" customWidth="1"/>
    <col min="11510" max="11511" width="0" style="5" hidden="1" customWidth="1"/>
    <col min="11512" max="11512" width="9.5703125" style="5" customWidth="1"/>
    <col min="11513" max="11514" width="0" style="5" hidden="1" customWidth="1"/>
    <col min="11515" max="11515" width="7.5703125" style="5" customWidth="1"/>
    <col min="11516" max="11517" width="0" style="5" hidden="1" customWidth="1"/>
    <col min="11518" max="11518" width="9.7109375" style="5" customWidth="1"/>
    <col min="11519" max="11520" width="0" style="5" hidden="1" customWidth="1"/>
    <col min="11521" max="11521" width="11.28515625" style="5" customWidth="1"/>
    <col min="11522" max="11522" width="9.85546875" style="5" customWidth="1"/>
    <col min="11523" max="11523" width="12" style="5" customWidth="1"/>
    <col min="11524" max="11529" width="0" style="5" hidden="1" customWidth="1"/>
    <col min="11530" max="11530" width="10.42578125" style="5" customWidth="1"/>
    <col min="11531" max="11532" width="0" style="5" hidden="1" customWidth="1"/>
    <col min="11533" max="11533" width="10" style="5" customWidth="1"/>
    <col min="11534" max="11535" width="0" style="5" hidden="1" customWidth="1"/>
    <col min="11536" max="11536" width="9.85546875" style="5" customWidth="1"/>
    <col min="11537" max="11539" width="0" style="5" hidden="1" customWidth="1"/>
    <col min="11540" max="11744" width="10.140625" style="5"/>
    <col min="11745" max="11745" width="5.140625" style="5" customWidth="1"/>
    <col min="11746" max="11746" width="41.5703125" style="5" customWidth="1"/>
    <col min="11747" max="11747" width="11.7109375" style="5" customWidth="1"/>
    <col min="11748" max="11749" width="0" style="5" hidden="1" customWidth="1"/>
    <col min="11750" max="11750" width="9.85546875" style="5" customWidth="1"/>
    <col min="11751" max="11752" width="0" style="5" hidden="1" customWidth="1"/>
    <col min="11753" max="11753" width="9.85546875" style="5" customWidth="1"/>
    <col min="11754" max="11755" width="0" style="5" hidden="1" customWidth="1"/>
    <col min="11756" max="11756" width="9.140625" style="5" customWidth="1"/>
    <col min="11757" max="11758" width="0" style="5" hidden="1" customWidth="1"/>
    <col min="11759" max="11759" width="8.85546875" style="5" customWidth="1"/>
    <col min="11760" max="11761" width="0" style="5" hidden="1" customWidth="1"/>
    <col min="11762" max="11762" width="9.85546875" style="5" customWidth="1"/>
    <col min="11763" max="11764" width="0" style="5" hidden="1" customWidth="1"/>
    <col min="11765" max="11765" width="9.85546875" style="5" customWidth="1"/>
    <col min="11766" max="11767" width="0" style="5" hidden="1" customWidth="1"/>
    <col min="11768" max="11768" width="9.5703125" style="5" customWidth="1"/>
    <col min="11769" max="11770" width="0" style="5" hidden="1" customWidth="1"/>
    <col min="11771" max="11771" width="7.5703125" style="5" customWidth="1"/>
    <col min="11772" max="11773" width="0" style="5" hidden="1" customWidth="1"/>
    <col min="11774" max="11774" width="9.7109375" style="5" customWidth="1"/>
    <col min="11775" max="11776" width="0" style="5" hidden="1" customWidth="1"/>
    <col min="11777" max="11777" width="11.28515625" style="5" customWidth="1"/>
    <col min="11778" max="11778" width="9.85546875" style="5" customWidth="1"/>
    <col min="11779" max="11779" width="12" style="5" customWidth="1"/>
    <col min="11780" max="11785" width="0" style="5" hidden="1" customWidth="1"/>
    <col min="11786" max="11786" width="10.42578125" style="5" customWidth="1"/>
    <col min="11787" max="11788" width="0" style="5" hidden="1" customWidth="1"/>
    <col min="11789" max="11789" width="10" style="5" customWidth="1"/>
    <col min="11790" max="11791" width="0" style="5" hidden="1" customWidth="1"/>
    <col min="11792" max="11792" width="9.85546875" style="5" customWidth="1"/>
    <col min="11793" max="11795" width="0" style="5" hidden="1" customWidth="1"/>
    <col min="11796" max="12000" width="10.140625" style="5"/>
    <col min="12001" max="12001" width="5.140625" style="5" customWidth="1"/>
    <col min="12002" max="12002" width="41.5703125" style="5" customWidth="1"/>
    <col min="12003" max="12003" width="11.7109375" style="5" customWidth="1"/>
    <col min="12004" max="12005" width="0" style="5" hidden="1" customWidth="1"/>
    <col min="12006" max="12006" width="9.85546875" style="5" customWidth="1"/>
    <col min="12007" max="12008" width="0" style="5" hidden="1" customWidth="1"/>
    <col min="12009" max="12009" width="9.85546875" style="5" customWidth="1"/>
    <col min="12010" max="12011" width="0" style="5" hidden="1" customWidth="1"/>
    <col min="12012" max="12012" width="9.140625" style="5" customWidth="1"/>
    <col min="12013" max="12014" width="0" style="5" hidden="1" customWidth="1"/>
    <col min="12015" max="12015" width="8.85546875" style="5" customWidth="1"/>
    <col min="12016" max="12017" width="0" style="5" hidden="1" customWidth="1"/>
    <col min="12018" max="12018" width="9.85546875" style="5" customWidth="1"/>
    <col min="12019" max="12020" width="0" style="5" hidden="1" customWidth="1"/>
    <col min="12021" max="12021" width="9.85546875" style="5" customWidth="1"/>
    <col min="12022" max="12023" width="0" style="5" hidden="1" customWidth="1"/>
    <col min="12024" max="12024" width="9.5703125" style="5" customWidth="1"/>
    <col min="12025" max="12026" width="0" style="5" hidden="1" customWidth="1"/>
    <col min="12027" max="12027" width="7.5703125" style="5" customWidth="1"/>
    <col min="12028" max="12029" width="0" style="5" hidden="1" customWidth="1"/>
    <col min="12030" max="12030" width="9.7109375" style="5" customWidth="1"/>
    <col min="12031" max="12032" width="0" style="5" hidden="1" customWidth="1"/>
    <col min="12033" max="12033" width="11.28515625" style="5" customWidth="1"/>
    <col min="12034" max="12034" width="9.85546875" style="5" customWidth="1"/>
    <col min="12035" max="12035" width="12" style="5" customWidth="1"/>
    <col min="12036" max="12041" width="0" style="5" hidden="1" customWidth="1"/>
    <col min="12042" max="12042" width="10.42578125" style="5" customWidth="1"/>
    <col min="12043" max="12044" width="0" style="5" hidden="1" customWidth="1"/>
    <col min="12045" max="12045" width="10" style="5" customWidth="1"/>
    <col min="12046" max="12047" width="0" style="5" hidden="1" customWidth="1"/>
    <col min="12048" max="12048" width="9.85546875" style="5" customWidth="1"/>
    <col min="12049" max="12051" width="0" style="5" hidden="1" customWidth="1"/>
    <col min="12052" max="12256" width="10.140625" style="5"/>
    <col min="12257" max="12257" width="5.140625" style="5" customWidth="1"/>
    <col min="12258" max="12258" width="41.5703125" style="5" customWidth="1"/>
    <col min="12259" max="12259" width="11.7109375" style="5" customWidth="1"/>
    <col min="12260" max="12261" width="0" style="5" hidden="1" customWidth="1"/>
    <col min="12262" max="12262" width="9.85546875" style="5" customWidth="1"/>
    <col min="12263" max="12264" width="0" style="5" hidden="1" customWidth="1"/>
    <col min="12265" max="12265" width="9.85546875" style="5" customWidth="1"/>
    <col min="12266" max="12267" width="0" style="5" hidden="1" customWidth="1"/>
    <col min="12268" max="12268" width="9.140625" style="5" customWidth="1"/>
    <col min="12269" max="12270" width="0" style="5" hidden="1" customWidth="1"/>
    <col min="12271" max="12271" width="8.85546875" style="5" customWidth="1"/>
    <col min="12272" max="12273" width="0" style="5" hidden="1" customWidth="1"/>
    <col min="12274" max="12274" width="9.85546875" style="5" customWidth="1"/>
    <col min="12275" max="12276" width="0" style="5" hidden="1" customWidth="1"/>
    <col min="12277" max="12277" width="9.85546875" style="5" customWidth="1"/>
    <col min="12278" max="12279" width="0" style="5" hidden="1" customWidth="1"/>
    <col min="12280" max="12280" width="9.5703125" style="5" customWidth="1"/>
    <col min="12281" max="12282" width="0" style="5" hidden="1" customWidth="1"/>
    <col min="12283" max="12283" width="7.5703125" style="5" customWidth="1"/>
    <col min="12284" max="12285" width="0" style="5" hidden="1" customWidth="1"/>
    <col min="12286" max="12286" width="9.7109375" style="5" customWidth="1"/>
    <col min="12287" max="12288" width="0" style="5" hidden="1" customWidth="1"/>
    <col min="12289" max="12289" width="11.28515625" style="5" customWidth="1"/>
    <col min="12290" max="12290" width="9.85546875" style="5" customWidth="1"/>
    <col min="12291" max="12291" width="12" style="5" customWidth="1"/>
    <col min="12292" max="12297" width="0" style="5" hidden="1" customWidth="1"/>
    <col min="12298" max="12298" width="10.42578125" style="5" customWidth="1"/>
    <col min="12299" max="12300" width="0" style="5" hidden="1" customWidth="1"/>
    <col min="12301" max="12301" width="10" style="5" customWidth="1"/>
    <col min="12302" max="12303" width="0" style="5" hidden="1" customWidth="1"/>
    <col min="12304" max="12304" width="9.85546875" style="5" customWidth="1"/>
    <col min="12305" max="12307" width="0" style="5" hidden="1" customWidth="1"/>
    <col min="12308" max="12512" width="10.140625" style="5"/>
    <col min="12513" max="12513" width="5.140625" style="5" customWidth="1"/>
    <col min="12514" max="12514" width="41.5703125" style="5" customWidth="1"/>
    <col min="12515" max="12515" width="11.7109375" style="5" customWidth="1"/>
    <col min="12516" max="12517" width="0" style="5" hidden="1" customWidth="1"/>
    <col min="12518" max="12518" width="9.85546875" style="5" customWidth="1"/>
    <col min="12519" max="12520" width="0" style="5" hidden="1" customWidth="1"/>
    <col min="12521" max="12521" width="9.85546875" style="5" customWidth="1"/>
    <col min="12522" max="12523" width="0" style="5" hidden="1" customWidth="1"/>
    <col min="12524" max="12524" width="9.140625" style="5" customWidth="1"/>
    <col min="12525" max="12526" width="0" style="5" hidden="1" customWidth="1"/>
    <col min="12527" max="12527" width="8.85546875" style="5" customWidth="1"/>
    <col min="12528" max="12529" width="0" style="5" hidden="1" customWidth="1"/>
    <col min="12530" max="12530" width="9.85546875" style="5" customWidth="1"/>
    <col min="12531" max="12532" width="0" style="5" hidden="1" customWidth="1"/>
    <col min="12533" max="12533" width="9.85546875" style="5" customWidth="1"/>
    <col min="12534" max="12535" width="0" style="5" hidden="1" customWidth="1"/>
    <col min="12536" max="12536" width="9.5703125" style="5" customWidth="1"/>
    <col min="12537" max="12538" width="0" style="5" hidden="1" customWidth="1"/>
    <col min="12539" max="12539" width="7.5703125" style="5" customWidth="1"/>
    <col min="12540" max="12541" width="0" style="5" hidden="1" customWidth="1"/>
    <col min="12542" max="12542" width="9.7109375" style="5" customWidth="1"/>
    <col min="12543" max="12544" width="0" style="5" hidden="1" customWidth="1"/>
    <col min="12545" max="12545" width="11.28515625" style="5" customWidth="1"/>
    <col min="12546" max="12546" width="9.85546875" style="5" customWidth="1"/>
    <col min="12547" max="12547" width="12" style="5" customWidth="1"/>
    <col min="12548" max="12553" width="0" style="5" hidden="1" customWidth="1"/>
    <col min="12554" max="12554" width="10.42578125" style="5" customWidth="1"/>
    <col min="12555" max="12556" width="0" style="5" hidden="1" customWidth="1"/>
    <col min="12557" max="12557" width="10" style="5" customWidth="1"/>
    <col min="12558" max="12559" width="0" style="5" hidden="1" customWidth="1"/>
    <col min="12560" max="12560" width="9.85546875" style="5" customWidth="1"/>
    <col min="12561" max="12563" width="0" style="5" hidden="1" customWidth="1"/>
    <col min="12564" max="12768" width="10.140625" style="5"/>
    <col min="12769" max="12769" width="5.140625" style="5" customWidth="1"/>
    <col min="12770" max="12770" width="41.5703125" style="5" customWidth="1"/>
    <col min="12771" max="12771" width="11.7109375" style="5" customWidth="1"/>
    <col min="12772" max="12773" width="0" style="5" hidden="1" customWidth="1"/>
    <col min="12774" max="12774" width="9.85546875" style="5" customWidth="1"/>
    <col min="12775" max="12776" width="0" style="5" hidden="1" customWidth="1"/>
    <col min="12777" max="12777" width="9.85546875" style="5" customWidth="1"/>
    <col min="12778" max="12779" width="0" style="5" hidden="1" customWidth="1"/>
    <col min="12780" max="12780" width="9.140625" style="5" customWidth="1"/>
    <col min="12781" max="12782" width="0" style="5" hidden="1" customWidth="1"/>
    <col min="12783" max="12783" width="8.85546875" style="5" customWidth="1"/>
    <col min="12784" max="12785" width="0" style="5" hidden="1" customWidth="1"/>
    <col min="12786" max="12786" width="9.85546875" style="5" customWidth="1"/>
    <col min="12787" max="12788" width="0" style="5" hidden="1" customWidth="1"/>
    <col min="12789" max="12789" width="9.85546875" style="5" customWidth="1"/>
    <col min="12790" max="12791" width="0" style="5" hidden="1" customWidth="1"/>
    <col min="12792" max="12792" width="9.5703125" style="5" customWidth="1"/>
    <col min="12793" max="12794" width="0" style="5" hidden="1" customWidth="1"/>
    <col min="12795" max="12795" width="7.5703125" style="5" customWidth="1"/>
    <col min="12796" max="12797" width="0" style="5" hidden="1" customWidth="1"/>
    <col min="12798" max="12798" width="9.7109375" style="5" customWidth="1"/>
    <col min="12799" max="12800" width="0" style="5" hidden="1" customWidth="1"/>
    <col min="12801" max="12801" width="11.28515625" style="5" customWidth="1"/>
    <col min="12802" max="12802" width="9.85546875" style="5" customWidth="1"/>
    <col min="12803" max="12803" width="12" style="5" customWidth="1"/>
    <col min="12804" max="12809" width="0" style="5" hidden="1" customWidth="1"/>
    <col min="12810" max="12810" width="10.42578125" style="5" customWidth="1"/>
    <col min="12811" max="12812" width="0" style="5" hidden="1" customWidth="1"/>
    <col min="12813" max="12813" width="10" style="5" customWidth="1"/>
    <col min="12814" max="12815" width="0" style="5" hidden="1" customWidth="1"/>
    <col min="12816" max="12816" width="9.85546875" style="5" customWidth="1"/>
    <col min="12817" max="12819" width="0" style="5" hidden="1" customWidth="1"/>
    <col min="12820" max="13024" width="10.140625" style="5"/>
    <col min="13025" max="13025" width="5.140625" style="5" customWidth="1"/>
    <col min="13026" max="13026" width="41.5703125" style="5" customWidth="1"/>
    <col min="13027" max="13027" width="11.7109375" style="5" customWidth="1"/>
    <col min="13028" max="13029" width="0" style="5" hidden="1" customWidth="1"/>
    <col min="13030" max="13030" width="9.85546875" style="5" customWidth="1"/>
    <col min="13031" max="13032" width="0" style="5" hidden="1" customWidth="1"/>
    <col min="13033" max="13033" width="9.85546875" style="5" customWidth="1"/>
    <col min="13034" max="13035" width="0" style="5" hidden="1" customWidth="1"/>
    <col min="13036" max="13036" width="9.140625" style="5" customWidth="1"/>
    <col min="13037" max="13038" width="0" style="5" hidden="1" customWidth="1"/>
    <col min="13039" max="13039" width="8.85546875" style="5" customWidth="1"/>
    <col min="13040" max="13041" width="0" style="5" hidden="1" customWidth="1"/>
    <col min="13042" max="13042" width="9.85546875" style="5" customWidth="1"/>
    <col min="13043" max="13044" width="0" style="5" hidden="1" customWidth="1"/>
    <col min="13045" max="13045" width="9.85546875" style="5" customWidth="1"/>
    <col min="13046" max="13047" width="0" style="5" hidden="1" customWidth="1"/>
    <col min="13048" max="13048" width="9.5703125" style="5" customWidth="1"/>
    <col min="13049" max="13050" width="0" style="5" hidden="1" customWidth="1"/>
    <col min="13051" max="13051" width="7.5703125" style="5" customWidth="1"/>
    <col min="13052" max="13053" width="0" style="5" hidden="1" customWidth="1"/>
    <col min="13054" max="13054" width="9.7109375" style="5" customWidth="1"/>
    <col min="13055" max="13056" width="0" style="5" hidden="1" customWidth="1"/>
    <col min="13057" max="13057" width="11.28515625" style="5" customWidth="1"/>
    <col min="13058" max="13058" width="9.85546875" style="5" customWidth="1"/>
    <col min="13059" max="13059" width="12" style="5" customWidth="1"/>
    <col min="13060" max="13065" width="0" style="5" hidden="1" customWidth="1"/>
    <col min="13066" max="13066" width="10.42578125" style="5" customWidth="1"/>
    <col min="13067" max="13068" width="0" style="5" hidden="1" customWidth="1"/>
    <col min="13069" max="13069" width="10" style="5" customWidth="1"/>
    <col min="13070" max="13071" width="0" style="5" hidden="1" customWidth="1"/>
    <col min="13072" max="13072" width="9.85546875" style="5" customWidth="1"/>
    <col min="13073" max="13075" width="0" style="5" hidden="1" customWidth="1"/>
    <col min="13076" max="13280" width="10.140625" style="5"/>
    <col min="13281" max="13281" width="5.140625" style="5" customWidth="1"/>
    <col min="13282" max="13282" width="41.5703125" style="5" customWidth="1"/>
    <col min="13283" max="13283" width="11.7109375" style="5" customWidth="1"/>
    <col min="13284" max="13285" width="0" style="5" hidden="1" customWidth="1"/>
    <col min="13286" max="13286" width="9.85546875" style="5" customWidth="1"/>
    <col min="13287" max="13288" width="0" style="5" hidden="1" customWidth="1"/>
    <col min="13289" max="13289" width="9.85546875" style="5" customWidth="1"/>
    <col min="13290" max="13291" width="0" style="5" hidden="1" customWidth="1"/>
    <col min="13292" max="13292" width="9.140625" style="5" customWidth="1"/>
    <col min="13293" max="13294" width="0" style="5" hidden="1" customWidth="1"/>
    <col min="13295" max="13295" width="8.85546875" style="5" customWidth="1"/>
    <col min="13296" max="13297" width="0" style="5" hidden="1" customWidth="1"/>
    <col min="13298" max="13298" width="9.85546875" style="5" customWidth="1"/>
    <col min="13299" max="13300" width="0" style="5" hidden="1" customWidth="1"/>
    <col min="13301" max="13301" width="9.85546875" style="5" customWidth="1"/>
    <col min="13302" max="13303" width="0" style="5" hidden="1" customWidth="1"/>
    <col min="13304" max="13304" width="9.5703125" style="5" customWidth="1"/>
    <col min="13305" max="13306" width="0" style="5" hidden="1" customWidth="1"/>
    <col min="13307" max="13307" width="7.5703125" style="5" customWidth="1"/>
    <col min="13308" max="13309" width="0" style="5" hidden="1" customWidth="1"/>
    <col min="13310" max="13310" width="9.7109375" style="5" customWidth="1"/>
    <col min="13311" max="13312" width="0" style="5" hidden="1" customWidth="1"/>
    <col min="13313" max="13313" width="11.28515625" style="5" customWidth="1"/>
    <col min="13314" max="13314" width="9.85546875" style="5" customWidth="1"/>
    <col min="13315" max="13315" width="12" style="5" customWidth="1"/>
    <col min="13316" max="13321" width="0" style="5" hidden="1" customWidth="1"/>
    <col min="13322" max="13322" width="10.42578125" style="5" customWidth="1"/>
    <col min="13323" max="13324" width="0" style="5" hidden="1" customWidth="1"/>
    <col min="13325" max="13325" width="10" style="5" customWidth="1"/>
    <col min="13326" max="13327" width="0" style="5" hidden="1" customWidth="1"/>
    <col min="13328" max="13328" width="9.85546875" style="5" customWidth="1"/>
    <col min="13329" max="13331" width="0" style="5" hidden="1" customWidth="1"/>
    <col min="13332" max="13536" width="10.140625" style="5"/>
    <col min="13537" max="13537" width="5.140625" style="5" customWidth="1"/>
    <col min="13538" max="13538" width="41.5703125" style="5" customWidth="1"/>
    <col min="13539" max="13539" width="11.7109375" style="5" customWidth="1"/>
    <col min="13540" max="13541" width="0" style="5" hidden="1" customWidth="1"/>
    <col min="13542" max="13542" width="9.85546875" style="5" customWidth="1"/>
    <col min="13543" max="13544" width="0" style="5" hidden="1" customWidth="1"/>
    <col min="13545" max="13545" width="9.85546875" style="5" customWidth="1"/>
    <col min="13546" max="13547" width="0" style="5" hidden="1" customWidth="1"/>
    <col min="13548" max="13548" width="9.140625" style="5" customWidth="1"/>
    <col min="13549" max="13550" width="0" style="5" hidden="1" customWidth="1"/>
    <col min="13551" max="13551" width="8.85546875" style="5" customWidth="1"/>
    <col min="13552" max="13553" width="0" style="5" hidden="1" customWidth="1"/>
    <col min="13554" max="13554" width="9.85546875" style="5" customWidth="1"/>
    <col min="13555" max="13556" width="0" style="5" hidden="1" customWidth="1"/>
    <col min="13557" max="13557" width="9.85546875" style="5" customWidth="1"/>
    <col min="13558" max="13559" width="0" style="5" hidden="1" customWidth="1"/>
    <col min="13560" max="13560" width="9.5703125" style="5" customWidth="1"/>
    <col min="13561" max="13562" width="0" style="5" hidden="1" customWidth="1"/>
    <col min="13563" max="13563" width="7.5703125" style="5" customWidth="1"/>
    <col min="13564" max="13565" width="0" style="5" hidden="1" customWidth="1"/>
    <col min="13566" max="13566" width="9.7109375" style="5" customWidth="1"/>
    <col min="13567" max="13568" width="0" style="5" hidden="1" customWidth="1"/>
    <col min="13569" max="13569" width="11.28515625" style="5" customWidth="1"/>
    <col min="13570" max="13570" width="9.85546875" style="5" customWidth="1"/>
    <col min="13571" max="13571" width="12" style="5" customWidth="1"/>
    <col min="13572" max="13577" width="0" style="5" hidden="1" customWidth="1"/>
    <col min="13578" max="13578" width="10.42578125" style="5" customWidth="1"/>
    <col min="13579" max="13580" width="0" style="5" hidden="1" customWidth="1"/>
    <col min="13581" max="13581" width="10" style="5" customWidth="1"/>
    <col min="13582" max="13583" width="0" style="5" hidden="1" customWidth="1"/>
    <col min="13584" max="13584" width="9.85546875" style="5" customWidth="1"/>
    <col min="13585" max="13587" width="0" style="5" hidden="1" customWidth="1"/>
    <col min="13588" max="13792" width="10.140625" style="5"/>
    <col min="13793" max="13793" width="5.140625" style="5" customWidth="1"/>
    <col min="13794" max="13794" width="41.5703125" style="5" customWidth="1"/>
    <col min="13795" max="13795" width="11.7109375" style="5" customWidth="1"/>
    <col min="13796" max="13797" width="0" style="5" hidden="1" customWidth="1"/>
    <col min="13798" max="13798" width="9.85546875" style="5" customWidth="1"/>
    <col min="13799" max="13800" width="0" style="5" hidden="1" customWidth="1"/>
    <col min="13801" max="13801" width="9.85546875" style="5" customWidth="1"/>
    <col min="13802" max="13803" width="0" style="5" hidden="1" customWidth="1"/>
    <col min="13804" max="13804" width="9.140625" style="5" customWidth="1"/>
    <col min="13805" max="13806" width="0" style="5" hidden="1" customWidth="1"/>
    <col min="13807" max="13807" width="8.85546875" style="5" customWidth="1"/>
    <col min="13808" max="13809" width="0" style="5" hidden="1" customWidth="1"/>
    <col min="13810" max="13810" width="9.85546875" style="5" customWidth="1"/>
    <col min="13811" max="13812" width="0" style="5" hidden="1" customWidth="1"/>
    <col min="13813" max="13813" width="9.85546875" style="5" customWidth="1"/>
    <col min="13814" max="13815" width="0" style="5" hidden="1" customWidth="1"/>
    <col min="13816" max="13816" width="9.5703125" style="5" customWidth="1"/>
    <col min="13817" max="13818" width="0" style="5" hidden="1" customWidth="1"/>
    <col min="13819" max="13819" width="7.5703125" style="5" customWidth="1"/>
    <col min="13820" max="13821" width="0" style="5" hidden="1" customWidth="1"/>
    <col min="13822" max="13822" width="9.7109375" style="5" customWidth="1"/>
    <col min="13823" max="13824" width="0" style="5" hidden="1" customWidth="1"/>
    <col min="13825" max="13825" width="11.28515625" style="5" customWidth="1"/>
    <col min="13826" max="13826" width="9.85546875" style="5" customWidth="1"/>
    <col min="13827" max="13827" width="12" style="5" customWidth="1"/>
    <col min="13828" max="13833" width="0" style="5" hidden="1" customWidth="1"/>
    <col min="13834" max="13834" width="10.42578125" style="5" customWidth="1"/>
    <col min="13835" max="13836" width="0" style="5" hidden="1" customWidth="1"/>
    <col min="13837" max="13837" width="10" style="5" customWidth="1"/>
    <col min="13838" max="13839" width="0" style="5" hidden="1" customWidth="1"/>
    <col min="13840" max="13840" width="9.85546875" style="5" customWidth="1"/>
    <col min="13841" max="13843" width="0" style="5" hidden="1" customWidth="1"/>
    <col min="13844" max="14048" width="10.140625" style="5"/>
    <col min="14049" max="14049" width="5.140625" style="5" customWidth="1"/>
    <col min="14050" max="14050" width="41.5703125" style="5" customWidth="1"/>
    <col min="14051" max="14051" width="11.7109375" style="5" customWidth="1"/>
    <col min="14052" max="14053" width="0" style="5" hidden="1" customWidth="1"/>
    <col min="14054" max="14054" width="9.85546875" style="5" customWidth="1"/>
    <col min="14055" max="14056" width="0" style="5" hidden="1" customWidth="1"/>
    <col min="14057" max="14057" width="9.85546875" style="5" customWidth="1"/>
    <col min="14058" max="14059" width="0" style="5" hidden="1" customWidth="1"/>
    <col min="14060" max="14060" width="9.140625" style="5" customWidth="1"/>
    <col min="14061" max="14062" width="0" style="5" hidden="1" customWidth="1"/>
    <col min="14063" max="14063" width="8.85546875" style="5" customWidth="1"/>
    <col min="14064" max="14065" width="0" style="5" hidden="1" customWidth="1"/>
    <col min="14066" max="14066" width="9.85546875" style="5" customWidth="1"/>
    <col min="14067" max="14068" width="0" style="5" hidden="1" customWidth="1"/>
    <col min="14069" max="14069" width="9.85546875" style="5" customWidth="1"/>
    <col min="14070" max="14071" width="0" style="5" hidden="1" customWidth="1"/>
    <col min="14072" max="14072" width="9.5703125" style="5" customWidth="1"/>
    <col min="14073" max="14074" width="0" style="5" hidden="1" customWidth="1"/>
    <col min="14075" max="14075" width="7.5703125" style="5" customWidth="1"/>
    <col min="14076" max="14077" width="0" style="5" hidden="1" customWidth="1"/>
    <col min="14078" max="14078" width="9.7109375" style="5" customWidth="1"/>
    <col min="14079" max="14080" width="0" style="5" hidden="1" customWidth="1"/>
    <col min="14081" max="14081" width="11.28515625" style="5" customWidth="1"/>
    <col min="14082" max="14082" width="9.85546875" style="5" customWidth="1"/>
    <col min="14083" max="14083" width="12" style="5" customWidth="1"/>
    <col min="14084" max="14089" width="0" style="5" hidden="1" customWidth="1"/>
    <col min="14090" max="14090" width="10.42578125" style="5" customWidth="1"/>
    <col min="14091" max="14092" width="0" style="5" hidden="1" customWidth="1"/>
    <col min="14093" max="14093" width="10" style="5" customWidth="1"/>
    <col min="14094" max="14095" width="0" style="5" hidden="1" customWidth="1"/>
    <col min="14096" max="14096" width="9.85546875" style="5" customWidth="1"/>
    <col min="14097" max="14099" width="0" style="5" hidden="1" customWidth="1"/>
    <col min="14100" max="14304" width="10.140625" style="5"/>
    <col min="14305" max="14305" width="5.140625" style="5" customWidth="1"/>
    <col min="14306" max="14306" width="41.5703125" style="5" customWidth="1"/>
    <col min="14307" max="14307" width="11.7109375" style="5" customWidth="1"/>
    <col min="14308" max="14309" width="0" style="5" hidden="1" customWidth="1"/>
    <col min="14310" max="14310" width="9.85546875" style="5" customWidth="1"/>
    <col min="14311" max="14312" width="0" style="5" hidden="1" customWidth="1"/>
    <col min="14313" max="14313" width="9.85546875" style="5" customWidth="1"/>
    <col min="14314" max="14315" width="0" style="5" hidden="1" customWidth="1"/>
    <col min="14316" max="14316" width="9.140625" style="5" customWidth="1"/>
    <col min="14317" max="14318" width="0" style="5" hidden="1" customWidth="1"/>
    <col min="14319" max="14319" width="8.85546875" style="5" customWidth="1"/>
    <col min="14320" max="14321" width="0" style="5" hidden="1" customWidth="1"/>
    <col min="14322" max="14322" width="9.85546875" style="5" customWidth="1"/>
    <col min="14323" max="14324" width="0" style="5" hidden="1" customWidth="1"/>
    <col min="14325" max="14325" width="9.85546875" style="5" customWidth="1"/>
    <col min="14326" max="14327" width="0" style="5" hidden="1" customWidth="1"/>
    <col min="14328" max="14328" width="9.5703125" style="5" customWidth="1"/>
    <col min="14329" max="14330" width="0" style="5" hidden="1" customWidth="1"/>
    <col min="14331" max="14331" width="7.5703125" style="5" customWidth="1"/>
    <col min="14332" max="14333" width="0" style="5" hidden="1" customWidth="1"/>
    <col min="14334" max="14334" width="9.7109375" style="5" customWidth="1"/>
    <col min="14335" max="14336" width="0" style="5" hidden="1" customWidth="1"/>
    <col min="14337" max="14337" width="11.28515625" style="5" customWidth="1"/>
    <col min="14338" max="14338" width="9.85546875" style="5" customWidth="1"/>
    <col min="14339" max="14339" width="12" style="5" customWidth="1"/>
    <col min="14340" max="14345" width="0" style="5" hidden="1" customWidth="1"/>
    <col min="14346" max="14346" width="10.42578125" style="5" customWidth="1"/>
    <col min="14347" max="14348" width="0" style="5" hidden="1" customWidth="1"/>
    <col min="14349" max="14349" width="10" style="5" customWidth="1"/>
    <col min="14350" max="14351" width="0" style="5" hidden="1" customWidth="1"/>
    <col min="14352" max="14352" width="9.85546875" style="5" customWidth="1"/>
    <col min="14353" max="14355" width="0" style="5" hidden="1" customWidth="1"/>
    <col min="14356" max="14560" width="10.140625" style="5"/>
    <col min="14561" max="14561" width="5.140625" style="5" customWidth="1"/>
    <col min="14562" max="14562" width="41.5703125" style="5" customWidth="1"/>
    <col min="14563" max="14563" width="11.7109375" style="5" customWidth="1"/>
    <col min="14564" max="14565" width="0" style="5" hidden="1" customWidth="1"/>
    <col min="14566" max="14566" width="9.85546875" style="5" customWidth="1"/>
    <col min="14567" max="14568" width="0" style="5" hidden="1" customWidth="1"/>
    <col min="14569" max="14569" width="9.85546875" style="5" customWidth="1"/>
    <col min="14570" max="14571" width="0" style="5" hidden="1" customWidth="1"/>
    <col min="14572" max="14572" width="9.140625" style="5" customWidth="1"/>
    <col min="14573" max="14574" width="0" style="5" hidden="1" customWidth="1"/>
    <col min="14575" max="14575" width="8.85546875" style="5" customWidth="1"/>
    <col min="14576" max="14577" width="0" style="5" hidden="1" customWidth="1"/>
    <col min="14578" max="14578" width="9.85546875" style="5" customWidth="1"/>
    <col min="14579" max="14580" width="0" style="5" hidden="1" customWidth="1"/>
    <col min="14581" max="14581" width="9.85546875" style="5" customWidth="1"/>
    <col min="14582" max="14583" width="0" style="5" hidden="1" customWidth="1"/>
    <col min="14584" max="14584" width="9.5703125" style="5" customWidth="1"/>
    <col min="14585" max="14586" width="0" style="5" hidden="1" customWidth="1"/>
    <col min="14587" max="14587" width="7.5703125" style="5" customWidth="1"/>
    <col min="14588" max="14589" width="0" style="5" hidden="1" customWidth="1"/>
    <col min="14590" max="14590" width="9.7109375" style="5" customWidth="1"/>
    <col min="14591" max="14592" width="0" style="5" hidden="1" customWidth="1"/>
    <col min="14593" max="14593" width="11.28515625" style="5" customWidth="1"/>
    <col min="14594" max="14594" width="9.85546875" style="5" customWidth="1"/>
    <col min="14595" max="14595" width="12" style="5" customWidth="1"/>
    <col min="14596" max="14601" width="0" style="5" hidden="1" customWidth="1"/>
    <col min="14602" max="14602" width="10.42578125" style="5" customWidth="1"/>
    <col min="14603" max="14604" width="0" style="5" hidden="1" customWidth="1"/>
    <col min="14605" max="14605" width="10" style="5" customWidth="1"/>
    <col min="14606" max="14607" width="0" style="5" hidden="1" customWidth="1"/>
    <col min="14608" max="14608" width="9.85546875" style="5" customWidth="1"/>
    <col min="14609" max="14611" width="0" style="5" hidden="1" customWidth="1"/>
    <col min="14612" max="14816" width="10.140625" style="5"/>
    <col min="14817" max="14817" width="5.140625" style="5" customWidth="1"/>
    <col min="14818" max="14818" width="41.5703125" style="5" customWidth="1"/>
    <col min="14819" max="14819" width="11.7109375" style="5" customWidth="1"/>
    <col min="14820" max="14821" width="0" style="5" hidden="1" customWidth="1"/>
    <col min="14822" max="14822" width="9.85546875" style="5" customWidth="1"/>
    <col min="14823" max="14824" width="0" style="5" hidden="1" customWidth="1"/>
    <col min="14825" max="14825" width="9.85546875" style="5" customWidth="1"/>
    <col min="14826" max="14827" width="0" style="5" hidden="1" customWidth="1"/>
    <col min="14828" max="14828" width="9.140625" style="5" customWidth="1"/>
    <col min="14829" max="14830" width="0" style="5" hidden="1" customWidth="1"/>
    <col min="14831" max="14831" width="8.85546875" style="5" customWidth="1"/>
    <col min="14832" max="14833" width="0" style="5" hidden="1" customWidth="1"/>
    <col min="14834" max="14834" width="9.85546875" style="5" customWidth="1"/>
    <col min="14835" max="14836" width="0" style="5" hidden="1" customWidth="1"/>
    <col min="14837" max="14837" width="9.85546875" style="5" customWidth="1"/>
    <col min="14838" max="14839" width="0" style="5" hidden="1" customWidth="1"/>
    <col min="14840" max="14840" width="9.5703125" style="5" customWidth="1"/>
    <col min="14841" max="14842" width="0" style="5" hidden="1" customWidth="1"/>
    <col min="14843" max="14843" width="7.5703125" style="5" customWidth="1"/>
    <col min="14844" max="14845" width="0" style="5" hidden="1" customWidth="1"/>
    <col min="14846" max="14846" width="9.7109375" style="5" customWidth="1"/>
    <col min="14847" max="14848" width="0" style="5" hidden="1" customWidth="1"/>
    <col min="14849" max="14849" width="11.28515625" style="5" customWidth="1"/>
    <col min="14850" max="14850" width="9.85546875" style="5" customWidth="1"/>
    <col min="14851" max="14851" width="12" style="5" customWidth="1"/>
    <col min="14852" max="14857" width="0" style="5" hidden="1" customWidth="1"/>
    <col min="14858" max="14858" width="10.42578125" style="5" customWidth="1"/>
    <col min="14859" max="14860" width="0" style="5" hidden="1" customWidth="1"/>
    <col min="14861" max="14861" width="10" style="5" customWidth="1"/>
    <col min="14862" max="14863" width="0" style="5" hidden="1" customWidth="1"/>
    <col min="14864" max="14864" width="9.85546875" style="5" customWidth="1"/>
    <col min="14865" max="14867" width="0" style="5" hidden="1" customWidth="1"/>
    <col min="14868" max="15072" width="10.140625" style="5"/>
    <col min="15073" max="15073" width="5.140625" style="5" customWidth="1"/>
    <col min="15074" max="15074" width="41.5703125" style="5" customWidth="1"/>
    <col min="15075" max="15075" width="11.7109375" style="5" customWidth="1"/>
    <col min="15076" max="15077" width="0" style="5" hidden="1" customWidth="1"/>
    <col min="15078" max="15078" width="9.85546875" style="5" customWidth="1"/>
    <col min="15079" max="15080" width="0" style="5" hidden="1" customWidth="1"/>
    <col min="15081" max="15081" width="9.85546875" style="5" customWidth="1"/>
    <col min="15082" max="15083" width="0" style="5" hidden="1" customWidth="1"/>
    <col min="15084" max="15084" width="9.140625" style="5" customWidth="1"/>
    <col min="15085" max="15086" width="0" style="5" hidden="1" customWidth="1"/>
    <col min="15087" max="15087" width="8.85546875" style="5" customWidth="1"/>
    <col min="15088" max="15089" width="0" style="5" hidden="1" customWidth="1"/>
    <col min="15090" max="15090" width="9.85546875" style="5" customWidth="1"/>
    <col min="15091" max="15092" width="0" style="5" hidden="1" customWidth="1"/>
    <col min="15093" max="15093" width="9.85546875" style="5" customWidth="1"/>
    <col min="15094" max="15095" width="0" style="5" hidden="1" customWidth="1"/>
    <col min="15096" max="15096" width="9.5703125" style="5" customWidth="1"/>
    <col min="15097" max="15098" width="0" style="5" hidden="1" customWidth="1"/>
    <col min="15099" max="15099" width="7.5703125" style="5" customWidth="1"/>
    <col min="15100" max="15101" width="0" style="5" hidden="1" customWidth="1"/>
    <col min="15102" max="15102" width="9.7109375" style="5" customWidth="1"/>
    <col min="15103" max="15104" width="0" style="5" hidden="1" customWidth="1"/>
    <col min="15105" max="15105" width="11.28515625" style="5" customWidth="1"/>
    <col min="15106" max="15106" width="9.85546875" style="5" customWidth="1"/>
    <col min="15107" max="15107" width="12" style="5" customWidth="1"/>
    <col min="15108" max="15113" width="0" style="5" hidden="1" customWidth="1"/>
    <col min="15114" max="15114" width="10.42578125" style="5" customWidth="1"/>
    <col min="15115" max="15116" width="0" style="5" hidden="1" customWidth="1"/>
    <col min="15117" max="15117" width="10" style="5" customWidth="1"/>
    <col min="15118" max="15119" width="0" style="5" hidden="1" customWidth="1"/>
    <col min="15120" max="15120" width="9.85546875" style="5" customWidth="1"/>
    <col min="15121" max="15123" width="0" style="5" hidden="1" customWidth="1"/>
    <col min="15124" max="15328" width="10.140625" style="5"/>
    <col min="15329" max="15329" width="5.140625" style="5" customWidth="1"/>
    <col min="15330" max="15330" width="41.5703125" style="5" customWidth="1"/>
    <col min="15331" max="15331" width="11.7109375" style="5" customWidth="1"/>
    <col min="15332" max="15333" width="0" style="5" hidden="1" customWidth="1"/>
    <col min="15334" max="15334" width="9.85546875" style="5" customWidth="1"/>
    <col min="15335" max="15336" width="0" style="5" hidden="1" customWidth="1"/>
    <col min="15337" max="15337" width="9.85546875" style="5" customWidth="1"/>
    <col min="15338" max="15339" width="0" style="5" hidden="1" customWidth="1"/>
    <col min="15340" max="15340" width="9.140625" style="5" customWidth="1"/>
    <col min="15341" max="15342" width="0" style="5" hidden="1" customWidth="1"/>
    <col min="15343" max="15343" width="8.85546875" style="5" customWidth="1"/>
    <col min="15344" max="15345" width="0" style="5" hidden="1" customWidth="1"/>
    <col min="15346" max="15346" width="9.85546875" style="5" customWidth="1"/>
    <col min="15347" max="15348" width="0" style="5" hidden="1" customWidth="1"/>
    <col min="15349" max="15349" width="9.85546875" style="5" customWidth="1"/>
    <col min="15350" max="15351" width="0" style="5" hidden="1" customWidth="1"/>
    <col min="15352" max="15352" width="9.5703125" style="5" customWidth="1"/>
    <col min="15353" max="15354" width="0" style="5" hidden="1" customWidth="1"/>
    <col min="15355" max="15355" width="7.5703125" style="5" customWidth="1"/>
    <col min="15356" max="15357" width="0" style="5" hidden="1" customWidth="1"/>
    <col min="15358" max="15358" width="9.7109375" style="5" customWidth="1"/>
    <col min="15359" max="15360" width="0" style="5" hidden="1" customWidth="1"/>
    <col min="15361" max="15361" width="11.28515625" style="5" customWidth="1"/>
    <col min="15362" max="15362" width="9.85546875" style="5" customWidth="1"/>
    <col min="15363" max="15363" width="12" style="5" customWidth="1"/>
    <col min="15364" max="15369" width="0" style="5" hidden="1" customWidth="1"/>
    <col min="15370" max="15370" width="10.42578125" style="5" customWidth="1"/>
    <col min="15371" max="15372" width="0" style="5" hidden="1" customWidth="1"/>
    <col min="15373" max="15373" width="10" style="5" customWidth="1"/>
    <col min="15374" max="15375" width="0" style="5" hidden="1" customWidth="1"/>
    <col min="15376" max="15376" width="9.85546875" style="5" customWidth="1"/>
    <col min="15377" max="15379" width="0" style="5" hidden="1" customWidth="1"/>
    <col min="15380" max="15584" width="10.140625" style="5"/>
    <col min="15585" max="15585" width="5.140625" style="5" customWidth="1"/>
    <col min="15586" max="15586" width="41.5703125" style="5" customWidth="1"/>
    <col min="15587" max="15587" width="11.7109375" style="5" customWidth="1"/>
    <col min="15588" max="15589" width="0" style="5" hidden="1" customWidth="1"/>
    <col min="15590" max="15590" width="9.85546875" style="5" customWidth="1"/>
    <col min="15591" max="15592" width="0" style="5" hidden="1" customWidth="1"/>
    <col min="15593" max="15593" width="9.85546875" style="5" customWidth="1"/>
    <col min="15594" max="15595" width="0" style="5" hidden="1" customWidth="1"/>
    <col min="15596" max="15596" width="9.140625" style="5" customWidth="1"/>
    <col min="15597" max="15598" width="0" style="5" hidden="1" customWidth="1"/>
    <col min="15599" max="15599" width="8.85546875" style="5" customWidth="1"/>
    <col min="15600" max="15601" width="0" style="5" hidden="1" customWidth="1"/>
    <col min="15602" max="15602" width="9.85546875" style="5" customWidth="1"/>
    <col min="15603" max="15604" width="0" style="5" hidden="1" customWidth="1"/>
    <col min="15605" max="15605" width="9.85546875" style="5" customWidth="1"/>
    <col min="15606" max="15607" width="0" style="5" hidden="1" customWidth="1"/>
    <col min="15608" max="15608" width="9.5703125" style="5" customWidth="1"/>
    <col min="15609" max="15610" width="0" style="5" hidden="1" customWidth="1"/>
    <col min="15611" max="15611" width="7.5703125" style="5" customWidth="1"/>
    <col min="15612" max="15613" width="0" style="5" hidden="1" customWidth="1"/>
    <col min="15614" max="15614" width="9.7109375" style="5" customWidth="1"/>
    <col min="15615" max="15616" width="0" style="5" hidden="1" customWidth="1"/>
    <col min="15617" max="15617" width="11.28515625" style="5" customWidth="1"/>
    <col min="15618" max="15618" width="9.85546875" style="5" customWidth="1"/>
    <col min="15619" max="15619" width="12" style="5" customWidth="1"/>
    <col min="15620" max="15625" width="0" style="5" hidden="1" customWidth="1"/>
    <col min="15626" max="15626" width="10.42578125" style="5" customWidth="1"/>
    <col min="15627" max="15628" width="0" style="5" hidden="1" customWidth="1"/>
    <col min="15629" max="15629" width="10" style="5" customWidth="1"/>
    <col min="15630" max="15631" width="0" style="5" hidden="1" customWidth="1"/>
    <col min="15632" max="15632" width="9.85546875" style="5" customWidth="1"/>
    <col min="15633" max="15635" width="0" style="5" hidden="1" customWidth="1"/>
    <col min="15636" max="15840" width="10.140625" style="5"/>
    <col min="15841" max="15841" width="5.140625" style="5" customWidth="1"/>
    <col min="15842" max="15842" width="41.5703125" style="5" customWidth="1"/>
    <col min="15843" max="15843" width="11.7109375" style="5" customWidth="1"/>
    <col min="15844" max="15845" width="0" style="5" hidden="1" customWidth="1"/>
    <col min="15846" max="15846" width="9.85546875" style="5" customWidth="1"/>
    <col min="15847" max="15848" width="0" style="5" hidden="1" customWidth="1"/>
    <col min="15849" max="15849" width="9.85546875" style="5" customWidth="1"/>
    <col min="15850" max="15851" width="0" style="5" hidden="1" customWidth="1"/>
    <col min="15852" max="15852" width="9.140625" style="5" customWidth="1"/>
    <col min="15853" max="15854" width="0" style="5" hidden="1" customWidth="1"/>
    <col min="15855" max="15855" width="8.85546875" style="5" customWidth="1"/>
    <col min="15856" max="15857" width="0" style="5" hidden="1" customWidth="1"/>
    <col min="15858" max="15858" width="9.85546875" style="5" customWidth="1"/>
    <col min="15859" max="15860" width="0" style="5" hidden="1" customWidth="1"/>
    <col min="15861" max="15861" width="9.85546875" style="5" customWidth="1"/>
    <col min="15862" max="15863" width="0" style="5" hidden="1" customWidth="1"/>
    <col min="15864" max="15864" width="9.5703125" style="5" customWidth="1"/>
    <col min="15865" max="15866" width="0" style="5" hidden="1" customWidth="1"/>
    <col min="15867" max="15867" width="7.5703125" style="5" customWidth="1"/>
    <col min="15868" max="15869" width="0" style="5" hidden="1" customWidth="1"/>
    <col min="15870" max="15870" width="9.7109375" style="5" customWidth="1"/>
    <col min="15871" max="15872" width="0" style="5" hidden="1" customWidth="1"/>
    <col min="15873" max="15873" width="11.28515625" style="5" customWidth="1"/>
    <col min="15874" max="15874" width="9.85546875" style="5" customWidth="1"/>
    <col min="15875" max="15875" width="12" style="5" customWidth="1"/>
    <col min="15876" max="15881" width="0" style="5" hidden="1" customWidth="1"/>
    <col min="15882" max="15882" width="10.42578125" style="5" customWidth="1"/>
    <col min="15883" max="15884" width="0" style="5" hidden="1" customWidth="1"/>
    <col min="15885" max="15885" width="10" style="5" customWidth="1"/>
    <col min="15886" max="15887" width="0" style="5" hidden="1" customWidth="1"/>
    <col min="15888" max="15888" width="9.85546875" style="5" customWidth="1"/>
    <col min="15889" max="15891" width="0" style="5" hidden="1" customWidth="1"/>
    <col min="15892" max="16096" width="10.140625" style="5"/>
    <col min="16097" max="16097" width="5.140625" style="5" customWidth="1"/>
    <col min="16098" max="16098" width="41.5703125" style="5" customWidth="1"/>
    <col min="16099" max="16099" width="11.7109375" style="5" customWidth="1"/>
    <col min="16100" max="16101" width="0" style="5" hidden="1" customWidth="1"/>
    <col min="16102" max="16102" width="9.85546875" style="5" customWidth="1"/>
    <col min="16103" max="16104" width="0" style="5" hidden="1" customWidth="1"/>
    <col min="16105" max="16105" width="9.85546875" style="5" customWidth="1"/>
    <col min="16106" max="16107" width="0" style="5" hidden="1" customWidth="1"/>
    <col min="16108" max="16108" width="9.140625" style="5" customWidth="1"/>
    <col min="16109" max="16110" width="0" style="5" hidden="1" customWidth="1"/>
    <col min="16111" max="16111" width="8.85546875" style="5" customWidth="1"/>
    <col min="16112" max="16113" width="0" style="5" hidden="1" customWidth="1"/>
    <col min="16114" max="16114" width="9.85546875" style="5" customWidth="1"/>
    <col min="16115" max="16116" width="0" style="5" hidden="1" customWidth="1"/>
    <col min="16117" max="16117" width="9.85546875" style="5" customWidth="1"/>
    <col min="16118" max="16119" width="0" style="5" hidden="1" customWidth="1"/>
    <col min="16120" max="16120" width="9.5703125" style="5" customWidth="1"/>
    <col min="16121" max="16122" width="0" style="5" hidden="1" customWidth="1"/>
    <col min="16123" max="16123" width="7.5703125" style="5" customWidth="1"/>
    <col min="16124" max="16125" width="0" style="5" hidden="1" customWidth="1"/>
    <col min="16126" max="16126" width="9.7109375" style="5" customWidth="1"/>
    <col min="16127" max="16128" width="0" style="5" hidden="1" customWidth="1"/>
    <col min="16129" max="16129" width="11.28515625" style="5" customWidth="1"/>
    <col min="16130" max="16130" width="9.85546875" style="5" customWidth="1"/>
    <col min="16131" max="16131" width="12" style="5" customWidth="1"/>
    <col min="16132" max="16137" width="0" style="5" hidden="1" customWidth="1"/>
    <col min="16138" max="16138" width="10.42578125" style="5" customWidth="1"/>
    <col min="16139" max="16140" width="0" style="5" hidden="1" customWidth="1"/>
    <col min="16141" max="16141" width="10" style="5" customWidth="1"/>
    <col min="16142" max="16143" width="0" style="5" hidden="1" customWidth="1"/>
    <col min="16144" max="16144" width="9.85546875" style="5" customWidth="1"/>
    <col min="16145" max="16147" width="0" style="5" hidden="1" customWidth="1"/>
    <col min="16148" max="16384" width="10.140625" style="5"/>
  </cols>
  <sheetData>
    <row r="1" spans="1:21">
      <c r="A1" s="1" t="s">
        <v>0</v>
      </c>
      <c r="B1" s="2"/>
      <c r="C1" s="3"/>
      <c r="D1" s="3"/>
      <c r="E1" s="3"/>
      <c r="F1" s="3"/>
      <c r="G1" s="2"/>
      <c r="H1" s="2"/>
      <c r="I1" s="2"/>
      <c r="J1" s="2"/>
      <c r="K1" s="2"/>
      <c r="L1" s="3"/>
      <c r="M1" s="3"/>
      <c r="N1" s="3"/>
      <c r="O1" s="3"/>
      <c r="P1" s="4"/>
      <c r="Q1" s="4"/>
      <c r="R1" s="4" t="s">
        <v>1</v>
      </c>
    </row>
    <row r="2" spans="1:21">
      <c r="A2" s="2"/>
      <c r="B2" s="2"/>
      <c r="C2" s="3"/>
      <c r="D2" s="3"/>
      <c r="E2" s="3"/>
      <c r="F2" s="3"/>
      <c r="G2" s="2"/>
      <c r="H2" s="2"/>
      <c r="I2" s="2"/>
      <c r="J2" s="2"/>
      <c r="K2" s="2"/>
      <c r="L2" s="3"/>
      <c r="M2" s="3"/>
      <c r="N2" s="3"/>
      <c r="O2" s="3"/>
      <c r="P2" s="6"/>
      <c r="Q2" s="6"/>
      <c r="R2" s="6"/>
    </row>
    <row r="3" spans="1:21" s="9" customFormat="1" ht="16.5">
      <c r="A3" s="7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1" s="9" customFormat="1" ht="16.5">
      <c r="A4" s="7" t="s">
        <v>3</v>
      </c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21" s="12" customFormat="1">
      <c r="A5" s="10" t="s">
        <v>4</v>
      </c>
      <c r="B5" s="1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21">
      <c r="A6" s="13"/>
      <c r="B6" s="13"/>
      <c r="C6" s="14"/>
      <c r="D6" s="14"/>
      <c r="E6" s="14"/>
      <c r="G6" s="15"/>
      <c r="H6" s="15"/>
      <c r="I6" s="15"/>
      <c r="J6" s="15"/>
      <c r="K6" s="15"/>
      <c r="L6" s="15"/>
      <c r="M6" s="15"/>
      <c r="N6" s="15"/>
      <c r="O6" s="15"/>
      <c r="P6" s="16" t="s">
        <v>5</v>
      </c>
      <c r="Q6" s="16"/>
      <c r="R6" s="16"/>
    </row>
    <row r="7" spans="1:21">
      <c r="A7" s="17" t="s">
        <v>6</v>
      </c>
      <c r="B7" s="18" t="s">
        <v>7</v>
      </c>
      <c r="C7" s="18" t="s">
        <v>8</v>
      </c>
      <c r="D7" s="19" t="s">
        <v>9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1"/>
      <c r="S7" s="18" t="s">
        <v>10</v>
      </c>
    </row>
    <row r="8" spans="1:21" ht="15.75" customHeight="1">
      <c r="A8" s="22"/>
      <c r="B8" s="23"/>
      <c r="C8" s="23"/>
      <c r="D8" s="24" t="s">
        <v>11</v>
      </c>
      <c r="E8" s="24" t="s">
        <v>12</v>
      </c>
      <c r="F8" s="24" t="s">
        <v>13</v>
      </c>
      <c r="G8" s="25" t="s">
        <v>14</v>
      </c>
      <c r="H8" s="24" t="s">
        <v>9</v>
      </c>
      <c r="I8" s="26"/>
      <c r="J8" s="25" t="s">
        <v>15</v>
      </c>
      <c r="K8" s="25" t="s">
        <v>16</v>
      </c>
      <c r="L8" s="25" t="s">
        <v>17</v>
      </c>
      <c r="M8" s="25" t="s">
        <v>18</v>
      </c>
      <c r="N8" s="24" t="s">
        <v>9</v>
      </c>
      <c r="O8" s="26"/>
      <c r="P8" s="25" t="s">
        <v>19</v>
      </c>
      <c r="Q8" s="25" t="s">
        <v>20</v>
      </c>
      <c r="R8" s="17" t="s">
        <v>21</v>
      </c>
      <c r="S8" s="23"/>
    </row>
    <row r="9" spans="1:21">
      <c r="A9" s="22"/>
      <c r="B9" s="23"/>
      <c r="C9" s="23"/>
      <c r="D9" s="27"/>
      <c r="E9" s="27"/>
      <c r="F9" s="27"/>
      <c r="G9" s="25"/>
      <c r="H9" s="28"/>
      <c r="I9" s="29"/>
      <c r="J9" s="25"/>
      <c r="K9" s="25"/>
      <c r="L9" s="25"/>
      <c r="M9" s="25"/>
      <c r="N9" s="28"/>
      <c r="O9" s="29"/>
      <c r="P9" s="25"/>
      <c r="Q9" s="25"/>
      <c r="R9" s="22"/>
      <c r="S9" s="23"/>
    </row>
    <row r="10" spans="1:21" ht="52.5">
      <c r="A10" s="30"/>
      <c r="B10" s="31"/>
      <c r="C10" s="31"/>
      <c r="D10" s="28"/>
      <c r="E10" s="28"/>
      <c r="F10" s="28"/>
      <c r="G10" s="25"/>
      <c r="H10" s="32" t="s">
        <v>22</v>
      </c>
      <c r="I10" s="33" t="s">
        <v>23</v>
      </c>
      <c r="J10" s="25"/>
      <c r="K10" s="25"/>
      <c r="L10" s="25"/>
      <c r="M10" s="25"/>
      <c r="N10" s="70" t="s">
        <v>24</v>
      </c>
      <c r="O10" s="70" t="s">
        <v>25</v>
      </c>
      <c r="P10" s="25"/>
      <c r="Q10" s="25"/>
      <c r="R10" s="30"/>
      <c r="S10" s="31"/>
      <c r="T10" s="14"/>
    </row>
    <row r="11" spans="1:21">
      <c r="A11" s="34"/>
      <c r="B11" s="34" t="s">
        <v>26</v>
      </c>
      <c r="C11" s="35">
        <f>C12+C107+C135+C149+C157</f>
        <v>2826312</v>
      </c>
      <c r="D11" s="35">
        <f t="shared" ref="D11:R11" si="0">D12+D107+D135+D149+D157</f>
        <v>225088</v>
      </c>
      <c r="E11" s="35">
        <f t="shared" si="0"/>
        <v>42000</v>
      </c>
      <c r="F11" s="35">
        <f t="shared" si="0"/>
        <v>29220</v>
      </c>
      <c r="G11" s="35">
        <f t="shared" si="0"/>
        <v>19300</v>
      </c>
      <c r="H11" s="35">
        <f t="shared" si="0"/>
        <v>0</v>
      </c>
      <c r="I11" s="35">
        <f t="shared" si="0"/>
        <v>0</v>
      </c>
      <c r="J11" s="35">
        <f t="shared" si="0"/>
        <v>0</v>
      </c>
      <c r="K11" s="35">
        <f t="shared" si="0"/>
        <v>0</v>
      </c>
      <c r="L11" s="35">
        <f t="shared" si="0"/>
        <v>19089</v>
      </c>
      <c r="M11" s="35">
        <f t="shared" si="0"/>
        <v>0</v>
      </c>
      <c r="N11" s="35">
        <f t="shared" si="0"/>
        <v>552498</v>
      </c>
      <c r="O11" s="35">
        <f t="shared" si="0"/>
        <v>311232</v>
      </c>
      <c r="P11" s="35">
        <f t="shared" si="0"/>
        <v>68282</v>
      </c>
      <c r="Q11" s="35">
        <f t="shared" si="0"/>
        <v>0</v>
      </c>
      <c r="R11" s="35">
        <f t="shared" si="0"/>
        <v>1559603</v>
      </c>
      <c r="S11" s="35"/>
      <c r="T11" s="14"/>
      <c r="U11" s="14"/>
    </row>
    <row r="12" spans="1:21" ht="25.5">
      <c r="A12" s="36" t="s">
        <v>27</v>
      </c>
      <c r="B12" s="37" t="s">
        <v>28</v>
      </c>
      <c r="C12" s="38">
        <f>C13+C16+C46+C62+C72+C88+C104</f>
        <v>891630</v>
      </c>
      <c r="D12" s="38">
        <f t="shared" ref="D12:R12" si="1">D13+D16+D46+D62+D72+D88+D104</f>
        <v>66400</v>
      </c>
      <c r="E12" s="38">
        <f t="shared" si="1"/>
        <v>42000</v>
      </c>
      <c r="F12" s="38">
        <f t="shared" si="1"/>
        <v>5020</v>
      </c>
      <c r="G12" s="38">
        <f t="shared" si="1"/>
        <v>18800</v>
      </c>
      <c r="H12" s="38">
        <f t="shared" si="1"/>
        <v>0</v>
      </c>
      <c r="I12" s="38">
        <f t="shared" si="1"/>
        <v>0</v>
      </c>
      <c r="J12" s="38">
        <f t="shared" si="1"/>
        <v>0</v>
      </c>
      <c r="K12" s="38">
        <f t="shared" si="1"/>
        <v>0</v>
      </c>
      <c r="L12" s="38">
        <f t="shared" si="1"/>
        <v>19089</v>
      </c>
      <c r="M12" s="38">
        <f t="shared" si="1"/>
        <v>0</v>
      </c>
      <c r="N12" s="38">
        <f t="shared" si="1"/>
        <v>252638</v>
      </c>
      <c r="O12" s="38">
        <f t="shared" si="1"/>
        <v>293852</v>
      </c>
      <c r="P12" s="38">
        <f t="shared" si="1"/>
        <v>42200</v>
      </c>
      <c r="Q12" s="38">
        <f t="shared" si="1"/>
        <v>0</v>
      </c>
      <c r="R12" s="38">
        <f t="shared" si="1"/>
        <v>151631</v>
      </c>
      <c r="S12" s="38"/>
      <c r="T12" s="14"/>
      <c r="U12" s="14"/>
    </row>
    <row r="13" spans="1:21" ht="25.5">
      <c r="A13" s="39" t="s">
        <v>29</v>
      </c>
      <c r="B13" s="40" t="s">
        <v>30</v>
      </c>
      <c r="C13" s="41">
        <f>SUM(C14:C15)</f>
        <v>42000</v>
      </c>
      <c r="D13" s="41">
        <f t="shared" ref="D13:R13" si="2">SUM(D14:D15)</f>
        <v>0</v>
      </c>
      <c r="E13" s="41">
        <f t="shared" si="2"/>
        <v>42000</v>
      </c>
      <c r="F13" s="41">
        <f t="shared" si="2"/>
        <v>0</v>
      </c>
      <c r="G13" s="41">
        <f t="shared" si="2"/>
        <v>0</v>
      </c>
      <c r="H13" s="41">
        <f t="shared" si="2"/>
        <v>0</v>
      </c>
      <c r="I13" s="41">
        <f t="shared" si="2"/>
        <v>0</v>
      </c>
      <c r="J13" s="41">
        <f t="shared" si="2"/>
        <v>0</v>
      </c>
      <c r="K13" s="41">
        <f t="shared" si="2"/>
        <v>0</v>
      </c>
      <c r="L13" s="41">
        <f t="shared" si="2"/>
        <v>0</v>
      </c>
      <c r="M13" s="41">
        <f t="shared" si="2"/>
        <v>0</v>
      </c>
      <c r="N13" s="41">
        <f t="shared" si="2"/>
        <v>0</v>
      </c>
      <c r="O13" s="41">
        <f t="shared" si="2"/>
        <v>0</v>
      </c>
      <c r="P13" s="41">
        <f t="shared" si="2"/>
        <v>0</v>
      </c>
      <c r="Q13" s="41">
        <f t="shared" si="2"/>
        <v>0</v>
      </c>
      <c r="R13" s="41">
        <f t="shared" si="2"/>
        <v>0</v>
      </c>
      <c r="S13" s="41"/>
      <c r="T13" s="14"/>
    </row>
    <row r="14" spans="1:21" ht="38.25">
      <c r="A14" s="42">
        <v>1</v>
      </c>
      <c r="B14" s="43" t="s">
        <v>31</v>
      </c>
      <c r="C14" s="44">
        <f>SUM(D14:R14)</f>
        <v>25000</v>
      </c>
      <c r="D14" s="41"/>
      <c r="E14" s="44">
        <v>25000</v>
      </c>
      <c r="F14" s="44"/>
      <c r="G14" s="44"/>
      <c r="H14" s="44"/>
      <c r="I14" s="44"/>
      <c r="J14" s="44"/>
      <c r="K14" s="45"/>
      <c r="L14" s="44"/>
      <c r="M14" s="44"/>
      <c r="N14" s="44"/>
      <c r="O14" s="44"/>
      <c r="P14" s="44"/>
      <c r="Q14" s="44"/>
      <c r="R14" s="44"/>
      <c r="S14" s="41"/>
      <c r="T14" s="14"/>
    </row>
    <row r="15" spans="1:21">
      <c r="A15" s="42">
        <v>2</v>
      </c>
      <c r="B15" s="46" t="s">
        <v>32</v>
      </c>
      <c r="C15" s="44">
        <f>SUM(D15:R15)</f>
        <v>17000</v>
      </c>
      <c r="D15" s="41"/>
      <c r="E15" s="44">
        <v>17000</v>
      </c>
      <c r="F15" s="44"/>
      <c r="G15" s="44"/>
      <c r="H15" s="44"/>
      <c r="I15" s="44"/>
      <c r="J15" s="44"/>
      <c r="K15" s="45"/>
      <c r="L15" s="44"/>
      <c r="M15" s="44"/>
      <c r="N15" s="44"/>
      <c r="O15" s="44"/>
      <c r="P15" s="44"/>
      <c r="Q15" s="44"/>
      <c r="R15" s="44"/>
      <c r="S15" s="41"/>
      <c r="T15" s="14"/>
    </row>
    <row r="16" spans="1:21" ht="25.5">
      <c r="A16" s="39" t="s">
        <v>33</v>
      </c>
      <c r="B16" s="40" t="s">
        <v>34</v>
      </c>
      <c r="C16" s="41">
        <f>SUM(C17:C45)</f>
        <v>416854</v>
      </c>
      <c r="D16" s="41">
        <f t="shared" ref="D16:R16" si="3">SUM(D17:D45)</f>
        <v>0</v>
      </c>
      <c r="E16" s="41">
        <f t="shared" si="3"/>
        <v>0</v>
      </c>
      <c r="F16" s="41">
        <f t="shared" si="3"/>
        <v>0</v>
      </c>
      <c r="G16" s="41">
        <f t="shared" si="3"/>
        <v>14700</v>
      </c>
      <c r="H16" s="41">
        <f t="shared" si="3"/>
        <v>0</v>
      </c>
      <c r="I16" s="41">
        <f t="shared" si="3"/>
        <v>0</v>
      </c>
      <c r="J16" s="41">
        <f t="shared" si="3"/>
        <v>0</v>
      </c>
      <c r="K16" s="41">
        <f t="shared" si="3"/>
        <v>0</v>
      </c>
      <c r="L16" s="41">
        <f t="shared" si="3"/>
        <v>14850</v>
      </c>
      <c r="M16" s="41">
        <f t="shared" si="3"/>
        <v>0</v>
      </c>
      <c r="N16" s="41">
        <f t="shared" si="3"/>
        <v>247738</v>
      </c>
      <c r="O16" s="41">
        <f t="shared" si="3"/>
        <v>91766</v>
      </c>
      <c r="P16" s="41">
        <f t="shared" si="3"/>
        <v>42200</v>
      </c>
      <c r="Q16" s="41">
        <f t="shared" si="3"/>
        <v>0</v>
      </c>
      <c r="R16" s="41">
        <f t="shared" si="3"/>
        <v>5600</v>
      </c>
      <c r="S16" s="41"/>
      <c r="T16" s="14"/>
    </row>
    <row r="17" spans="1:20" ht="38.25">
      <c r="A17" s="42">
        <v>1</v>
      </c>
      <c r="B17" s="43" t="s">
        <v>35</v>
      </c>
      <c r="C17" s="44">
        <f t="shared" ref="C17:C44" si="4">SUM(D17:R17)</f>
        <v>57400</v>
      </c>
      <c r="D17" s="41"/>
      <c r="E17" s="44"/>
      <c r="F17" s="44"/>
      <c r="G17" s="44"/>
      <c r="H17" s="44"/>
      <c r="I17" s="44"/>
      <c r="J17" s="44"/>
      <c r="K17" s="45"/>
      <c r="L17" s="44"/>
      <c r="M17" s="44"/>
      <c r="N17" s="44">
        <v>57400</v>
      </c>
      <c r="O17" s="44"/>
      <c r="P17" s="44"/>
      <c r="Q17" s="44"/>
      <c r="R17" s="44"/>
      <c r="S17" s="41"/>
      <c r="T17" s="14"/>
    </row>
    <row r="18" spans="1:20">
      <c r="A18" s="42"/>
      <c r="B18" s="47" t="s">
        <v>36</v>
      </c>
      <c r="C18" s="44">
        <f t="shared" si="4"/>
        <v>40514</v>
      </c>
      <c r="D18" s="41"/>
      <c r="E18" s="44"/>
      <c r="F18" s="44"/>
      <c r="G18" s="44">
        <v>1200</v>
      </c>
      <c r="H18" s="44"/>
      <c r="I18" s="44"/>
      <c r="J18" s="44"/>
      <c r="K18" s="45"/>
      <c r="L18" s="44">
        <v>1000</v>
      </c>
      <c r="M18" s="44"/>
      <c r="N18" s="44">
        <f>10434+3200</f>
        <v>13634</v>
      </c>
      <c r="O18" s="44">
        <f>20480+4200</f>
        <v>24680</v>
      </c>
      <c r="P18" s="44"/>
      <c r="Q18" s="44"/>
      <c r="R18" s="44"/>
      <c r="S18" s="41"/>
      <c r="T18" s="14"/>
    </row>
    <row r="19" spans="1:20">
      <c r="A19" s="42"/>
      <c r="B19" s="47" t="s">
        <v>37</v>
      </c>
      <c r="C19" s="44">
        <f t="shared" si="4"/>
        <v>25000</v>
      </c>
      <c r="D19" s="41"/>
      <c r="E19" s="44"/>
      <c r="F19" s="44"/>
      <c r="G19" s="44"/>
      <c r="H19" s="44"/>
      <c r="I19" s="44"/>
      <c r="J19" s="44"/>
      <c r="K19" s="45"/>
      <c r="L19" s="44"/>
      <c r="M19" s="44"/>
      <c r="N19" s="44">
        <v>2000</v>
      </c>
      <c r="O19" s="44">
        <v>23000</v>
      </c>
      <c r="P19" s="44"/>
      <c r="Q19" s="44"/>
      <c r="R19" s="44"/>
      <c r="S19" s="41"/>
      <c r="T19" s="14"/>
    </row>
    <row r="20" spans="1:20">
      <c r="A20" s="42"/>
      <c r="B20" s="47" t="s">
        <v>38</v>
      </c>
      <c r="C20" s="44">
        <f t="shared" si="4"/>
        <v>3350</v>
      </c>
      <c r="D20" s="41"/>
      <c r="E20" s="44"/>
      <c r="F20" s="44"/>
      <c r="G20" s="44"/>
      <c r="H20" s="44"/>
      <c r="I20" s="44"/>
      <c r="J20" s="44"/>
      <c r="K20" s="45"/>
      <c r="L20" s="44"/>
      <c r="M20" s="44"/>
      <c r="N20" s="44">
        <f>500+2850</f>
        <v>3350</v>
      </c>
      <c r="O20" s="44"/>
      <c r="P20" s="44"/>
      <c r="Q20" s="44"/>
      <c r="R20" s="44"/>
      <c r="S20" s="41"/>
      <c r="T20" s="14"/>
    </row>
    <row r="21" spans="1:20">
      <c r="A21" s="42"/>
      <c r="B21" s="47" t="s">
        <v>39</v>
      </c>
      <c r="C21" s="44">
        <f t="shared" si="4"/>
        <v>16850</v>
      </c>
      <c r="D21" s="41"/>
      <c r="E21" s="44"/>
      <c r="F21" s="44"/>
      <c r="G21" s="44"/>
      <c r="H21" s="44"/>
      <c r="I21" s="44"/>
      <c r="J21" s="44"/>
      <c r="K21" s="45"/>
      <c r="L21" s="44">
        <v>8500</v>
      </c>
      <c r="M21" s="44"/>
      <c r="N21" s="44">
        <f>1250+7100</f>
        <v>8350</v>
      </c>
      <c r="O21" s="44"/>
      <c r="P21" s="44"/>
      <c r="Q21" s="44"/>
      <c r="R21" s="44"/>
      <c r="S21" s="41"/>
      <c r="T21" s="14"/>
    </row>
    <row r="22" spans="1:20">
      <c r="A22" s="42"/>
      <c r="B22" s="47" t="s">
        <v>40</v>
      </c>
      <c r="C22" s="44">
        <f t="shared" si="4"/>
        <v>39692</v>
      </c>
      <c r="D22" s="41"/>
      <c r="E22" s="44"/>
      <c r="F22" s="44"/>
      <c r="G22" s="44"/>
      <c r="H22" s="44"/>
      <c r="I22" s="44"/>
      <c r="J22" s="44"/>
      <c r="K22" s="45"/>
      <c r="L22" s="44">
        <v>5000</v>
      </c>
      <c r="M22" s="44"/>
      <c r="N22" s="44">
        <f>28742+5450+500</f>
        <v>34692</v>
      </c>
      <c r="O22" s="44"/>
      <c r="P22" s="44"/>
      <c r="Q22" s="44"/>
      <c r="R22" s="44"/>
      <c r="S22" s="41"/>
      <c r="T22" s="14"/>
    </row>
    <row r="23" spans="1:20">
      <c r="A23" s="42"/>
      <c r="B23" s="47" t="s">
        <v>41</v>
      </c>
      <c r="C23" s="44">
        <f t="shared" si="4"/>
        <v>18500</v>
      </c>
      <c r="D23" s="41"/>
      <c r="E23" s="44"/>
      <c r="F23" s="44"/>
      <c r="G23" s="44"/>
      <c r="H23" s="44"/>
      <c r="I23" s="44"/>
      <c r="J23" s="44"/>
      <c r="K23" s="45"/>
      <c r="L23" s="44"/>
      <c r="M23" s="44"/>
      <c r="N23" s="44">
        <f>11500+4300+800</f>
        <v>16600</v>
      </c>
      <c r="O23" s="44"/>
      <c r="P23" s="44"/>
      <c r="Q23" s="44"/>
      <c r="R23" s="44">
        <v>1900</v>
      </c>
      <c r="S23" s="41"/>
      <c r="T23" s="14"/>
    </row>
    <row r="24" spans="1:20">
      <c r="A24" s="42"/>
      <c r="B24" s="47" t="s">
        <v>42</v>
      </c>
      <c r="C24" s="44">
        <f t="shared" si="4"/>
        <v>28883</v>
      </c>
      <c r="D24" s="41"/>
      <c r="E24" s="44"/>
      <c r="F24" s="44"/>
      <c r="G24" s="44"/>
      <c r="H24" s="44"/>
      <c r="I24" s="44"/>
      <c r="J24" s="44"/>
      <c r="K24" s="45"/>
      <c r="L24" s="44"/>
      <c r="M24" s="44"/>
      <c r="N24" s="44">
        <f>11650+2303</f>
        <v>13953</v>
      </c>
      <c r="O24" s="44">
        <f>13500+1430</f>
        <v>14930</v>
      </c>
      <c r="P24" s="44"/>
      <c r="Q24" s="44"/>
      <c r="R24" s="44"/>
      <c r="S24" s="41"/>
      <c r="T24" s="14"/>
    </row>
    <row r="25" spans="1:20">
      <c r="A25" s="42"/>
      <c r="B25" s="47" t="s">
        <v>43</v>
      </c>
      <c r="C25" s="44">
        <f t="shared" si="4"/>
        <v>350</v>
      </c>
      <c r="D25" s="41"/>
      <c r="E25" s="44"/>
      <c r="F25" s="44"/>
      <c r="G25" s="44"/>
      <c r="H25" s="44"/>
      <c r="I25" s="44"/>
      <c r="J25" s="44"/>
      <c r="K25" s="45"/>
      <c r="L25" s="44"/>
      <c r="M25" s="44"/>
      <c r="N25" s="44">
        <v>350</v>
      </c>
      <c r="O25" s="44"/>
      <c r="P25" s="44"/>
      <c r="Q25" s="44"/>
      <c r="R25" s="44"/>
      <c r="S25" s="41"/>
      <c r="T25" s="14"/>
    </row>
    <row r="26" spans="1:20">
      <c r="A26" s="42"/>
      <c r="B26" s="47" t="s">
        <v>44</v>
      </c>
      <c r="C26" s="44">
        <f t="shared" si="4"/>
        <v>31500</v>
      </c>
      <c r="D26" s="41"/>
      <c r="E26" s="44"/>
      <c r="F26" s="44"/>
      <c r="G26" s="44"/>
      <c r="H26" s="44"/>
      <c r="I26" s="44"/>
      <c r="J26" s="44"/>
      <c r="K26" s="45"/>
      <c r="L26" s="44"/>
      <c r="M26" s="44"/>
      <c r="N26" s="44">
        <f>11500+4300+4700</f>
        <v>20500</v>
      </c>
      <c r="O26" s="44">
        <v>11000</v>
      </c>
      <c r="P26" s="44"/>
      <c r="Q26" s="44"/>
      <c r="R26" s="44"/>
      <c r="S26" s="41"/>
      <c r="T26" s="14"/>
    </row>
    <row r="27" spans="1:20" ht="25.5">
      <c r="A27" s="42"/>
      <c r="B27" s="47" t="s">
        <v>45</v>
      </c>
      <c r="C27" s="44">
        <f t="shared" si="4"/>
        <v>37196</v>
      </c>
      <c r="D27" s="41"/>
      <c r="E27" s="44"/>
      <c r="F27" s="44"/>
      <c r="G27" s="44"/>
      <c r="H27" s="44"/>
      <c r="I27" s="44"/>
      <c r="J27" s="44"/>
      <c r="K27" s="45"/>
      <c r="L27" s="44"/>
      <c r="M27" s="44"/>
      <c r="N27" s="44">
        <f>3400+30267+3529</f>
        <v>37196</v>
      </c>
      <c r="O27" s="44"/>
      <c r="P27" s="44"/>
      <c r="Q27" s="44"/>
      <c r="R27" s="44"/>
      <c r="S27" s="41"/>
      <c r="T27" s="14"/>
    </row>
    <row r="28" spans="1:20">
      <c r="A28" s="42"/>
      <c r="B28" s="47" t="s">
        <v>46</v>
      </c>
      <c r="C28" s="44">
        <f t="shared" si="4"/>
        <v>2920</v>
      </c>
      <c r="D28" s="41"/>
      <c r="E28" s="44"/>
      <c r="F28" s="44"/>
      <c r="G28" s="44"/>
      <c r="H28" s="44"/>
      <c r="I28" s="44"/>
      <c r="J28" s="44"/>
      <c r="K28" s="45"/>
      <c r="L28" s="44"/>
      <c r="M28" s="44"/>
      <c r="N28" s="44">
        <v>250</v>
      </c>
      <c r="O28" s="44">
        <v>2670</v>
      </c>
      <c r="P28" s="44"/>
      <c r="Q28" s="44"/>
      <c r="R28" s="44"/>
      <c r="S28" s="41"/>
      <c r="T28" s="14"/>
    </row>
    <row r="29" spans="1:20">
      <c r="A29" s="42"/>
      <c r="B29" s="47" t="s">
        <v>47</v>
      </c>
      <c r="C29" s="44">
        <f t="shared" si="4"/>
        <v>2989</v>
      </c>
      <c r="D29" s="41"/>
      <c r="E29" s="44"/>
      <c r="F29" s="44"/>
      <c r="G29" s="44"/>
      <c r="H29" s="44"/>
      <c r="I29" s="44"/>
      <c r="J29" s="44"/>
      <c r="K29" s="45"/>
      <c r="L29" s="44"/>
      <c r="M29" s="44"/>
      <c r="N29" s="44">
        <v>1500</v>
      </c>
      <c r="O29" s="44">
        <v>1489</v>
      </c>
      <c r="P29" s="44"/>
      <c r="Q29" s="44"/>
      <c r="R29" s="44"/>
      <c r="S29" s="41"/>
      <c r="T29" s="14"/>
    </row>
    <row r="30" spans="1:20">
      <c r="A30" s="42"/>
      <c r="B30" s="47" t="s">
        <v>48</v>
      </c>
      <c r="C30" s="44">
        <f t="shared" si="4"/>
        <v>33822</v>
      </c>
      <c r="D30" s="41"/>
      <c r="E30" s="44"/>
      <c r="F30" s="44"/>
      <c r="G30" s="44"/>
      <c r="H30" s="44"/>
      <c r="I30" s="44"/>
      <c r="J30" s="44"/>
      <c r="K30" s="45"/>
      <c r="L30" s="44"/>
      <c r="M30" s="44"/>
      <c r="N30" s="44">
        <f>2000+30000</f>
        <v>32000</v>
      </c>
      <c r="O30" s="44">
        <f>552+1270</f>
        <v>1822</v>
      </c>
      <c r="P30" s="44"/>
      <c r="Q30" s="44"/>
      <c r="R30" s="44"/>
      <c r="S30" s="41"/>
      <c r="T30" s="14"/>
    </row>
    <row r="31" spans="1:20">
      <c r="A31" s="42"/>
      <c r="B31" s="47" t="s">
        <v>49</v>
      </c>
      <c r="C31" s="44">
        <f t="shared" si="4"/>
        <v>18063</v>
      </c>
      <c r="D31" s="41"/>
      <c r="E31" s="44"/>
      <c r="F31" s="44"/>
      <c r="G31" s="44"/>
      <c r="H31" s="44"/>
      <c r="I31" s="44"/>
      <c r="J31" s="44"/>
      <c r="K31" s="45"/>
      <c r="L31" s="44"/>
      <c r="M31" s="44"/>
      <c r="N31" s="44">
        <f>1773+4190</f>
        <v>5963</v>
      </c>
      <c r="O31" s="44">
        <v>700</v>
      </c>
      <c r="P31" s="44">
        <v>11400</v>
      </c>
      <c r="Q31" s="44"/>
      <c r="R31" s="44"/>
      <c r="S31" s="41"/>
      <c r="T31" s="14"/>
    </row>
    <row r="32" spans="1:20">
      <c r="A32" s="42"/>
      <c r="B32" s="47" t="s">
        <v>50</v>
      </c>
      <c r="C32" s="44">
        <f t="shared" si="4"/>
        <v>4895</v>
      </c>
      <c r="D32" s="41"/>
      <c r="E32" s="44"/>
      <c r="F32" s="44"/>
      <c r="G32" s="44"/>
      <c r="H32" s="44"/>
      <c r="I32" s="44"/>
      <c r="J32" s="44"/>
      <c r="K32" s="45"/>
      <c r="L32" s="44"/>
      <c r="M32" s="44"/>
      <c r="N32" s="44"/>
      <c r="O32" s="44">
        <v>4895</v>
      </c>
      <c r="P32" s="44"/>
      <c r="Q32" s="44"/>
      <c r="R32" s="44"/>
      <c r="S32" s="41"/>
      <c r="T32" s="14"/>
    </row>
    <row r="33" spans="1:20" ht="25.5">
      <c r="A33" s="42"/>
      <c r="B33" s="47" t="s">
        <v>51</v>
      </c>
      <c r="C33" s="44">
        <f t="shared" si="4"/>
        <v>200</v>
      </c>
      <c r="D33" s="41"/>
      <c r="E33" s="44"/>
      <c r="F33" s="44"/>
      <c r="G33" s="44"/>
      <c r="H33" s="44"/>
      <c r="I33" s="44"/>
      <c r="J33" s="44"/>
      <c r="K33" s="45"/>
      <c r="L33" s="44"/>
      <c r="M33" s="44"/>
      <c r="N33" s="44"/>
      <c r="O33" s="44">
        <v>200</v>
      </c>
      <c r="P33" s="44"/>
      <c r="Q33" s="44"/>
      <c r="R33" s="44"/>
      <c r="S33" s="41"/>
      <c r="T33" s="14"/>
    </row>
    <row r="34" spans="1:20">
      <c r="A34" s="42"/>
      <c r="B34" s="47" t="s">
        <v>52</v>
      </c>
      <c r="C34" s="44">
        <f t="shared" si="4"/>
        <v>1600</v>
      </c>
      <c r="D34" s="41"/>
      <c r="E34" s="44"/>
      <c r="F34" s="44"/>
      <c r="G34" s="44"/>
      <c r="H34" s="44"/>
      <c r="I34" s="44"/>
      <c r="J34" s="44"/>
      <c r="K34" s="45"/>
      <c r="L34" s="44"/>
      <c r="M34" s="44"/>
      <c r="N34" s="44"/>
      <c r="O34" s="44">
        <v>1600</v>
      </c>
      <c r="P34" s="44"/>
      <c r="Q34" s="44"/>
      <c r="R34" s="44"/>
      <c r="S34" s="41"/>
      <c r="T34" s="14"/>
    </row>
    <row r="35" spans="1:20">
      <c r="A35" s="42"/>
      <c r="B35" s="47" t="s">
        <v>38</v>
      </c>
      <c r="C35" s="44">
        <f t="shared" si="4"/>
        <v>3400</v>
      </c>
      <c r="D35" s="41"/>
      <c r="E35" s="44"/>
      <c r="F35" s="44"/>
      <c r="G35" s="44"/>
      <c r="H35" s="44"/>
      <c r="I35" s="44"/>
      <c r="J35" s="44"/>
      <c r="K35" s="45"/>
      <c r="L35" s="44"/>
      <c r="M35" s="44"/>
      <c r="N35" s="44"/>
      <c r="O35" s="44">
        <v>3400</v>
      </c>
      <c r="P35" s="44"/>
      <c r="Q35" s="44"/>
      <c r="R35" s="44"/>
      <c r="S35" s="41"/>
      <c r="T35" s="14"/>
    </row>
    <row r="36" spans="1:20" ht="38.25">
      <c r="A36" s="42"/>
      <c r="B36" s="43" t="s">
        <v>31</v>
      </c>
      <c r="C36" s="44">
        <f t="shared" si="4"/>
        <v>18500</v>
      </c>
      <c r="D36" s="41"/>
      <c r="E36" s="44"/>
      <c r="F36" s="44"/>
      <c r="G36" s="44">
        <v>4500</v>
      </c>
      <c r="H36" s="44"/>
      <c r="I36" s="44"/>
      <c r="J36" s="44"/>
      <c r="K36" s="45"/>
      <c r="L36" s="44"/>
      <c r="M36" s="44"/>
      <c r="N36" s="44"/>
      <c r="O36" s="44"/>
      <c r="P36" s="44">
        <v>14000</v>
      </c>
      <c r="Q36" s="44"/>
      <c r="R36" s="44"/>
      <c r="S36" s="41"/>
      <c r="T36" s="14"/>
    </row>
    <row r="37" spans="1:20">
      <c r="A37" s="42"/>
      <c r="B37" s="47" t="s">
        <v>53</v>
      </c>
      <c r="C37" s="44">
        <f t="shared" si="4"/>
        <v>3700</v>
      </c>
      <c r="D37" s="41"/>
      <c r="E37" s="44"/>
      <c r="F37" s="44"/>
      <c r="G37" s="44"/>
      <c r="H37" s="44"/>
      <c r="I37" s="44"/>
      <c r="J37" s="44"/>
      <c r="K37" s="45"/>
      <c r="L37" s="44"/>
      <c r="M37" s="44"/>
      <c r="N37" s="44"/>
      <c r="O37" s="44"/>
      <c r="P37" s="44"/>
      <c r="Q37" s="44"/>
      <c r="R37" s="44">
        <v>3700</v>
      </c>
      <c r="S37" s="41"/>
      <c r="T37" s="14"/>
    </row>
    <row r="38" spans="1:20">
      <c r="A38" s="42"/>
      <c r="B38" s="47" t="s">
        <v>54</v>
      </c>
      <c r="C38" s="44">
        <f t="shared" si="4"/>
        <v>1380</v>
      </c>
      <c r="D38" s="41"/>
      <c r="E38" s="44"/>
      <c r="F38" s="44"/>
      <c r="G38" s="44"/>
      <c r="H38" s="44"/>
      <c r="I38" s="44"/>
      <c r="J38" s="44"/>
      <c r="K38" s="45"/>
      <c r="L38" s="44"/>
      <c r="M38" s="44"/>
      <c r="N38" s="44"/>
      <c r="O38" s="44">
        <v>1380</v>
      </c>
      <c r="P38" s="44"/>
      <c r="Q38" s="44"/>
      <c r="R38" s="44"/>
      <c r="S38" s="41"/>
      <c r="T38" s="14"/>
    </row>
    <row r="39" spans="1:20">
      <c r="A39" s="42"/>
      <c r="B39" s="47" t="s">
        <v>55</v>
      </c>
      <c r="C39" s="44">
        <f t="shared" si="4"/>
        <v>350</v>
      </c>
      <c r="D39" s="41"/>
      <c r="E39" s="44"/>
      <c r="F39" s="44"/>
      <c r="G39" s="44"/>
      <c r="H39" s="44"/>
      <c r="I39" s="44"/>
      <c r="J39" s="44"/>
      <c r="K39" s="45"/>
      <c r="L39" s="44">
        <v>350</v>
      </c>
      <c r="M39" s="44"/>
      <c r="N39" s="44"/>
      <c r="O39" s="44"/>
      <c r="P39" s="44"/>
      <c r="Q39" s="44"/>
      <c r="R39" s="44"/>
      <c r="S39" s="41"/>
      <c r="T39" s="14"/>
    </row>
    <row r="40" spans="1:20">
      <c r="A40" s="42"/>
      <c r="B40" s="47" t="s">
        <v>56</v>
      </c>
      <c r="C40" s="44">
        <f t="shared" si="4"/>
        <v>9000</v>
      </c>
      <c r="D40" s="41"/>
      <c r="E40" s="44"/>
      <c r="F40" s="44"/>
      <c r="G40" s="44">
        <v>9000</v>
      </c>
      <c r="H40" s="44"/>
      <c r="I40" s="44"/>
      <c r="J40" s="44"/>
      <c r="K40" s="45"/>
      <c r="L40" s="44"/>
      <c r="M40" s="44"/>
      <c r="N40" s="44"/>
      <c r="O40" s="44"/>
      <c r="P40" s="44"/>
      <c r="Q40" s="44"/>
      <c r="R40" s="44"/>
      <c r="S40" s="41"/>
      <c r="T40" s="14"/>
    </row>
    <row r="41" spans="1:20">
      <c r="A41" s="42"/>
      <c r="B41" s="47" t="s">
        <v>57</v>
      </c>
      <c r="C41" s="44">
        <f t="shared" si="4"/>
        <v>0</v>
      </c>
      <c r="D41" s="41"/>
      <c r="E41" s="44"/>
      <c r="F41" s="44"/>
      <c r="G41" s="44"/>
      <c r="H41" s="44"/>
      <c r="I41" s="44"/>
      <c r="J41" s="44"/>
      <c r="K41" s="45"/>
      <c r="L41" s="44"/>
      <c r="M41" s="44"/>
      <c r="N41" s="44"/>
      <c r="O41" s="44"/>
      <c r="P41" s="44"/>
      <c r="Q41" s="44"/>
      <c r="R41" s="44"/>
      <c r="S41" s="41"/>
      <c r="T41" s="14"/>
    </row>
    <row r="42" spans="1:20">
      <c r="A42" s="42"/>
      <c r="B42" s="47" t="s">
        <v>43</v>
      </c>
      <c r="C42" s="44">
        <f t="shared" si="4"/>
        <v>0</v>
      </c>
      <c r="D42" s="41"/>
      <c r="E42" s="44"/>
      <c r="F42" s="44"/>
      <c r="G42" s="44"/>
      <c r="H42" s="44"/>
      <c r="I42" s="44"/>
      <c r="J42" s="44"/>
      <c r="K42" s="45"/>
      <c r="L42" s="44"/>
      <c r="M42" s="44"/>
      <c r="N42" s="44"/>
      <c r="O42" s="44"/>
      <c r="P42" s="44"/>
      <c r="Q42" s="44"/>
      <c r="R42" s="44"/>
      <c r="S42" s="41"/>
      <c r="T42" s="14"/>
    </row>
    <row r="43" spans="1:20">
      <c r="A43" s="42"/>
      <c r="B43" s="46" t="s">
        <v>32</v>
      </c>
      <c r="C43" s="44">
        <f t="shared" si="4"/>
        <v>6500</v>
      </c>
      <c r="D43" s="41"/>
      <c r="E43" s="44"/>
      <c r="F43" s="44"/>
      <c r="G43" s="44"/>
      <c r="H43" s="44"/>
      <c r="I43" s="44"/>
      <c r="J43" s="44"/>
      <c r="K43" s="45"/>
      <c r="L43" s="44"/>
      <c r="M43" s="44"/>
      <c r="N43" s="44"/>
      <c r="O43" s="44"/>
      <c r="P43" s="44">
        <v>6500</v>
      </c>
      <c r="Q43" s="44"/>
      <c r="R43" s="44"/>
      <c r="S43" s="41"/>
      <c r="T43" s="14"/>
    </row>
    <row r="44" spans="1:20">
      <c r="A44" s="42"/>
      <c r="B44" s="47" t="s">
        <v>58</v>
      </c>
      <c r="C44" s="44">
        <f t="shared" si="4"/>
        <v>5300</v>
      </c>
      <c r="D44" s="41"/>
      <c r="E44" s="44"/>
      <c r="F44" s="44"/>
      <c r="G44" s="44"/>
      <c r="H44" s="44"/>
      <c r="I44" s="44"/>
      <c r="J44" s="44"/>
      <c r="K44" s="45"/>
      <c r="L44" s="44"/>
      <c r="M44" s="44"/>
      <c r="N44" s="44"/>
      <c r="O44" s="44"/>
      <c r="P44" s="44">
        <v>5300</v>
      </c>
      <c r="Q44" s="44"/>
      <c r="R44" s="44"/>
      <c r="S44" s="41"/>
      <c r="T44" s="14"/>
    </row>
    <row r="45" spans="1:20" ht="25.5">
      <c r="A45" s="42"/>
      <c r="B45" s="47" t="s">
        <v>59</v>
      </c>
      <c r="C45" s="44">
        <f>SUM(D45:R45)</f>
        <v>5000</v>
      </c>
      <c r="D45" s="41"/>
      <c r="E45" s="44"/>
      <c r="F45" s="44"/>
      <c r="G45" s="44"/>
      <c r="H45" s="44"/>
      <c r="I45" s="44"/>
      <c r="J45" s="44"/>
      <c r="K45" s="45"/>
      <c r="L45" s="44"/>
      <c r="M45" s="44"/>
      <c r="N45" s="44"/>
      <c r="O45" s="44"/>
      <c r="P45" s="44">
        <v>5000</v>
      </c>
      <c r="Q45" s="44"/>
      <c r="R45" s="44"/>
      <c r="S45" s="41"/>
      <c r="T45" s="14"/>
    </row>
    <row r="46" spans="1:20" ht="25.5">
      <c r="A46" s="39" t="s">
        <v>60</v>
      </c>
      <c r="B46" s="40" t="s">
        <v>61</v>
      </c>
      <c r="C46" s="41">
        <f>SUM(C47:C61)</f>
        <v>109160</v>
      </c>
      <c r="D46" s="41">
        <f t="shared" ref="D46:R46" si="5">SUM(D47:D61)</f>
        <v>0</v>
      </c>
      <c r="E46" s="41">
        <f t="shared" si="5"/>
        <v>0</v>
      </c>
      <c r="F46" s="41">
        <f t="shared" si="5"/>
        <v>0</v>
      </c>
      <c r="G46" s="41">
        <f t="shared" si="5"/>
        <v>0</v>
      </c>
      <c r="H46" s="41">
        <f t="shared" si="5"/>
        <v>0</v>
      </c>
      <c r="I46" s="41">
        <f t="shared" si="5"/>
        <v>0</v>
      </c>
      <c r="J46" s="41">
        <f t="shared" si="5"/>
        <v>0</v>
      </c>
      <c r="K46" s="41">
        <f t="shared" si="5"/>
        <v>0</v>
      </c>
      <c r="L46" s="41">
        <f t="shared" si="5"/>
        <v>0</v>
      </c>
      <c r="M46" s="41">
        <f t="shared" si="5"/>
        <v>0</v>
      </c>
      <c r="N46" s="41">
        <f t="shared" si="5"/>
        <v>0</v>
      </c>
      <c r="O46" s="41">
        <f t="shared" si="5"/>
        <v>109160</v>
      </c>
      <c r="P46" s="41">
        <f t="shared" si="5"/>
        <v>0</v>
      </c>
      <c r="Q46" s="41">
        <f t="shared" si="5"/>
        <v>0</v>
      </c>
      <c r="R46" s="41">
        <f t="shared" si="5"/>
        <v>0</v>
      </c>
      <c r="S46" s="41"/>
      <c r="T46" s="14"/>
    </row>
    <row r="47" spans="1:20">
      <c r="A47" s="42"/>
      <c r="B47" s="47" t="s">
        <v>54</v>
      </c>
      <c r="C47" s="44">
        <f t="shared" ref="C47:C106" si="6">SUM(D47:R47)</f>
        <v>7970</v>
      </c>
      <c r="D47" s="41"/>
      <c r="E47" s="44"/>
      <c r="F47" s="44"/>
      <c r="G47" s="44"/>
      <c r="H47" s="44"/>
      <c r="I47" s="44"/>
      <c r="J47" s="44"/>
      <c r="K47" s="45"/>
      <c r="L47" s="44"/>
      <c r="M47" s="44"/>
      <c r="N47" s="44"/>
      <c r="O47" s="44">
        <v>7970</v>
      </c>
      <c r="P47" s="44"/>
      <c r="Q47" s="44"/>
      <c r="R47" s="44"/>
      <c r="S47" s="41"/>
      <c r="T47" s="14"/>
    </row>
    <row r="48" spans="1:20">
      <c r="A48" s="42"/>
      <c r="B48" s="47" t="s">
        <v>44</v>
      </c>
      <c r="C48" s="44">
        <f t="shared" si="6"/>
        <v>6115</v>
      </c>
      <c r="D48" s="41"/>
      <c r="E48" s="44"/>
      <c r="F48" s="44"/>
      <c r="G48" s="44"/>
      <c r="H48" s="44"/>
      <c r="I48" s="44"/>
      <c r="J48" s="44"/>
      <c r="K48" s="45"/>
      <c r="L48" s="44"/>
      <c r="M48" s="44"/>
      <c r="N48" s="44"/>
      <c r="O48" s="44">
        <v>6115</v>
      </c>
      <c r="P48" s="44"/>
      <c r="Q48" s="44"/>
      <c r="R48" s="44"/>
      <c r="S48" s="41"/>
      <c r="T48" s="14"/>
    </row>
    <row r="49" spans="1:20">
      <c r="A49" s="42"/>
      <c r="B49" s="47" t="s">
        <v>43</v>
      </c>
      <c r="C49" s="44">
        <f t="shared" si="6"/>
        <v>4400</v>
      </c>
      <c r="D49" s="41"/>
      <c r="E49" s="44"/>
      <c r="F49" s="44"/>
      <c r="G49" s="44"/>
      <c r="H49" s="44"/>
      <c r="I49" s="44"/>
      <c r="J49" s="44"/>
      <c r="K49" s="45"/>
      <c r="L49" s="44"/>
      <c r="M49" s="44"/>
      <c r="N49" s="44"/>
      <c r="O49" s="44">
        <v>4400</v>
      </c>
      <c r="P49" s="44"/>
      <c r="Q49" s="44"/>
      <c r="R49" s="44"/>
      <c r="S49" s="41"/>
      <c r="T49" s="14"/>
    </row>
    <row r="50" spans="1:20">
      <c r="A50" s="42"/>
      <c r="B50" s="47" t="s">
        <v>46</v>
      </c>
      <c r="C50" s="44">
        <f t="shared" si="6"/>
        <v>5810</v>
      </c>
      <c r="D50" s="41"/>
      <c r="E50" s="44"/>
      <c r="F50" s="44"/>
      <c r="G50" s="44"/>
      <c r="H50" s="44"/>
      <c r="I50" s="44"/>
      <c r="J50" s="44"/>
      <c r="K50" s="45"/>
      <c r="L50" s="44"/>
      <c r="M50" s="44"/>
      <c r="N50" s="44"/>
      <c r="O50" s="44">
        <v>5810</v>
      </c>
      <c r="P50" s="44"/>
      <c r="Q50" s="44"/>
      <c r="R50" s="44"/>
      <c r="S50" s="41"/>
      <c r="T50" s="14"/>
    </row>
    <row r="51" spans="1:20">
      <c r="A51" s="42"/>
      <c r="B51" s="47" t="s">
        <v>41</v>
      </c>
      <c r="C51" s="44">
        <f t="shared" si="6"/>
        <v>8100</v>
      </c>
      <c r="D51" s="41"/>
      <c r="E51" s="44"/>
      <c r="F51" s="44"/>
      <c r="G51" s="44"/>
      <c r="H51" s="44"/>
      <c r="I51" s="44"/>
      <c r="J51" s="44"/>
      <c r="K51" s="45"/>
      <c r="L51" s="44"/>
      <c r="M51" s="44"/>
      <c r="N51" s="44"/>
      <c r="O51" s="44">
        <v>8100</v>
      </c>
      <c r="P51" s="44"/>
      <c r="Q51" s="44"/>
      <c r="R51" s="44"/>
      <c r="S51" s="41"/>
      <c r="T51" s="14"/>
    </row>
    <row r="52" spans="1:20">
      <c r="A52" s="42"/>
      <c r="B52" s="47" t="s">
        <v>48</v>
      </c>
      <c r="C52" s="44">
        <f t="shared" si="6"/>
        <v>7060</v>
      </c>
      <c r="D52" s="41"/>
      <c r="E52" s="44"/>
      <c r="F52" s="44"/>
      <c r="G52" s="44"/>
      <c r="H52" s="44"/>
      <c r="I52" s="44"/>
      <c r="J52" s="44"/>
      <c r="K52" s="45"/>
      <c r="L52" s="44"/>
      <c r="M52" s="44"/>
      <c r="N52" s="44"/>
      <c r="O52" s="44">
        <v>7060</v>
      </c>
      <c r="P52" s="44"/>
      <c r="Q52" s="44"/>
      <c r="R52" s="44"/>
      <c r="S52" s="41"/>
      <c r="T52" s="14"/>
    </row>
    <row r="53" spans="1:20">
      <c r="A53" s="42"/>
      <c r="B53" s="47" t="s">
        <v>40</v>
      </c>
      <c r="C53" s="44">
        <f t="shared" si="6"/>
        <v>3500</v>
      </c>
      <c r="D53" s="41"/>
      <c r="E53" s="44"/>
      <c r="F53" s="44"/>
      <c r="G53" s="44"/>
      <c r="H53" s="44"/>
      <c r="I53" s="44"/>
      <c r="J53" s="44"/>
      <c r="K53" s="45"/>
      <c r="L53" s="44"/>
      <c r="M53" s="44"/>
      <c r="N53" s="44"/>
      <c r="O53" s="44">
        <v>3500</v>
      </c>
      <c r="P53" s="44"/>
      <c r="Q53" s="44"/>
      <c r="R53" s="44"/>
      <c r="S53" s="41"/>
      <c r="T53" s="14"/>
    </row>
    <row r="54" spans="1:20">
      <c r="A54" s="42"/>
      <c r="B54" s="47" t="s">
        <v>49</v>
      </c>
      <c r="C54" s="44">
        <f t="shared" si="6"/>
        <v>2910</v>
      </c>
      <c r="D54" s="41"/>
      <c r="E54" s="44"/>
      <c r="F54" s="44"/>
      <c r="G54" s="44"/>
      <c r="H54" s="44"/>
      <c r="I54" s="44"/>
      <c r="J54" s="44"/>
      <c r="K54" s="45"/>
      <c r="L54" s="44"/>
      <c r="M54" s="44"/>
      <c r="N54" s="44"/>
      <c r="O54" s="44">
        <v>2910</v>
      </c>
      <c r="P54" s="44"/>
      <c r="Q54" s="44"/>
      <c r="R54" s="44"/>
      <c r="S54" s="41"/>
      <c r="T54" s="14"/>
    </row>
    <row r="55" spans="1:20">
      <c r="A55" s="42"/>
      <c r="B55" s="47" t="s">
        <v>39</v>
      </c>
      <c r="C55" s="44">
        <f t="shared" si="6"/>
        <v>3360</v>
      </c>
      <c r="D55" s="41"/>
      <c r="E55" s="44"/>
      <c r="F55" s="44"/>
      <c r="G55" s="44"/>
      <c r="H55" s="44"/>
      <c r="I55" s="44"/>
      <c r="J55" s="44"/>
      <c r="K55" s="45"/>
      <c r="L55" s="44"/>
      <c r="M55" s="44"/>
      <c r="N55" s="44"/>
      <c r="O55" s="44">
        <v>3360</v>
      </c>
      <c r="P55" s="44"/>
      <c r="Q55" s="44"/>
      <c r="R55" s="44"/>
      <c r="S55" s="41"/>
      <c r="T55" s="14"/>
    </row>
    <row r="56" spans="1:20">
      <c r="A56" s="42"/>
      <c r="B56" s="47" t="s">
        <v>47</v>
      </c>
      <c r="C56" s="44">
        <f t="shared" si="6"/>
        <v>8310</v>
      </c>
      <c r="D56" s="41"/>
      <c r="E56" s="44"/>
      <c r="F56" s="44"/>
      <c r="G56" s="44"/>
      <c r="H56" s="44"/>
      <c r="I56" s="44"/>
      <c r="J56" s="44"/>
      <c r="K56" s="45"/>
      <c r="L56" s="44"/>
      <c r="M56" s="44"/>
      <c r="N56" s="44"/>
      <c r="O56" s="44">
        <v>8310</v>
      </c>
      <c r="P56" s="44"/>
      <c r="Q56" s="44"/>
      <c r="R56" s="44"/>
      <c r="S56" s="41"/>
      <c r="T56" s="14"/>
    </row>
    <row r="57" spans="1:20">
      <c r="A57" s="42"/>
      <c r="B57" s="47" t="s">
        <v>52</v>
      </c>
      <c r="C57" s="44">
        <f t="shared" si="6"/>
        <v>2900</v>
      </c>
      <c r="D57" s="41"/>
      <c r="E57" s="44"/>
      <c r="F57" s="44"/>
      <c r="G57" s="44"/>
      <c r="H57" s="44"/>
      <c r="I57" s="44"/>
      <c r="J57" s="44"/>
      <c r="K57" s="45"/>
      <c r="L57" s="44"/>
      <c r="M57" s="44"/>
      <c r="N57" s="44"/>
      <c r="O57" s="44">
        <v>2900</v>
      </c>
      <c r="P57" s="44"/>
      <c r="Q57" s="44"/>
      <c r="R57" s="44"/>
      <c r="S57" s="41"/>
      <c r="T57" s="14"/>
    </row>
    <row r="58" spans="1:20">
      <c r="A58" s="42"/>
      <c r="B58" s="47" t="s">
        <v>38</v>
      </c>
      <c r="C58" s="44">
        <f t="shared" si="6"/>
        <v>2420</v>
      </c>
      <c r="D58" s="41"/>
      <c r="E58" s="44"/>
      <c r="F58" s="44"/>
      <c r="G58" s="44"/>
      <c r="H58" s="44"/>
      <c r="I58" s="44"/>
      <c r="J58" s="44"/>
      <c r="K58" s="45"/>
      <c r="L58" s="44"/>
      <c r="M58" s="44"/>
      <c r="N58" s="44"/>
      <c r="O58" s="44">
        <v>2420</v>
      </c>
      <c r="P58" s="44"/>
      <c r="Q58" s="44"/>
      <c r="R58" s="44"/>
      <c r="S58" s="41"/>
      <c r="T58" s="14"/>
    </row>
    <row r="59" spans="1:20">
      <c r="A59" s="42"/>
      <c r="B59" s="47" t="s">
        <v>37</v>
      </c>
      <c r="C59" s="44">
        <f t="shared" si="6"/>
        <v>4800</v>
      </c>
      <c r="D59" s="41"/>
      <c r="E59" s="44"/>
      <c r="F59" s="44"/>
      <c r="G59" s="44"/>
      <c r="H59" s="44"/>
      <c r="I59" s="44"/>
      <c r="J59" s="44"/>
      <c r="K59" s="45"/>
      <c r="L59" s="44"/>
      <c r="M59" s="44"/>
      <c r="N59" s="44"/>
      <c r="O59" s="44">
        <v>4800</v>
      </c>
      <c r="P59" s="44"/>
      <c r="Q59" s="44"/>
      <c r="R59" s="44"/>
      <c r="S59" s="41"/>
      <c r="T59" s="14"/>
    </row>
    <row r="60" spans="1:20">
      <c r="A60" s="42"/>
      <c r="B60" s="47" t="s">
        <v>36</v>
      </c>
      <c r="C60" s="44">
        <f t="shared" si="6"/>
        <v>10615</v>
      </c>
      <c r="D60" s="41"/>
      <c r="E60" s="44"/>
      <c r="F60" s="44"/>
      <c r="G60" s="44"/>
      <c r="H60" s="44"/>
      <c r="I60" s="44"/>
      <c r="J60" s="44"/>
      <c r="K60" s="45"/>
      <c r="L60" s="44"/>
      <c r="M60" s="44"/>
      <c r="N60" s="44"/>
      <c r="O60" s="44">
        <v>10615</v>
      </c>
      <c r="P60" s="44"/>
      <c r="Q60" s="44"/>
      <c r="R60" s="44"/>
      <c r="S60" s="41"/>
      <c r="T60" s="14"/>
    </row>
    <row r="61" spans="1:20">
      <c r="A61" s="42"/>
      <c r="B61" s="47" t="s">
        <v>42</v>
      </c>
      <c r="C61" s="44">
        <f t="shared" si="6"/>
        <v>30890</v>
      </c>
      <c r="D61" s="41"/>
      <c r="E61" s="44"/>
      <c r="F61" s="44"/>
      <c r="G61" s="44"/>
      <c r="H61" s="44"/>
      <c r="I61" s="44"/>
      <c r="J61" s="44"/>
      <c r="K61" s="45"/>
      <c r="L61" s="44"/>
      <c r="M61" s="44"/>
      <c r="N61" s="44"/>
      <c r="O61" s="44">
        <v>30890</v>
      </c>
      <c r="P61" s="44"/>
      <c r="Q61" s="44"/>
      <c r="R61" s="44"/>
      <c r="S61" s="41"/>
      <c r="T61" s="14"/>
    </row>
    <row r="62" spans="1:20" ht="25.5">
      <c r="A62" s="39" t="s">
        <v>62</v>
      </c>
      <c r="B62" s="40" t="s">
        <v>63</v>
      </c>
      <c r="C62" s="41">
        <f>SUM(C63:C71)</f>
        <v>104800</v>
      </c>
      <c r="D62" s="41">
        <f t="shared" ref="D62:R62" si="7">SUM(D63:D71)</f>
        <v>400</v>
      </c>
      <c r="E62" s="41">
        <f t="shared" si="7"/>
        <v>0</v>
      </c>
      <c r="F62" s="41">
        <f t="shared" si="7"/>
        <v>5020</v>
      </c>
      <c r="G62" s="41">
        <f t="shared" si="7"/>
        <v>0</v>
      </c>
      <c r="H62" s="41">
        <f t="shared" si="7"/>
        <v>0</v>
      </c>
      <c r="I62" s="41">
        <f t="shared" si="7"/>
        <v>0</v>
      </c>
      <c r="J62" s="41">
        <f t="shared" si="7"/>
        <v>0</v>
      </c>
      <c r="K62" s="41">
        <f t="shared" si="7"/>
        <v>0</v>
      </c>
      <c r="L62" s="41">
        <f t="shared" si="7"/>
        <v>4239</v>
      </c>
      <c r="M62" s="41">
        <f t="shared" si="7"/>
        <v>0</v>
      </c>
      <c r="N62" s="41">
        <f t="shared" si="7"/>
        <v>0</v>
      </c>
      <c r="O62" s="41">
        <f t="shared" si="7"/>
        <v>27826</v>
      </c>
      <c r="P62" s="41">
        <f t="shared" si="7"/>
        <v>0</v>
      </c>
      <c r="Q62" s="41">
        <f t="shared" si="7"/>
        <v>0</v>
      </c>
      <c r="R62" s="41">
        <f t="shared" si="7"/>
        <v>67315</v>
      </c>
      <c r="S62" s="41"/>
      <c r="T62" s="14"/>
    </row>
    <row r="63" spans="1:20" ht="38.25">
      <c r="A63" s="42"/>
      <c r="B63" s="43" t="s">
        <v>31</v>
      </c>
      <c r="C63" s="44">
        <f t="shared" si="6"/>
        <v>5000</v>
      </c>
      <c r="D63" s="41"/>
      <c r="E63" s="44"/>
      <c r="F63" s="44"/>
      <c r="G63" s="44"/>
      <c r="H63" s="44"/>
      <c r="I63" s="44"/>
      <c r="J63" s="44"/>
      <c r="K63" s="45"/>
      <c r="L63" s="44"/>
      <c r="M63" s="44"/>
      <c r="N63" s="44"/>
      <c r="O63" s="44"/>
      <c r="P63" s="44"/>
      <c r="Q63" s="44"/>
      <c r="R63" s="44">
        <v>5000</v>
      </c>
      <c r="S63" s="41"/>
      <c r="T63" s="14"/>
    </row>
    <row r="64" spans="1:20">
      <c r="A64" s="42"/>
      <c r="B64" s="47" t="s">
        <v>64</v>
      </c>
      <c r="C64" s="44">
        <f t="shared" si="6"/>
        <v>20000</v>
      </c>
      <c r="D64" s="41"/>
      <c r="E64" s="44"/>
      <c r="F64" s="44"/>
      <c r="G64" s="44"/>
      <c r="H64" s="44"/>
      <c r="I64" s="44"/>
      <c r="J64" s="44"/>
      <c r="K64" s="45"/>
      <c r="L64" s="44"/>
      <c r="M64" s="44"/>
      <c r="N64" s="44"/>
      <c r="O64" s="44"/>
      <c r="P64" s="44"/>
      <c r="Q64" s="44"/>
      <c r="R64" s="44">
        <v>20000</v>
      </c>
      <c r="S64" s="41"/>
      <c r="T64" s="14"/>
    </row>
    <row r="65" spans="1:20" ht="38.25">
      <c r="A65" s="42"/>
      <c r="B65" s="43" t="s">
        <v>35</v>
      </c>
      <c r="C65" s="44">
        <f t="shared" si="6"/>
        <v>8721</v>
      </c>
      <c r="D65" s="41"/>
      <c r="E65" s="44"/>
      <c r="F65" s="44"/>
      <c r="G65" s="44"/>
      <c r="H65" s="44"/>
      <c r="I65" s="44"/>
      <c r="J65" s="44"/>
      <c r="K65" s="45"/>
      <c r="L65" s="44"/>
      <c r="M65" s="44"/>
      <c r="N65" s="44"/>
      <c r="O65" s="44">
        <v>6000</v>
      </c>
      <c r="P65" s="44"/>
      <c r="Q65" s="44"/>
      <c r="R65" s="44">
        <v>2721</v>
      </c>
      <c r="S65" s="41"/>
      <c r="T65" s="14"/>
    </row>
    <row r="66" spans="1:20">
      <c r="A66" s="39"/>
      <c r="B66" s="43" t="s">
        <v>65</v>
      </c>
      <c r="C66" s="44">
        <f t="shared" si="6"/>
        <v>400</v>
      </c>
      <c r="D66" s="44">
        <v>400</v>
      </c>
      <c r="E66" s="44"/>
      <c r="F66" s="44"/>
      <c r="G66" s="44"/>
      <c r="H66" s="44"/>
      <c r="I66" s="44"/>
      <c r="J66" s="44"/>
      <c r="K66" s="45"/>
      <c r="L66" s="44"/>
      <c r="M66" s="44"/>
      <c r="N66" s="44"/>
      <c r="O66" s="44"/>
      <c r="P66" s="44"/>
      <c r="Q66" s="44"/>
      <c r="R66" s="44"/>
      <c r="S66" s="41"/>
      <c r="T66" s="14"/>
    </row>
    <row r="67" spans="1:20">
      <c r="A67" s="39"/>
      <c r="B67" s="43" t="s">
        <v>66</v>
      </c>
      <c r="C67" s="44">
        <f t="shared" si="6"/>
        <v>5020</v>
      </c>
      <c r="D67" s="41"/>
      <c r="E67" s="44"/>
      <c r="F67" s="44">
        <v>5020</v>
      </c>
      <c r="G67" s="44"/>
      <c r="H67" s="44"/>
      <c r="I67" s="44"/>
      <c r="J67" s="44"/>
      <c r="K67" s="45"/>
      <c r="L67" s="44"/>
      <c r="M67" s="44"/>
      <c r="N67" s="44"/>
      <c r="O67" s="44"/>
      <c r="P67" s="44"/>
      <c r="Q67" s="44"/>
      <c r="R67" s="44"/>
      <c r="S67" s="41"/>
      <c r="T67" s="14"/>
    </row>
    <row r="68" spans="1:20" ht="25.5">
      <c r="A68" s="39"/>
      <c r="B68" s="47" t="s">
        <v>45</v>
      </c>
      <c r="C68" s="44">
        <f t="shared" si="6"/>
        <v>38094</v>
      </c>
      <c r="D68" s="41"/>
      <c r="E68" s="44"/>
      <c r="F68" s="44"/>
      <c r="G68" s="44"/>
      <c r="H68" s="44"/>
      <c r="I68" s="44"/>
      <c r="J68" s="44"/>
      <c r="K68" s="45"/>
      <c r="L68" s="44"/>
      <c r="M68" s="44"/>
      <c r="N68" s="44"/>
      <c r="O68" s="44"/>
      <c r="P68" s="44"/>
      <c r="Q68" s="44"/>
      <c r="R68" s="44">
        <v>38094</v>
      </c>
      <c r="S68" s="41"/>
      <c r="T68" s="14"/>
    </row>
    <row r="69" spans="1:20">
      <c r="A69" s="39"/>
      <c r="B69" s="47" t="s">
        <v>52</v>
      </c>
      <c r="C69" s="44">
        <f t="shared" si="6"/>
        <v>639</v>
      </c>
      <c r="D69" s="41"/>
      <c r="E69" s="44"/>
      <c r="F69" s="44"/>
      <c r="G69" s="44"/>
      <c r="H69" s="44"/>
      <c r="I69" s="44"/>
      <c r="J69" s="44"/>
      <c r="K69" s="45"/>
      <c r="L69" s="44">
        <v>639</v>
      </c>
      <c r="M69" s="44"/>
      <c r="N69" s="44"/>
      <c r="O69" s="44"/>
      <c r="P69" s="44"/>
      <c r="Q69" s="44"/>
      <c r="R69" s="44"/>
      <c r="S69" s="41"/>
      <c r="T69" s="14"/>
    </row>
    <row r="70" spans="1:20">
      <c r="A70" s="39"/>
      <c r="B70" s="47" t="s">
        <v>67</v>
      </c>
      <c r="C70" s="44">
        <f t="shared" si="6"/>
        <v>25426</v>
      </c>
      <c r="D70" s="41"/>
      <c r="E70" s="44"/>
      <c r="F70" s="44"/>
      <c r="G70" s="44"/>
      <c r="H70" s="44"/>
      <c r="I70" s="44"/>
      <c r="J70" s="44"/>
      <c r="K70" s="45"/>
      <c r="L70" s="44">
        <v>3600</v>
      </c>
      <c r="M70" s="44"/>
      <c r="N70" s="44"/>
      <c r="O70" s="44">
        <v>21826</v>
      </c>
      <c r="P70" s="44"/>
      <c r="Q70" s="44"/>
      <c r="R70" s="44"/>
      <c r="S70" s="41"/>
      <c r="T70" s="14"/>
    </row>
    <row r="71" spans="1:20">
      <c r="A71" s="39"/>
      <c r="B71" s="47" t="s">
        <v>50</v>
      </c>
      <c r="C71" s="44">
        <f t="shared" si="6"/>
        <v>1500</v>
      </c>
      <c r="D71" s="41"/>
      <c r="E71" s="44"/>
      <c r="F71" s="44"/>
      <c r="G71" s="44"/>
      <c r="H71" s="44"/>
      <c r="I71" s="44"/>
      <c r="J71" s="44"/>
      <c r="K71" s="45"/>
      <c r="L71" s="44"/>
      <c r="M71" s="44"/>
      <c r="N71" s="44"/>
      <c r="O71" s="44"/>
      <c r="P71" s="44"/>
      <c r="Q71" s="44"/>
      <c r="R71" s="44">
        <v>1500</v>
      </c>
      <c r="S71" s="41"/>
      <c r="T71" s="14"/>
    </row>
    <row r="72" spans="1:20" ht="25.5">
      <c r="A72" s="39" t="s">
        <v>68</v>
      </c>
      <c r="B72" s="40" t="s">
        <v>69</v>
      </c>
      <c r="C72" s="41">
        <f>SUM(C73:C87)</f>
        <v>66000</v>
      </c>
      <c r="D72" s="41">
        <f t="shared" ref="D72:R72" si="8">SUM(D73:D87)</f>
        <v>66000</v>
      </c>
      <c r="E72" s="41">
        <f t="shared" si="8"/>
        <v>0</v>
      </c>
      <c r="F72" s="41">
        <f t="shared" si="8"/>
        <v>0</v>
      </c>
      <c r="G72" s="41">
        <f t="shared" si="8"/>
        <v>0</v>
      </c>
      <c r="H72" s="41">
        <f t="shared" si="8"/>
        <v>0</v>
      </c>
      <c r="I72" s="41">
        <f t="shared" si="8"/>
        <v>0</v>
      </c>
      <c r="J72" s="41">
        <f t="shared" si="8"/>
        <v>0</v>
      </c>
      <c r="K72" s="41">
        <f t="shared" si="8"/>
        <v>0</v>
      </c>
      <c r="L72" s="41">
        <f t="shared" si="8"/>
        <v>0</v>
      </c>
      <c r="M72" s="41">
        <f t="shared" si="8"/>
        <v>0</v>
      </c>
      <c r="N72" s="41">
        <f t="shared" si="8"/>
        <v>0</v>
      </c>
      <c r="O72" s="41">
        <f t="shared" si="8"/>
        <v>0</v>
      </c>
      <c r="P72" s="41">
        <f t="shared" si="8"/>
        <v>0</v>
      </c>
      <c r="Q72" s="41">
        <f t="shared" si="8"/>
        <v>0</v>
      </c>
      <c r="R72" s="41">
        <f t="shared" si="8"/>
        <v>0</v>
      </c>
      <c r="S72" s="41"/>
      <c r="T72" s="14"/>
    </row>
    <row r="73" spans="1:20" ht="25.5">
      <c r="A73" s="39"/>
      <c r="B73" s="47" t="s">
        <v>70</v>
      </c>
      <c r="C73" s="44">
        <f t="shared" si="6"/>
        <v>3000</v>
      </c>
      <c r="D73" s="44">
        <v>3000</v>
      </c>
      <c r="E73" s="44"/>
      <c r="F73" s="44"/>
      <c r="G73" s="44"/>
      <c r="H73" s="44"/>
      <c r="I73" s="44"/>
      <c r="J73" s="44"/>
      <c r="K73" s="45"/>
      <c r="L73" s="44"/>
      <c r="M73" s="44"/>
      <c r="N73" s="44"/>
      <c r="O73" s="44"/>
      <c r="P73" s="44"/>
      <c r="Q73" s="44"/>
      <c r="R73" s="44"/>
      <c r="S73" s="48" t="s">
        <v>71</v>
      </c>
      <c r="T73" s="14"/>
    </row>
    <row r="74" spans="1:20" ht="25.5">
      <c r="A74" s="39"/>
      <c r="B74" s="47" t="s">
        <v>72</v>
      </c>
      <c r="C74" s="44">
        <f t="shared" si="6"/>
        <v>4200</v>
      </c>
      <c r="D74" s="44">
        <v>4200</v>
      </c>
      <c r="E74" s="44"/>
      <c r="F74" s="44"/>
      <c r="G74" s="44"/>
      <c r="H74" s="44"/>
      <c r="I74" s="44"/>
      <c r="J74" s="44"/>
      <c r="K74" s="45"/>
      <c r="L74" s="44"/>
      <c r="M74" s="44"/>
      <c r="N74" s="44"/>
      <c r="O74" s="44"/>
      <c r="P74" s="44"/>
      <c r="Q74" s="44"/>
      <c r="R74" s="44"/>
      <c r="S74" s="48" t="s">
        <v>71</v>
      </c>
      <c r="T74" s="14"/>
    </row>
    <row r="75" spans="1:20" ht="25.5">
      <c r="A75" s="39"/>
      <c r="B75" s="47" t="s">
        <v>73</v>
      </c>
      <c r="C75" s="44">
        <f t="shared" si="6"/>
        <v>4200</v>
      </c>
      <c r="D75" s="44">
        <v>4200</v>
      </c>
      <c r="E75" s="44"/>
      <c r="F75" s="44"/>
      <c r="G75" s="44"/>
      <c r="H75" s="44"/>
      <c r="I75" s="44"/>
      <c r="J75" s="44"/>
      <c r="K75" s="45"/>
      <c r="L75" s="44"/>
      <c r="M75" s="44"/>
      <c r="N75" s="44"/>
      <c r="O75" s="44"/>
      <c r="P75" s="44"/>
      <c r="Q75" s="44"/>
      <c r="R75" s="44"/>
      <c r="S75" s="48" t="s">
        <v>71</v>
      </c>
      <c r="T75" s="14"/>
    </row>
    <row r="76" spans="1:20" ht="25.5">
      <c r="A76" s="39"/>
      <c r="B76" s="47" t="s">
        <v>74</v>
      </c>
      <c r="C76" s="44">
        <f t="shared" si="6"/>
        <v>4200</v>
      </c>
      <c r="D76" s="44">
        <v>4200</v>
      </c>
      <c r="E76" s="44"/>
      <c r="F76" s="44"/>
      <c r="G76" s="44"/>
      <c r="H76" s="44"/>
      <c r="I76" s="44"/>
      <c r="J76" s="44"/>
      <c r="K76" s="45"/>
      <c r="L76" s="44"/>
      <c r="M76" s="44"/>
      <c r="N76" s="44"/>
      <c r="O76" s="44"/>
      <c r="P76" s="44"/>
      <c r="Q76" s="44"/>
      <c r="R76" s="44"/>
      <c r="S76" s="48" t="s">
        <v>71</v>
      </c>
      <c r="T76" s="14"/>
    </row>
    <row r="77" spans="1:20" ht="25.5">
      <c r="A77" s="39"/>
      <c r="B77" s="47" t="s">
        <v>75</v>
      </c>
      <c r="C77" s="44">
        <f t="shared" si="6"/>
        <v>4200</v>
      </c>
      <c r="D77" s="44">
        <v>4200</v>
      </c>
      <c r="E77" s="44"/>
      <c r="F77" s="44"/>
      <c r="G77" s="44"/>
      <c r="H77" s="44"/>
      <c r="I77" s="44"/>
      <c r="J77" s="44"/>
      <c r="K77" s="45"/>
      <c r="L77" s="44"/>
      <c r="M77" s="44"/>
      <c r="N77" s="44"/>
      <c r="O77" s="44"/>
      <c r="P77" s="44"/>
      <c r="Q77" s="44"/>
      <c r="R77" s="44"/>
      <c r="S77" s="48" t="s">
        <v>71</v>
      </c>
      <c r="T77" s="14"/>
    </row>
    <row r="78" spans="1:20" ht="25.5">
      <c r="A78" s="39"/>
      <c r="B78" s="47" t="s">
        <v>76</v>
      </c>
      <c r="C78" s="44">
        <f t="shared" si="6"/>
        <v>4200</v>
      </c>
      <c r="D78" s="44">
        <v>4200</v>
      </c>
      <c r="E78" s="44"/>
      <c r="F78" s="44"/>
      <c r="G78" s="44"/>
      <c r="H78" s="44"/>
      <c r="I78" s="44"/>
      <c r="J78" s="44"/>
      <c r="K78" s="45"/>
      <c r="L78" s="44"/>
      <c r="M78" s="44"/>
      <c r="N78" s="44"/>
      <c r="O78" s="44"/>
      <c r="P78" s="44"/>
      <c r="Q78" s="44"/>
      <c r="R78" s="44"/>
      <c r="S78" s="48" t="s">
        <v>71</v>
      </c>
      <c r="T78" s="14"/>
    </row>
    <row r="79" spans="1:20" ht="25.5">
      <c r="A79" s="39"/>
      <c r="B79" s="47" t="s">
        <v>77</v>
      </c>
      <c r="C79" s="44">
        <f t="shared" si="6"/>
        <v>4500</v>
      </c>
      <c r="D79" s="44">
        <v>4500</v>
      </c>
      <c r="E79" s="44"/>
      <c r="F79" s="44"/>
      <c r="G79" s="44"/>
      <c r="H79" s="44"/>
      <c r="I79" s="44"/>
      <c r="J79" s="44"/>
      <c r="K79" s="45"/>
      <c r="L79" s="44"/>
      <c r="M79" s="44"/>
      <c r="N79" s="44"/>
      <c r="O79" s="44"/>
      <c r="P79" s="44"/>
      <c r="Q79" s="44"/>
      <c r="R79" s="44"/>
      <c r="S79" s="48" t="s">
        <v>71</v>
      </c>
      <c r="T79" s="14"/>
    </row>
    <row r="80" spans="1:20" ht="25.5">
      <c r="A80" s="39"/>
      <c r="B80" s="47" t="s">
        <v>78</v>
      </c>
      <c r="C80" s="44">
        <f t="shared" si="6"/>
        <v>4500</v>
      </c>
      <c r="D80" s="44">
        <v>4500</v>
      </c>
      <c r="E80" s="44"/>
      <c r="F80" s="44"/>
      <c r="G80" s="44"/>
      <c r="H80" s="44"/>
      <c r="I80" s="44"/>
      <c r="J80" s="44"/>
      <c r="K80" s="45"/>
      <c r="L80" s="44"/>
      <c r="M80" s="44"/>
      <c r="N80" s="44"/>
      <c r="O80" s="44"/>
      <c r="P80" s="44"/>
      <c r="Q80" s="44"/>
      <c r="R80" s="44"/>
      <c r="S80" s="48" t="s">
        <v>71</v>
      </c>
      <c r="T80" s="14"/>
    </row>
    <row r="81" spans="1:20" ht="25.5">
      <c r="A81" s="39"/>
      <c r="B81" s="47" t="s">
        <v>79</v>
      </c>
      <c r="C81" s="44">
        <f t="shared" si="6"/>
        <v>4700</v>
      </c>
      <c r="D81" s="44">
        <v>4700</v>
      </c>
      <c r="E81" s="44"/>
      <c r="F81" s="44"/>
      <c r="G81" s="44"/>
      <c r="H81" s="44"/>
      <c r="I81" s="44"/>
      <c r="J81" s="44"/>
      <c r="K81" s="45"/>
      <c r="L81" s="44"/>
      <c r="M81" s="44"/>
      <c r="N81" s="44"/>
      <c r="O81" s="44"/>
      <c r="P81" s="44"/>
      <c r="Q81" s="44"/>
      <c r="R81" s="44"/>
      <c r="S81" s="48" t="s">
        <v>71</v>
      </c>
      <c r="T81" s="14"/>
    </row>
    <row r="82" spans="1:20" ht="25.5">
      <c r="A82" s="39"/>
      <c r="B82" s="47" t="s">
        <v>80</v>
      </c>
      <c r="C82" s="44">
        <f t="shared" si="6"/>
        <v>4700</v>
      </c>
      <c r="D82" s="44">
        <v>4700</v>
      </c>
      <c r="E82" s="44"/>
      <c r="F82" s="44"/>
      <c r="G82" s="44"/>
      <c r="H82" s="44"/>
      <c r="I82" s="44"/>
      <c r="J82" s="44"/>
      <c r="K82" s="45"/>
      <c r="L82" s="44"/>
      <c r="M82" s="44"/>
      <c r="N82" s="44"/>
      <c r="O82" s="44"/>
      <c r="P82" s="44"/>
      <c r="Q82" s="44"/>
      <c r="R82" s="44"/>
      <c r="S82" s="48" t="s">
        <v>71</v>
      </c>
      <c r="T82" s="14"/>
    </row>
    <row r="83" spans="1:20" ht="25.5">
      <c r="A83" s="39"/>
      <c r="B83" s="47" t="s">
        <v>81</v>
      </c>
      <c r="C83" s="44">
        <f t="shared" si="6"/>
        <v>4700</v>
      </c>
      <c r="D83" s="44">
        <v>4700</v>
      </c>
      <c r="E83" s="44"/>
      <c r="F83" s="44"/>
      <c r="G83" s="44"/>
      <c r="H83" s="44"/>
      <c r="I83" s="44"/>
      <c r="J83" s="44"/>
      <c r="K83" s="45"/>
      <c r="L83" s="44"/>
      <c r="M83" s="44"/>
      <c r="N83" s="44"/>
      <c r="O83" s="44"/>
      <c r="P83" s="44"/>
      <c r="Q83" s="44"/>
      <c r="R83" s="44"/>
      <c r="S83" s="48" t="s">
        <v>71</v>
      </c>
      <c r="T83" s="14"/>
    </row>
    <row r="84" spans="1:20" ht="25.5">
      <c r="A84" s="39"/>
      <c r="B84" s="47" t="s">
        <v>82</v>
      </c>
      <c r="C84" s="44">
        <f t="shared" si="6"/>
        <v>4700</v>
      </c>
      <c r="D84" s="44">
        <v>4700</v>
      </c>
      <c r="E84" s="44"/>
      <c r="F84" s="44"/>
      <c r="G84" s="44"/>
      <c r="H84" s="44"/>
      <c r="I84" s="44"/>
      <c r="J84" s="44"/>
      <c r="K84" s="45"/>
      <c r="L84" s="44"/>
      <c r="M84" s="44"/>
      <c r="N84" s="44"/>
      <c r="O84" s="44"/>
      <c r="P84" s="44"/>
      <c r="Q84" s="44"/>
      <c r="R84" s="44"/>
      <c r="S84" s="48" t="s">
        <v>71</v>
      </c>
      <c r="T84" s="14"/>
    </row>
    <row r="85" spans="1:20" ht="25.5">
      <c r="A85" s="39"/>
      <c r="B85" s="47" t="s">
        <v>83</v>
      </c>
      <c r="C85" s="44">
        <f t="shared" si="6"/>
        <v>4700</v>
      </c>
      <c r="D85" s="44">
        <v>4700</v>
      </c>
      <c r="E85" s="44"/>
      <c r="F85" s="44"/>
      <c r="G85" s="44"/>
      <c r="H85" s="44"/>
      <c r="I85" s="44"/>
      <c r="J85" s="44"/>
      <c r="K85" s="45"/>
      <c r="L85" s="44"/>
      <c r="M85" s="44"/>
      <c r="N85" s="44"/>
      <c r="O85" s="44"/>
      <c r="P85" s="44"/>
      <c r="Q85" s="44"/>
      <c r="R85" s="44"/>
      <c r="S85" s="48" t="s">
        <v>71</v>
      </c>
      <c r="T85" s="14"/>
    </row>
    <row r="86" spans="1:20" ht="25.5">
      <c r="A86" s="39"/>
      <c r="B86" s="47" t="s">
        <v>84</v>
      </c>
      <c r="C86" s="44">
        <f t="shared" si="6"/>
        <v>4700</v>
      </c>
      <c r="D86" s="44">
        <v>4700</v>
      </c>
      <c r="E86" s="44"/>
      <c r="F86" s="44"/>
      <c r="G86" s="44"/>
      <c r="H86" s="44"/>
      <c r="I86" s="44"/>
      <c r="J86" s="44"/>
      <c r="K86" s="45"/>
      <c r="L86" s="44"/>
      <c r="M86" s="44"/>
      <c r="N86" s="44"/>
      <c r="O86" s="44"/>
      <c r="P86" s="44"/>
      <c r="Q86" s="44"/>
      <c r="R86" s="44"/>
      <c r="S86" s="48" t="s">
        <v>71</v>
      </c>
      <c r="T86" s="14"/>
    </row>
    <row r="87" spans="1:20" ht="25.5">
      <c r="A87" s="39"/>
      <c r="B87" s="47" t="s">
        <v>85</v>
      </c>
      <c r="C87" s="44">
        <f t="shared" si="6"/>
        <v>4800</v>
      </c>
      <c r="D87" s="44">
        <v>4800</v>
      </c>
      <c r="E87" s="44"/>
      <c r="F87" s="44"/>
      <c r="G87" s="44"/>
      <c r="H87" s="44"/>
      <c r="I87" s="44"/>
      <c r="J87" s="44"/>
      <c r="K87" s="45"/>
      <c r="L87" s="44"/>
      <c r="M87" s="44"/>
      <c r="N87" s="44"/>
      <c r="O87" s="44"/>
      <c r="P87" s="44"/>
      <c r="Q87" s="44"/>
      <c r="R87" s="44"/>
      <c r="S87" s="48" t="s">
        <v>71</v>
      </c>
      <c r="T87" s="14"/>
    </row>
    <row r="88" spans="1:20" ht="25.5">
      <c r="A88" s="39" t="s">
        <v>86</v>
      </c>
      <c r="B88" s="40" t="s">
        <v>69</v>
      </c>
      <c r="C88" s="41">
        <f>SUM(C89:C103)</f>
        <v>90000</v>
      </c>
      <c r="D88" s="41">
        <f t="shared" ref="D88:R88" si="9">SUM(D89:D103)</f>
        <v>0</v>
      </c>
      <c r="E88" s="41">
        <f t="shared" si="9"/>
        <v>0</v>
      </c>
      <c r="F88" s="41">
        <f t="shared" si="9"/>
        <v>0</v>
      </c>
      <c r="G88" s="41">
        <f t="shared" si="9"/>
        <v>4100</v>
      </c>
      <c r="H88" s="41">
        <f t="shared" si="9"/>
        <v>0</v>
      </c>
      <c r="I88" s="41">
        <f t="shared" si="9"/>
        <v>0</v>
      </c>
      <c r="J88" s="41">
        <f t="shared" si="9"/>
        <v>0</v>
      </c>
      <c r="K88" s="41">
        <f t="shared" si="9"/>
        <v>0</v>
      </c>
      <c r="L88" s="41">
        <f t="shared" si="9"/>
        <v>0</v>
      </c>
      <c r="M88" s="41">
        <f t="shared" si="9"/>
        <v>0</v>
      </c>
      <c r="N88" s="41">
        <f t="shared" si="9"/>
        <v>4900</v>
      </c>
      <c r="O88" s="41">
        <f t="shared" si="9"/>
        <v>65100</v>
      </c>
      <c r="P88" s="41">
        <f t="shared" si="9"/>
        <v>0</v>
      </c>
      <c r="Q88" s="41">
        <f t="shared" si="9"/>
        <v>0</v>
      </c>
      <c r="R88" s="41">
        <f t="shared" si="9"/>
        <v>15900</v>
      </c>
      <c r="S88" s="41"/>
      <c r="T88" s="14"/>
    </row>
    <row r="89" spans="1:20">
      <c r="A89" s="39"/>
      <c r="B89" s="47" t="s">
        <v>52</v>
      </c>
      <c r="C89" s="44">
        <f t="shared" si="6"/>
        <v>3000</v>
      </c>
      <c r="D89" s="41"/>
      <c r="E89" s="44"/>
      <c r="F89" s="44"/>
      <c r="G89" s="44"/>
      <c r="H89" s="44"/>
      <c r="I89" s="44"/>
      <c r="J89" s="44"/>
      <c r="K89" s="45"/>
      <c r="L89" s="44"/>
      <c r="M89" s="44"/>
      <c r="N89" s="44"/>
      <c r="O89" s="44">
        <v>3000</v>
      </c>
      <c r="P89" s="44"/>
      <c r="Q89" s="44"/>
      <c r="R89" s="44"/>
      <c r="S89" s="41"/>
      <c r="T89" s="14"/>
    </row>
    <row r="90" spans="1:20">
      <c r="A90" s="39"/>
      <c r="B90" s="47" t="s">
        <v>47</v>
      </c>
      <c r="C90" s="44">
        <f t="shared" si="6"/>
        <v>1800</v>
      </c>
      <c r="D90" s="41"/>
      <c r="E90" s="44"/>
      <c r="F90" s="44"/>
      <c r="G90" s="44"/>
      <c r="H90" s="44"/>
      <c r="I90" s="44"/>
      <c r="J90" s="44"/>
      <c r="K90" s="45"/>
      <c r="L90" s="44"/>
      <c r="M90" s="44"/>
      <c r="N90" s="44"/>
      <c r="O90" s="44">
        <v>1800</v>
      </c>
      <c r="P90" s="44"/>
      <c r="Q90" s="44"/>
      <c r="R90" s="44"/>
      <c r="S90" s="41"/>
      <c r="T90" s="14"/>
    </row>
    <row r="91" spans="1:20">
      <c r="A91" s="39"/>
      <c r="B91" s="47" t="s">
        <v>41</v>
      </c>
      <c r="C91" s="44">
        <f t="shared" si="6"/>
        <v>5400</v>
      </c>
      <c r="D91" s="41"/>
      <c r="E91" s="44"/>
      <c r="F91" s="44"/>
      <c r="G91" s="44"/>
      <c r="H91" s="44"/>
      <c r="I91" s="44"/>
      <c r="J91" s="44"/>
      <c r="K91" s="45"/>
      <c r="L91" s="44"/>
      <c r="M91" s="44"/>
      <c r="N91" s="44"/>
      <c r="O91" s="44">
        <v>5400</v>
      </c>
      <c r="P91" s="44"/>
      <c r="Q91" s="44"/>
      <c r="R91" s="44"/>
      <c r="S91" s="41"/>
      <c r="T91" s="14"/>
    </row>
    <row r="92" spans="1:20">
      <c r="A92" s="39"/>
      <c r="B92" s="47" t="s">
        <v>43</v>
      </c>
      <c r="C92" s="44">
        <f t="shared" si="6"/>
        <v>4200</v>
      </c>
      <c r="D92" s="41"/>
      <c r="E92" s="44"/>
      <c r="F92" s="44"/>
      <c r="G92" s="44"/>
      <c r="H92" s="44"/>
      <c r="I92" s="44"/>
      <c r="J92" s="44"/>
      <c r="K92" s="45"/>
      <c r="L92" s="44"/>
      <c r="M92" s="44"/>
      <c r="N92" s="44"/>
      <c r="O92" s="44">
        <v>4200</v>
      </c>
      <c r="P92" s="44"/>
      <c r="Q92" s="44"/>
      <c r="R92" s="44"/>
      <c r="S92" s="41"/>
      <c r="T92" s="14"/>
    </row>
    <row r="93" spans="1:20">
      <c r="A93" s="39"/>
      <c r="B93" s="47" t="s">
        <v>49</v>
      </c>
      <c r="C93" s="44">
        <f t="shared" si="6"/>
        <v>12000</v>
      </c>
      <c r="D93" s="41"/>
      <c r="E93" s="44"/>
      <c r="F93" s="44"/>
      <c r="G93" s="44"/>
      <c r="H93" s="44"/>
      <c r="I93" s="44"/>
      <c r="J93" s="44"/>
      <c r="K93" s="45"/>
      <c r="L93" s="44"/>
      <c r="M93" s="44"/>
      <c r="N93" s="44"/>
      <c r="O93" s="44">
        <v>4800</v>
      </c>
      <c r="P93" s="44"/>
      <c r="Q93" s="44"/>
      <c r="R93" s="44">
        <v>7200</v>
      </c>
      <c r="S93" s="41"/>
      <c r="T93" s="14"/>
    </row>
    <row r="94" spans="1:20">
      <c r="A94" s="39"/>
      <c r="B94" s="47" t="s">
        <v>38</v>
      </c>
      <c r="C94" s="44">
        <f t="shared" si="6"/>
        <v>23600</v>
      </c>
      <c r="D94" s="41"/>
      <c r="E94" s="44"/>
      <c r="F94" s="44"/>
      <c r="G94" s="44"/>
      <c r="H94" s="44"/>
      <c r="I94" s="44"/>
      <c r="J94" s="44"/>
      <c r="K94" s="45"/>
      <c r="L94" s="44"/>
      <c r="M94" s="44"/>
      <c r="N94" s="44">
        <v>4900</v>
      </c>
      <c r="O94" s="44">
        <v>18700</v>
      </c>
      <c r="P94" s="44"/>
      <c r="Q94" s="44"/>
      <c r="R94" s="44"/>
      <c r="S94" s="41"/>
      <c r="T94" s="14"/>
    </row>
    <row r="95" spans="1:20" ht="38.25">
      <c r="A95" s="39"/>
      <c r="B95" s="43" t="s">
        <v>35</v>
      </c>
      <c r="C95" s="44">
        <f t="shared" si="6"/>
        <v>6000</v>
      </c>
      <c r="D95" s="41"/>
      <c r="E95" s="44"/>
      <c r="F95" s="44"/>
      <c r="G95" s="44"/>
      <c r="H95" s="44"/>
      <c r="I95" s="44"/>
      <c r="J95" s="44"/>
      <c r="K95" s="45"/>
      <c r="L95" s="44"/>
      <c r="M95" s="44"/>
      <c r="N95" s="44"/>
      <c r="O95" s="44">
        <v>6000</v>
      </c>
      <c r="P95" s="44"/>
      <c r="Q95" s="44"/>
      <c r="R95" s="44"/>
      <c r="S95" s="41"/>
      <c r="T95" s="14"/>
    </row>
    <row r="96" spans="1:20">
      <c r="A96" s="39"/>
      <c r="B96" s="47" t="s">
        <v>36</v>
      </c>
      <c r="C96" s="44">
        <f t="shared" si="6"/>
        <v>1800</v>
      </c>
      <c r="D96" s="41"/>
      <c r="E96" s="44"/>
      <c r="F96" s="44"/>
      <c r="G96" s="44"/>
      <c r="H96" s="44"/>
      <c r="I96" s="44"/>
      <c r="J96" s="44"/>
      <c r="K96" s="45"/>
      <c r="L96" s="44"/>
      <c r="M96" s="44"/>
      <c r="N96" s="44"/>
      <c r="O96" s="44">
        <v>1800</v>
      </c>
      <c r="P96" s="44"/>
      <c r="Q96" s="44"/>
      <c r="R96" s="44"/>
      <c r="S96" s="41"/>
      <c r="T96" s="14"/>
    </row>
    <row r="97" spans="1:20">
      <c r="A97" s="39"/>
      <c r="B97" s="47" t="s">
        <v>39</v>
      </c>
      <c r="C97" s="44">
        <f t="shared" si="6"/>
        <v>7600</v>
      </c>
      <c r="D97" s="41"/>
      <c r="E97" s="44"/>
      <c r="F97" s="44"/>
      <c r="G97" s="44"/>
      <c r="H97" s="44"/>
      <c r="I97" s="44"/>
      <c r="J97" s="44"/>
      <c r="K97" s="45"/>
      <c r="L97" s="44"/>
      <c r="M97" s="44"/>
      <c r="N97" s="44"/>
      <c r="O97" s="44">
        <v>3600</v>
      </c>
      <c r="P97" s="44"/>
      <c r="Q97" s="44"/>
      <c r="R97" s="44">
        <v>4000</v>
      </c>
      <c r="S97" s="41"/>
      <c r="T97" s="14"/>
    </row>
    <row r="98" spans="1:20">
      <c r="A98" s="39"/>
      <c r="B98" s="47" t="s">
        <v>44</v>
      </c>
      <c r="C98" s="44">
        <f t="shared" si="6"/>
        <v>4400</v>
      </c>
      <c r="D98" s="41"/>
      <c r="E98" s="44"/>
      <c r="F98" s="44"/>
      <c r="G98" s="44"/>
      <c r="H98" s="44"/>
      <c r="I98" s="44"/>
      <c r="J98" s="44"/>
      <c r="K98" s="45"/>
      <c r="L98" s="44"/>
      <c r="M98" s="44"/>
      <c r="N98" s="44"/>
      <c r="O98" s="44">
        <v>4400</v>
      </c>
      <c r="P98" s="44"/>
      <c r="Q98" s="44"/>
      <c r="R98" s="44"/>
      <c r="S98" s="41"/>
      <c r="T98" s="14"/>
    </row>
    <row r="99" spans="1:20">
      <c r="A99" s="39"/>
      <c r="B99" s="47" t="s">
        <v>54</v>
      </c>
      <c r="C99" s="44">
        <f t="shared" si="6"/>
        <v>6600</v>
      </c>
      <c r="D99" s="41"/>
      <c r="E99" s="44"/>
      <c r="F99" s="44"/>
      <c r="G99" s="44"/>
      <c r="H99" s="44"/>
      <c r="I99" s="44"/>
      <c r="J99" s="44"/>
      <c r="K99" s="45"/>
      <c r="L99" s="44"/>
      <c r="M99" s="44"/>
      <c r="N99" s="44"/>
      <c r="O99" s="44">
        <v>6600</v>
      </c>
      <c r="P99" s="44"/>
      <c r="Q99" s="44"/>
      <c r="R99" s="44"/>
      <c r="S99" s="41"/>
      <c r="T99" s="14"/>
    </row>
    <row r="100" spans="1:20">
      <c r="A100" s="39"/>
      <c r="B100" s="47" t="s">
        <v>48</v>
      </c>
      <c r="C100" s="44">
        <f t="shared" si="6"/>
        <v>4800</v>
      </c>
      <c r="D100" s="41"/>
      <c r="E100" s="44"/>
      <c r="F100" s="44"/>
      <c r="G100" s="44"/>
      <c r="H100" s="44"/>
      <c r="I100" s="44"/>
      <c r="J100" s="44"/>
      <c r="K100" s="45"/>
      <c r="L100" s="44"/>
      <c r="M100" s="44"/>
      <c r="N100" s="44"/>
      <c r="O100" s="44">
        <v>4800</v>
      </c>
      <c r="P100" s="44"/>
      <c r="Q100" s="44"/>
      <c r="R100" s="44"/>
      <c r="S100" s="41"/>
      <c r="T100" s="14"/>
    </row>
    <row r="101" spans="1:20">
      <c r="A101" s="39"/>
      <c r="B101" s="47" t="s">
        <v>40</v>
      </c>
      <c r="C101" s="44">
        <f t="shared" si="6"/>
        <v>2400</v>
      </c>
      <c r="D101" s="41"/>
      <c r="E101" s="44"/>
      <c r="F101" s="44"/>
      <c r="G101" s="44"/>
      <c r="H101" s="44"/>
      <c r="I101" s="44"/>
      <c r="J101" s="44"/>
      <c r="K101" s="45"/>
      <c r="L101" s="44"/>
      <c r="M101" s="44"/>
      <c r="N101" s="44"/>
      <c r="O101" s="44"/>
      <c r="P101" s="44"/>
      <c r="Q101" s="44"/>
      <c r="R101" s="44">
        <v>2400</v>
      </c>
      <c r="S101" s="41"/>
      <c r="T101" s="14"/>
    </row>
    <row r="102" spans="1:20">
      <c r="A102" s="39"/>
      <c r="B102" s="47" t="s">
        <v>42</v>
      </c>
      <c r="C102" s="44">
        <f t="shared" si="6"/>
        <v>2300</v>
      </c>
      <c r="D102" s="41"/>
      <c r="E102" s="44"/>
      <c r="F102" s="44"/>
      <c r="G102" s="44"/>
      <c r="H102" s="44"/>
      <c r="I102" s="44"/>
      <c r="J102" s="44"/>
      <c r="K102" s="45"/>
      <c r="L102" s="44"/>
      <c r="M102" s="44"/>
      <c r="N102" s="44"/>
      <c r="O102" s="44"/>
      <c r="P102" s="44"/>
      <c r="Q102" s="44"/>
      <c r="R102" s="44">
        <v>2300</v>
      </c>
      <c r="S102" s="41"/>
      <c r="T102" s="14"/>
    </row>
    <row r="103" spans="1:20" ht="38.25">
      <c r="A103" s="39"/>
      <c r="B103" s="43" t="s">
        <v>31</v>
      </c>
      <c r="C103" s="44">
        <f t="shared" si="6"/>
        <v>4100</v>
      </c>
      <c r="D103" s="41"/>
      <c r="E103" s="44"/>
      <c r="F103" s="44"/>
      <c r="G103" s="44">
        <v>4100</v>
      </c>
      <c r="H103" s="44"/>
      <c r="I103" s="44"/>
      <c r="J103" s="44"/>
      <c r="K103" s="45"/>
      <c r="L103" s="44"/>
      <c r="M103" s="44"/>
      <c r="N103" s="44"/>
      <c r="O103" s="44"/>
      <c r="P103" s="44"/>
      <c r="Q103" s="44"/>
      <c r="R103" s="44"/>
      <c r="S103" s="41"/>
      <c r="T103" s="14"/>
    </row>
    <row r="104" spans="1:20" ht="25.5">
      <c r="A104" s="39" t="s">
        <v>87</v>
      </c>
      <c r="B104" s="40" t="s">
        <v>88</v>
      </c>
      <c r="C104" s="41">
        <f>SUM(C105:C106)</f>
        <v>62816</v>
      </c>
      <c r="D104" s="41">
        <f t="shared" ref="D104:R104" si="10">SUM(D105:D106)</f>
        <v>0</v>
      </c>
      <c r="E104" s="41">
        <f t="shared" si="10"/>
        <v>0</v>
      </c>
      <c r="F104" s="41">
        <f t="shared" si="10"/>
        <v>0</v>
      </c>
      <c r="G104" s="41">
        <f t="shared" si="10"/>
        <v>0</v>
      </c>
      <c r="H104" s="41">
        <f t="shared" si="10"/>
        <v>0</v>
      </c>
      <c r="I104" s="41">
        <f t="shared" si="10"/>
        <v>0</v>
      </c>
      <c r="J104" s="41">
        <f t="shared" si="10"/>
        <v>0</v>
      </c>
      <c r="K104" s="41">
        <f t="shared" si="10"/>
        <v>0</v>
      </c>
      <c r="L104" s="41">
        <f t="shared" si="10"/>
        <v>0</v>
      </c>
      <c r="M104" s="41">
        <f t="shared" si="10"/>
        <v>0</v>
      </c>
      <c r="N104" s="41">
        <f t="shared" si="10"/>
        <v>0</v>
      </c>
      <c r="O104" s="41">
        <f t="shared" si="10"/>
        <v>0</v>
      </c>
      <c r="P104" s="41">
        <f t="shared" si="10"/>
        <v>0</v>
      </c>
      <c r="Q104" s="41">
        <f t="shared" si="10"/>
        <v>0</v>
      </c>
      <c r="R104" s="41">
        <f t="shared" si="10"/>
        <v>62816</v>
      </c>
      <c r="S104" s="41"/>
      <c r="T104" s="14"/>
    </row>
    <row r="105" spans="1:20">
      <c r="A105" s="39"/>
      <c r="B105" s="49" t="s">
        <v>89</v>
      </c>
      <c r="C105" s="44">
        <f t="shared" si="6"/>
        <v>20000</v>
      </c>
      <c r="D105" s="41"/>
      <c r="E105" s="44"/>
      <c r="F105" s="44"/>
      <c r="G105" s="44"/>
      <c r="H105" s="44"/>
      <c r="I105" s="44"/>
      <c r="J105" s="44"/>
      <c r="K105" s="45"/>
      <c r="L105" s="44"/>
      <c r="M105" s="44"/>
      <c r="N105" s="44"/>
      <c r="O105" s="44"/>
      <c r="P105" s="44"/>
      <c r="Q105" s="44"/>
      <c r="R105" s="44">
        <v>20000</v>
      </c>
      <c r="S105" s="41"/>
      <c r="T105" s="14"/>
    </row>
    <row r="106" spans="1:20" ht="150">
      <c r="A106" s="39"/>
      <c r="B106" s="50" t="s">
        <v>90</v>
      </c>
      <c r="C106" s="44">
        <f t="shared" si="6"/>
        <v>42816</v>
      </c>
      <c r="D106" s="41"/>
      <c r="E106" s="44"/>
      <c r="F106" s="44"/>
      <c r="G106" s="44"/>
      <c r="H106" s="44"/>
      <c r="I106" s="44"/>
      <c r="J106" s="44"/>
      <c r="K106" s="45"/>
      <c r="L106" s="44"/>
      <c r="M106" s="44"/>
      <c r="N106" s="44"/>
      <c r="O106" s="44"/>
      <c r="P106" s="44"/>
      <c r="Q106" s="44"/>
      <c r="R106" s="44">
        <v>42816</v>
      </c>
      <c r="S106" s="41"/>
      <c r="T106" s="14"/>
    </row>
    <row r="107" spans="1:20">
      <c r="A107" s="51" t="s">
        <v>91</v>
      </c>
      <c r="B107" s="51" t="s">
        <v>92</v>
      </c>
      <c r="C107" s="41">
        <f>C108+C133</f>
        <v>1700682</v>
      </c>
      <c r="D107" s="41">
        <f t="shared" ref="D107:R107" si="11">D108+D133</f>
        <v>0</v>
      </c>
      <c r="E107" s="41">
        <f t="shared" si="11"/>
        <v>0</v>
      </c>
      <c r="F107" s="41">
        <f t="shared" si="11"/>
        <v>24200</v>
      </c>
      <c r="G107" s="41">
        <f t="shared" si="11"/>
        <v>500</v>
      </c>
      <c r="H107" s="41">
        <f t="shared" si="11"/>
        <v>0</v>
      </c>
      <c r="I107" s="41">
        <f t="shared" si="11"/>
        <v>0</v>
      </c>
      <c r="J107" s="41">
        <f t="shared" si="11"/>
        <v>0</v>
      </c>
      <c r="K107" s="41">
        <f t="shared" si="11"/>
        <v>0</v>
      </c>
      <c r="L107" s="41">
        <f t="shared" si="11"/>
        <v>0</v>
      </c>
      <c r="M107" s="41">
        <f t="shared" si="11"/>
        <v>0</v>
      </c>
      <c r="N107" s="41">
        <f t="shared" si="11"/>
        <v>295860</v>
      </c>
      <c r="O107" s="41">
        <f t="shared" si="11"/>
        <v>17380</v>
      </c>
      <c r="P107" s="41">
        <f t="shared" si="11"/>
        <v>26082</v>
      </c>
      <c r="Q107" s="41">
        <f t="shared" si="11"/>
        <v>0</v>
      </c>
      <c r="R107" s="41">
        <f t="shared" si="11"/>
        <v>1336660</v>
      </c>
      <c r="S107" s="52"/>
      <c r="T107" s="14">
        <f>SUM(D107:R107)</f>
        <v>1700682</v>
      </c>
    </row>
    <row r="108" spans="1:20" s="55" customFormat="1">
      <c r="A108" s="39" t="s">
        <v>29</v>
      </c>
      <c r="B108" s="53" t="s">
        <v>93</v>
      </c>
      <c r="C108" s="41">
        <f>C109+C110+C111+C112+C129+C132</f>
        <v>1121882</v>
      </c>
      <c r="D108" s="41">
        <f t="shared" ref="D108:R108" si="12">D109+D110+D111+D112+D129+D132</f>
        <v>0</v>
      </c>
      <c r="E108" s="41">
        <f t="shared" si="12"/>
        <v>0</v>
      </c>
      <c r="F108" s="41">
        <f t="shared" si="12"/>
        <v>24200</v>
      </c>
      <c r="G108" s="41">
        <f t="shared" si="12"/>
        <v>500</v>
      </c>
      <c r="H108" s="41">
        <f t="shared" si="12"/>
        <v>0</v>
      </c>
      <c r="I108" s="41">
        <f t="shared" si="12"/>
        <v>0</v>
      </c>
      <c r="J108" s="41">
        <f t="shared" si="12"/>
        <v>0</v>
      </c>
      <c r="K108" s="41">
        <f t="shared" si="12"/>
        <v>0</v>
      </c>
      <c r="L108" s="41">
        <f t="shared" si="12"/>
        <v>0</v>
      </c>
      <c r="M108" s="41">
        <f t="shared" si="12"/>
        <v>0</v>
      </c>
      <c r="N108" s="41">
        <f t="shared" si="12"/>
        <v>295860</v>
      </c>
      <c r="O108" s="41">
        <f t="shared" si="12"/>
        <v>17380</v>
      </c>
      <c r="P108" s="41">
        <f t="shared" si="12"/>
        <v>26082</v>
      </c>
      <c r="Q108" s="41">
        <f t="shared" si="12"/>
        <v>0</v>
      </c>
      <c r="R108" s="41">
        <f t="shared" si="12"/>
        <v>757860</v>
      </c>
      <c r="S108" s="54"/>
    </row>
    <row r="109" spans="1:20" s="55" customFormat="1">
      <c r="A109" s="39">
        <v>1</v>
      </c>
      <c r="B109" s="53" t="s">
        <v>94</v>
      </c>
      <c r="C109" s="41">
        <f>SUM(D109:S109)</f>
        <v>174000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41"/>
      <c r="O109" s="41"/>
      <c r="P109" s="56"/>
      <c r="Q109" s="56"/>
      <c r="R109" s="56">
        <v>174000</v>
      </c>
      <c r="S109" s="54"/>
    </row>
    <row r="110" spans="1:20" s="55" customFormat="1">
      <c r="A110" s="39">
        <v>2</v>
      </c>
      <c r="B110" s="53" t="s">
        <v>95</v>
      </c>
      <c r="C110" s="41">
        <f t="shared" ref="C110" si="13">SUM(D110:S110)</f>
        <v>174000</v>
      </c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41"/>
      <c r="O110" s="41"/>
      <c r="P110" s="56"/>
      <c r="Q110" s="56"/>
      <c r="R110" s="56">
        <v>174000</v>
      </c>
      <c r="S110" s="54"/>
    </row>
    <row r="111" spans="1:20" s="55" customFormat="1" ht="51">
      <c r="A111" s="39">
        <v>3</v>
      </c>
      <c r="B111" s="57" t="s">
        <v>96</v>
      </c>
      <c r="C111" s="41">
        <f>SUM(D111:S111)</f>
        <v>183500</v>
      </c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41"/>
      <c r="O111" s="41"/>
      <c r="P111" s="56"/>
      <c r="Q111" s="56"/>
      <c r="R111" s="56">
        <v>183500</v>
      </c>
      <c r="S111" s="58" t="s">
        <v>71</v>
      </c>
    </row>
    <row r="112" spans="1:20" s="55" customFormat="1" ht="85.5">
      <c r="A112" s="39">
        <v>4</v>
      </c>
      <c r="B112" s="59" t="s">
        <v>97</v>
      </c>
      <c r="C112" s="41">
        <f t="shared" ref="C112:R112" si="14">SUM(C113:C128)</f>
        <v>363682</v>
      </c>
      <c r="D112" s="41">
        <f t="shared" si="14"/>
        <v>0</v>
      </c>
      <c r="E112" s="41">
        <f t="shared" si="14"/>
        <v>0</v>
      </c>
      <c r="F112" s="41">
        <f t="shared" si="14"/>
        <v>22200</v>
      </c>
      <c r="G112" s="41">
        <f t="shared" si="14"/>
        <v>500</v>
      </c>
      <c r="H112" s="41">
        <f t="shared" si="14"/>
        <v>0</v>
      </c>
      <c r="I112" s="41">
        <f t="shared" si="14"/>
        <v>0</v>
      </c>
      <c r="J112" s="41">
        <f t="shared" si="14"/>
        <v>0</v>
      </c>
      <c r="K112" s="41">
        <f t="shared" si="14"/>
        <v>0</v>
      </c>
      <c r="L112" s="41">
        <f t="shared" si="14"/>
        <v>0</v>
      </c>
      <c r="M112" s="41">
        <f t="shared" si="14"/>
        <v>0</v>
      </c>
      <c r="N112" s="41">
        <f t="shared" si="14"/>
        <v>290860</v>
      </c>
      <c r="O112" s="41">
        <f t="shared" si="14"/>
        <v>17380</v>
      </c>
      <c r="P112" s="41">
        <f t="shared" si="14"/>
        <v>26082</v>
      </c>
      <c r="Q112" s="41">
        <f t="shared" si="14"/>
        <v>0</v>
      </c>
      <c r="R112" s="41">
        <f t="shared" si="14"/>
        <v>6660</v>
      </c>
      <c r="S112" s="58"/>
    </row>
    <row r="113" spans="1:19" s="55" customFormat="1">
      <c r="A113" s="42"/>
      <c r="B113" s="47" t="s">
        <v>40</v>
      </c>
      <c r="C113" s="44">
        <f t="shared" ref="C113:C134" si="15">SUM(D113:S113)</f>
        <v>10800</v>
      </c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44">
        <v>10800</v>
      </c>
      <c r="O113" s="44"/>
      <c r="P113" s="60"/>
      <c r="Q113" s="60"/>
      <c r="R113" s="60"/>
      <c r="S113" s="48"/>
    </row>
    <row r="114" spans="1:19" s="55" customFormat="1" ht="38.25">
      <c r="A114" s="42"/>
      <c r="B114" s="43" t="s">
        <v>31</v>
      </c>
      <c r="C114" s="44">
        <f t="shared" si="15"/>
        <v>97660</v>
      </c>
      <c r="D114" s="60"/>
      <c r="E114" s="60"/>
      <c r="F114" s="60">
        <v>22200</v>
      </c>
      <c r="G114" s="60">
        <v>500</v>
      </c>
      <c r="H114" s="60"/>
      <c r="I114" s="60"/>
      <c r="J114" s="60"/>
      <c r="K114" s="60"/>
      <c r="L114" s="60"/>
      <c r="M114" s="60"/>
      <c r="N114" s="44">
        <v>59900</v>
      </c>
      <c r="O114" s="44"/>
      <c r="P114" s="60">
        <v>8400</v>
      </c>
      <c r="Q114" s="60"/>
      <c r="R114" s="60">
        <v>6660</v>
      </c>
      <c r="S114" s="48"/>
    </row>
    <row r="115" spans="1:19" s="55" customFormat="1">
      <c r="A115" s="42"/>
      <c r="B115" s="47" t="s">
        <v>52</v>
      </c>
      <c r="C115" s="44">
        <f t="shared" si="15"/>
        <v>9900</v>
      </c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44">
        <v>9900</v>
      </c>
      <c r="O115" s="44"/>
      <c r="P115" s="60"/>
      <c r="Q115" s="60"/>
      <c r="R115" s="60"/>
      <c r="S115" s="48"/>
    </row>
    <row r="116" spans="1:19" s="55" customFormat="1">
      <c r="A116" s="42"/>
      <c r="B116" s="47" t="s">
        <v>47</v>
      </c>
      <c r="C116" s="44">
        <f t="shared" si="15"/>
        <v>3000</v>
      </c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44">
        <v>3000</v>
      </c>
      <c r="O116" s="44"/>
      <c r="P116" s="60"/>
      <c r="Q116" s="60"/>
      <c r="R116" s="60"/>
      <c r="S116" s="48"/>
    </row>
    <row r="117" spans="1:19" s="55" customFormat="1">
      <c r="A117" s="42"/>
      <c r="B117" s="47" t="s">
        <v>41</v>
      </c>
      <c r="C117" s="44">
        <f t="shared" si="15"/>
        <v>14760</v>
      </c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44">
        <v>10800</v>
      </c>
      <c r="O117" s="44">
        <v>3960</v>
      </c>
      <c r="P117" s="60"/>
      <c r="Q117" s="60"/>
      <c r="R117" s="60"/>
      <c r="S117" s="48"/>
    </row>
    <row r="118" spans="1:19" s="55" customFormat="1">
      <c r="A118" s="42"/>
      <c r="B118" s="47" t="s">
        <v>37</v>
      </c>
      <c r="C118" s="44">
        <f t="shared" si="15"/>
        <v>15600</v>
      </c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44">
        <v>8800</v>
      </c>
      <c r="O118" s="44"/>
      <c r="P118" s="60">
        <v>6800</v>
      </c>
      <c r="Q118" s="60"/>
      <c r="R118" s="60"/>
      <c r="S118" s="48"/>
    </row>
    <row r="119" spans="1:19" s="55" customFormat="1" ht="38.25">
      <c r="A119" s="42"/>
      <c r="B119" s="43" t="s">
        <v>35</v>
      </c>
      <c r="C119" s="44">
        <f t="shared" si="15"/>
        <v>126800</v>
      </c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44">
        <v>126800</v>
      </c>
      <c r="O119" s="44"/>
      <c r="P119" s="60"/>
      <c r="Q119" s="60"/>
      <c r="R119" s="60"/>
      <c r="S119" s="48"/>
    </row>
    <row r="120" spans="1:19" s="55" customFormat="1">
      <c r="A120" s="42"/>
      <c r="B120" s="47" t="s">
        <v>43</v>
      </c>
      <c r="C120" s="44">
        <f t="shared" si="15"/>
        <v>8600</v>
      </c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44">
        <v>8600</v>
      </c>
      <c r="O120" s="44"/>
      <c r="P120" s="60"/>
      <c r="Q120" s="60"/>
      <c r="R120" s="60"/>
      <c r="S120" s="48"/>
    </row>
    <row r="121" spans="1:19" s="55" customFormat="1">
      <c r="A121" s="42"/>
      <c r="B121" s="47" t="s">
        <v>46</v>
      </c>
      <c r="C121" s="44">
        <f t="shared" si="15"/>
        <v>14400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44">
        <v>14400</v>
      </c>
      <c r="O121" s="44"/>
      <c r="P121" s="60"/>
      <c r="Q121" s="60"/>
      <c r="R121" s="60"/>
      <c r="S121" s="48"/>
    </row>
    <row r="122" spans="1:19" s="55" customFormat="1">
      <c r="A122" s="42"/>
      <c r="B122" s="47" t="s">
        <v>38</v>
      </c>
      <c r="C122" s="44">
        <f t="shared" si="15"/>
        <v>13500</v>
      </c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44">
        <v>8700</v>
      </c>
      <c r="O122" s="44"/>
      <c r="P122" s="60">
        <v>4800</v>
      </c>
      <c r="Q122" s="60"/>
      <c r="R122" s="60"/>
      <c r="S122" s="48"/>
    </row>
    <row r="123" spans="1:19" s="55" customFormat="1">
      <c r="A123" s="42"/>
      <c r="B123" s="47" t="s">
        <v>36</v>
      </c>
      <c r="C123" s="44">
        <f t="shared" si="15"/>
        <v>10160</v>
      </c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44">
        <v>7200</v>
      </c>
      <c r="O123" s="44">
        <v>2960</v>
      </c>
      <c r="P123" s="60"/>
      <c r="Q123" s="60"/>
      <c r="R123" s="60"/>
      <c r="S123" s="48"/>
    </row>
    <row r="124" spans="1:19" s="55" customFormat="1">
      <c r="A124" s="42"/>
      <c r="B124" s="47" t="s">
        <v>39</v>
      </c>
      <c r="C124" s="44">
        <f t="shared" si="15"/>
        <v>8282</v>
      </c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44">
        <v>5400</v>
      </c>
      <c r="O124" s="44"/>
      <c r="P124" s="60">
        <v>2882</v>
      </c>
      <c r="Q124" s="60"/>
      <c r="R124" s="60"/>
      <c r="S124" s="48"/>
    </row>
    <row r="125" spans="1:19" s="55" customFormat="1">
      <c r="A125" s="42"/>
      <c r="B125" s="47" t="s">
        <v>44</v>
      </c>
      <c r="C125" s="44">
        <f t="shared" si="15"/>
        <v>6000</v>
      </c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44">
        <v>6000</v>
      </c>
      <c r="O125" s="44"/>
      <c r="P125" s="60"/>
      <c r="Q125" s="60"/>
      <c r="R125" s="60"/>
      <c r="S125" s="48"/>
    </row>
    <row r="126" spans="1:19" s="55" customFormat="1">
      <c r="A126" s="42"/>
      <c r="B126" s="47" t="s">
        <v>54</v>
      </c>
      <c r="C126" s="44">
        <f t="shared" si="15"/>
        <v>13160</v>
      </c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44">
        <v>3000</v>
      </c>
      <c r="O126" s="44">
        <v>6960</v>
      </c>
      <c r="P126" s="60">
        <v>3200</v>
      </c>
      <c r="Q126" s="60"/>
      <c r="R126" s="60"/>
      <c r="S126" s="48"/>
    </row>
    <row r="127" spans="1:19" s="55" customFormat="1">
      <c r="A127" s="42"/>
      <c r="B127" s="47" t="s">
        <v>48</v>
      </c>
      <c r="C127" s="44">
        <f t="shared" si="15"/>
        <v>11060</v>
      </c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44">
        <v>7560</v>
      </c>
      <c r="O127" s="44">
        <v>3500</v>
      </c>
      <c r="P127" s="60"/>
      <c r="Q127" s="60"/>
      <c r="R127" s="60"/>
      <c r="S127" s="48"/>
    </row>
    <row r="128" spans="1:19" s="55" customFormat="1">
      <c r="A128" s="42"/>
      <c r="B128" s="61" t="s">
        <v>57</v>
      </c>
      <c r="C128" s="44">
        <f t="shared" si="15"/>
        <v>0</v>
      </c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44"/>
      <c r="O128" s="44"/>
      <c r="P128" s="60"/>
      <c r="Q128" s="60"/>
      <c r="R128" s="60"/>
      <c r="S128" s="48"/>
    </row>
    <row r="129" spans="1:20">
      <c r="A129" s="39">
        <v>5</v>
      </c>
      <c r="B129" s="39" t="s">
        <v>98</v>
      </c>
      <c r="C129" s="41">
        <f>SUM(C130:C131)</f>
        <v>7000</v>
      </c>
      <c r="D129" s="41">
        <f t="shared" ref="D129:R129" si="16">SUM(D130:D131)</f>
        <v>0</v>
      </c>
      <c r="E129" s="41">
        <f t="shared" si="16"/>
        <v>0</v>
      </c>
      <c r="F129" s="41">
        <f t="shared" si="16"/>
        <v>2000</v>
      </c>
      <c r="G129" s="41">
        <f t="shared" si="16"/>
        <v>0</v>
      </c>
      <c r="H129" s="41">
        <f t="shared" si="16"/>
        <v>0</v>
      </c>
      <c r="I129" s="41">
        <f t="shared" si="16"/>
        <v>0</v>
      </c>
      <c r="J129" s="41">
        <f t="shared" si="16"/>
        <v>0</v>
      </c>
      <c r="K129" s="41">
        <f t="shared" si="16"/>
        <v>0</v>
      </c>
      <c r="L129" s="41">
        <f t="shared" si="16"/>
        <v>0</v>
      </c>
      <c r="M129" s="41">
        <f t="shared" si="16"/>
        <v>0</v>
      </c>
      <c r="N129" s="41">
        <f t="shared" si="16"/>
        <v>5000</v>
      </c>
      <c r="O129" s="41">
        <f t="shared" si="16"/>
        <v>0</v>
      </c>
      <c r="P129" s="41">
        <f t="shared" si="16"/>
        <v>0</v>
      </c>
      <c r="Q129" s="41">
        <f t="shared" si="16"/>
        <v>0</v>
      </c>
      <c r="R129" s="41">
        <f t="shared" si="16"/>
        <v>0</v>
      </c>
      <c r="S129" s="41"/>
      <c r="T129" s="14"/>
    </row>
    <row r="130" spans="1:20" s="55" customFormat="1">
      <c r="A130" s="42"/>
      <c r="B130" s="47" t="s">
        <v>37</v>
      </c>
      <c r="C130" s="44">
        <f t="shared" si="15"/>
        <v>5000</v>
      </c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44">
        <v>5000</v>
      </c>
      <c r="O130" s="44"/>
      <c r="P130" s="60"/>
      <c r="Q130" s="60"/>
      <c r="R130" s="60"/>
      <c r="S130" s="48"/>
    </row>
    <row r="131" spans="1:20" s="55" customFormat="1">
      <c r="A131" s="42"/>
      <c r="B131" s="61" t="s">
        <v>66</v>
      </c>
      <c r="C131" s="44">
        <f t="shared" si="15"/>
        <v>2000</v>
      </c>
      <c r="D131" s="60"/>
      <c r="E131" s="60"/>
      <c r="F131" s="60">
        <v>2000</v>
      </c>
      <c r="G131" s="60"/>
      <c r="H131" s="60"/>
      <c r="I131" s="60"/>
      <c r="J131" s="60"/>
      <c r="K131" s="60"/>
      <c r="L131" s="60"/>
      <c r="M131" s="60"/>
      <c r="N131" s="44"/>
      <c r="O131" s="44"/>
      <c r="P131" s="60"/>
      <c r="Q131" s="60"/>
      <c r="R131" s="60"/>
      <c r="S131" s="48"/>
    </row>
    <row r="132" spans="1:20" s="55" customFormat="1" ht="127.5">
      <c r="A132" s="39">
        <v>6</v>
      </c>
      <c r="B132" s="62" t="s">
        <v>99</v>
      </c>
      <c r="C132" s="41">
        <f t="shared" si="15"/>
        <v>219700</v>
      </c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41"/>
      <c r="O132" s="41"/>
      <c r="P132" s="56"/>
      <c r="Q132" s="56"/>
      <c r="R132" s="56">
        <v>219700</v>
      </c>
      <c r="S132" s="58" t="s">
        <v>100</v>
      </c>
    </row>
    <row r="133" spans="1:20" s="55" customFormat="1" ht="28.5">
      <c r="A133" s="39" t="s">
        <v>33</v>
      </c>
      <c r="B133" s="59" t="s">
        <v>101</v>
      </c>
      <c r="C133" s="41">
        <f>C134</f>
        <v>578800</v>
      </c>
      <c r="D133" s="41">
        <f t="shared" ref="D133:R133" si="17">D134</f>
        <v>0</v>
      </c>
      <c r="E133" s="41">
        <f t="shared" si="17"/>
        <v>0</v>
      </c>
      <c r="F133" s="41">
        <f t="shared" si="17"/>
        <v>0</v>
      </c>
      <c r="G133" s="41">
        <f t="shared" si="17"/>
        <v>0</v>
      </c>
      <c r="H133" s="41">
        <f t="shared" si="17"/>
        <v>0</v>
      </c>
      <c r="I133" s="41">
        <f t="shared" si="17"/>
        <v>0</v>
      </c>
      <c r="J133" s="41">
        <f t="shared" si="17"/>
        <v>0</v>
      </c>
      <c r="K133" s="41">
        <f t="shared" si="17"/>
        <v>0</v>
      </c>
      <c r="L133" s="41">
        <f t="shared" si="17"/>
        <v>0</v>
      </c>
      <c r="M133" s="41">
        <f t="shared" si="17"/>
        <v>0</v>
      </c>
      <c r="N133" s="41">
        <f t="shared" si="17"/>
        <v>0</v>
      </c>
      <c r="O133" s="41">
        <f t="shared" si="17"/>
        <v>0</v>
      </c>
      <c r="P133" s="41">
        <f t="shared" si="17"/>
        <v>0</v>
      </c>
      <c r="Q133" s="41">
        <f t="shared" si="17"/>
        <v>0</v>
      </c>
      <c r="R133" s="41">
        <f t="shared" si="17"/>
        <v>578800</v>
      </c>
      <c r="S133" s="48"/>
    </row>
    <row r="134" spans="1:20" s="55" customFormat="1" ht="25.5">
      <c r="A134" s="42"/>
      <c r="B134" s="47" t="s">
        <v>102</v>
      </c>
      <c r="C134" s="44">
        <f t="shared" si="15"/>
        <v>578800</v>
      </c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44"/>
      <c r="O134" s="44"/>
      <c r="P134" s="60"/>
      <c r="Q134" s="60"/>
      <c r="R134" s="60">
        <v>578800</v>
      </c>
      <c r="S134" s="48" t="s">
        <v>71</v>
      </c>
    </row>
    <row r="135" spans="1:20" s="55" customFormat="1" ht="28.5">
      <c r="A135" s="39" t="s">
        <v>103</v>
      </c>
      <c r="B135" s="59" t="s">
        <v>104</v>
      </c>
      <c r="C135" s="41">
        <f>C136+C146+C147+C148</f>
        <v>130000</v>
      </c>
      <c r="D135" s="41">
        <f t="shared" ref="D135:R135" si="18">D136+D146+D147+D148</f>
        <v>58688</v>
      </c>
      <c r="E135" s="41">
        <f t="shared" si="18"/>
        <v>0</v>
      </c>
      <c r="F135" s="41">
        <f t="shared" si="18"/>
        <v>0</v>
      </c>
      <c r="G135" s="41">
        <f t="shared" si="18"/>
        <v>0</v>
      </c>
      <c r="H135" s="41">
        <f t="shared" si="18"/>
        <v>0</v>
      </c>
      <c r="I135" s="41">
        <f t="shared" si="18"/>
        <v>0</v>
      </c>
      <c r="J135" s="41">
        <f t="shared" si="18"/>
        <v>0</v>
      </c>
      <c r="K135" s="41">
        <f t="shared" si="18"/>
        <v>0</v>
      </c>
      <c r="L135" s="41">
        <f t="shared" si="18"/>
        <v>0</v>
      </c>
      <c r="M135" s="41">
        <f t="shared" si="18"/>
        <v>0</v>
      </c>
      <c r="N135" s="41">
        <f t="shared" si="18"/>
        <v>0</v>
      </c>
      <c r="O135" s="41">
        <f t="shared" si="18"/>
        <v>0</v>
      </c>
      <c r="P135" s="41">
        <f t="shared" si="18"/>
        <v>0</v>
      </c>
      <c r="Q135" s="41">
        <f t="shared" si="18"/>
        <v>0</v>
      </c>
      <c r="R135" s="41">
        <f t="shared" si="18"/>
        <v>71312</v>
      </c>
      <c r="S135" s="58"/>
    </row>
    <row r="136" spans="1:20" s="55" customFormat="1" ht="42.75">
      <c r="A136" s="39" t="s">
        <v>29</v>
      </c>
      <c r="B136" s="59" t="s">
        <v>105</v>
      </c>
      <c r="C136" s="41">
        <f>SUM(C137:C145)</f>
        <v>58688</v>
      </c>
      <c r="D136" s="56">
        <f t="shared" ref="D136:R136" si="19">SUM(D137:D145)</f>
        <v>58688</v>
      </c>
      <c r="E136" s="56">
        <f t="shared" si="19"/>
        <v>0</v>
      </c>
      <c r="F136" s="56">
        <f t="shared" si="19"/>
        <v>0</v>
      </c>
      <c r="G136" s="56">
        <f t="shared" si="19"/>
        <v>0</v>
      </c>
      <c r="H136" s="56">
        <f t="shared" si="19"/>
        <v>0</v>
      </c>
      <c r="I136" s="56">
        <f t="shared" si="19"/>
        <v>0</v>
      </c>
      <c r="J136" s="56">
        <f t="shared" si="19"/>
        <v>0</v>
      </c>
      <c r="K136" s="56">
        <f t="shared" si="19"/>
        <v>0</v>
      </c>
      <c r="L136" s="56">
        <f t="shared" si="19"/>
        <v>0</v>
      </c>
      <c r="M136" s="56">
        <f t="shared" si="19"/>
        <v>0</v>
      </c>
      <c r="N136" s="41">
        <f t="shared" si="19"/>
        <v>0</v>
      </c>
      <c r="O136" s="41">
        <f t="shared" si="19"/>
        <v>0</v>
      </c>
      <c r="P136" s="56">
        <f t="shared" si="19"/>
        <v>0</v>
      </c>
      <c r="Q136" s="56">
        <f t="shared" si="19"/>
        <v>0</v>
      </c>
      <c r="R136" s="56">
        <f t="shared" si="19"/>
        <v>0</v>
      </c>
      <c r="S136" s="58"/>
    </row>
    <row r="137" spans="1:20" s="55" customFormat="1">
      <c r="A137" s="42"/>
      <c r="B137" s="47" t="s">
        <v>38</v>
      </c>
      <c r="C137" s="44">
        <f t="shared" ref="C137:C148" si="20">SUM(D137:S137)</f>
        <v>5800</v>
      </c>
      <c r="D137" s="60">
        <v>5800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44"/>
      <c r="O137" s="44"/>
      <c r="P137" s="60"/>
      <c r="Q137" s="60"/>
      <c r="R137" s="60"/>
      <c r="S137" s="48"/>
    </row>
    <row r="138" spans="1:20" s="55" customFormat="1">
      <c r="A138" s="42"/>
      <c r="B138" s="47" t="s">
        <v>106</v>
      </c>
      <c r="C138" s="44">
        <f t="shared" si="20"/>
        <v>1000</v>
      </c>
      <c r="D138" s="60">
        <v>1000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44"/>
      <c r="O138" s="44"/>
      <c r="P138" s="60"/>
      <c r="Q138" s="60"/>
      <c r="R138" s="60"/>
      <c r="S138" s="48"/>
    </row>
    <row r="139" spans="1:20" s="55" customFormat="1">
      <c r="A139" s="42"/>
      <c r="B139" s="61" t="s">
        <v>65</v>
      </c>
      <c r="C139" s="44">
        <f t="shared" si="20"/>
        <v>39000</v>
      </c>
      <c r="D139" s="60">
        <v>39000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44"/>
      <c r="O139" s="44"/>
      <c r="P139" s="60"/>
      <c r="Q139" s="60"/>
      <c r="R139" s="60"/>
      <c r="S139" s="48"/>
    </row>
    <row r="140" spans="1:20" s="55" customFormat="1">
      <c r="A140" s="42"/>
      <c r="B140" s="47" t="s">
        <v>36</v>
      </c>
      <c r="C140" s="44">
        <f t="shared" si="20"/>
        <v>3000</v>
      </c>
      <c r="D140" s="60">
        <v>3000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44"/>
      <c r="O140" s="44"/>
      <c r="P140" s="60"/>
      <c r="Q140" s="60"/>
      <c r="R140" s="60"/>
      <c r="S140" s="48"/>
    </row>
    <row r="141" spans="1:20" s="55" customFormat="1" ht="25.5">
      <c r="A141" s="42"/>
      <c r="B141" s="61" t="s">
        <v>107</v>
      </c>
      <c r="C141" s="44">
        <f t="shared" si="20"/>
        <v>500</v>
      </c>
      <c r="D141" s="60">
        <v>500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44"/>
      <c r="O141" s="44"/>
      <c r="P141" s="60"/>
      <c r="Q141" s="60"/>
      <c r="R141" s="60"/>
      <c r="S141" s="48"/>
    </row>
    <row r="142" spans="1:20" s="55" customFormat="1">
      <c r="A142" s="42"/>
      <c r="B142" s="47" t="s">
        <v>47</v>
      </c>
      <c r="C142" s="44">
        <f t="shared" si="20"/>
        <v>1042</v>
      </c>
      <c r="D142" s="60">
        <v>1042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44"/>
      <c r="O142" s="44"/>
      <c r="P142" s="60"/>
      <c r="Q142" s="60"/>
      <c r="R142" s="60"/>
      <c r="S142" s="48"/>
    </row>
    <row r="143" spans="1:20" s="55" customFormat="1">
      <c r="A143" s="42"/>
      <c r="B143" s="47" t="s">
        <v>41</v>
      </c>
      <c r="C143" s="44">
        <f t="shared" si="20"/>
        <v>1000</v>
      </c>
      <c r="D143" s="60">
        <v>1000</v>
      </c>
      <c r="E143" s="60"/>
      <c r="F143" s="60"/>
      <c r="G143" s="60"/>
      <c r="H143" s="60"/>
      <c r="I143" s="60"/>
      <c r="J143" s="60"/>
      <c r="K143" s="60"/>
      <c r="L143" s="60"/>
      <c r="M143" s="60"/>
      <c r="N143" s="44"/>
      <c r="O143" s="44"/>
      <c r="P143" s="60"/>
      <c r="Q143" s="60"/>
      <c r="R143" s="60"/>
      <c r="S143" s="48"/>
    </row>
    <row r="144" spans="1:20" s="55" customFormat="1">
      <c r="A144" s="42"/>
      <c r="B144" s="47" t="s">
        <v>44</v>
      </c>
      <c r="C144" s="44">
        <f t="shared" si="20"/>
        <v>4050</v>
      </c>
      <c r="D144" s="60">
        <v>4050</v>
      </c>
      <c r="E144" s="60"/>
      <c r="F144" s="60"/>
      <c r="G144" s="60"/>
      <c r="H144" s="60"/>
      <c r="I144" s="60"/>
      <c r="J144" s="60"/>
      <c r="K144" s="60"/>
      <c r="L144" s="60"/>
      <c r="M144" s="60"/>
      <c r="N144" s="44"/>
      <c r="O144" s="44"/>
      <c r="P144" s="60"/>
      <c r="Q144" s="60"/>
      <c r="R144" s="60"/>
      <c r="S144" s="48"/>
    </row>
    <row r="145" spans="1:19" s="55" customFormat="1">
      <c r="A145" s="42"/>
      <c r="B145" s="61" t="s">
        <v>108</v>
      </c>
      <c r="C145" s="44">
        <f t="shared" si="20"/>
        <v>3296</v>
      </c>
      <c r="D145" s="60">
        <v>3296</v>
      </c>
      <c r="E145" s="60"/>
      <c r="F145" s="60"/>
      <c r="G145" s="60"/>
      <c r="H145" s="60"/>
      <c r="I145" s="60"/>
      <c r="J145" s="60"/>
      <c r="K145" s="60"/>
      <c r="L145" s="60"/>
      <c r="M145" s="60"/>
      <c r="N145" s="44"/>
      <c r="O145" s="44"/>
      <c r="P145" s="60"/>
      <c r="Q145" s="60"/>
      <c r="R145" s="60"/>
      <c r="S145" s="48"/>
    </row>
    <row r="146" spans="1:19" s="55" customFormat="1" ht="42.75">
      <c r="A146" s="39" t="s">
        <v>33</v>
      </c>
      <c r="B146" s="59" t="s">
        <v>109</v>
      </c>
      <c r="C146" s="41">
        <f t="shared" si="20"/>
        <v>8500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41"/>
      <c r="O146" s="41"/>
      <c r="P146" s="56"/>
      <c r="Q146" s="56"/>
      <c r="R146" s="56">
        <v>8500</v>
      </c>
      <c r="S146" s="48" t="s">
        <v>71</v>
      </c>
    </row>
    <row r="147" spans="1:19" s="55" customFormat="1" ht="71.25">
      <c r="A147" s="39" t="s">
        <v>60</v>
      </c>
      <c r="B147" s="59" t="s">
        <v>110</v>
      </c>
      <c r="C147" s="41">
        <f t="shared" si="20"/>
        <v>21500</v>
      </c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41"/>
      <c r="O147" s="41"/>
      <c r="P147" s="56"/>
      <c r="Q147" s="56"/>
      <c r="R147" s="56">
        <v>21500</v>
      </c>
      <c r="S147" s="48" t="s">
        <v>71</v>
      </c>
    </row>
    <row r="148" spans="1:19" s="55" customFormat="1" ht="156.75">
      <c r="A148" s="39" t="s">
        <v>62</v>
      </c>
      <c r="B148" s="59" t="s">
        <v>111</v>
      </c>
      <c r="C148" s="41">
        <f t="shared" si="20"/>
        <v>41312</v>
      </c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41"/>
      <c r="O148" s="41"/>
      <c r="P148" s="56"/>
      <c r="Q148" s="56"/>
      <c r="R148" s="56">
        <v>41312</v>
      </c>
      <c r="S148" s="58" t="s">
        <v>112</v>
      </c>
    </row>
    <row r="149" spans="1:19" s="55" customFormat="1" ht="42.75">
      <c r="A149" s="39" t="s">
        <v>113</v>
      </c>
      <c r="B149" s="59" t="s">
        <v>114</v>
      </c>
      <c r="C149" s="41">
        <f>C150</f>
        <v>100000</v>
      </c>
      <c r="D149" s="41">
        <f t="shared" ref="D149:R149" si="21">D150</f>
        <v>100000</v>
      </c>
      <c r="E149" s="41">
        <f t="shared" si="21"/>
        <v>0</v>
      </c>
      <c r="F149" s="41">
        <f t="shared" si="21"/>
        <v>0</v>
      </c>
      <c r="G149" s="41">
        <f t="shared" si="21"/>
        <v>0</v>
      </c>
      <c r="H149" s="41">
        <f t="shared" si="21"/>
        <v>0</v>
      </c>
      <c r="I149" s="41">
        <f t="shared" si="21"/>
        <v>0</v>
      </c>
      <c r="J149" s="41">
        <f t="shared" si="21"/>
        <v>0</v>
      </c>
      <c r="K149" s="41">
        <f t="shared" si="21"/>
        <v>0</v>
      </c>
      <c r="L149" s="41">
        <f t="shared" si="21"/>
        <v>0</v>
      </c>
      <c r="M149" s="41">
        <f t="shared" si="21"/>
        <v>0</v>
      </c>
      <c r="N149" s="41">
        <f t="shared" si="21"/>
        <v>0</v>
      </c>
      <c r="O149" s="41">
        <f t="shared" si="21"/>
        <v>0</v>
      </c>
      <c r="P149" s="41">
        <f t="shared" si="21"/>
        <v>0</v>
      </c>
      <c r="Q149" s="41">
        <f t="shared" si="21"/>
        <v>0</v>
      </c>
      <c r="R149" s="41">
        <f t="shared" si="21"/>
        <v>0</v>
      </c>
      <c r="S149" s="58"/>
    </row>
    <row r="150" spans="1:19" s="55" customFormat="1" ht="42.75">
      <c r="A150" s="39" t="s">
        <v>29</v>
      </c>
      <c r="B150" s="59" t="s">
        <v>115</v>
      </c>
      <c r="C150" s="41">
        <f>SUM(C151:C156)</f>
        <v>100000</v>
      </c>
      <c r="D150" s="41">
        <f t="shared" ref="D150:R150" si="22">SUM(D151:D156)</f>
        <v>100000</v>
      </c>
      <c r="E150" s="41">
        <f t="shared" si="22"/>
        <v>0</v>
      </c>
      <c r="F150" s="41">
        <f t="shared" si="22"/>
        <v>0</v>
      </c>
      <c r="G150" s="41">
        <f t="shared" si="22"/>
        <v>0</v>
      </c>
      <c r="H150" s="41">
        <f t="shared" si="22"/>
        <v>0</v>
      </c>
      <c r="I150" s="41">
        <f t="shared" si="22"/>
        <v>0</v>
      </c>
      <c r="J150" s="41">
        <f t="shared" si="22"/>
        <v>0</v>
      </c>
      <c r="K150" s="41">
        <f t="shared" si="22"/>
        <v>0</v>
      </c>
      <c r="L150" s="41">
        <f t="shared" si="22"/>
        <v>0</v>
      </c>
      <c r="M150" s="41">
        <f t="shared" si="22"/>
        <v>0</v>
      </c>
      <c r="N150" s="41">
        <f t="shared" si="22"/>
        <v>0</v>
      </c>
      <c r="O150" s="41">
        <f t="shared" si="22"/>
        <v>0</v>
      </c>
      <c r="P150" s="41">
        <f t="shared" si="22"/>
        <v>0</v>
      </c>
      <c r="Q150" s="41">
        <f t="shared" si="22"/>
        <v>0</v>
      </c>
      <c r="R150" s="41">
        <f t="shared" si="22"/>
        <v>0</v>
      </c>
      <c r="S150" s="58"/>
    </row>
    <row r="151" spans="1:19" s="55" customFormat="1" ht="38.25">
      <c r="A151" s="42"/>
      <c r="B151" s="43" t="s">
        <v>31</v>
      </c>
      <c r="C151" s="44">
        <f t="shared" ref="C151:C158" si="23">SUM(D151:S151)</f>
        <v>70600</v>
      </c>
      <c r="D151" s="60">
        <v>70600</v>
      </c>
      <c r="E151" s="60"/>
      <c r="F151" s="60"/>
      <c r="G151" s="60"/>
      <c r="H151" s="60"/>
      <c r="I151" s="60"/>
      <c r="J151" s="60"/>
      <c r="K151" s="60"/>
      <c r="L151" s="60"/>
      <c r="M151" s="60"/>
      <c r="N151" s="44"/>
      <c r="O151" s="44"/>
      <c r="P151" s="60"/>
      <c r="Q151" s="60"/>
      <c r="R151" s="60"/>
      <c r="S151" s="48"/>
    </row>
    <row r="152" spans="1:19" s="55" customFormat="1">
      <c r="A152" s="42"/>
      <c r="B152" s="61" t="s">
        <v>47</v>
      </c>
      <c r="C152" s="44">
        <f t="shared" si="23"/>
        <v>5000</v>
      </c>
      <c r="D152" s="60">
        <v>5000</v>
      </c>
      <c r="E152" s="60"/>
      <c r="F152" s="60"/>
      <c r="G152" s="60"/>
      <c r="H152" s="60"/>
      <c r="I152" s="60"/>
      <c r="J152" s="60"/>
      <c r="K152" s="60"/>
      <c r="L152" s="60"/>
      <c r="M152" s="60"/>
      <c r="N152" s="44"/>
      <c r="O152" s="44"/>
      <c r="P152" s="60"/>
      <c r="Q152" s="60"/>
      <c r="R152" s="60"/>
      <c r="S152" s="48"/>
    </row>
    <row r="153" spans="1:19" s="55" customFormat="1">
      <c r="A153" s="42"/>
      <c r="B153" s="61" t="s">
        <v>49</v>
      </c>
      <c r="C153" s="44">
        <f t="shared" si="23"/>
        <v>4000</v>
      </c>
      <c r="D153" s="60">
        <v>4000</v>
      </c>
      <c r="E153" s="60"/>
      <c r="F153" s="60"/>
      <c r="G153" s="60"/>
      <c r="H153" s="60"/>
      <c r="I153" s="60"/>
      <c r="J153" s="60"/>
      <c r="K153" s="60"/>
      <c r="L153" s="60"/>
      <c r="M153" s="60"/>
      <c r="N153" s="44"/>
      <c r="O153" s="44"/>
      <c r="P153" s="60"/>
      <c r="Q153" s="60"/>
      <c r="R153" s="60"/>
      <c r="S153" s="48"/>
    </row>
    <row r="154" spans="1:19" s="55" customFormat="1">
      <c r="A154" s="42"/>
      <c r="B154" s="61" t="s">
        <v>46</v>
      </c>
      <c r="C154" s="44">
        <f t="shared" si="23"/>
        <v>6000</v>
      </c>
      <c r="D154" s="60">
        <v>6000</v>
      </c>
      <c r="E154" s="60"/>
      <c r="F154" s="60"/>
      <c r="G154" s="60"/>
      <c r="H154" s="60"/>
      <c r="I154" s="60"/>
      <c r="J154" s="60"/>
      <c r="K154" s="60"/>
      <c r="L154" s="60"/>
      <c r="M154" s="60"/>
      <c r="N154" s="44"/>
      <c r="O154" s="44"/>
      <c r="P154" s="60"/>
      <c r="Q154" s="60"/>
      <c r="R154" s="60"/>
      <c r="S154" s="48"/>
    </row>
    <row r="155" spans="1:19" s="55" customFormat="1">
      <c r="A155" s="42"/>
      <c r="B155" s="61" t="s">
        <v>42</v>
      </c>
      <c r="C155" s="44">
        <f t="shared" si="23"/>
        <v>9900</v>
      </c>
      <c r="D155" s="60">
        <v>9900</v>
      </c>
      <c r="E155" s="60"/>
      <c r="F155" s="60"/>
      <c r="G155" s="60"/>
      <c r="H155" s="60"/>
      <c r="I155" s="60"/>
      <c r="J155" s="60"/>
      <c r="K155" s="60"/>
      <c r="L155" s="60"/>
      <c r="M155" s="60"/>
      <c r="N155" s="44"/>
      <c r="O155" s="44"/>
      <c r="P155" s="60"/>
      <c r="Q155" s="60"/>
      <c r="R155" s="60"/>
      <c r="S155" s="48"/>
    </row>
    <row r="156" spans="1:19" s="55" customFormat="1">
      <c r="A156" s="42"/>
      <c r="B156" s="61" t="s">
        <v>54</v>
      </c>
      <c r="C156" s="44">
        <f t="shared" si="23"/>
        <v>4500</v>
      </c>
      <c r="D156" s="60">
        <v>4500</v>
      </c>
      <c r="E156" s="60"/>
      <c r="F156" s="60"/>
      <c r="G156" s="60"/>
      <c r="H156" s="60"/>
      <c r="I156" s="60"/>
      <c r="J156" s="60"/>
      <c r="K156" s="60"/>
      <c r="L156" s="60"/>
      <c r="M156" s="60"/>
      <c r="N156" s="44"/>
      <c r="O156" s="44"/>
      <c r="P156" s="60"/>
      <c r="Q156" s="60"/>
      <c r="R156" s="60"/>
      <c r="S156" s="48"/>
    </row>
    <row r="157" spans="1:19" s="55" customFormat="1" ht="99.75">
      <c r="A157" s="39" t="s">
        <v>116</v>
      </c>
      <c r="B157" s="59" t="s">
        <v>117</v>
      </c>
      <c r="C157" s="41">
        <f>C158</f>
        <v>4000</v>
      </c>
      <c r="D157" s="41">
        <f t="shared" ref="D157:R157" si="24">D158</f>
        <v>0</v>
      </c>
      <c r="E157" s="41">
        <f t="shared" si="24"/>
        <v>0</v>
      </c>
      <c r="F157" s="41">
        <f t="shared" si="24"/>
        <v>0</v>
      </c>
      <c r="G157" s="41">
        <f t="shared" si="24"/>
        <v>0</v>
      </c>
      <c r="H157" s="41">
        <f t="shared" si="24"/>
        <v>0</v>
      </c>
      <c r="I157" s="41">
        <f t="shared" si="24"/>
        <v>0</v>
      </c>
      <c r="J157" s="41">
        <f t="shared" si="24"/>
        <v>0</v>
      </c>
      <c r="K157" s="41">
        <f t="shared" si="24"/>
        <v>0</v>
      </c>
      <c r="L157" s="41">
        <f t="shared" si="24"/>
        <v>0</v>
      </c>
      <c r="M157" s="41">
        <f t="shared" si="24"/>
        <v>0</v>
      </c>
      <c r="N157" s="41">
        <f t="shared" si="24"/>
        <v>4000</v>
      </c>
      <c r="O157" s="41">
        <f t="shared" si="24"/>
        <v>0</v>
      </c>
      <c r="P157" s="41">
        <f t="shared" si="24"/>
        <v>0</v>
      </c>
      <c r="Q157" s="41">
        <f t="shared" si="24"/>
        <v>0</v>
      </c>
      <c r="R157" s="41">
        <f t="shared" si="24"/>
        <v>0</v>
      </c>
      <c r="S157" s="58"/>
    </row>
    <row r="158" spans="1:19" s="68" customFormat="1">
      <c r="A158" s="63"/>
      <c r="B158" s="64" t="s">
        <v>43</v>
      </c>
      <c r="C158" s="65">
        <f t="shared" si="23"/>
        <v>4000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5">
        <v>4000</v>
      </c>
      <c r="O158" s="65"/>
      <c r="P158" s="66"/>
      <c r="Q158" s="66"/>
      <c r="R158" s="66"/>
      <c r="S158" s="67"/>
    </row>
    <row r="159" spans="1:19">
      <c r="A159" s="12"/>
      <c r="B159" s="69"/>
    </row>
    <row r="161" spans="1:3">
      <c r="C161" s="14"/>
    </row>
    <row r="162" spans="1:3">
      <c r="A162" s="69"/>
      <c r="B162" s="69"/>
    </row>
  </sheetData>
  <mergeCells count="20">
    <mergeCell ref="R8:R10"/>
    <mergeCell ref="S7:S10"/>
    <mergeCell ref="D8:D10"/>
    <mergeCell ref="E8:E10"/>
    <mergeCell ref="F8:F10"/>
    <mergeCell ref="G8:G10"/>
    <mergeCell ref="H8:I9"/>
    <mergeCell ref="J8:J10"/>
    <mergeCell ref="K8:K10"/>
    <mergeCell ref="L8:L10"/>
    <mergeCell ref="M8:M10"/>
    <mergeCell ref="P2:R2"/>
    <mergeCell ref="P6:R6"/>
    <mergeCell ref="A7:A10"/>
    <mergeCell ref="B7:B10"/>
    <mergeCell ref="C7:C10"/>
    <mergeCell ref="D7:R7"/>
    <mergeCell ref="N8:O9"/>
    <mergeCell ref="P8:P10"/>
    <mergeCell ref="Q8:Q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D65C6C-6D07-4C18-9F20-7CD07DE74750}"/>
</file>

<file path=customXml/itemProps2.xml><?xml version="1.0" encoding="utf-8"?>
<ds:datastoreItem xmlns:ds="http://schemas.openxmlformats.org/officeDocument/2006/customXml" ds:itemID="{A58B2AD0-C763-44BF-A268-536B4EE2FCAD}"/>
</file>

<file path=customXml/itemProps3.xml><?xml version="1.0" encoding="utf-8"?>
<ds:datastoreItem xmlns:ds="http://schemas.openxmlformats.org/officeDocument/2006/customXml" ds:itemID="{B86D7ADA-255C-4927-A670-A68568152F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2019-03-27T08:00:37Z</dcterms:created>
  <dcterms:modified xsi:type="dcterms:W3CDTF">2019-03-27T08:03:16Z</dcterms:modified>
</cp:coreProperties>
</file>