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TRANG\Nhiệm vụ cá nhân năm 2019\Công khai dự toán\CÔNG KHAI NGÂN SÁCH\CÔNG KHAI LÊN CTT\2019\Công bố công khai dự toán NSĐP năm 2019\Công khai dự toán được HĐND phê chuẩn 2019 Điện Biên\"/>
    </mc:Choice>
  </mc:AlternateContent>
  <bookViews>
    <workbookView xWindow="0" yWindow="0" windowWidth="20460" windowHeight="7635"/>
  </bookViews>
  <sheets>
    <sheet name="Biểu 57" sheetId="1" r:id="rId1"/>
  </sheets>
  <externalReferences>
    <externalReference r:id="rId2"/>
  </externalReferences>
  <definedNames>
    <definedName name="_a1" hidden="1">{"'Sheet1'!$L$16"}</definedName>
    <definedName name="_Fill" hidden="1">#REF!</definedName>
    <definedName name="_xlnm._FilterDatabase" hidden="1">'[1]TL than'!#REF!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Key1" hidden="1">#REF!</definedName>
    <definedName name="_Key2" hidden="1">#REF!</definedName>
    <definedName name="_Order1" hidden="1">255</definedName>
    <definedName name="_Order2" hidden="1">255</definedName>
    <definedName name="_PA3" hidden="1">{"'Sheet1'!$L$16"}</definedName>
    <definedName name="_Sort" hidden="1">#REF!</definedName>
    <definedName name="anscount" hidden="1">3</definedName>
    <definedName name="BCBo" hidden="1">{"'Sheet1'!$L$16"}</definedName>
    <definedName name="Bgiang" hidden="1">{"'Sheet1'!$L$16"}</definedName>
    <definedName name="DUCANH" hidden="1">{"'Sheet1'!$L$16"}</definedName>
    <definedName name="fff" hidden="1">{"'Sheet1'!$L$16"}</definedName>
    <definedName name="h" hidden="1">{"'Sheet1'!$L$16"}</definedName>
    <definedName name="HANG" hidden="1">{#N/A,#N/A,FALSE,"Chi tiÆt"}</definedName>
    <definedName name="HIHIHIHOI" hidden="1">{"'Sheet1'!$L$16"}</definedName>
    <definedName name="HJKL"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o" hidden="1">{"'Sheet1'!$L$16"}</definedName>
    <definedName name="_xlnm.Print_Titles" localSheetId="0">'Biểu 57'!$6:$8</definedName>
    <definedName name="RGHGSD" hidden="1">{"'Sheet1'!$L$16"}</definedName>
    <definedName name="sencount" hidden="1">2</definedName>
    <definedName name="wrn.chi._.tiÆt." hidden="1">{#N/A,#N/A,FALSE,"Chi tiÆt"}</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7" i="1" l="1"/>
  <c r="E37" i="1"/>
  <c r="D37" i="1"/>
  <c r="C37" i="1"/>
  <c r="Q36" i="1"/>
  <c r="N36" i="1"/>
  <c r="M36" i="1" s="1"/>
  <c r="J36" i="1"/>
  <c r="H36" i="1"/>
  <c r="G36" i="1" s="1"/>
  <c r="F36" i="1" s="1"/>
  <c r="E36" i="1"/>
  <c r="Q35" i="1"/>
  <c r="N35" i="1"/>
  <c r="M35" i="1" s="1"/>
  <c r="J35" i="1"/>
  <c r="E35" i="1" s="1"/>
  <c r="G35" i="1"/>
  <c r="F35" i="1" s="1"/>
  <c r="D35" i="1"/>
  <c r="C35" i="1" s="1"/>
  <c r="Q34" i="1"/>
  <c r="N34" i="1"/>
  <c r="M34" i="1" s="1"/>
  <c r="J34" i="1"/>
  <c r="H34" i="1"/>
  <c r="G34" i="1" s="1"/>
  <c r="Q33" i="1"/>
  <c r="E33" i="1" s="1"/>
  <c r="N33" i="1"/>
  <c r="M33" i="1"/>
  <c r="J33" i="1"/>
  <c r="H33" i="1"/>
  <c r="G33" i="1" s="1"/>
  <c r="Q32" i="1"/>
  <c r="N32" i="1"/>
  <c r="M32" i="1" s="1"/>
  <c r="J32" i="1"/>
  <c r="H32" i="1"/>
  <c r="G32" i="1" s="1"/>
  <c r="Q31" i="1"/>
  <c r="E31" i="1" s="1"/>
  <c r="N31" i="1"/>
  <c r="M31" i="1"/>
  <c r="J31" i="1"/>
  <c r="H31" i="1"/>
  <c r="G31" i="1" s="1"/>
  <c r="Q30" i="1"/>
  <c r="N30" i="1"/>
  <c r="M30" i="1" s="1"/>
  <c r="J30" i="1"/>
  <c r="H30" i="1"/>
  <c r="G30" i="1" s="1"/>
  <c r="D30" i="1"/>
  <c r="Q29" i="1"/>
  <c r="N29" i="1"/>
  <c r="M29" i="1" s="1"/>
  <c r="J29" i="1"/>
  <c r="J26" i="1" s="1"/>
  <c r="H29" i="1"/>
  <c r="G29" i="1" s="1"/>
  <c r="F29" i="1"/>
  <c r="Q28" i="1"/>
  <c r="E28" i="1" s="1"/>
  <c r="N28" i="1"/>
  <c r="M28" i="1"/>
  <c r="J28" i="1"/>
  <c r="H28" i="1"/>
  <c r="G28" i="1" s="1"/>
  <c r="F28" i="1" s="1"/>
  <c r="Q27" i="1"/>
  <c r="E27" i="1" s="1"/>
  <c r="N27" i="1"/>
  <c r="M27" i="1"/>
  <c r="J27" i="1"/>
  <c r="G27" i="1"/>
  <c r="S26" i="1"/>
  <c r="R26" i="1"/>
  <c r="P26" i="1"/>
  <c r="O26" i="1"/>
  <c r="N26" i="1"/>
  <c r="L26" i="1"/>
  <c r="K26" i="1"/>
  <c r="I26" i="1"/>
  <c r="Q25" i="1"/>
  <c r="M25" i="1" s="1"/>
  <c r="D25" i="1"/>
  <c r="Q24" i="1"/>
  <c r="M24" i="1"/>
  <c r="E24" i="1"/>
  <c r="D24" i="1"/>
  <c r="C24" i="1" s="1"/>
  <c r="Q23" i="1"/>
  <c r="N23" i="1"/>
  <c r="M23" i="1" s="1"/>
  <c r="J23" i="1"/>
  <c r="G23" i="1"/>
  <c r="Q22" i="1"/>
  <c r="N22" i="1"/>
  <c r="J22" i="1"/>
  <c r="E22" i="1" s="1"/>
  <c r="G22" i="1"/>
  <c r="F22" i="1"/>
  <c r="D22" i="1"/>
  <c r="Q21" i="1"/>
  <c r="E21" i="1" s="1"/>
  <c r="N21" i="1"/>
  <c r="M21" i="1"/>
  <c r="J21" i="1"/>
  <c r="G21" i="1"/>
  <c r="Q20" i="1"/>
  <c r="M20" i="1" s="1"/>
  <c r="E20" i="1"/>
  <c r="D20" i="1"/>
  <c r="Q19" i="1"/>
  <c r="E19" i="1" s="1"/>
  <c r="N19" i="1"/>
  <c r="M19" i="1"/>
  <c r="J19" i="1"/>
  <c r="G19" i="1"/>
  <c r="R18" i="1"/>
  <c r="Q18" i="1"/>
  <c r="E18" i="1" s="1"/>
  <c r="N18" i="1"/>
  <c r="M18" i="1"/>
  <c r="J18" i="1"/>
  <c r="G18" i="1"/>
  <c r="Q17" i="1"/>
  <c r="N17" i="1"/>
  <c r="M17" i="1" s="1"/>
  <c r="J17" i="1"/>
  <c r="E17" i="1" s="1"/>
  <c r="G17" i="1"/>
  <c r="F17" i="1" s="1"/>
  <c r="D17" i="1"/>
  <c r="C17" i="1" s="1"/>
  <c r="Q16" i="1"/>
  <c r="N16" i="1"/>
  <c r="M16" i="1" s="1"/>
  <c r="J16" i="1"/>
  <c r="G16" i="1"/>
  <c r="E16" i="1"/>
  <c r="Q15" i="1"/>
  <c r="N15" i="1"/>
  <c r="M15" i="1" s="1"/>
  <c r="J15" i="1"/>
  <c r="E15" i="1" s="1"/>
  <c r="G15" i="1"/>
  <c r="F15" i="1" s="1"/>
  <c r="D15" i="1"/>
  <c r="Q14" i="1"/>
  <c r="E14" i="1" s="1"/>
  <c r="C14" i="1" s="1"/>
  <c r="N14" i="1"/>
  <c r="M14" i="1" s="1"/>
  <c r="R13" i="1"/>
  <c r="Q13" i="1" s="1"/>
  <c r="N13" i="1"/>
  <c r="M13" i="1" s="1"/>
  <c r="J13" i="1"/>
  <c r="G13" i="1"/>
  <c r="Q12" i="1"/>
  <c r="N12" i="1"/>
  <c r="J12" i="1"/>
  <c r="G12" i="1"/>
  <c r="F12" i="1" s="1"/>
  <c r="D12" i="1"/>
  <c r="S11" i="1"/>
  <c r="R11" i="1"/>
  <c r="R10" i="1" s="1"/>
  <c r="P11" i="1"/>
  <c r="O11" i="1"/>
  <c r="O10" i="1" s="1"/>
  <c r="L11" i="1"/>
  <c r="L10" i="1" s="1"/>
  <c r="K11" i="1"/>
  <c r="I11" i="1"/>
  <c r="I10" i="1" s="1"/>
  <c r="H11" i="1"/>
  <c r="G11" i="1"/>
  <c r="P10" i="1"/>
  <c r="Q11" i="1" l="1"/>
  <c r="E13" i="1"/>
  <c r="C30" i="1"/>
  <c r="K10" i="1"/>
  <c r="S10" i="1"/>
  <c r="C20" i="1"/>
  <c r="C22" i="1"/>
  <c r="M22" i="1"/>
  <c r="E23" i="1"/>
  <c r="D28" i="1"/>
  <c r="C28" i="1" s="1"/>
  <c r="D29" i="1"/>
  <c r="C29" i="1" s="1"/>
  <c r="E29" i="1"/>
  <c r="E26" i="1" s="1"/>
  <c r="F30" i="1"/>
  <c r="E30" i="1"/>
  <c r="E32" i="1"/>
  <c r="E34" i="1"/>
  <c r="Q10" i="1"/>
  <c r="E12" i="1"/>
  <c r="J11" i="1"/>
  <c r="J10" i="1" s="1"/>
  <c r="F18" i="1"/>
  <c r="D18" i="1"/>
  <c r="C18" i="1" s="1"/>
  <c r="F19" i="1"/>
  <c r="D19" i="1"/>
  <c r="C19" i="1" s="1"/>
  <c r="F23" i="1"/>
  <c r="D23" i="1"/>
  <c r="C23" i="1" s="1"/>
  <c r="F31" i="1"/>
  <c r="D31" i="1"/>
  <c r="C31" i="1" s="1"/>
  <c r="F33" i="1"/>
  <c r="D33" i="1"/>
  <c r="C33" i="1" s="1"/>
  <c r="C12" i="1"/>
  <c r="M12" i="1"/>
  <c r="M11" i="1" s="1"/>
  <c r="N11" i="1"/>
  <c r="N10" i="1" s="1"/>
  <c r="F13" i="1"/>
  <c r="F11" i="1" s="1"/>
  <c r="D13" i="1"/>
  <c r="C13" i="1" s="1"/>
  <c r="C15" i="1"/>
  <c r="F16" i="1"/>
  <c r="D16" i="1"/>
  <c r="C16" i="1" s="1"/>
  <c r="F21" i="1"/>
  <c r="D21" i="1"/>
  <c r="C21" i="1" s="1"/>
  <c r="E25" i="1"/>
  <c r="C25" i="1" s="1"/>
  <c r="H26" i="1"/>
  <c r="H10" i="1" s="1"/>
  <c r="F27" i="1"/>
  <c r="D27" i="1"/>
  <c r="G26" i="1"/>
  <c r="G10" i="1" s="1"/>
  <c r="M26" i="1"/>
  <c r="Q26" i="1"/>
  <c r="F32" i="1"/>
  <c r="D32" i="1"/>
  <c r="F34" i="1"/>
  <c r="D34" i="1"/>
  <c r="C34" i="1" s="1"/>
  <c r="D36" i="1"/>
  <c r="C36" i="1" s="1"/>
  <c r="C32" i="1" l="1"/>
  <c r="E11" i="1"/>
  <c r="E10" i="1" s="1"/>
  <c r="C27" i="1"/>
  <c r="C26" i="1" s="1"/>
  <c r="D26" i="1"/>
  <c r="M10" i="1"/>
  <c r="C11" i="1"/>
  <c r="F26" i="1"/>
  <c r="F10" i="1" s="1"/>
  <c r="D11" i="1"/>
  <c r="D10" i="1" s="1"/>
  <c r="C10" i="1" l="1"/>
</calcChain>
</file>

<file path=xl/sharedStrings.xml><?xml version="1.0" encoding="utf-8"?>
<sst xmlns="http://schemas.openxmlformats.org/spreadsheetml/2006/main" count="73" uniqueCount="57">
  <si>
    <t>UBND tỉnh Điện Biên</t>
  </si>
  <si>
    <t>Biểu số 57/CK-NSNN</t>
  </si>
  <si>
    <t>DỰ TOÁN CHI CHƯƠNG TRÌNH MỤC TIÊU QUỐC GIA NGÂN SÁCH CẤP TỈNH VÀ NGÂN SÁCH CẤP HUYỆN NĂM 2019</t>
  </si>
  <si>
    <t>Đơn vị tính: Triệu đồng</t>
  </si>
  <si>
    <t>Stt</t>
  </si>
  <si>
    <t>Tên đơn vị</t>
  </si>
  <si>
    <t>Tổng số</t>
  </si>
  <si>
    <t>Trong đó</t>
  </si>
  <si>
    <t>Chương trình mục tiêu quốc gia Giảm nghèo bền vững</t>
  </si>
  <si>
    <t>Chương trình mục tiêu quốc gia Nông thôn mới</t>
  </si>
  <si>
    <t>Đầu tư phát triển</t>
  </si>
  <si>
    <t>Kinh phí sự nghiệp</t>
  </si>
  <si>
    <t>Vốn trong nước</t>
  </si>
  <si>
    <t>Vốn nước ngoài</t>
  </si>
  <si>
    <t>A</t>
  </si>
  <si>
    <t>B</t>
  </si>
  <si>
    <t>1=2+3</t>
  </si>
  <si>
    <t>2=5+12</t>
  </si>
  <si>
    <t>3=8+15</t>
  </si>
  <si>
    <t>4=5+8</t>
  </si>
  <si>
    <t>5=6+7</t>
  </si>
  <si>
    <t>8=9+10</t>
  </si>
  <si>
    <t>11=12+15</t>
  </si>
  <si>
    <t>12=13+14</t>
  </si>
  <si>
    <t>15=16+17</t>
  </si>
  <si>
    <t>TỔNG SỐ</t>
  </si>
  <si>
    <t>I</t>
  </si>
  <si>
    <t>Ngân sách cấp tỉnh</t>
  </si>
  <si>
    <t>Sở Lao động Thương binh và xã hội</t>
  </si>
  <si>
    <t>Sở Nông nghiệp và phát triển nông thôn</t>
  </si>
  <si>
    <t>Văn phòng Chương trình MTQG xây dựng NTM</t>
  </si>
  <si>
    <t>Ban Dân tộc tỉnh</t>
  </si>
  <si>
    <t>Sở Thông tin và truyền thông</t>
  </si>
  <si>
    <t>Sở Giáo dục và đào tạo</t>
  </si>
  <si>
    <t>Sở Nội vụ</t>
  </si>
  <si>
    <t>Sở Tư pháp</t>
  </si>
  <si>
    <t>Sở Văn hóa thể thao và du lịch</t>
  </si>
  <si>
    <t>Ủy ban mặt trận tổ quốc</t>
  </si>
  <si>
    <t>Hội Nông dân tỉnh</t>
  </si>
  <si>
    <t>Hội Liên hiệp phụ nữ tỉnh</t>
  </si>
  <si>
    <t>Tỉnh đoàn</t>
  </si>
  <si>
    <t>Hội Cựu chiến binh tỉnh</t>
  </si>
  <si>
    <t>II</t>
  </si>
  <si>
    <t>Ngân sách cấp huyện</t>
  </si>
  <si>
    <t>Thành phố Điện Biên Phủ</t>
  </si>
  <si>
    <t>Huyện Điện Biên</t>
  </si>
  <si>
    <t>Huyện Tuần Giáo</t>
  </si>
  <si>
    <t>Huyện Mường Ảng</t>
  </si>
  <si>
    <t>Huyện Tủa Chùa</t>
  </si>
  <si>
    <t>Huyện Mường Chà</t>
  </si>
  <si>
    <t>Huyện Mường Nhé</t>
  </si>
  <si>
    <t>Huyện Nậm Pồ</t>
  </si>
  <si>
    <t>Thị xã Mường Lay</t>
  </si>
  <si>
    <t>Huyện Điện Biên Đông</t>
  </si>
  <si>
    <t>III</t>
  </si>
  <si>
    <t>Nguồn vốn chưa phân bổ</t>
  </si>
  <si>
    <t xml:space="preserve">(Kèm theo Quyết định số 1273 /QĐ-UBND  ngày 28 tháng 12 năm 2018 của UBND tỉnh Điện Biên)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</si>
</sst>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2" x14ac:knownFonts="1">
    <font>
      <sz val="12"/>
      <name val="Times New Roman"/>
    </font>
    <font>
      <b/>
      <sz val="12"/>
      <name val="Times New Roman"/>
      <family val="1"/>
    </font>
    <font>
      <b/>
      <sz val="12"/>
      <color indexed="8"/>
      <name val="Times New Roman"/>
      <family val="1"/>
    </font>
    <font>
      <sz val="12"/>
      <color theme="1"/>
      <name val="Times New Roman"/>
      <family val="2"/>
    </font>
    <font>
      <b/>
      <sz val="14"/>
      <name val="Times New Roman"/>
      <family val="2"/>
    </font>
    <font>
      <i/>
      <sz val="12"/>
      <name val="Times New Roman"/>
      <family val="2"/>
    </font>
    <font>
      <sz val="12"/>
      <name val="Times New Roman"/>
      <family val="2"/>
    </font>
    <font>
      <b/>
      <sz val="12"/>
      <name val="Times New Roman"/>
      <family val="2"/>
    </font>
    <font>
      <sz val="10"/>
      <name val="Times New Roman"/>
      <family val="2"/>
    </font>
    <font>
      <sz val="12"/>
      <color indexed="8"/>
      <name val="Times New Roman"/>
      <family val="2"/>
    </font>
    <font>
      <sz val="12"/>
      <color rgb="FFFF0000"/>
      <name val="Times New Roman"/>
      <family val="2"/>
    </font>
    <font>
      <sz val="13"/>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4">
    <xf numFmtId="0" fontId="0" fillId="0" borderId="0"/>
    <xf numFmtId="0" fontId="3" fillId="0" borderId="0"/>
    <xf numFmtId="164" fontId="9" fillId="0" borderId="0" applyFont="0" applyFill="0" applyBorder="0" applyAlignment="0" applyProtection="0"/>
    <xf numFmtId="0" fontId="11" fillId="0" borderId="0"/>
  </cellStyleXfs>
  <cellXfs count="36">
    <xf numFmtId="0" fontId="0" fillId="0" borderId="0" xfId="0"/>
    <xf numFmtId="0" fontId="2" fillId="0" borderId="0" xfId="0" applyFont="1" applyAlignment="1">
      <alignment vertical="top" wrapText="1"/>
    </xf>
    <xf numFmtId="0" fontId="5" fillId="0" borderId="0" xfId="1" applyFont="1" applyAlignment="1">
      <alignment horizontal="center"/>
    </xf>
    <xf numFmtId="0" fontId="6" fillId="0" borderId="0" xfId="1" applyFont="1"/>
    <xf numFmtId="0" fontId="7" fillId="0" borderId="7" xfId="1" applyFont="1" applyBorder="1" applyAlignment="1">
      <alignment horizontal="center" vertical="center" wrapText="1"/>
    </xf>
    <xf numFmtId="0" fontId="8" fillId="0" borderId="7" xfId="1" applyFont="1" applyBorder="1" applyAlignment="1">
      <alignment horizontal="center"/>
    </xf>
    <xf numFmtId="0" fontId="6" fillId="0" borderId="8" xfId="1" applyFont="1" applyBorder="1" applyAlignment="1">
      <alignment vertical="center" wrapText="1"/>
    </xf>
    <xf numFmtId="0" fontId="7" fillId="0" borderId="8" xfId="1" applyFont="1" applyBorder="1" applyAlignment="1">
      <alignment horizontal="center" vertical="center" wrapText="1"/>
    </xf>
    <xf numFmtId="165" fontId="7" fillId="0" borderId="8" xfId="2" applyNumberFormat="1" applyFont="1" applyBorder="1" applyAlignment="1">
      <alignment vertical="center" wrapText="1"/>
    </xf>
    <xf numFmtId="0" fontId="7" fillId="0" borderId="9" xfId="1" applyFont="1" applyBorder="1" applyAlignment="1">
      <alignment horizontal="center" vertical="center" wrapText="1"/>
    </xf>
    <xf numFmtId="0" fontId="7" fillId="0" borderId="9" xfId="1" applyFont="1" applyBorder="1" applyAlignment="1">
      <alignment vertical="center" wrapText="1"/>
    </xf>
    <xf numFmtId="165" fontId="7" fillId="0" borderId="9" xfId="2" applyNumberFormat="1" applyFont="1" applyBorder="1" applyAlignment="1">
      <alignment vertical="center" wrapText="1"/>
    </xf>
    <xf numFmtId="0" fontId="6" fillId="0" borderId="9" xfId="1" applyFont="1" applyBorder="1" applyAlignment="1">
      <alignment horizontal="center" vertical="center" wrapText="1"/>
    </xf>
    <xf numFmtId="0" fontId="6" fillId="0" borderId="9" xfId="1" applyFont="1" applyBorder="1" applyAlignment="1">
      <alignment vertical="center" wrapText="1"/>
    </xf>
    <xf numFmtId="165" fontId="6" fillId="0" borderId="9" xfId="2" applyNumberFormat="1" applyFont="1" applyBorder="1" applyAlignment="1">
      <alignment vertical="center" wrapText="1"/>
    </xf>
    <xf numFmtId="165" fontId="10" fillId="0" borderId="9" xfId="2" applyNumberFormat="1" applyFont="1" applyBorder="1" applyAlignment="1">
      <alignment vertical="center" wrapText="1"/>
    </xf>
    <xf numFmtId="0" fontId="6" fillId="0" borderId="9" xfId="3" applyFont="1" applyBorder="1" applyAlignment="1">
      <alignment horizontal="center" vertical="center" wrapText="1"/>
    </xf>
    <xf numFmtId="0" fontId="6" fillId="0" borderId="9" xfId="3" applyFont="1" applyBorder="1" applyAlignment="1">
      <alignment vertical="center" wrapText="1"/>
    </xf>
    <xf numFmtId="0" fontId="6" fillId="2" borderId="9" xfId="3" applyFont="1" applyFill="1" applyBorder="1" applyAlignment="1">
      <alignment horizontal="center" vertical="center" wrapText="1"/>
    </xf>
    <xf numFmtId="0" fontId="6" fillId="2" borderId="9" xfId="3" applyFont="1" applyFill="1" applyBorder="1" applyAlignment="1">
      <alignment vertical="center" wrapText="1"/>
    </xf>
    <xf numFmtId="165" fontId="6" fillId="2" borderId="9" xfId="2" applyNumberFormat="1" applyFont="1" applyFill="1" applyBorder="1" applyAlignment="1">
      <alignment vertical="center" wrapText="1"/>
    </xf>
    <xf numFmtId="165" fontId="10" fillId="2" borderId="9" xfId="2" applyNumberFormat="1" applyFont="1" applyFill="1" applyBorder="1" applyAlignment="1">
      <alignment vertical="center" wrapText="1"/>
    </xf>
    <xf numFmtId="0" fontId="7" fillId="0" borderId="10" xfId="3" applyFont="1" applyBorder="1" applyAlignment="1">
      <alignment horizontal="center" vertical="center" wrapText="1"/>
    </xf>
    <xf numFmtId="0" fontId="7" fillId="0" borderId="10" xfId="3" applyFont="1" applyBorder="1" applyAlignment="1">
      <alignment vertical="center" wrapText="1"/>
    </xf>
    <xf numFmtId="165" fontId="7" fillId="0" borderId="10" xfId="2" applyNumberFormat="1" applyFont="1" applyBorder="1" applyAlignment="1">
      <alignment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7" fillId="0" borderId="3" xfId="1" applyFont="1" applyBorder="1" applyAlignment="1">
      <alignment horizontal="center" vertical="center" wrapText="1"/>
    </xf>
    <xf numFmtId="0" fontId="7" fillId="0" borderId="1" xfId="1" applyFont="1" applyBorder="1" applyAlignment="1">
      <alignment horizontal="center" vertical="center" wrapText="1"/>
    </xf>
    <xf numFmtId="0" fontId="7" fillId="0" borderId="6" xfId="1" applyFont="1" applyBorder="1" applyAlignment="1">
      <alignment horizontal="center" vertical="center" wrapText="1"/>
    </xf>
    <xf numFmtId="0" fontId="1" fillId="0" borderId="0" xfId="0" applyFont="1" applyAlignment="1">
      <alignment horizontal="left"/>
    </xf>
    <xf numFmtId="0" fontId="2" fillId="0" borderId="0" xfId="0" applyFont="1" applyAlignment="1">
      <alignment horizontal="right" vertical="top" wrapText="1"/>
    </xf>
    <xf numFmtId="0" fontId="4" fillId="0" borderId="0" xfId="1" applyFont="1" applyAlignment="1">
      <alignment horizontal="center"/>
    </xf>
    <xf numFmtId="0" fontId="5" fillId="0" borderId="0" xfId="1" applyFont="1" applyAlignment="1">
      <alignment horizontal="center"/>
    </xf>
    <xf numFmtId="0" fontId="5" fillId="0" borderId="0" xfId="1" applyFont="1" applyBorder="1" applyAlignment="1">
      <alignment horizontal="right"/>
    </xf>
    <xf numFmtId="0" fontId="7" fillId="0" borderId="5" xfId="1" applyFont="1" applyBorder="1" applyAlignment="1">
      <alignment horizontal="center" vertical="center" wrapText="1"/>
    </xf>
  </cellXfs>
  <cellStyles count="4">
    <cellStyle name="Comma 5" xfId="2"/>
    <cellStyle name="Normal" xfId="0" builtinId="0"/>
    <cellStyle name="Normal 3 3" xfId="1"/>
    <cellStyle name="Normal 9"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abSelected="1" zoomScaleNormal="100" workbookViewId="0">
      <selection activeCell="A3" sqref="A3:S3"/>
    </sheetView>
  </sheetViews>
  <sheetFormatPr defaultRowHeight="15.75" x14ac:dyDescent="0.25"/>
  <cols>
    <col min="1" max="1" width="5.125" customWidth="1"/>
    <col min="2" max="2" width="35.125" customWidth="1"/>
    <col min="3" max="3" width="10.125" customWidth="1"/>
    <col min="4" max="4" width="10.875" customWidth="1"/>
    <col min="5" max="5" width="10.375" customWidth="1"/>
    <col min="9" max="9" width="7.375" customWidth="1"/>
    <col min="12" max="12" width="7.625" customWidth="1"/>
  </cols>
  <sheetData>
    <row r="1" spans="1:19" ht="15.75" customHeight="1" x14ac:dyDescent="0.25">
      <c r="A1" s="30" t="s">
        <v>0</v>
      </c>
      <c r="B1" s="30"/>
      <c r="C1" s="30"/>
      <c r="D1" s="30"/>
      <c r="E1" s="1"/>
      <c r="F1" s="1"/>
      <c r="G1" s="1"/>
      <c r="H1" s="1"/>
      <c r="I1" s="1"/>
      <c r="J1" s="1"/>
      <c r="K1" s="1"/>
      <c r="L1" s="1"/>
      <c r="M1" s="1"/>
      <c r="N1" s="1"/>
      <c r="O1" s="1"/>
      <c r="P1" s="31" t="s">
        <v>1</v>
      </c>
      <c r="Q1" s="31"/>
      <c r="R1" s="31"/>
      <c r="S1" s="31"/>
    </row>
    <row r="2" spans="1:19" ht="18.75" x14ac:dyDescent="0.3">
      <c r="A2" s="32" t="s">
        <v>2</v>
      </c>
      <c r="B2" s="32"/>
      <c r="C2" s="32"/>
      <c r="D2" s="32"/>
      <c r="E2" s="32"/>
      <c r="F2" s="32"/>
      <c r="G2" s="32"/>
      <c r="H2" s="32"/>
      <c r="I2" s="32"/>
      <c r="J2" s="32"/>
      <c r="K2" s="32"/>
      <c r="L2" s="32"/>
      <c r="M2" s="32"/>
      <c r="N2" s="32"/>
      <c r="O2" s="32"/>
      <c r="P2" s="32"/>
      <c r="Q2" s="32"/>
      <c r="R2" s="32"/>
      <c r="S2" s="32"/>
    </row>
    <row r="3" spans="1:19" ht="19.5" customHeight="1" x14ac:dyDescent="0.25">
      <c r="A3" s="33" t="s">
        <v>56</v>
      </c>
      <c r="B3" s="33"/>
      <c r="C3" s="33"/>
      <c r="D3" s="33"/>
      <c r="E3" s="33"/>
      <c r="F3" s="33"/>
      <c r="G3" s="33"/>
      <c r="H3" s="33"/>
      <c r="I3" s="33"/>
      <c r="J3" s="33"/>
      <c r="K3" s="33"/>
      <c r="L3" s="33"/>
      <c r="M3" s="33"/>
      <c r="N3" s="33"/>
      <c r="O3" s="33"/>
      <c r="P3" s="33"/>
      <c r="Q3" s="33"/>
      <c r="R3" s="33"/>
      <c r="S3" s="33"/>
    </row>
    <row r="4" spans="1:19" ht="19.5" customHeight="1" x14ac:dyDescent="0.25">
      <c r="A4" s="2"/>
      <c r="B4" s="2"/>
      <c r="C4" s="2"/>
      <c r="D4" s="2"/>
      <c r="E4" s="2"/>
      <c r="F4" s="2"/>
      <c r="G4" s="2"/>
      <c r="H4" s="2"/>
      <c r="I4" s="2"/>
      <c r="J4" s="2"/>
      <c r="K4" s="2"/>
      <c r="L4" s="2"/>
      <c r="M4" s="2"/>
      <c r="N4" s="2"/>
      <c r="O4" s="2"/>
      <c r="P4" s="2"/>
      <c r="Q4" s="34" t="s">
        <v>3</v>
      </c>
      <c r="R4" s="34"/>
      <c r="S4" s="34"/>
    </row>
    <row r="5" spans="1:19" ht="16.5" customHeight="1" x14ac:dyDescent="0.25">
      <c r="A5" s="3"/>
      <c r="B5" s="3"/>
      <c r="C5" s="3"/>
      <c r="D5" s="3"/>
      <c r="E5" s="3"/>
      <c r="F5" s="3"/>
      <c r="G5" s="3"/>
      <c r="H5" s="3"/>
      <c r="I5" s="3"/>
      <c r="J5" s="3"/>
      <c r="K5" s="3"/>
      <c r="L5" s="3"/>
      <c r="M5" s="3"/>
      <c r="N5" s="3"/>
      <c r="O5" s="3"/>
      <c r="P5" s="3"/>
    </row>
    <row r="6" spans="1:19" x14ac:dyDescent="0.25">
      <c r="A6" s="28" t="s">
        <v>4</v>
      </c>
      <c r="B6" s="28" t="s">
        <v>5</v>
      </c>
      <c r="C6" s="28" t="s">
        <v>6</v>
      </c>
      <c r="D6" s="25" t="s">
        <v>7</v>
      </c>
      <c r="E6" s="27"/>
      <c r="F6" s="25" t="s">
        <v>8</v>
      </c>
      <c r="G6" s="26"/>
      <c r="H6" s="26"/>
      <c r="I6" s="26"/>
      <c r="J6" s="26"/>
      <c r="K6" s="26"/>
      <c r="L6" s="27"/>
      <c r="M6" s="25" t="s">
        <v>9</v>
      </c>
      <c r="N6" s="26"/>
      <c r="O6" s="26"/>
      <c r="P6" s="26"/>
      <c r="Q6" s="26"/>
      <c r="R6" s="26"/>
      <c r="S6" s="27"/>
    </row>
    <row r="7" spans="1:19" x14ac:dyDescent="0.25">
      <c r="A7" s="35"/>
      <c r="B7" s="35"/>
      <c r="C7" s="35"/>
      <c r="D7" s="28" t="s">
        <v>10</v>
      </c>
      <c r="E7" s="28" t="s">
        <v>11</v>
      </c>
      <c r="F7" s="28" t="s">
        <v>6</v>
      </c>
      <c r="G7" s="25" t="s">
        <v>10</v>
      </c>
      <c r="H7" s="26"/>
      <c r="I7" s="27"/>
      <c r="J7" s="25" t="s">
        <v>11</v>
      </c>
      <c r="K7" s="26"/>
      <c r="L7" s="27"/>
      <c r="M7" s="28" t="s">
        <v>6</v>
      </c>
      <c r="N7" s="25" t="s">
        <v>10</v>
      </c>
      <c r="O7" s="26"/>
      <c r="P7" s="27"/>
      <c r="Q7" s="25" t="s">
        <v>11</v>
      </c>
      <c r="R7" s="26"/>
      <c r="S7" s="27"/>
    </row>
    <row r="8" spans="1:19" ht="47.25" x14ac:dyDescent="0.25">
      <c r="A8" s="29"/>
      <c r="B8" s="29"/>
      <c r="C8" s="29"/>
      <c r="D8" s="29"/>
      <c r="E8" s="29"/>
      <c r="F8" s="29"/>
      <c r="G8" s="4" t="s">
        <v>6</v>
      </c>
      <c r="H8" s="4" t="s">
        <v>12</v>
      </c>
      <c r="I8" s="4" t="s">
        <v>13</v>
      </c>
      <c r="J8" s="4" t="s">
        <v>6</v>
      </c>
      <c r="K8" s="4" t="s">
        <v>12</v>
      </c>
      <c r="L8" s="4" t="s">
        <v>13</v>
      </c>
      <c r="M8" s="29"/>
      <c r="N8" s="4" t="s">
        <v>6</v>
      </c>
      <c r="O8" s="4" t="s">
        <v>12</v>
      </c>
      <c r="P8" s="4" t="s">
        <v>13</v>
      </c>
      <c r="Q8" s="4" t="s">
        <v>6</v>
      </c>
      <c r="R8" s="4" t="s">
        <v>12</v>
      </c>
      <c r="S8" s="4" t="s">
        <v>13</v>
      </c>
    </row>
    <row r="9" spans="1:19" x14ac:dyDescent="0.25">
      <c r="A9" s="5" t="s">
        <v>14</v>
      </c>
      <c r="B9" s="5" t="s">
        <v>15</v>
      </c>
      <c r="C9" s="5" t="s">
        <v>16</v>
      </c>
      <c r="D9" s="5" t="s">
        <v>17</v>
      </c>
      <c r="E9" s="5" t="s">
        <v>18</v>
      </c>
      <c r="F9" s="5" t="s">
        <v>19</v>
      </c>
      <c r="G9" s="5" t="s">
        <v>20</v>
      </c>
      <c r="H9" s="5">
        <v>6</v>
      </c>
      <c r="I9" s="5">
        <v>7</v>
      </c>
      <c r="J9" s="5" t="s">
        <v>21</v>
      </c>
      <c r="K9" s="5">
        <v>9</v>
      </c>
      <c r="L9" s="5">
        <v>10</v>
      </c>
      <c r="M9" s="5" t="s">
        <v>22</v>
      </c>
      <c r="N9" s="5" t="s">
        <v>23</v>
      </c>
      <c r="O9" s="5">
        <v>13</v>
      </c>
      <c r="P9" s="5">
        <v>14</v>
      </c>
      <c r="Q9" s="5" t="s">
        <v>24</v>
      </c>
      <c r="R9" s="5">
        <v>16</v>
      </c>
      <c r="S9" s="5">
        <v>17</v>
      </c>
    </row>
    <row r="10" spans="1:19" x14ac:dyDescent="0.25">
      <c r="A10" s="6"/>
      <c r="B10" s="7" t="s">
        <v>25</v>
      </c>
      <c r="C10" s="8">
        <f t="shared" ref="C10:P10" si="0">C11+C26+C37</f>
        <v>906008</v>
      </c>
      <c r="D10" s="8">
        <f t="shared" si="0"/>
        <v>712773</v>
      </c>
      <c r="E10" s="8">
        <f t="shared" si="0"/>
        <v>193235</v>
      </c>
      <c r="F10" s="8">
        <f t="shared" si="0"/>
        <v>590058</v>
      </c>
      <c r="G10" s="8">
        <f t="shared" si="0"/>
        <v>473123</v>
      </c>
      <c r="H10" s="8">
        <f t="shared" si="0"/>
        <v>473123</v>
      </c>
      <c r="I10" s="8">
        <f t="shared" si="0"/>
        <v>0</v>
      </c>
      <c r="J10" s="8">
        <f t="shared" si="0"/>
        <v>116935</v>
      </c>
      <c r="K10" s="8">
        <f t="shared" si="0"/>
        <v>116935</v>
      </c>
      <c r="L10" s="8">
        <f t="shared" si="0"/>
        <v>0</v>
      </c>
      <c r="M10" s="8">
        <f t="shared" si="0"/>
        <v>305950</v>
      </c>
      <c r="N10" s="8">
        <f t="shared" si="0"/>
        <v>239650</v>
      </c>
      <c r="O10" s="8">
        <f t="shared" si="0"/>
        <v>239650</v>
      </c>
      <c r="P10" s="8">
        <f t="shared" si="0"/>
        <v>0</v>
      </c>
      <c r="Q10" s="8">
        <f>Q11+Q26+Q37</f>
        <v>76300</v>
      </c>
      <c r="R10" s="8">
        <f>R11+R26+R37</f>
        <v>76300</v>
      </c>
      <c r="S10" s="8">
        <f>S11+S26+S37</f>
        <v>0</v>
      </c>
    </row>
    <row r="11" spans="1:19" x14ac:dyDescent="0.25">
      <c r="A11" s="9" t="s">
        <v>26</v>
      </c>
      <c r="B11" s="10" t="s">
        <v>27</v>
      </c>
      <c r="C11" s="11">
        <f t="shared" ref="C11:Q11" si="1">SUM(C12:C25)</f>
        <v>15950</v>
      </c>
      <c r="D11" s="11">
        <f t="shared" si="1"/>
        <v>0</v>
      </c>
      <c r="E11" s="11">
        <f t="shared" si="1"/>
        <v>15950</v>
      </c>
      <c r="F11" s="11">
        <f t="shared" si="1"/>
        <v>7490</v>
      </c>
      <c r="G11" s="11">
        <f t="shared" si="1"/>
        <v>0</v>
      </c>
      <c r="H11" s="11">
        <f t="shared" si="1"/>
        <v>0</v>
      </c>
      <c r="I11" s="11">
        <f t="shared" si="1"/>
        <v>0</v>
      </c>
      <c r="J11" s="11">
        <f t="shared" si="1"/>
        <v>7490</v>
      </c>
      <c r="K11" s="11">
        <f t="shared" si="1"/>
        <v>7490</v>
      </c>
      <c r="L11" s="11">
        <f t="shared" si="1"/>
        <v>0</v>
      </c>
      <c r="M11" s="11">
        <f t="shared" si="1"/>
        <v>8460</v>
      </c>
      <c r="N11" s="11">
        <f t="shared" si="1"/>
        <v>0</v>
      </c>
      <c r="O11" s="11">
        <f t="shared" si="1"/>
        <v>0</v>
      </c>
      <c r="P11" s="11">
        <f t="shared" si="1"/>
        <v>0</v>
      </c>
      <c r="Q11" s="11">
        <f t="shared" si="1"/>
        <v>8460</v>
      </c>
      <c r="R11" s="11">
        <f>SUM(R12:R25)</f>
        <v>8460</v>
      </c>
      <c r="S11" s="11">
        <f>SUM(S12:S23)</f>
        <v>0</v>
      </c>
    </row>
    <row r="12" spans="1:19" x14ac:dyDescent="0.25">
      <c r="A12" s="12">
        <v>1</v>
      </c>
      <c r="B12" s="13" t="s">
        <v>28</v>
      </c>
      <c r="C12" s="14">
        <f>D12+E12</f>
        <v>684</v>
      </c>
      <c r="D12" s="14">
        <f>G12+N12</f>
        <v>0</v>
      </c>
      <c r="E12" s="14">
        <f>J12+Q12</f>
        <v>684</v>
      </c>
      <c r="F12" s="14">
        <f>G12+J12</f>
        <v>684</v>
      </c>
      <c r="G12" s="14">
        <f>H12+I12</f>
        <v>0</v>
      </c>
      <c r="H12" s="14"/>
      <c r="I12" s="14"/>
      <c r="J12" s="14">
        <f>K12+L12</f>
        <v>684</v>
      </c>
      <c r="K12" s="14">
        <v>684</v>
      </c>
      <c r="L12" s="14"/>
      <c r="M12" s="14">
        <f>N12+Q12</f>
        <v>0</v>
      </c>
      <c r="N12" s="14">
        <f>O12+P12</f>
        <v>0</v>
      </c>
      <c r="O12" s="14"/>
      <c r="P12" s="14"/>
      <c r="Q12" s="14">
        <f>R12+S12</f>
        <v>0</v>
      </c>
      <c r="R12" s="14"/>
      <c r="S12" s="14"/>
    </row>
    <row r="13" spans="1:19" x14ac:dyDescent="0.25">
      <c r="A13" s="12">
        <v>2</v>
      </c>
      <c r="B13" s="13" t="s">
        <v>29</v>
      </c>
      <c r="C13" s="14">
        <f>D13+E13</f>
        <v>1945</v>
      </c>
      <c r="D13" s="14">
        <f>G13+N13</f>
        <v>0</v>
      </c>
      <c r="E13" s="14">
        <f>J13+Q13</f>
        <v>1945</v>
      </c>
      <c r="F13" s="14">
        <f>G13+J13</f>
        <v>45</v>
      </c>
      <c r="G13" s="14">
        <f>H13+I13</f>
        <v>0</v>
      </c>
      <c r="H13" s="14"/>
      <c r="I13" s="14"/>
      <c r="J13" s="14">
        <f>K13+L13</f>
        <v>45</v>
      </c>
      <c r="K13" s="14">
        <v>45</v>
      </c>
      <c r="L13" s="14"/>
      <c r="M13" s="14">
        <f>N13+Q13</f>
        <v>1900</v>
      </c>
      <c r="N13" s="14">
        <f>O13+P13</f>
        <v>0</v>
      </c>
      <c r="O13" s="14"/>
      <c r="P13" s="14"/>
      <c r="Q13" s="14">
        <f>R13+S13</f>
        <v>1900</v>
      </c>
      <c r="R13" s="15">
        <f>3500-300-1300</f>
        <v>1900</v>
      </c>
      <c r="S13" s="14"/>
    </row>
    <row r="14" spans="1:19" ht="31.5" x14ac:dyDescent="0.25">
      <c r="A14" s="12">
        <v>3</v>
      </c>
      <c r="B14" s="13" t="s">
        <v>30</v>
      </c>
      <c r="C14" s="14">
        <f>D14+E14</f>
        <v>1300</v>
      </c>
      <c r="D14" s="14"/>
      <c r="E14" s="14">
        <f>J14+Q14</f>
        <v>1300</v>
      </c>
      <c r="F14" s="14"/>
      <c r="G14" s="14"/>
      <c r="H14" s="14"/>
      <c r="I14" s="14"/>
      <c r="J14" s="14"/>
      <c r="K14" s="14"/>
      <c r="L14" s="14"/>
      <c r="M14" s="14">
        <f>N14+Q14</f>
        <v>1300</v>
      </c>
      <c r="N14" s="14">
        <f>O14+P14</f>
        <v>0</v>
      </c>
      <c r="O14" s="14"/>
      <c r="P14" s="14"/>
      <c r="Q14" s="14">
        <f>R14+S14</f>
        <v>1300</v>
      </c>
      <c r="R14" s="15">
        <v>1300</v>
      </c>
      <c r="S14" s="14"/>
    </row>
    <row r="15" spans="1:19" x14ac:dyDescent="0.25">
      <c r="A15" s="12">
        <v>4</v>
      </c>
      <c r="B15" s="13" t="s">
        <v>31</v>
      </c>
      <c r="C15" s="14">
        <f>D15+E15</f>
        <v>4631</v>
      </c>
      <c r="D15" s="14">
        <f>G15+N15</f>
        <v>0</v>
      </c>
      <c r="E15" s="14">
        <f>J15+Q15</f>
        <v>4631</v>
      </c>
      <c r="F15" s="14">
        <f>G15+J15</f>
        <v>4631</v>
      </c>
      <c r="G15" s="14">
        <f>H15+I15</f>
        <v>0</v>
      </c>
      <c r="H15" s="14"/>
      <c r="I15" s="14"/>
      <c r="J15" s="14">
        <f>K15+L15</f>
        <v>4631</v>
      </c>
      <c r="K15" s="14">
        <v>4631</v>
      </c>
      <c r="L15" s="14"/>
      <c r="M15" s="14">
        <f>N15+Q15</f>
        <v>0</v>
      </c>
      <c r="N15" s="14">
        <f>O15+P15</f>
        <v>0</v>
      </c>
      <c r="O15" s="14"/>
      <c r="P15" s="14"/>
      <c r="Q15" s="14">
        <f>R15+S15</f>
        <v>0</v>
      </c>
      <c r="R15" s="14"/>
      <c r="S15" s="14"/>
    </row>
    <row r="16" spans="1:19" x14ac:dyDescent="0.25">
      <c r="A16" s="12">
        <v>5</v>
      </c>
      <c r="B16" s="13" t="s">
        <v>32</v>
      </c>
      <c r="C16" s="14">
        <f>D16+E16</f>
        <v>2430</v>
      </c>
      <c r="D16" s="14">
        <f>G16+N16</f>
        <v>0</v>
      </c>
      <c r="E16" s="14">
        <f>J16+Q16</f>
        <v>2430</v>
      </c>
      <c r="F16" s="14">
        <f>G16+J16</f>
        <v>2130</v>
      </c>
      <c r="G16" s="14">
        <f>H16+I16</f>
        <v>0</v>
      </c>
      <c r="H16" s="14"/>
      <c r="I16" s="14"/>
      <c r="J16" s="14">
        <f>K16+L16</f>
        <v>2130</v>
      </c>
      <c r="K16" s="14">
        <v>2130</v>
      </c>
      <c r="L16" s="14"/>
      <c r="M16" s="14">
        <f>N16+Q16</f>
        <v>300</v>
      </c>
      <c r="N16" s="14">
        <f>O16+P16</f>
        <v>0</v>
      </c>
      <c r="O16" s="14"/>
      <c r="P16" s="14"/>
      <c r="Q16" s="14">
        <f>R16+S16</f>
        <v>300</v>
      </c>
      <c r="R16" s="14">
        <v>300</v>
      </c>
      <c r="S16" s="14"/>
    </row>
    <row r="17" spans="1:19" x14ac:dyDescent="0.25">
      <c r="A17" s="12">
        <v>6</v>
      </c>
      <c r="B17" s="13" t="s">
        <v>33</v>
      </c>
      <c r="C17" s="14">
        <f t="shared" ref="C17:C25" si="2">D17+E17</f>
        <v>3000</v>
      </c>
      <c r="D17" s="14">
        <f t="shared" ref="D17:D23" si="3">G17+N17</f>
        <v>0</v>
      </c>
      <c r="E17" s="14">
        <f t="shared" ref="E17:E23" si="4">J17+Q17</f>
        <v>3000</v>
      </c>
      <c r="F17" s="14">
        <f t="shared" ref="F17:F23" si="5">G17+J17</f>
        <v>0</v>
      </c>
      <c r="G17" s="14">
        <f t="shared" ref="G17:G23" si="6">H17+I17</f>
        <v>0</v>
      </c>
      <c r="H17" s="14"/>
      <c r="I17" s="14"/>
      <c r="J17" s="14">
        <f t="shared" ref="J17:J23" si="7">K17+L17</f>
        <v>0</v>
      </c>
      <c r="K17" s="14"/>
      <c r="L17" s="14"/>
      <c r="M17" s="14">
        <f t="shared" ref="M17:M25" si="8">N17+Q17</f>
        <v>3000</v>
      </c>
      <c r="N17" s="14">
        <f t="shared" ref="N17:N23" si="9">O17+P17</f>
        <v>0</v>
      </c>
      <c r="O17" s="14"/>
      <c r="P17" s="14"/>
      <c r="Q17" s="14">
        <f t="shared" ref="Q17:Q25" si="10">R17+S17</f>
        <v>3000</v>
      </c>
      <c r="R17" s="14">
        <v>3000</v>
      </c>
      <c r="S17" s="14"/>
    </row>
    <row r="18" spans="1:19" x14ac:dyDescent="0.25">
      <c r="A18" s="12">
        <v>7</v>
      </c>
      <c r="B18" s="13" t="s">
        <v>34</v>
      </c>
      <c r="C18" s="14">
        <f t="shared" si="2"/>
        <v>1200</v>
      </c>
      <c r="D18" s="14">
        <f t="shared" si="3"/>
        <v>0</v>
      </c>
      <c r="E18" s="14">
        <f t="shared" si="4"/>
        <v>1200</v>
      </c>
      <c r="F18" s="14">
        <f t="shared" si="5"/>
        <v>0</v>
      </c>
      <c r="G18" s="14">
        <f t="shared" si="6"/>
        <v>0</v>
      </c>
      <c r="H18" s="14"/>
      <c r="I18" s="14"/>
      <c r="J18" s="14">
        <f t="shared" si="7"/>
        <v>0</v>
      </c>
      <c r="K18" s="14"/>
      <c r="L18" s="14"/>
      <c r="M18" s="14">
        <f t="shared" si="8"/>
        <v>1200</v>
      </c>
      <c r="N18" s="14">
        <f t="shared" si="9"/>
        <v>0</v>
      </c>
      <c r="O18" s="14"/>
      <c r="P18" s="14"/>
      <c r="Q18" s="14">
        <f t="shared" si="10"/>
        <v>1200</v>
      </c>
      <c r="R18" s="15">
        <f>900+300</f>
        <v>1200</v>
      </c>
      <c r="S18" s="14"/>
    </row>
    <row r="19" spans="1:19" x14ac:dyDescent="0.25">
      <c r="A19" s="12">
        <v>8</v>
      </c>
      <c r="B19" s="13" t="s">
        <v>35</v>
      </c>
      <c r="C19" s="14">
        <f t="shared" si="2"/>
        <v>80</v>
      </c>
      <c r="D19" s="14">
        <f t="shared" si="3"/>
        <v>0</v>
      </c>
      <c r="E19" s="14">
        <f t="shared" si="4"/>
        <v>80</v>
      </c>
      <c r="F19" s="14">
        <f t="shared" si="5"/>
        <v>0</v>
      </c>
      <c r="G19" s="14">
        <f t="shared" si="6"/>
        <v>0</v>
      </c>
      <c r="H19" s="14"/>
      <c r="I19" s="14"/>
      <c r="J19" s="14">
        <f t="shared" si="7"/>
        <v>0</v>
      </c>
      <c r="K19" s="14"/>
      <c r="L19" s="14"/>
      <c r="M19" s="14">
        <f t="shared" si="8"/>
        <v>80</v>
      </c>
      <c r="N19" s="14">
        <f t="shared" si="9"/>
        <v>0</v>
      </c>
      <c r="O19" s="14"/>
      <c r="P19" s="14"/>
      <c r="Q19" s="14">
        <f t="shared" si="10"/>
        <v>80</v>
      </c>
      <c r="R19" s="14">
        <v>80</v>
      </c>
      <c r="S19" s="14"/>
    </row>
    <row r="20" spans="1:19" x14ac:dyDescent="0.25">
      <c r="A20" s="12">
        <v>9</v>
      </c>
      <c r="B20" s="13" t="s">
        <v>36</v>
      </c>
      <c r="C20" s="14">
        <f t="shared" si="2"/>
        <v>100</v>
      </c>
      <c r="D20" s="14">
        <f>G20+N20</f>
        <v>0</v>
      </c>
      <c r="E20" s="14">
        <f>J20+Q20</f>
        <v>100</v>
      </c>
      <c r="F20" s="14"/>
      <c r="G20" s="14"/>
      <c r="H20" s="14"/>
      <c r="I20" s="14"/>
      <c r="J20" s="14"/>
      <c r="K20" s="14"/>
      <c r="L20" s="14"/>
      <c r="M20" s="14">
        <f t="shared" si="8"/>
        <v>100</v>
      </c>
      <c r="N20" s="14"/>
      <c r="O20" s="14"/>
      <c r="P20" s="14"/>
      <c r="Q20" s="14">
        <f t="shared" si="10"/>
        <v>100</v>
      </c>
      <c r="R20" s="14">
        <v>100</v>
      </c>
      <c r="S20" s="14"/>
    </row>
    <row r="21" spans="1:19" x14ac:dyDescent="0.25">
      <c r="A21" s="12">
        <v>10</v>
      </c>
      <c r="B21" s="13" t="s">
        <v>37</v>
      </c>
      <c r="C21" s="14">
        <f t="shared" si="2"/>
        <v>80</v>
      </c>
      <c r="D21" s="14">
        <f t="shared" si="3"/>
        <v>0</v>
      </c>
      <c r="E21" s="14">
        <f t="shared" si="4"/>
        <v>80</v>
      </c>
      <c r="F21" s="14">
        <f t="shared" si="5"/>
        <v>0</v>
      </c>
      <c r="G21" s="14">
        <f t="shared" si="6"/>
        <v>0</v>
      </c>
      <c r="H21" s="14"/>
      <c r="I21" s="14"/>
      <c r="J21" s="14">
        <f t="shared" si="7"/>
        <v>0</v>
      </c>
      <c r="K21" s="14"/>
      <c r="L21" s="14"/>
      <c r="M21" s="14">
        <f t="shared" si="8"/>
        <v>80</v>
      </c>
      <c r="N21" s="14">
        <f t="shared" si="9"/>
        <v>0</v>
      </c>
      <c r="O21" s="14"/>
      <c r="P21" s="14"/>
      <c r="Q21" s="14">
        <f t="shared" si="10"/>
        <v>80</v>
      </c>
      <c r="R21" s="14">
        <v>80</v>
      </c>
      <c r="S21" s="14"/>
    </row>
    <row r="22" spans="1:19" x14ac:dyDescent="0.25">
      <c r="A22" s="12">
        <v>11</v>
      </c>
      <c r="B22" s="13" t="s">
        <v>38</v>
      </c>
      <c r="C22" s="14">
        <f t="shared" si="2"/>
        <v>200</v>
      </c>
      <c r="D22" s="14">
        <f t="shared" si="3"/>
        <v>0</v>
      </c>
      <c r="E22" s="14">
        <f t="shared" si="4"/>
        <v>200</v>
      </c>
      <c r="F22" s="14">
        <f t="shared" si="5"/>
        <v>0</v>
      </c>
      <c r="G22" s="14">
        <f t="shared" si="6"/>
        <v>0</v>
      </c>
      <c r="H22" s="14"/>
      <c r="I22" s="14"/>
      <c r="J22" s="14">
        <f t="shared" si="7"/>
        <v>0</v>
      </c>
      <c r="K22" s="14"/>
      <c r="L22" s="14"/>
      <c r="M22" s="14">
        <f t="shared" si="8"/>
        <v>200</v>
      </c>
      <c r="N22" s="14">
        <f t="shared" si="9"/>
        <v>0</v>
      </c>
      <c r="O22" s="14"/>
      <c r="P22" s="14"/>
      <c r="Q22" s="14">
        <f t="shared" si="10"/>
        <v>200</v>
      </c>
      <c r="R22" s="14">
        <v>200</v>
      </c>
      <c r="S22" s="14"/>
    </row>
    <row r="23" spans="1:19" x14ac:dyDescent="0.25">
      <c r="A23" s="12">
        <v>12</v>
      </c>
      <c r="B23" s="13" t="s">
        <v>39</v>
      </c>
      <c r="C23" s="14">
        <f t="shared" si="2"/>
        <v>200</v>
      </c>
      <c r="D23" s="14">
        <f t="shared" si="3"/>
        <v>0</v>
      </c>
      <c r="E23" s="14">
        <f t="shared" si="4"/>
        <v>200</v>
      </c>
      <c r="F23" s="14">
        <f t="shared" si="5"/>
        <v>0</v>
      </c>
      <c r="G23" s="14">
        <f t="shared" si="6"/>
        <v>0</v>
      </c>
      <c r="H23" s="14"/>
      <c r="I23" s="14"/>
      <c r="J23" s="14">
        <f t="shared" si="7"/>
        <v>0</v>
      </c>
      <c r="K23" s="14"/>
      <c r="L23" s="14"/>
      <c r="M23" s="14">
        <f t="shared" si="8"/>
        <v>200</v>
      </c>
      <c r="N23" s="14">
        <f t="shared" si="9"/>
        <v>0</v>
      </c>
      <c r="O23" s="14"/>
      <c r="P23" s="14"/>
      <c r="Q23" s="14">
        <f t="shared" si="10"/>
        <v>200</v>
      </c>
      <c r="R23" s="14">
        <v>200</v>
      </c>
      <c r="S23" s="14"/>
    </row>
    <row r="24" spans="1:19" x14ac:dyDescent="0.25">
      <c r="A24" s="12">
        <v>13</v>
      </c>
      <c r="B24" s="13" t="s">
        <v>40</v>
      </c>
      <c r="C24" s="14">
        <f t="shared" si="2"/>
        <v>50</v>
      </c>
      <c r="D24" s="14">
        <f>G24+N24</f>
        <v>0</v>
      </c>
      <c r="E24" s="14">
        <f>J24+Q24</f>
        <v>50</v>
      </c>
      <c r="F24" s="14"/>
      <c r="G24" s="14"/>
      <c r="H24" s="14"/>
      <c r="I24" s="14"/>
      <c r="J24" s="14"/>
      <c r="K24" s="14"/>
      <c r="L24" s="14"/>
      <c r="M24" s="14">
        <f t="shared" si="8"/>
        <v>50</v>
      </c>
      <c r="N24" s="14"/>
      <c r="O24" s="14"/>
      <c r="P24" s="14"/>
      <c r="Q24" s="14">
        <f t="shared" si="10"/>
        <v>50</v>
      </c>
      <c r="R24" s="14">
        <v>50</v>
      </c>
      <c r="S24" s="14"/>
    </row>
    <row r="25" spans="1:19" x14ac:dyDescent="0.25">
      <c r="A25" s="12">
        <v>14</v>
      </c>
      <c r="B25" s="13" t="s">
        <v>41</v>
      </c>
      <c r="C25" s="14">
        <f t="shared" si="2"/>
        <v>50</v>
      </c>
      <c r="D25" s="14">
        <f>G25+N25</f>
        <v>0</v>
      </c>
      <c r="E25" s="14">
        <f>J25+Q25</f>
        <v>50</v>
      </c>
      <c r="F25" s="14"/>
      <c r="G25" s="14"/>
      <c r="H25" s="14"/>
      <c r="I25" s="14"/>
      <c r="J25" s="14"/>
      <c r="K25" s="14"/>
      <c r="L25" s="14"/>
      <c r="M25" s="14">
        <f t="shared" si="8"/>
        <v>50</v>
      </c>
      <c r="N25" s="14"/>
      <c r="O25" s="14"/>
      <c r="P25" s="14"/>
      <c r="Q25" s="14">
        <f t="shared" si="10"/>
        <v>50</v>
      </c>
      <c r="R25" s="14">
        <v>50</v>
      </c>
      <c r="S25" s="14"/>
    </row>
    <row r="26" spans="1:19" x14ac:dyDescent="0.25">
      <c r="A26" s="10" t="s">
        <v>42</v>
      </c>
      <c r="B26" s="10" t="s">
        <v>43</v>
      </c>
      <c r="C26" s="11">
        <f>SUM(C27:C36)</f>
        <v>880058</v>
      </c>
      <c r="D26" s="11">
        <f t="shared" ref="D26:S26" si="11">SUM(D27:D36)</f>
        <v>712773</v>
      </c>
      <c r="E26" s="11">
        <f t="shared" si="11"/>
        <v>167285</v>
      </c>
      <c r="F26" s="11">
        <f t="shared" si="11"/>
        <v>582568</v>
      </c>
      <c r="G26" s="11">
        <f t="shared" si="11"/>
        <v>473123</v>
      </c>
      <c r="H26" s="11">
        <f t="shared" si="11"/>
        <v>473123</v>
      </c>
      <c r="I26" s="11">
        <f t="shared" si="11"/>
        <v>0</v>
      </c>
      <c r="J26" s="11">
        <f t="shared" si="11"/>
        <v>109445</v>
      </c>
      <c r="K26" s="11">
        <f t="shared" si="11"/>
        <v>109445</v>
      </c>
      <c r="L26" s="11">
        <f t="shared" si="11"/>
        <v>0</v>
      </c>
      <c r="M26" s="11">
        <f t="shared" si="11"/>
        <v>297490</v>
      </c>
      <c r="N26" s="11">
        <f t="shared" si="11"/>
        <v>239650</v>
      </c>
      <c r="O26" s="11">
        <f t="shared" si="11"/>
        <v>239650</v>
      </c>
      <c r="P26" s="11">
        <f t="shared" si="11"/>
        <v>0</v>
      </c>
      <c r="Q26" s="11">
        <f t="shared" si="11"/>
        <v>57840</v>
      </c>
      <c r="R26" s="11">
        <f t="shared" si="11"/>
        <v>57840</v>
      </c>
      <c r="S26" s="11">
        <f t="shared" si="11"/>
        <v>0</v>
      </c>
    </row>
    <row r="27" spans="1:19" x14ac:dyDescent="0.25">
      <c r="A27" s="16">
        <v>1</v>
      </c>
      <c r="B27" s="17" t="s">
        <v>44</v>
      </c>
      <c r="C27" s="14">
        <f>D27+E27</f>
        <v>1372</v>
      </c>
      <c r="D27" s="14">
        <f>G27+N27</f>
        <v>1020</v>
      </c>
      <c r="E27" s="14">
        <f>J27+Q27</f>
        <v>352</v>
      </c>
      <c r="F27" s="14">
        <f>G27+J27</f>
        <v>108</v>
      </c>
      <c r="G27" s="14">
        <f>H27+I27</f>
        <v>0</v>
      </c>
      <c r="H27" s="15">
        <v>0</v>
      </c>
      <c r="I27" s="14"/>
      <c r="J27" s="14">
        <f>K27+L27</f>
        <v>108</v>
      </c>
      <c r="K27" s="14">
        <v>108</v>
      </c>
      <c r="L27" s="14"/>
      <c r="M27" s="14">
        <f>N27+Q27</f>
        <v>1264</v>
      </c>
      <c r="N27" s="14">
        <f>O27+P27</f>
        <v>1020</v>
      </c>
      <c r="O27" s="14">
        <v>1020</v>
      </c>
      <c r="P27" s="14"/>
      <c r="Q27" s="14">
        <f>R27+S27</f>
        <v>244</v>
      </c>
      <c r="R27" s="14">
        <v>244</v>
      </c>
      <c r="S27" s="14"/>
    </row>
    <row r="28" spans="1:19" x14ac:dyDescent="0.25">
      <c r="A28" s="16">
        <v>2</v>
      </c>
      <c r="B28" s="17" t="s">
        <v>45</v>
      </c>
      <c r="C28" s="14">
        <f t="shared" ref="C28:C37" si="12">D28+E28</f>
        <v>74690</v>
      </c>
      <c r="D28" s="14">
        <f>G28+N28</f>
        <v>58355</v>
      </c>
      <c r="E28" s="14">
        <f>J28+Q28</f>
        <v>16335</v>
      </c>
      <c r="F28" s="14">
        <f>G28+J28</f>
        <v>25258</v>
      </c>
      <c r="G28" s="14">
        <f>H28+I28</f>
        <v>18651</v>
      </c>
      <c r="H28" s="15">
        <f>15488+3163</f>
        <v>18651</v>
      </c>
      <c r="I28" s="14"/>
      <c r="J28" s="14">
        <f>K28+L28</f>
        <v>6607</v>
      </c>
      <c r="K28" s="14">
        <v>6607</v>
      </c>
      <c r="L28" s="14"/>
      <c r="M28" s="14">
        <f>N28+Q28</f>
        <v>49432</v>
      </c>
      <c r="N28" s="14">
        <f>O28+P28</f>
        <v>39704</v>
      </c>
      <c r="O28" s="14">
        <v>39704</v>
      </c>
      <c r="P28" s="14"/>
      <c r="Q28" s="14">
        <f>R28+S28</f>
        <v>9728</v>
      </c>
      <c r="R28" s="14">
        <v>9728</v>
      </c>
      <c r="S28" s="14"/>
    </row>
    <row r="29" spans="1:19" x14ac:dyDescent="0.25">
      <c r="A29" s="18">
        <v>3</v>
      </c>
      <c r="B29" s="19" t="s">
        <v>46</v>
      </c>
      <c r="C29" s="20">
        <f t="shared" si="12"/>
        <v>120967</v>
      </c>
      <c r="D29" s="20">
        <f>G29+N29</f>
        <v>97247</v>
      </c>
      <c r="E29" s="20">
        <f>J29+Q29</f>
        <v>23720</v>
      </c>
      <c r="F29" s="20">
        <f>G29+J29</f>
        <v>70122</v>
      </c>
      <c r="G29" s="20">
        <f>H29+I29</f>
        <v>55964</v>
      </c>
      <c r="H29" s="21">
        <f>57093-1129</f>
        <v>55964</v>
      </c>
      <c r="I29" s="20"/>
      <c r="J29" s="20">
        <f>K29+L29</f>
        <v>14158</v>
      </c>
      <c r="K29" s="20">
        <v>14158</v>
      </c>
      <c r="L29" s="20"/>
      <c r="M29" s="20">
        <f>N29+Q29</f>
        <v>50845</v>
      </c>
      <c r="N29" s="20">
        <f>O29+P29</f>
        <v>41283</v>
      </c>
      <c r="O29" s="20">
        <v>41283</v>
      </c>
      <c r="P29" s="20"/>
      <c r="Q29" s="20">
        <f>R29+S29</f>
        <v>9562</v>
      </c>
      <c r="R29" s="20">
        <v>9562</v>
      </c>
      <c r="S29" s="20"/>
    </row>
    <row r="30" spans="1:19" x14ac:dyDescent="0.25">
      <c r="A30" s="18">
        <v>4</v>
      </c>
      <c r="B30" s="19" t="s">
        <v>47</v>
      </c>
      <c r="C30" s="20">
        <f t="shared" si="12"/>
        <v>116543</v>
      </c>
      <c r="D30" s="20">
        <f>G30+N30</f>
        <v>98097</v>
      </c>
      <c r="E30" s="20">
        <f>J30+Q30</f>
        <v>18446</v>
      </c>
      <c r="F30" s="20">
        <f>G30+J30</f>
        <v>90731</v>
      </c>
      <c r="G30" s="20">
        <f>H30+I30</f>
        <v>77201</v>
      </c>
      <c r="H30" s="21">
        <f>77617-416</f>
        <v>77201</v>
      </c>
      <c r="I30" s="20"/>
      <c r="J30" s="20">
        <f>K30+L30</f>
        <v>13530</v>
      </c>
      <c r="K30" s="20">
        <v>13530</v>
      </c>
      <c r="L30" s="20"/>
      <c r="M30" s="20">
        <f>N30+Q30</f>
        <v>25812</v>
      </c>
      <c r="N30" s="20">
        <f>O30+P30</f>
        <v>20896</v>
      </c>
      <c r="O30" s="20">
        <v>20896</v>
      </c>
      <c r="P30" s="20"/>
      <c r="Q30" s="20">
        <f>R30+S30</f>
        <v>4916</v>
      </c>
      <c r="R30" s="20">
        <v>4916</v>
      </c>
      <c r="S30" s="20"/>
    </row>
    <row r="31" spans="1:19" x14ac:dyDescent="0.25">
      <c r="A31" s="18">
        <v>5</v>
      </c>
      <c r="B31" s="19" t="s">
        <v>48</v>
      </c>
      <c r="C31" s="20">
        <f t="shared" si="12"/>
        <v>122864</v>
      </c>
      <c r="D31" s="20">
        <f t="shared" ref="D31:D36" si="13">G31+N31</f>
        <v>102230</v>
      </c>
      <c r="E31" s="20">
        <f t="shared" ref="E31:E36" si="14">J31+Q31</f>
        <v>20634</v>
      </c>
      <c r="F31" s="20">
        <f t="shared" ref="F31:F36" si="15">G31+J31</f>
        <v>93536</v>
      </c>
      <c r="G31" s="20">
        <f t="shared" ref="G31:G36" si="16">H31+I31</f>
        <v>78783</v>
      </c>
      <c r="H31" s="21">
        <f>79312-529</f>
        <v>78783</v>
      </c>
      <c r="I31" s="20"/>
      <c r="J31" s="20">
        <f t="shared" ref="J31:J36" si="17">K31+L31</f>
        <v>14753</v>
      </c>
      <c r="K31" s="20">
        <v>14753</v>
      </c>
      <c r="L31" s="20"/>
      <c r="M31" s="20">
        <f t="shared" ref="M31:M36" si="18">N31+Q31</f>
        <v>29328</v>
      </c>
      <c r="N31" s="20">
        <f t="shared" ref="N31:N36" si="19">O31+P31</f>
        <v>23447</v>
      </c>
      <c r="O31" s="20">
        <v>23447</v>
      </c>
      <c r="P31" s="20"/>
      <c r="Q31" s="20">
        <f t="shared" ref="Q31:Q37" si="20">R31+S31</f>
        <v>5881</v>
      </c>
      <c r="R31" s="20">
        <v>5881</v>
      </c>
      <c r="S31" s="20"/>
    </row>
    <row r="32" spans="1:19" x14ac:dyDescent="0.25">
      <c r="A32" s="16">
        <v>6</v>
      </c>
      <c r="B32" s="17" t="s">
        <v>49</v>
      </c>
      <c r="C32" s="14">
        <f t="shared" si="12"/>
        <v>83153</v>
      </c>
      <c r="D32" s="14">
        <f t="shared" si="13"/>
        <v>65467</v>
      </c>
      <c r="E32" s="14">
        <f t="shared" si="14"/>
        <v>17686</v>
      </c>
      <c r="F32" s="14">
        <f t="shared" si="15"/>
        <v>54220</v>
      </c>
      <c r="G32" s="14">
        <f t="shared" si="16"/>
        <v>42529</v>
      </c>
      <c r="H32" s="15">
        <f>42551-22</f>
        <v>42529</v>
      </c>
      <c r="I32" s="14"/>
      <c r="J32" s="14">
        <f t="shared" si="17"/>
        <v>11691</v>
      </c>
      <c r="K32" s="14">
        <v>11691</v>
      </c>
      <c r="L32" s="14"/>
      <c r="M32" s="14">
        <f t="shared" si="18"/>
        <v>28933</v>
      </c>
      <c r="N32" s="14">
        <f t="shared" si="19"/>
        <v>22938</v>
      </c>
      <c r="O32" s="14">
        <v>22938</v>
      </c>
      <c r="P32" s="14"/>
      <c r="Q32" s="14">
        <f t="shared" si="20"/>
        <v>5995</v>
      </c>
      <c r="R32" s="14">
        <v>5995</v>
      </c>
      <c r="S32" s="14"/>
    </row>
    <row r="33" spans="1:19" x14ac:dyDescent="0.25">
      <c r="A33" s="18">
        <v>7</v>
      </c>
      <c r="B33" s="19" t="s">
        <v>50</v>
      </c>
      <c r="C33" s="20">
        <f t="shared" si="12"/>
        <v>106156</v>
      </c>
      <c r="D33" s="20">
        <f t="shared" si="13"/>
        <v>85776</v>
      </c>
      <c r="E33" s="20">
        <f t="shared" si="14"/>
        <v>20380</v>
      </c>
      <c r="F33" s="20">
        <f t="shared" si="15"/>
        <v>74619</v>
      </c>
      <c r="G33" s="20">
        <f t="shared" si="16"/>
        <v>59784</v>
      </c>
      <c r="H33" s="21">
        <f>60372-588</f>
        <v>59784</v>
      </c>
      <c r="I33" s="20"/>
      <c r="J33" s="20">
        <f t="shared" si="17"/>
        <v>14835</v>
      </c>
      <c r="K33" s="20">
        <v>14835</v>
      </c>
      <c r="L33" s="20"/>
      <c r="M33" s="20">
        <f t="shared" si="18"/>
        <v>31537</v>
      </c>
      <c r="N33" s="20">
        <f t="shared" si="19"/>
        <v>25992</v>
      </c>
      <c r="O33" s="20">
        <v>25992</v>
      </c>
      <c r="P33" s="20"/>
      <c r="Q33" s="20">
        <f t="shared" si="20"/>
        <v>5545</v>
      </c>
      <c r="R33" s="20">
        <v>5545</v>
      </c>
      <c r="S33" s="20"/>
    </row>
    <row r="34" spans="1:19" x14ac:dyDescent="0.25">
      <c r="A34" s="16">
        <v>8</v>
      </c>
      <c r="B34" s="17" t="s">
        <v>51</v>
      </c>
      <c r="C34" s="14">
        <f t="shared" si="12"/>
        <v>123938</v>
      </c>
      <c r="D34" s="14">
        <f t="shared" si="13"/>
        <v>99513</v>
      </c>
      <c r="E34" s="14">
        <f t="shared" si="14"/>
        <v>24425</v>
      </c>
      <c r="F34" s="14">
        <f t="shared" si="15"/>
        <v>79443</v>
      </c>
      <c r="G34" s="14">
        <f t="shared" si="16"/>
        <v>63329</v>
      </c>
      <c r="H34" s="15">
        <f>64088-759</f>
        <v>63329</v>
      </c>
      <c r="I34" s="14"/>
      <c r="J34" s="14">
        <f t="shared" si="17"/>
        <v>16114</v>
      </c>
      <c r="K34" s="14">
        <v>16114</v>
      </c>
      <c r="L34" s="14"/>
      <c r="M34" s="14">
        <f t="shared" si="18"/>
        <v>44495</v>
      </c>
      <c r="N34" s="14">
        <f t="shared" si="19"/>
        <v>36184</v>
      </c>
      <c r="O34" s="14">
        <v>36184</v>
      </c>
      <c r="P34" s="14"/>
      <c r="Q34" s="14">
        <f t="shared" si="20"/>
        <v>8311</v>
      </c>
      <c r="R34" s="14">
        <v>8311</v>
      </c>
      <c r="S34" s="14"/>
    </row>
    <row r="35" spans="1:19" x14ac:dyDescent="0.25">
      <c r="A35" s="16">
        <v>9</v>
      </c>
      <c r="B35" s="17" t="s">
        <v>52</v>
      </c>
      <c r="C35" s="14">
        <f t="shared" si="12"/>
        <v>1890</v>
      </c>
      <c r="D35" s="14">
        <f t="shared" si="13"/>
        <v>1461</v>
      </c>
      <c r="E35" s="14">
        <f t="shared" si="14"/>
        <v>429</v>
      </c>
      <c r="F35" s="14">
        <f t="shared" si="15"/>
        <v>1105</v>
      </c>
      <c r="G35" s="14">
        <f t="shared" si="16"/>
        <v>800</v>
      </c>
      <c r="H35" s="15">
        <v>800</v>
      </c>
      <c r="I35" s="14"/>
      <c r="J35" s="14">
        <f t="shared" si="17"/>
        <v>305</v>
      </c>
      <c r="K35" s="14">
        <v>305</v>
      </c>
      <c r="L35" s="14"/>
      <c r="M35" s="14">
        <f t="shared" si="18"/>
        <v>785</v>
      </c>
      <c r="N35" s="14">
        <f t="shared" si="19"/>
        <v>661</v>
      </c>
      <c r="O35" s="14">
        <v>661</v>
      </c>
      <c r="P35" s="14"/>
      <c r="Q35" s="14">
        <f t="shared" si="20"/>
        <v>124</v>
      </c>
      <c r="R35" s="14">
        <v>124</v>
      </c>
      <c r="S35" s="14"/>
    </row>
    <row r="36" spans="1:19" x14ac:dyDescent="0.25">
      <c r="A36" s="16">
        <v>10</v>
      </c>
      <c r="B36" s="17" t="s">
        <v>53</v>
      </c>
      <c r="C36" s="14">
        <f t="shared" si="12"/>
        <v>128485</v>
      </c>
      <c r="D36" s="14">
        <f t="shared" si="13"/>
        <v>103607</v>
      </c>
      <c r="E36" s="14">
        <f t="shared" si="14"/>
        <v>24878</v>
      </c>
      <c r="F36" s="14">
        <f t="shared" si="15"/>
        <v>93426</v>
      </c>
      <c r="G36" s="14">
        <f t="shared" si="16"/>
        <v>76082</v>
      </c>
      <c r="H36" s="15">
        <f>76602-520</f>
        <v>76082</v>
      </c>
      <c r="I36" s="14"/>
      <c r="J36" s="14">
        <f t="shared" si="17"/>
        <v>17344</v>
      </c>
      <c r="K36" s="14">
        <v>17344</v>
      </c>
      <c r="L36" s="14"/>
      <c r="M36" s="14">
        <f t="shared" si="18"/>
        <v>35059</v>
      </c>
      <c r="N36" s="14">
        <f t="shared" si="19"/>
        <v>27525</v>
      </c>
      <c r="O36" s="14">
        <v>27525</v>
      </c>
      <c r="P36" s="14"/>
      <c r="Q36" s="14">
        <f t="shared" si="20"/>
        <v>7534</v>
      </c>
      <c r="R36" s="14">
        <v>7534</v>
      </c>
      <c r="S36" s="14"/>
    </row>
    <row r="37" spans="1:19" x14ac:dyDescent="0.25">
      <c r="A37" s="22" t="s">
        <v>54</v>
      </c>
      <c r="B37" s="23" t="s">
        <v>55</v>
      </c>
      <c r="C37" s="24">
        <f t="shared" si="12"/>
        <v>10000</v>
      </c>
      <c r="D37" s="24">
        <f>G37+N37</f>
        <v>0</v>
      </c>
      <c r="E37" s="24">
        <f>J37+Q37</f>
        <v>10000</v>
      </c>
      <c r="F37" s="24"/>
      <c r="G37" s="24"/>
      <c r="H37" s="24"/>
      <c r="I37" s="24"/>
      <c r="J37" s="24"/>
      <c r="K37" s="24"/>
      <c r="L37" s="24"/>
      <c r="M37" s="24"/>
      <c r="N37" s="24"/>
      <c r="O37" s="24"/>
      <c r="P37" s="24"/>
      <c r="Q37" s="24">
        <f t="shared" si="20"/>
        <v>10000</v>
      </c>
      <c r="R37" s="24">
        <v>10000</v>
      </c>
      <c r="S37" s="24"/>
    </row>
  </sheetData>
  <mergeCells count="19">
    <mergeCell ref="A6:A8"/>
    <mergeCell ref="B6:B8"/>
    <mergeCell ref="C6:C8"/>
    <mergeCell ref="D6:E6"/>
    <mergeCell ref="F6:L6"/>
    <mergeCell ref="A1:D1"/>
    <mergeCell ref="P1:S1"/>
    <mergeCell ref="A2:S2"/>
    <mergeCell ref="A3:S3"/>
    <mergeCell ref="Q4:S4"/>
    <mergeCell ref="M6:S6"/>
    <mergeCell ref="D7:D8"/>
    <mergeCell ref="E7:E8"/>
    <mergeCell ref="F7:F8"/>
    <mergeCell ref="G7:I7"/>
    <mergeCell ref="J7:L7"/>
    <mergeCell ref="M7:M8"/>
    <mergeCell ref="N7:P7"/>
    <mergeCell ref="Q7:S7"/>
  </mergeCells>
  <pageMargins left="0.39370078740157483" right="0.19685039370078741" top="0.45" bottom="0.39370078740157483" header="0.31496062992125984" footer="0.31496062992125984"/>
  <pageSetup paperSize="9" scale="6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01F289-4E41-40C0-AF3C-38EDE3880902}"/>
</file>

<file path=customXml/itemProps2.xml><?xml version="1.0" encoding="utf-8"?>
<ds:datastoreItem xmlns:ds="http://schemas.openxmlformats.org/officeDocument/2006/customXml" ds:itemID="{DF6174F0-3B3B-4708-8CBB-3E036FDBE29F}"/>
</file>

<file path=customXml/itemProps3.xml><?xml version="1.0" encoding="utf-8"?>
<ds:datastoreItem xmlns:ds="http://schemas.openxmlformats.org/officeDocument/2006/customXml" ds:itemID="{0E2AB22F-91C3-4622-B2FD-B44508FC00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Biểu 57</vt:lpstr>
      <vt:lpstr>'Biểu 57'!Print_Titles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2019-11-18T08:37:04Z</dcterms:created>
  <dcterms:modified xsi:type="dcterms:W3CDTF">2019-12-31T09:06:33Z</dcterms:modified>
</cp:coreProperties>
</file>