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85"/>
  </bookViews>
  <sheets>
    <sheet name="DT-2019-N-B49-TT343-33" sheetId="12" r:id="rId1"/>
  </sheets>
  <externalReferences>
    <externalReference r:id="rId2"/>
  </externalReferences>
  <definedNames>
    <definedName name="_xlnm.Print_Titles" localSheetId="0">'DT-2019-N-B49-TT343-33'!$8:$9</definedName>
    <definedName name="_xlnm.Print_Titles">#N/A</definedName>
  </definedNames>
  <calcPr calcId="124519"/>
</workbook>
</file>

<file path=xl/calcChain.xml><?xml version="1.0" encoding="utf-8"?>
<calcChain xmlns="http://schemas.openxmlformats.org/spreadsheetml/2006/main">
  <c r="B39" i="12"/>
  <c r="A39"/>
  <c r="C38"/>
  <c r="D38" s="1"/>
  <c r="B38"/>
  <c r="C37"/>
  <c r="D37" s="1"/>
  <c r="B37"/>
  <c r="C36"/>
  <c r="D36" s="1"/>
  <c r="B36"/>
  <c r="C35"/>
  <c r="D35" s="1"/>
  <c r="B35"/>
  <c r="C34"/>
  <c r="B34"/>
  <c r="A34"/>
  <c r="C33"/>
  <c r="D33" s="1"/>
  <c r="D32" s="1"/>
  <c r="C32"/>
  <c r="B32"/>
  <c r="A32"/>
  <c r="C31"/>
  <c r="B31"/>
  <c r="A31"/>
  <c r="C30"/>
  <c r="D30" s="1"/>
  <c r="B30"/>
  <c r="A30"/>
  <c r="E29"/>
  <c r="D29"/>
  <c r="C29"/>
  <c r="B29"/>
  <c r="A29"/>
  <c r="E28"/>
  <c r="C28"/>
  <c r="B28"/>
  <c r="A28"/>
  <c r="C27"/>
  <c r="D27" s="1"/>
  <c r="B27"/>
  <c r="A27"/>
  <c r="C26"/>
  <c r="D26" s="1"/>
  <c r="B26"/>
  <c r="A26"/>
  <c r="C25"/>
  <c r="D25" s="1"/>
  <c r="B25"/>
  <c r="A25"/>
  <c r="E24"/>
  <c r="C24"/>
  <c r="B24"/>
  <c r="A24"/>
  <c r="B23"/>
  <c r="E22"/>
  <c r="D22"/>
  <c r="C22"/>
  <c r="B22"/>
  <c r="A22"/>
  <c r="B21"/>
  <c r="A21"/>
  <c r="C20"/>
  <c r="D20" s="1"/>
  <c r="B20"/>
  <c r="A20"/>
  <c r="C19"/>
  <c r="D19" s="1"/>
  <c r="B19"/>
  <c r="A19"/>
  <c r="E18"/>
  <c r="C18"/>
  <c r="B18"/>
  <c r="A18"/>
  <c r="B17"/>
  <c r="B16"/>
  <c r="A16"/>
  <c r="B15"/>
  <c r="A15"/>
  <c r="B14"/>
  <c r="C13"/>
  <c r="B13"/>
  <c r="A13"/>
  <c r="E12"/>
  <c r="E13" s="1"/>
  <c r="D12"/>
  <c r="C12"/>
  <c r="B12"/>
  <c r="A12"/>
  <c r="C11"/>
  <c r="B11"/>
  <c r="A11"/>
  <c r="C10"/>
  <c r="E11" l="1"/>
  <c r="E10" s="1"/>
  <c r="D13"/>
  <c r="D34"/>
  <c r="D31" s="1"/>
  <c r="D11"/>
  <c r="D10" l="1"/>
</calcChain>
</file>

<file path=xl/sharedStrings.xml><?xml version="1.0" encoding="utf-8"?>
<sst xmlns="http://schemas.openxmlformats.org/spreadsheetml/2006/main" count="15" uniqueCount="15">
  <si>
    <t>STT</t>
  </si>
  <si>
    <t>UBND TỈNH HƯNG YÊN</t>
  </si>
  <si>
    <t>Đơn vị: Triệu đồng</t>
  </si>
  <si>
    <t>NGÂN SÁCH CẤP TỈNH</t>
  </si>
  <si>
    <t>NGÂN SÁCH CẤP HUYỆN</t>
  </si>
  <si>
    <t xml:space="preserve">DỰ TOÁN CHI NGÂN SÁCH ĐỊA PHƯƠNG, CHI NGÂN SÁCH CẤP TỈNH  </t>
  </si>
  <si>
    <t>NỘI DUNG</t>
  </si>
  <si>
    <t>Chương trình MTQG xây dựng NTM</t>
  </si>
  <si>
    <t>VÀ CHI NGÂN SÁCH CẤP HUYỆN THEO CƠ CẤU CHI NĂM 2019</t>
  </si>
  <si>
    <t>NSĐP</t>
  </si>
  <si>
    <t>CHIA RA</t>
  </si>
  <si>
    <t>TỔNG CHI NGÂN SÁCH ĐỊA PHƯƠNG</t>
  </si>
  <si>
    <t>Biểu số 49/CK-NSNN</t>
  </si>
  <si>
    <t>(Kèm theo Tờ trình số          /TTr-STC ngày      /      /2018 của Sở Tài chính tỉnh Hưng Yên)</t>
  </si>
  <si>
    <t xml:space="preserve">      SỞ TÀI CHÍNH</t>
  </si>
</sst>
</file>

<file path=xl/styles.xml><?xml version="1.0" encoding="utf-8"?>
<styleSheet xmlns="http://schemas.openxmlformats.org/spreadsheetml/2006/main">
  <numFmts count="5">
    <numFmt numFmtId="43" formatCode="_-* #,##0.00\ _₫_-;\-* #,##0.00\ _₫_-;_-* &quot;-&quot;??\ _₫_-;_-@_-"/>
    <numFmt numFmtId="164" formatCode="_(* #,##0.00_);_(* \(#,##0.00\);_(* &quot;-&quot;??_);_(@_)"/>
    <numFmt numFmtId="169" formatCode="_-* #,##0\ _₫_-;\-* #,##0\ _₫_-;_-* &quot;-&quot;??\ _₫_-;_-@_-"/>
    <numFmt numFmtId="170" formatCode="_(* #,##0.00_);_(* \(#,##0.00\);_(* \-??_);_(@_)"/>
    <numFmt numFmtId="171" formatCode="#,##0_ ;\-#,##0\ "/>
  </numFmts>
  <fonts count="24">
    <font>
      <sz val="11"/>
      <color theme="1"/>
      <name val="Arial"/>
      <family val="2"/>
      <scheme val="minor"/>
    </font>
    <font>
      <sz val="12"/>
      <name val=".VnTime"/>
    </font>
    <font>
      <i/>
      <sz val="13"/>
      <color theme="1"/>
      <name val="Times New Roman"/>
      <family val="1"/>
    </font>
    <font>
      <b/>
      <sz val="12"/>
      <name val="Arial"/>
      <family val="2"/>
    </font>
    <font>
      <sz val="12"/>
      <color theme="1"/>
      <name val="Times New Roman"/>
      <family val="1"/>
    </font>
    <font>
      <sz val="12"/>
      <name val=".VnTime"/>
      <family val="2"/>
    </font>
    <font>
      <sz val="13"/>
      <color theme="1"/>
      <name val="Times New Roman"/>
      <family val="1"/>
      <charset val="163"/>
    </font>
    <font>
      <b/>
      <sz val="13"/>
      <color theme="1"/>
      <name val="Times New Roman"/>
      <family val="1"/>
      <charset val="163"/>
    </font>
    <font>
      <sz val="13"/>
      <name val=".VnTime"/>
      <family val="2"/>
    </font>
    <font>
      <sz val="10"/>
      <name val="Arial"/>
      <family val="2"/>
      <charset val="163"/>
    </font>
    <font>
      <sz val="10"/>
      <name val="Arial"/>
      <family val="2"/>
    </font>
    <font>
      <sz val="11"/>
      <color indexed="8"/>
      <name val="Calibri"/>
      <family val="2"/>
    </font>
    <font>
      <sz val="11"/>
      <color indexed="8"/>
      <name val="Helvetica Neue"/>
    </font>
    <font>
      <sz val="10"/>
      <name val="Arial"/>
    </font>
    <font>
      <sz val="12"/>
      <name val="Times New Roman"/>
      <charset val="163"/>
    </font>
    <font>
      <sz val="11"/>
      <color theme="1"/>
      <name val="Arial"/>
      <family val="2"/>
      <scheme val="minor"/>
    </font>
    <font>
      <b/>
      <sz val="12"/>
      <color rgb="FF000000"/>
      <name val="Times New Roman"/>
      <family val="1"/>
    </font>
    <font>
      <i/>
      <sz val="12"/>
      <color rgb="FF000000"/>
      <name val="Times New Roman"/>
      <family val="1"/>
    </font>
    <font>
      <b/>
      <sz val="12"/>
      <color rgb="FF000000"/>
      <name val="Times New Roman"/>
      <family val="1"/>
      <charset val="163"/>
    </font>
    <font>
      <sz val="12"/>
      <color rgb="FF000000"/>
      <name val="Times New Roman"/>
      <family val="1"/>
      <charset val="163"/>
    </font>
    <font>
      <b/>
      <sz val="13"/>
      <color rgb="FF000000"/>
      <name val="Times New Roman"/>
      <family val="1"/>
    </font>
    <font>
      <sz val="11"/>
      <color indexed="8"/>
      <name val="Calibri"/>
      <family val="2"/>
      <charset val="1"/>
    </font>
    <font>
      <i/>
      <sz val="12"/>
      <color rgb="FF000000"/>
      <name val="Times New Roman"/>
      <family val="1"/>
      <charset val="163"/>
    </font>
    <font>
      <b/>
      <sz val="12"/>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s>
  <cellStyleXfs count="35">
    <xf numFmtId="0" fontId="0" fillId="0" borderId="0"/>
    <xf numFmtId="3" fontId="1" fillId="0" borderId="0"/>
    <xf numFmtId="0" fontId="3" fillId="0" borderId="2" applyNumberFormat="0" applyAlignment="0" applyProtection="0">
      <alignment horizontal="left" vertical="center"/>
    </xf>
    <xf numFmtId="0" fontId="3" fillId="0" borderId="3">
      <alignment horizontal="left" vertical="center"/>
    </xf>
    <xf numFmtId="3" fontId="5" fillId="0" borderId="0"/>
    <xf numFmtId="0" fontId="8" fillId="0" borderId="0"/>
    <xf numFmtId="0" fontId="9" fillId="0" borderId="0"/>
    <xf numFmtId="0" fontId="9" fillId="0" borderId="0" applyFont="0" applyFill="0" applyBorder="0" applyAlignment="0" applyProtection="0"/>
    <xf numFmtId="164" fontId="10" fillId="0" borderId="0" applyFont="0" applyFill="0" applyBorder="0" applyAlignment="0" applyProtection="0"/>
    <xf numFmtId="164" fontId="11" fillId="0" borderId="0" applyFont="0" applyFill="0" applyBorder="0" applyAlignment="0" applyProtection="0"/>
    <xf numFmtId="164" fontId="10" fillId="0" borderId="0" applyFont="0" applyFill="0" applyBorder="0" applyAlignment="0" applyProtection="0"/>
    <xf numFmtId="164" fontId="5" fillId="0" borderId="0" applyFont="0" applyFill="0" applyBorder="0" applyAlignment="0" applyProtection="0"/>
    <xf numFmtId="0" fontId="10" fillId="0" borderId="0"/>
    <xf numFmtId="0" fontId="11" fillId="0" borderId="0"/>
    <xf numFmtId="0" fontId="11" fillId="0" borderId="0"/>
    <xf numFmtId="0" fontId="10" fillId="0" borderId="0"/>
    <xf numFmtId="0" fontId="12" fillId="0" borderId="0" applyNumberFormat="0" applyFill="0" applyBorder="0" applyProtection="0">
      <alignment vertical="top"/>
    </xf>
    <xf numFmtId="0" fontId="5" fillId="0" borderId="0"/>
    <xf numFmtId="0" fontId="11" fillId="0" borderId="0"/>
    <xf numFmtId="0" fontId="10" fillId="0" borderId="0"/>
    <xf numFmtId="0" fontId="10" fillId="0" borderId="0"/>
    <xf numFmtId="9" fontId="10" fillId="0" borderId="0" applyFont="0" applyFill="0" applyBorder="0" applyAlignment="0" applyProtection="0"/>
    <xf numFmtId="0" fontId="13" fillId="0" borderId="0"/>
    <xf numFmtId="0" fontId="14" fillId="0" borderId="0"/>
    <xf numFmtId="164" fontId="9" fillId="0" borderId="0" applyFont="0" applyFill="0" applyBorder="0" applyAlignment="0" applyProtection="0"/>
    <xf numFmtId="0" fontId="10" fillId="0" borderId="0" applyFill="0" applyBorder="0" applyAlignment="0" applyProtection="0"/>
    <xf numFmtId="164" fontId="13" fillId="0" borderId="0" applyFont="0" applyFill="0" applyBorder="0" applyAlignment="0" applyProtection="0"/>
    <xf numFmtId="43" fontId="15" fillId="0" borderId="0" applyFont="0" applyFill="0" applyBorder="0" applyAlignment="0" applyProtection="0"/>
    <xf numFmtId="0" fontId="15" fillId="0" borderId="0"/>
    <xf numFmtId="170" fontId="9" fillId="0" borderId="0" applyFont="0" applyFill="0" applyBorder="0" applyAlignment="0" applyProtection="0"/>
    <xf numFmtId="0" fontId="9" fillId="0" borderId="0"/>
    <xf numFmtId="3" fontId="5" fillId="0" borderId="0"/>
    <xf numFmtId="0" fontId="9" fillId="0" borderId="0" applyFont="0" applyFill="0" applyBorder="0" applyAlignment="0" applyProtection="0"/>
    <xf numFmtId="169" fontId="9" fillId="0" borderId="0" applyFont="0" applyFill="0" applyBorder="0" applyAlignment="0" applyProtection="0"/>
    <xf numFmtId="169" fontId="11" fillId="0" borderId="0" applyFont="0" applyFill="0" applyBorder="0" applyAlignment="0" applyProtection="0"/>
  </cellStyleXfs>
  <cellXfs count="26">
    <xf numFmtId="0" fontId="0" fillId="0" borderId="0" xfId="0"/>
    <xf numFmtId="0" fontId="16" fillId="0" borderId="4" xfId="0" applyFont="1" applyBorder="1" applyAlignment="1">
      <alignment horizontal="center" vertical="center" wrapText="1"/>
    </xf>
    <xf numFmtId="0" fontId="18" fillId="0" borderId="1" xfId="0" applyFont="1" applyBorder="1" applyAlignment="1">
      <alignment horizontal="center" vertical="center" wrapText="1"/>
    </xf>
    <xf numFmtId="3" fontId="4" fillId="0" borderId="0" xfId="1" applyNumberFormat="1" applyFont="1" applyBorder="1" applyAlignment="1">
      <alignment horizontal="right" vertical="center"/>
    </xf>
    <xf numFmtId="0" fontId="18" fillId="0" borderId="6" xfId="0" applyFont="1" applyBorder="1" applyAlignment="1">
      <alignment horizontal="center" vertical="center" wrapText="1"/>
    </xf>
    <xf numFmtId="0" fontId="18" fillId="0" borderId="6" xfId="0" applyFont="1" applyBorder="1" applyAlignment="1">
      <alignment horizontal="left" vertical="center" wrapText="1"/>
    </xf>
    <xf numFmtId="171" fontId="18" fillId="0" borderId="6" xfId="27" applyNumberFormat="1" applyFont="1" applyBorder="1" applyAlignment="1">
      <alignment horizontal="right" vertical="center" wrapText="1"/>
    </xf>
    <xf numFmtId="0" fontId="18" fillId="0" borderId="1" xfId="0" applyFont="1" applyBorder="1" applyAlignment="1">
      <alignment horizontal="left" vertical="center" wrapText="1"/>
    </xf>
    <xf numFmtId="171" fontId="18" fillId="0" borderId="1" xfId="27" applyNumberFormat="1" applyFont="1" applyBorder="1" applyAlignment="1">
      <alignment horizontal="righ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171" fontId="19" fillId="0" borderId="1" xfId="27" applyNumberFormat="1" applyFont="1" applyBorder="1" applyAlignment="1">
      <alignment horizontal="right"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171" fontId="22" fillId="0" borderId="1" xfId="27" applyNumberFormat="1" applyFont="1" applyBorder="1" applyAlignment="1">
      <alignment horizontal="right" vertical="center" wrapText="1"/>
    </xf>
    <xf numFmtId="0" fontId="18" fillId="0" borderId="5" xfId="0" applyFont="1" applyBorder="1" applyAlignment="1">
      <alignment horizontal="center" vertical="center" wrapText="1"/>
    </xf>
    <xf numFmtId="0" fontId="18" fillId="0" borderId="5" xfId="0" applyFont="1" applyBorder="1" applyAlignment="1">
      <alignment horizontal="left" vertical="center" wrapText="1"/>
    </xf>
    <xf numFmtId="171" fontId="18" fillId="0" borderId="5" xfId="27" applyNumberFormat="1" applyFont="1" applyBorder="1" applyAlignment="1">
      <alignment horizontal="right" vertical="center" wrapText="1"/>
    </xf>
    <xf numFmtId="3" fontId="6" fillId="0" borderId="0" xfId="31" applyNumberFormat="1" applyFont="1" applyBorder="1" applyAlignment="1">
      <alignment vertical="center"/>
    </xf>
    <xf numFmtId="3" fontId="7" fillId="0" borderId="0" xfId="31" applyNumberFormat="1" applyFont="1" applyBorder="1" applyAlignment="1">
      <alignment vertical="center"/>
    </xf>
    <xf numFmtId="0" fontId="17" fillId="0" borderId="0" xfId="0" applyFont="1" applyAlignment="1">
      <alignment horizontal="right"/>
    </xf>
    <xf numFmtId="3" fontId="2" fillId="0" borderId="0" xfId="1" applyNumberFormat="1" applyFont="1" applyAlignment="1">
      <alignment horizontal="center" vertical="center"/>
    </xf>
    <xf numFmtId="0" fontId="20" fillId="0" borderId="0" xfId="0" applyFont="1" applyAlignment="1">
      <alignment horizontal="center" vertical="center" wrapText="1"/>
    </xf>
    <xf numFmtId="3" fontId="23" fillId="0" borderId="0" xfId="1" applyNumberFormat="1" applyFont="1" applyBorder="1" applyAlignment="1">
      <alignment horizontal="right" vertical="center"/>
    </xf>
    <xf numFmtId="0" fontId="16" fillId="0" borderId="4" xfId="0" applyFont="1" applyBorder="1" applyAlignment="1">
      <alignment horizontal="center" vertical="center" wrapText="1"/>
    </xf>
    <xf numFmtId="169" fontId="16" fillId="0" borderId="4" xfId="27" applyNumberFormat="1" applyFont="1" applyBorder="1" applyAlignment="1">
      <alignment horizontal="center" vertical="center" wrapText="1"/>
    </xf>
  </cellXfs>
  <cellStyles count="35">
    <cellStyle name="Comma" xfId="27" builtinId="3"/>
    <cellStyle name="Comma 10" xfId="26"/>
    <cellStyle name="Comma 10 11" xfId="33"/>
    <cellStyle name="Comma 10 2" xfId="32"/>
    <cellStyle name="Comma 11" xfId="24"/>
    <cellStyle name="Comma 2" xfId="7"/>
    <cellStyle name="Comma 2 10" xfId="34"/>
    <cellStyle name="Comma 3" xfId="8"/>
    <cellStyle name="Comma 4" xfId="9"/>
    <cellStyle name="Comma 5" xfId="25"/>
    <cellStyle name="Comma 5 3" xfId="29"/>
    <cellStyle name="Comma 6" xfId="10"/>
    <cellStyle name="Comma 7" xfId="11"/>
    <cellStyle name="Header1" xfId="2"/>
    <cellStyle name="Header2" xfId="3"/>
    <cellStyle name="Normal" xfId="0" builtinId="0"/>
    <cellStyle name="Normal 10" xfId="22"/>
    <cellStyle name="Normal 11" xfId="23"/>
    <cellStyle name="Normal 13" xfId="28"/>
    <cellStyle name="Normal 2" xfId="1"/>
    <cellStyle name="Normal 2 2" xfId="12"/>
    <cellStyle name="Normal 2 3" xfId="13"/>
    <cellStyle name="Normal 2 5" xfId="31"/>
    <cellStyle name="Normal 2_GIAI NGAN" xfId="14"/>
    <cellStyle name="Normal 3" xfId="4"/>
    <cellStyle name="Normal 34" xfId="30"/>
    <cellStyle name="Normal 4" xfId="5"/>
    <cellStyle name="Normal 4 2" xfId="15"/>
    <cellStyle name="Normal 5" xfId="6"/>
    <cellStyle name="Normal 6" xfId="16"/>
    <cellStyle name="Normal 7" xfId="17"/>
    <cellStyle name="Normal 8" xfId="18"/>
    <cellStyle name="Normal 9" xfId="19"/>
    <cellStyle name="Normal 9 2" xfId="20"/>
    <cellStyle name="Percent 2" xf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8-11-20%20Bieu%20mau%20Nghi%20dinh%203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 tong hop"/>
      <sheetName val="ND31-7"/>
      <sheetName val="ND31-8"/>
      <sheetName val="ND31-9"/>
      <sheetName val="ND31-10"/>
      <sheetName val="ND31-11"/>
      <sheetName val="12"/>
      <sheetName val="13"/>
      <sheetName val="14"/>
      <sheetName val="33-TT343"/>
      <sheetName val="35-TT343"/>
      <sheetName val="17"/>
      <sheetName val="18"/>
      <sheetName val="19"/>
      <sheetName val="20"/>
      <sheetName val="21"/>
      <sheetName val="22"/>
      <sheetName val="23"/>
      <sheetName val="24"/>
      <sheetName val="25"/>
      <sheetName val="26"/>
      <sheetName val="27"/>
      <sheetName val="28"/>
      <sheetName val="29"/>
      <sheetName val="34-TT343"/>
      <sheetName val="31"/>
      <sheetName val="32"/>
      <sheetName val="36-TT343"/>
      <sheetName val="37-TT343"/>
      <sheetName val="38-TT343"/>
      <sheetName val="36"/>
      <sheetName val="40-TT343"/>
      <sheetName val="38"/>
      <sheetName val="42-TT343"/>
      <sheetName val="40"/>
      <sheetName val="41"/>
      <sheetName val="43-TT343"/>
      <sheetName val="43"/>
      <sheetName val="44"/>
      <sheetName val="45"/>
      <sheetName val="46"/>
      <sheetName val="47"/>
    </sheetNames>
    <sheetDataSet>
      <sheetData sheetId="0"/>
      <sheetData sheetId="1"/>
      <sheetData sheetId="2"/>
      <sheetData sheetId="3"/>
      <sheetData sheetId="4"/>
      <sheetData sheetId="5"/>
      <sheetData sheetId="6"/>
      <sheetData sheetId="7"/>
      <sheetData sheetId="8"/>
      <sheetData sheetId="9"/>
      <sheetData sheetId="10"/>
      <sheetData sheetId="11">
        <row r="8">
          <cell r="D8">
            <v>9171417</v>
          </cell>
        </row>
        <row r="9">
          <cell r="A9" t="str">
            <v>A</v>
          </cell>
          <cell r="B9" t="str">
            <v>CHI CÂN ĐỐI NSĐP</v>
          </cell>
          <cell r="D9">
            <v>8482093</v>
          </cell>
        </row>
        <row r="10">
          <cell r="A10" t="str">
            <v>I</v>
          </cell>
          <cell r="B10" t="str">
            <v>Chi đầu tư phát triển</v>
          </cell>
          <cell r="D10">
            <v>1968650</v>
          </cell>
        </row>
        <row r="11">
          <cell r="A11">
            <v>1</v>
          </cell>
          <cell r="B11" t="str">
            <v>Chi đầu tư cho các dự án</v>
          </cell>
          <cell r="D11">
            <v>1950450</v>
          </cell>
        </row>
        <row r="12">
          <cell r="B12" t="str">
            <v>Trong đó: Chia theo lĩnh vực</v>
          </cell>
        </row>
        <row r="13">
          <cell r="A13" t="str">
            <v>-</v>
          </cell>
          <cell r="B13" t="str">
            <v>Chi giáo dục - đào tạo và dạy nghề</v>
          </cell>
        </row>
        <row r="14">
          <cell r="A14" t="str">
            <v>-</v>
          </cell>
          <cell r="B14" t="str">
            <v>Chi khoa học và công nghệ</v>
          </cell>
        </row>
        <row r="15">
          <cell r="B15" t="str">
            <v>Trong đó: Chia theo nguồn vốn</v>
          </cell>
        </row>
        <row r="16">
          <cell r="A16" t="str">
            <v>-</v>
          </cell>
          <cell r="B16" t="str">
            <v>Chi đầu tư từ nguồn thu tiền sử dụng đất</v>
          </cell>
          <cell r="D16">
            <v>1410000</v>
          </cell>
        </row>
        <row r="17">
          <cell r="A17" t="str">
            <v>-</v>
          </cell>
          <cell r="B17" t="str">
            <v>Chi đầu tư từ nguồn thu xổ số kiến thiết</v>
          </cell>
          <cell r="D17">
            <v>13000</v>
          </cell>
        </row>
        <row r="18">
          <cell r="A18">
            <v>2</v>
          </cell>
          <cell r="B18" t="str">
            <v>Chi đầu tư và hỗ trợ vốn cho các doanh nghiệp cung cấp sản phẩm, dịch vụ công ích do Nhà nước đặt hàng, các tổ chức kinh tế, các tổ chức tài chính của địa phương theo quy định của pháp luật</v>
          </cell>
          <cell r="D18">
            <v>18200</v>
          </cell>
        </row>
        <row r="19">
          <cell r="A19">
            <v>3</v>
          </cell>
          <cell r="B19" t="str">
            <v>Chi đầu tư phát triển khác</v>
          </cell>
        </row>
        <row r="20">
          <cell r="A20" t="str">
            <v>II</v>
          </cell>
          <cell r="B20" t="str">
            <v>Chi thường xuyên</v>
          </cell>
          <cell r="D20">
            <v>6209628</v>
          </cell>
        </row>
        <row r="21">
          <cell r="B21" t="str">
            <v>Trong đó:</v>
          </cell>
        </row>
        <row r="22">
          <cell r="A22">
            <v>1</v>
          </cell>
          <cell r="B22" t="str">
            <v>Chi giáo dục - đào tạo và dạy nghề</v>
          </cell>
          <cell r="D22">
            <v>2270187</v>
          </cell>
        </row>
        <row r="23">
          <cell r="A23">
            <v>2</v>
          </cell>
          <cell r="B23" t="str">
            <v>Chi khoa học và công nghệ</v>
          </cell>
          <cell r="D23">
            <v>30101</v>
          </cell>
        </row>
        <row r="24">
          <cell r="A24" t="str">
            <v>III</v>
          </cell>
          <cell r="B24" t="str">
            <v>Chi trả nợ lãi các khoản do chính quyền địa phương vay</v>
          </cell>
          <cell r="D24">
            <v>7050</v>
          </cell>
        </row>
        <row r="25">
          <cell r="A25" t="str">
            <v>IV</v>
          </cell>
          <cell r="B25" t="str">
            <v>Chi bổ sung quỹ dự trữ tài chính</v>
          </cell>
          <cell r="D25">
            <v>1000</v>
          </cell>
        </row>
        <row r="26">
          <cell r="A26" t="str">
            <v>V</v>
          </cell>
          <cell r="B26" t="str">
            <v>Dự phòng ngân sách</v>
          </cell>
          <cell r="D26">
            <v>182320</v>
          </cell>
        </row>
        <row r="27">
          <cell r="A27" t="str">
            <v>VI</v>
          </cell>
          <cell r="B27" t="str">
            <v>Chi tạo nguồn, điều chỉnh tiền lương</v>
          </cell>
          <cell r="D27">
            <v>52003</v>
          </cell>
        </row>
        <row r="28">
          <cell r="A28" t="str">
            <v>VII</v>
          </cell>
          <cell r="B28" t="str">
            <v>Nhiệm vụ chi của các năm trước</v>
          </cell>
          <cell r="D28">
            <v>61442</v>
          </cell>
        </row>
        <row r="29">
          <cell r="A29" t="str">
            <v>B</v>
          </cell>
          <cell r="B29" t="str">
            <v>CHI CÁC CHƯƠNG TRÌNH MỤC TIÊU</v>
          </cell>
          <cell r="D29">
            <v>689324</v>
          </cell>
        </row>
        <row r="30">
          <cell r="A30" t="str">
            <v>I</v>
          </cell>
          <cell r="B30" t="str">
            <v>Chi các chương trình mục tiêu quốc gia</v>
          </cell>
          <cell r="D30">
            <v>172700</v>
          </cell>
        </row>
        <row r="31">
          <cell r="D31">
            <v>172700</v>
          </cell>
        </row>
        <row r="32">
          <cell r="A32" t="str">
            <v>II</v>
          </cell>
          <cell r="B32" t="str">
            <v>Chi các chương trình mục tiêu, nhiệm vụ</v>
          </cell>
          <cell r="D32">
            <v>516624</v>
          </cell>
        </row>
        <row r="33">
          <cell r="B33" t="str">
            <v>Đầu tư các dự án từ nguồn vốn nước ngoài</v>
          </cell>
          <cell r="D33">
            <v>161292</v>
          </cell>
        </row>
        <row r="34">
          <cell r="B34" t="str">
            <v>Đầu tư các dự án từ nguồn vốn trong nước</v>
          </cell>
          <cell r="D34">
            <v>256332</v>
          </cell>
        </row>
        <row r="35">
          <cell r="B35" t="str">
            <v>Vốn trái phiếu Chính phủ</v>
          </cell>
          <cell r="D35">
            <v>80000</v>
          </cell>
        </row>
        <row r="36">
          <cell r="B36" t="str">
            <v>Vốn ngoài nước</v>
          </cell>
          <cell r="D36">
            <v>19000</v>
          </cell>
        </row>
        <row r="37">
          <cell r="A37" t="str">
            <v>C</v>
          </cell>
          <cell r="B37" t="str">
            <v>CHI CHUYỂN NGUỒN SANG NĂM SAU</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39"/>
  <sheetViews>
    <sheetView tabSelected="1" workbookViewId="0">
      <selection activeCell="A6" sqref="A6:E6"/>
    </sheetView>
  </sheetViews>
  <sheetFormatPr defaultColWidth="19.625" defaultRowHeight="14.25"/>
  <cols>
    <col min="1" max="1" width="6" customWidth="1"/>
    <col min="2" max="2" width="39.375" customWidth="1"/>
    <col min="3" max="3" width="11.625" customWidth="1"/>
    <col min="4" max="4" width="12.875" customWidth="1"/>
    <col min="5" max="5" width="13.125" customWidth="1"/>
  </cols>
  <sheetData>
    <row r="1" spans="1:5" ht="21.75" customHeight="1">
      <c r="A1" s="18" t="s">
        <v>1</v>
      </c>
      <c r="D1" s="23" t="s">
        <v>12</v>
      </c>
      <c r="E1" s="23"/>
    </row>
    <row r="2" spans="1:5" ht="17.25" customHeight="1">
      <c r="A2" s="19" t="s">
        <v>14</v>
      </c>
      <c r="E2" s="3"/>
    </row>
    <row r="3" spans="1:5" ht="7.5" customHeight="1">
      <c r="A3" s="19"/>
      <c r="E3" s="3"/>
    </row>
    <row r="4" spans="1:5" ht="18.75" customHeight="1">
      <c r="A4" s="22" t="s">
        <v>5</v>
      </c>
      <c r="B4" s="22"/>
      <c r="C4" s="22"/>
      <c r="D4" s="22"/>
      <c r="E4" s="22"/>
    </row>
    <row r="5" spans="1:5" ht="17.25" customHeight="1">
      <c r="A5" s="22" t="s">
        <v>8</v>
      </c>
      <c r="B5" s="22"/>
      <c r="C5" s="22"/>
      <c r="D5" s="22"/>
      <c r="E5" s="22"/>
    </row>
    <row r="6" spans="1:5" ht="20.25" customHeight="1">
      <c r="A6" s="21" t="s">
        <v>13</v>
      </c>
      <c r="B6" s="21"/>
      <c r="C6" s="21"/>
      <c r="D6" s="21"/>
      <c r="E6" s="21"/>
    </row>
    <row r="7" spans="1:5" ht="19.5" customHeight="1">
      <c r="E7" s="20" t="s">
        <v>2</v>
      </c>
    </row>
    <row r="8" spans="1:5" ht="21" customHeight="1">
      <c r="A8" s="24" t="s">
        <v>0</v>
      </c>
      <c r="B8" s="24" t="s">
        <v>6</v>
      </c>
      <c r="C8" s="25" t="s">
        <v>9</v>
      </c>
      <c r="D8" s="24" t="s">
        <v>10</v>
      </c>
      <c r="E8" s="24"/>
    </row>
    <row r="9" spans="1:5" ht="36" customHeight="1">
      <c r="A9" s="24"/>
      <c r="B9" s="24"/>
      <c r="C9" s="25"/>
      <c r="D9" s="1" t="s">
        <v>3</v>
      </c>
      <c r="E9" s="1" t="s">
        <v>4</v>
      </c>
    </row>
    <row r="10" spans="1:5" ht="21.75" customHeight="1">
      <c r="A10" s="4"/>
      <c r="B10" s="5" t="s">
        <v>11</v>
      </c>
      <c r="C10" s="6">
        <f>'[1]17'!D8</f>
        <v>9171417</v>
      </c>
      <c r="D10" s="6">
        <f>D11+D31+D39</f>
        <v>3883959</v>
      </c>
      <c r="E10" s="6">
        <f>E11+E31+E39</f>
        <v>5287458</v>
      </c>
    </row>
    <row r="11" spans="1:5" ht="21.75" customHeight="1">
      <c r="A11" s="2" t="str">
        <f>'[1]17'!A9</f>
        <v>A</v>
      </c>
      <c r="B11" s="7" t="str">
        <f>'[1]17'!B9</f>
        <v>CHI CÂN ĐỐI NSĐP</v>
      </c>
      <c r="C11" s="8">
        <f>'[1]17'!D9</f>
        <v>8482093</v>
      </c>
      <c r="D11" s="8">
        <f>D12+D22+SUM(D26:D30)</f>
        <v>3194635</v>
      </c>
      <c r="E11" s="8">
        <f>E12+E22+SUM(E26:E30)</f>
        <v>5287458</v>
      </c>
    </row>
    <row r="12" spans="1:5" ht="21.75" customHeight="1">
      <c r="A12" s="2" t="str">
        <f>'[1]17'!A10</f>
        <v>I</v>
      </c>
      <c r="B12" s="7" t="str">
        <f>'[1]17'!B10</f>
        <v>Chi đầu tư phát triển</v>
      </c>
      <c r="C12" s="8">
        <f>'[1]17'!D10</f>
        <v>1968650</v>
      </c>
      <c r="D12" s="8">
        <f>1367752-407852-134900</f>
        <v>825000</v>
      </c>
      <c r="E12" s="8">
        <f>666150+477500</f>
        <v>1143650</v>
      </c>
    </row>
    <row r="13" spans="1:5" ht="21.75" customHeight="1">
      <c r="A13" s="9">
        <f>'[1]17'!A11</f>
        <v>1</v>
      </c>
      <c r="B13" s="10" t="str">
        <f>'[1]17'!B11</f>
        <v>Chi đầu tư cho các dự án</v>
      </c>
      <c r="C13" s="11">
        <f>'[1]17'!D11</f>
        <v>1950450</v>
      </c>
      <c r="D13" s="11">
        <f>D12-D20</f>
        <v>806800</v>
      </c>
      <c r="E13" s="11">
        <f>E12</f>
        <v>1143650</v>
      </c>
    </row>
    <row r="14" spans="1:5" ht="21.75" customHeight="1">
      <c r="A14" s="12"/>
      <c r="B14" s="13" t="str">
        <f>'[1]17'!B12</f>
        <v>Trong đó: Chia theo lĩnh vực</v>
      </c>
      <c r="C14" s="14"/>
      <c r="D14" s="14"/>
      <c r="E14" s="14"/>
    </row>
    <row r="15" spans="1:5" ht="21.75" customHeight="1">
      <c r="A15" s="9" t="str">
        <f>'[1]17'!A13</f>
        <v>-</v>
      </c>
      <c r="B15" s="10" t="str">
        <f>'[1]17'!B13</f>
        <v>Chi giáo dục - đào tạo và dạy nghề</v>
      </c>
      <c r="C15" s="11"/>
      <c r="D15" s="11"/>
      <c r="E15" s="11"/>
    </row>
    <row r="16" spans="1:5" ht="21.75" customHeight="1">
      <c r="A16" s="9" t="str">
        <f>'[1]17'!A14</f>
        <v>-</v>
      </c>
      <c r="B16" s="10" t="str">
        <f>'[1]17'!B14</f>
        <v>Chi khoa học và công nghệ</v>
      </c>
      <c r="C16" s="11"/>
      <c r="D16" s="11"/>
      <c r="E16" s="11"/>
    </row>
    <row r="17" spans="1:5" ht="21.75" customHeight="1">
      <c r="A17" s="12"/>
      <c r="B17" s="13" t="str">
        <f>'[1]17'!B15</f>
        <v>Trong đó: Chia theo nguồn vốn</v>
      </c>
      <c r="C17" s="14"/>
      <c r="D17" s="14"/>
      <c r="E17" s="14"/>
    </row>
    <row r="18" spans="1:5" ht="21.75" customHeight="1">
      <c r="A18" s="9" t="str">
        <f>'[1]17'!A16</f>
        <v>-</v>
      </c>
      <c r="B18" s="10" t="str">
        <f>'[1]17'!B16</f>
        <v>Chi đầu tư từ nguồn thu tiền sử dụng đất</v>
      </c>
      <c r="C18" s="11">
        <f>'[1]17'!D16</f>
        <v>1410000</v>
      </c>
      <c r="D18" s="11">
        <v>377000</v>
      </c>
      <c r="E18" s="11">
        <f>555500+477500</f>
        <v>1033000</v>
      </c>
    </row>
    <row r="19" spans="1:5" ht="21.75" customHeight="1">
      <c r="A19" s="9" t="str">
        <f>'[1]17'!A17</f>
        <v>-</v>
      </c>
      <c r="B19" s="10" t="str">
        <f>'[1]17'!B17</f>
        <v>Chi đầu tư từ nguồn thu xổ số kiến thiết</v>
      </c>
      <c r="C19" s="11">
        <f>'[1]17'!D17</f>
        <v>13000</v>
      </c>
      <c r="D19" s="11">
        <f>C19</f>
        <v>13000</v>
      </c>
      <c r="E19" s="11"/>
    </row>
    <row r="20" spans="1:5" ht="72.75" customHeight="1">
      <c r="A20" s="9">
        <f>'[1]17'!A18</f>
        <v>2</v>
      </c>
      <c r="B20" s="10" t="str">
        <f>'[1]17'!B18</f>
        <v>Chi đầu tư và hỗ trợ vốn cho các doanh nghiệp cung cấp sản phẩm, dịch vụ công ích do Nhà nước đặt hàng, các tổ chức kinh tế, các tổ chức tài chính của địa phương theo quy định của pháp luật</v>
      </c>
      <c r="C20" s="11">
        <f>'[1]17'!D18</f>
        <v>18200</v>
      </c>
      <c r="D20" s="11">
        <f>C20</f>
        <v>18200</v>
      </c>
      <c r="E20" s="11"/>
    </row>
    <row r="21" spans="1:5" ht="21.75" customHeight="1">
      <c r="A21" s="9">
        <f>'[1]17'!A19</f>
        <v>3</v>
      </c>
      <c r="B21" s="10" t="str">
        <f>'[1]17'!B19</f>
        <v>Chi đầu tư phát triển khác</v>
      </c>
      <c r="C21" s="11"/>
      <c r="D21" s="11"/>
      <c r="E21" s="11"/>
    </row>
    <row r="22" spans="1:5" ht="21.75" customHeight="1">
      <c r="A22" s="2" t="str">
        <f>'[1]17'!A20</f>
        <v>II</v>
      </c>
      <c r="B22" s="7" t="str">
        <f>'[1]17'!B20</f>
        <v>Chi thường xuyên</v>
      </c>
      <c r="C22" s="8">
        <f>'[1]17'!D20</f>
        <v>6209628</v>
      </c>
      <c r="D22" s="8">
        <f>2278915-89772</f>
        <v>2189143</v>
      </c>
      <c r="E22" s="8">
        <f>3237202+775283+1000+4500+2500</f>
        <v>4020485</v>
      </c>
    </row>
    <row r="23" spans="1:5" ht="21.75" customHeight="1">
      <c r="A23" s="12"/>
      <c r="B23" s="13" t="str">
        <f>'[1]17'!B21</f>
        <v>Trong đó:</v>
      </c>
      <c r="C23" s="14"/>
      <c r="D23" s="14"/>
      <c r="E23" s="14"/>
    </row>
    <row r="24" spans="1:5" ht="21.75" customHeight="1">
      <c r="A24" s="9">
        <f>'[1]17'!A22</f>
        <v>1</v>
      </c>
      <c r="B24" s="10" t="str">
        <f>'[1]17'!B22</f>
        <v>Chi giáo dục - đào tạo và dạy nghề</v>
      </c>
      <c r="C24" s="11">
        <f>'[1]17'!D22</f>
        <v>2270187</v>
      </c>
      <c r="D24" s="11">
        <v>459063</v>
      </c>
      <c r="E24" s="11">
        <f>1805354+6770-1000</f>
        <v>1811124</v>
      </c>
    </row>
    <row r="25" spans="1:5" ht="21.75" customHeight="1">
      <c r="A25" s="9">
        <f>'[1]17'!A23</f>
        <v>2</v>
      </c>
      <c r="B25" s="10" t="str">
        <f>'[1]17'!B23</f>
        <v>Chi khoa học và công nghệ</v>
      </c>
      <c r="C25" s="11">
        <f>'[1]17'!D23</f>
        <v>30101</v>
      </c>
      <c r="D25" s="11">
        <f>C25</f>
        <v>30101</v>
      </c>
      <c r="E25" s="11"/>
    </row>
    <row r="26" spans="1:5" ht="34.5" customHeight="1">
      <c r="A26" s="2" t="str">
        <f>'[1]17'!A24</f>
        <v>III</v>
      </c>
      <c r="B26" s="7" t="str">
        <f>'[1]17'!B24</f>
        <v>Chi trả nợ lãi các khoản do chính quyền địa phương vay</v>
      </c>
      <c r="C26" s="8">
        <f>'[1]17'!D24</f>
        <v>7050</v>
      </c>
      <c r="D26" s="8">
        <f>C26</f>
        <v>7050</v>
      </c>
      <c r="E26" s="8"/>
    </row>
    <row r="27" spans="1:5" ht="21.75" customHeight="1">
      <c r="A27" s="2" t="str">
        <f>'[1]17'!A25</f>
        <v>IV</v>
      </c>
      <c r="B27" s="7" t="str">
        <f>'[1]17'!B25</f>
        <v>Chi bổ sung quỹ dự trữ tài chính</v>
      </c>
      <c r="C27" s="8">
        <f>'[1]17'!D25</f>
        <v>1000</v>
      </c>
      <c r="D27" s="8">
        <f>C27</f>
        <v>1000</v>
      </c>
      <c r="E27" s="8"/>
    </row>
    <row r="28" spans="1:5" ht="21.75" customHeight="1">
      <c r="A28" s="2" t="str">
        <f>'[1]17'!A26</f>
        <v>V</v>
      </c>
      <c r="B28" s="7" t="str">
        <f>'[1]17'!B26</f>
        <v>Dự phòng ngân sách</v>
      </c>
      <c r="C28" s="8">
        <f>'[1]17'!D26</f>
        <v>182320</v>
      </c>
      <c r="D28" s="8">
        <v>81000</v>
      </c>
      <c r="E28" s="8">
        <f>76600+24720</f>
        <v>101320</v>
      </c>
    </row>
    <row r="29" spans="1:5" ht="21.75" customHeight="1">
      <c r="A29" s="2" t="str">
        <f>'[1]17'!A27</f>
        <v>VI</v>
      </c>
      <c r="B29" s="7" t="str">
        <f>'[1]17'!B27</f>
        <v>Chi tạo nguồn, điều chỉnh tiền lương</v>
      </c>
      <c r="C29" s="8">
        <f>'[1]17'!D27</f>
        <v>52003</v>
      </c>
      <c r="D29" s="8">
        <f>25000+5000</f>
        <v>30000</v>
      </c>
      <c r="E29" s="8">
        <f>17440+4563</f>
        <v>22003</v>
      </c>
    </row>
    <row r="30" spans="1:5" ht="21.75" customHeight="1">
      <c r="A30" s="2" t="str">
        <f>'[1]17'!A28</f>
        <v>VII</v>
      </c>
      <c r="B30" s="7" t="str">
        <f>'[1]17'!B28</f>
        <v>Nhiệm vụ chi của các năm trước</v>
      </c>
      <c r="C30" s="8">
        <f>'[1]17'!D28</f>
        <v>61442</v>
      </c>
      <c r="D30" s="8">
        <f>C30</f>
        <v>61442</v>
      </c>
      <c r="E30" s="8"/>
    </row>
    <row r="31" spans="1:5" ht="21.75" customHeight="1">
      <c r="A31" s="2" t="str">
        <f>'[1]17'!A29</f>
        <v>B</v>
      </c>
      <c r="B31" s="7" t="str">
        <f>'[1]17'!B29</f>
        <v>CHI CÁC CHƯƠNG TRÌNH MỤC TIÊU</v>
      </c>
      <c r="C31" s="8">
        <f>'[1]17'!D29</f>
        <v>689324</v>
      </c>
      <c r="D31" s="8">
        <f>D32+D34</f>
        <v>689324</v>
      </c>
      <c r="E31" s="8"/>
    </row>
    <row r="32" spans="1:5" ht="21.75" customHeight="1">
      <c r="A32" s="2" t="str">
        <f>'[1]17'!A30</f>
        <v>I</v>
      </c>
      <c r="B32" s="7" t="str">
        <f>'[1]17'!B30</f>
        <v>Chi các chương trình mục tiêu quốc gia</v>
      </c>
      <c r="C32" s="8">
        <f>'[1]17'!D30</f>
        <v>172700</v>
      </c>
      <c r="D32" s="8">
        <f>D33</f>
        <v>172700</v>
      </c>
      <c r="E32" s="8"/>
    </row>
    <row r="33" spans="1:5" ht="21.75" customHeight="1">
      <c r="A33" s="9"/>
      <c r="B33" s="10" t="s">
        <v>7</v>
      </c>
      <c r="C33" s="11">
        <f>'[1]17'!D31</f>
        <v>172700</v>
      </c>
      <c r="D33" s="11">
        <f>C33</f>
        <v>172700</v>
      </c>
      <c r="E33" s="11"/>
    </row>
    <row r="34" spans="1:5" ht="21.75" customHeight="1">
      <c r="A34" s="2" t="str">
        <f>'[1]17'!A32</f>
        <v>II</v>
      </c>
      <c r="B34" s="7" t="str">
        <f>'[1]17'!B32</f>
        <v>Chi các chương trình mục tiêu, nhiệm vụ</v>
      </c>
      <c r="C34" s="8">
        <f>'[1]17'!D32</f>
        <v>516624</v>
      </c>
      <c r="D34" s="8">
        <f>SUM(D35:D38)</f>
        <v>516624</v>
      </c>
      <c r="E34" s="8"/>
    </row>
    <row r="35" spans="1:5" ht="21" customHeight="1">
      <c r="A35" s="9"/>
      <c r="B35" s="10" t="str">
        <f>'[1]17'!B33</f>
        <v>Đầu tư các dự án từ nguồn vốn nước ngoài</v>
      </c>
      <c r="C35" s="11">
        <f>'[1]17'!D33</f>
        <v>161292</v>
      </c>
      <c r="D35" s="11">
        <f>C35</f>
        <v>161292</v>
      </c>
      <c r="E35" s="11"/>
    </row>
    <row r="36" spans="1:5" ht="21" customHeight="1">
      <c r="A36" s="9"/>
      <c r="B36" s="10" t="str">
        <f>'[1]17'!B34</f>
        <v>Đầu tư các dự án từ nguồn vốn trong nước</v>
      </c>
      <c r="C36" s="11">
        <f>'[1]17'!D34</f>
        <v>256332</v>
      </c>
      <c r="D36" s="11">
        <f t="shared" ref="D36:D38" si="0">C36</f>
        <v>256332</v>
      </c>
      <c r="E36" s="11"/>
    </row>
    <row r="37" spans="1:5" ht="21" customHeight="1">
      <c r="A37" s="9"/>
      <c r="B37" s="10" t="str">
        <f>'[1]17'!B35</f>
        <v>Vốn trái phiếu Chính phủ</v>
      </c>
      <c r="C37" s="11">
        <f>'[1]17'!D35</f>
        <v>80000</v>
      </c>
      <c r="D37" s="11">
        <f t="shared" si="0"/>
        <v>80000</v>
      </c>
      <c r="E37" s="11"/>
    </row>
    <row r="38" spans="1:5" ht="21" customHeight="1">
      <c r="A38" s="9"/>
      <c r="B38" s="10" t="str">
        <f>'[1]17'!B36</f>
        <v>Vốn ngoài nước</v>
      </c>
      <c r="C38" s="11">
        <f>'[1]17'!D36</f>
        <v>19000</v>
      </c>
      <c r="D38" s="11">
        <f t="shared" si="0"/>
        <v>19000</v>
      </c>
      <c r="E38" s="11"/>
    </row>
    <row r="39" spans="1:5" ht="21" customHeight="1">
      <c r="A39" s="15" t="str">
        <f>'[1]17'!A37</f>
        <v>C</v>
      </c>
      <c r="B39" s="16" t="str">
        <f>'[1]17'!B37</f>
        <v>CHI CHUYỂN NGUỒN SANG NĂM SAU</v>
      </c>
      <c r="C39" s="17"/>
      <c r="D39" s="17"/>
      <c r="E39" s="17"/>
    </row>
  </sheetData>
  <mergeCells count="8">
    <mergeCell ref="D1:E1"/>
    <mergeCell ref="A4:E4"/>
    <mergeCell ref="A8:A9"/>
    <mergeCell ref="B8:B9"/>
    <mergeCell ref="C8:C9"/>
    <mergeCell ref="D8:E8"/>
    <mergeCell ref="A6:E6"/>
    <mergeCell ref="A5:E5"/>
  </mergeCells>
  <pageMargins left="0.70866141732283472" right="0.47244094488188981" top="0.67" bottom="0.56000000000000005" header="0.31496062992125984" footer="0.31496062992125984"/>
  <pageSetup paperSize="9" orientation="portrait" verticalDpi="0" r:id="rId1"/>
  <headerFooter>
    <oddFooter>&amp;C1/&amp;P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AAD00B-F2D9-4DCB-A9D1-845C7FD1228D}"/>
</file>

<file path=customXml/itemProps2.xml><?xml version="1.0" encoding="utf-8"?>
<ds:datastoreItem xmlns:ds="http://schemas.openxmlformats.org/officeDocument/2006/customXml" ds:itemID="{52861F25-82FE-473A-BC48-EDB7431F8323}"/>
</file>

<file path=customXml/itemProps3.xml><?xml version="1.0" encoding="utf-8"?>
<ds:datastoreItem xmlns:ds="http://schemas.openxmlformats.org/officeDocument/2006/customXml" ds:itemID="{881F9507-74F6-4430-974B-9FAEECE50B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DT-2019-N-B49-TT343-33</vt:lpstr>
      <vt:lpstr>'DT-2019-N-B49-TT343-33'!Print_Titles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2020-06-10T09:11:26Z</dcterms:modified>
</cp:coreProperties>
</file>