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3640" windowHeight="9525"/>
  </bookViews>
  <sheets>
    <sheet name="58" sheetId="1" r:id="rId1"/>
  </sheets>
  <externalReferences>
    <externalReference r:id="rId2"/>
    <externalReference r:id="rId3"/>
    <externalReference r:id="rId4"/>
  </externalReferences>
  <definedNames>
    <definedName name="_xlnm.Print_Titles" localSheetId="0">'58'!$7:$12</definedName>
  </definedNames>
  <calcPr calcId="144525"/>
</workbook>
</file>

<file path=xl/calcChain.xml><?xml version="1.0" encoding="utf-8"?>
<calcChain xmlns="http://schemas.openxmlformats.org/spreadsheetml/2006/main">
  <c r="AB302" i="1" l="1"/>
  <c r="Z302" i="1"/>
  <c r="Y302" i="1"/>
  <c r="X302" i="1"/>
  <c r="W302" i="1"/>
  <c r="V302" i="1"/>
  <c r="U302" i="1"/>
  <c r="T302" i="1"/>
  <c r="S302" i="1"/>
  <c r="R302" i="1"/>
  <c r="Q302" i="1"/>
  <c r="P302" i="1"/>
  <c r="O302" i="1"/>
  <c r="N302" i="1"/>
  <c r="M302" i="1"/>
  <c r="L302" i="1"/>
  <c r="K302" i="1"/>
  <c r="J302" i="1"/>
  <c r="I302" i="1"/>
  <c r="H302" i="1"/>
  <c r="Y301" i="1"/>
  <c r="W301" i="1"/>
  <c r="U301" i="1" s="1"/>
  <c r="N301" i="1"/>
  <c r="K301" i="1"/>
  <c r="W300" i="1"/>
  <c r="U300" i="1" s="1"/>
  <c r="P300" i="1"/>
  <c r="N300" i="1" s="1"/>
  <c r="AH299" i="1"/>
  <c r="AI299" i="1" s="1"/>
  <c r="W299" i="1"/>
  <c r="U299" i="1" s="1"/>
  <c r="P299" i="1"/>
  <c r="M299" i="1" s="1"/>
  <c r="N299" i="1"/>
  <c r="W298" i="1"/>
  <c r="W297" i="1" s="1"/>
  <c r="W296" i="1" s="1"/>
  <c r="U298" i="1"/>
  <c r="P298" i="1"/>
  <c r="N298" i="1" s="1"/>
  <c r="M298" i="1"/>
  <c r="K298" i="1"/>
  <c r="H298" i="1"/>
  <c r="AB297" i="1"/>
  <c r="Z297" i="1"/>
  <c r="Y297" i="1"/>
  <c r="X297" i="1"/>
  <c r="V297" i="1"/>
  <c r="T297" i="1"/>
  <c r="S297" i="1"/>
  <c r="R297" i="1"/>
  <c r="Q297" i="1"/>
  <c r="P297" i="1"/>
  <c r="O297" i="1"/>
  <c r="L297" i="1"/>
  <c r="J297" i="1"/>
  <c r="I297" i="1"/>
  <c r="H297" i="1"/>
  <c r="AB296" i="1"/>
  <c r="Z296" i="1"/>
  <c r="Y296" i="1"/>
  <c r="X296" i="1"/>
  <c r="V296" i="1"/>
  <c r="T296" i="1"/>
  <c r="S296" i="1"/>
  <c r="R296" i="1"/>
  <c r="Q296" i="1"/>
  <c r="P296" i="1"/>
  <c r="O296" i="1"/>
  <c r="L296" i="1"/>
  <c r="J296" i="1"/>
  <c r="I296" i="1"/>
  <c r="H296" i="1"/>
  <c r="W295" i="1"/>
  <c r="U295" i="1"/>
  <c r="P295" i="1"/>
  <c r="M295" i="1" s="1"/>
  <c r="K295" i="1" s="1"/>
  <c r="N295" i="1"/>
  <c r="W294" i="1"/>
  <c r="U294" i="1"/>
  <c r="P294" i="1"/>
  <c r="N294" i="1"/>
  <c r="M294" i="1"/>
  <c r="K294" i="1"/>
  <c r="AA293" i="1"/>
  <c r="W293" i="1"/>
  <c r="U293" i="1"/>
  <c r="P293" i="1"/>
  <c r="N293" i="1" s="1"/>
  <c r="W292" i="1"/>
  <c r="U292" i="1" s="1"/>
  <c r="P292" i="1"/>
  <c r="N292" i="1"/>
  <c r="M292" i="1"/>
  <c r="K292" i="1" s="1"/>
  <c r="W291" i="1"/>
  <c r="U291" i="1"/>
  <c r="P291" i="1"/>
  <c r="N291" i="1" s="1"/>
  <c r="W290" i="1"/>
  <c r="U290" i="1" s="1"/>
  <c r="P290" i="1"/>
  <c r="N290" i="1"/>
  <c r="M290" i="1"/>
  <c r="K290" i="1" s="1"/>
  <c r="W289" i="1"/>
  <c r="U289" i="1"/>
  <c r="P289" i="1"/>
  <c r="N289" i="1" s="1"/>
  <c r="W288" i="1"/>
  <c r="U288" i="1" s="1"/>
  <c r="P288" i="1"/>
  <c r="N288" i="1"/>
  <c r="M288" i="1"/>
  <c r="K288" i="1" s="1"/>
  <c r="W287" i="1"/>
  <c r="U287" i="1"/>
  <c r="P287" i="1"/>
  <c r="P286" i="1" s="1"/>
  <c r="AA286" i="1"/>
  <c r="Z286" i="1"/>
  <c r="Y286" i="1"/>
  <c r="X286" i="1"/>
  <c r="W286" i="1"/>
  <c r="V286" i="1"/>
  <c r="T286" i="1"/>
  <c r="S286" i="1"/>
  <c r="R286" i="1"/>
  <c r="Q286" i="1"/>
  <c r="O286" i="1"/>
  <c r="L286" i="1"/>
  <c r="J286" i="1"/>
  <c r="I286" i="1"/>
  <c r="H286" i="1"/>
  <c r="W285" i="1"/>
  <c r="U285" i="1" s="1"/>
  <c r="U284" i="1" s="1"/>
  <c r="U283" i="1" s="1"/>
  <c r="P285" i="1"/>
  <c r="P284" i="1" s="1"/>
  <c r="P283" i="1" s="1"/>
  <c r="N285" i="1"/>
  <c r="M285" i="1"/>
  <c r="K285" i="1" s="1"/>
  <c r="K284" i="1" s="1"/>
  <c r="K283" i="1" s="1"/>
  <c r="AB284" i="1"/>
  <c r="Z284" i="1"/>
  <c r="Y284" i="1"/>
  <c r="X284" i="1"/>
  <c r="V284" i="1"/>
  <c r="T284" i="1"/>
  <c r="S284" i="1"/>
  <c r="R284" i="1"/>
  <c r="Q284" i="1"/>
  <c r="O284" i="1"/>
  <c r="N284" i="1"/>
  <c r="M284" i="1"/>
  <c r="L284" i="1"/>
  <c r="J284" i="1"/>
  <c r="I284" i="1"/>
  <c r="H284" i="1"/>
  <c r="AB283" i="1"/>
  <c r="Z283" i="1"/>
  <c r="Y283" i="1"/>
  <c r="X283" i="1"/>
  <c r="V283" i="1"/>
  <c r="T283" i="1"/>
  <c r="S283" i="1"/>
  <c r="R283" i="1"/>
  <c r="Q283" i="1"/>
  <c r="O283" i="1"/>
  <c r="N283" i="1"/>
  <c r="M283" i="1"/>
  <c r="L283" i="1"/>
  <c r="J283" i="1"/>
  <c r="I283" i="1"/>
  <c r="H283" i="1"/>
  <c r="W282" i="1"/>
  <c r="U282" i="1" s="1"/>
  <c r="U280" i="1" s="1"/>
  <c r="U279" i="1" s="1"/>
  <c r="U278" i="1" s="1"/>
  <c r="P282" i="1"/>
  <c r="P280" i="1" s="1"/>
  <c r="P279" i="1" s="1"/>
  <c r="P278" i="1" s="1"/>
  <c r="H282" i="1"/>
  <c r="H280" i="1" s="1"/>
  <c r="H279" i="1" s="1"/>
  <c r="H278" i="1" s="1"/>
  <c r="W281" i="1"/>
  <c r="U281" i="1"/>
  <c r="P281" i="1"/>
  <c r="N281" i="1"/>
  <c r="M281" i="1"/>
  <c r="K281" i="1"/>
  <c r="H281" i="1"/>
  <c r="AB280" i="1"/>
  <c r="Z280" i="1"/>
  <c r="Y280" i="1"/>
  <c r="X280" i="1"/>
  <c r="W280" i="1"/>
  <c r="V280" i="1"/>
  <c r="T280" i="1"/>
  <c r="S280" i="1"/>
  <c r="R280" i="1"/>
  <c r="Q280" i="1"/>
  <c r="O280" i="1"/>
  <c r="L280" i="1"/>
  <c r="J280" i="1"/>
  <c r="I280" i="1"/>
  <c r="AB279" i="1"/>
  <c r="Z279" i="1"/>
  <c r="Y279" i="1"/>
  <c r="X279" i="1"/>
  <c r="W279" i="1"/>
  <c r="V279" i="1"/>
  <c r="T279" i="1"/>
  <c r="S279" i="1"/>
  <c r="R279" i="1"/>
  <c r="Q279" i="1"/>
  <c r="O279" i="1"/>
  <c r="L279" i="1"/>
  <c r="J279" i="1"/>
  <c r="I279" i="1"/>
  <c r="AB278" i="1"/>
  <c r="Z278" i="1"/>
  <c r="Y278" i="1"/>
  <c r="X278" i="1"/>
  <c r="W278" i="1"/>
  <c r="V278" i="1"/>
  <c r="T278" i="1"/>
  <c r="S278" i="1"/>
  <c r="R278" i="1"/>
  <c r="Q278" i="1"/>
  <c r="O278" i="1"/>
  <c r="L278" i="1"/>
  <c r="J278" i="1"/>
  <c r="I278" i="1"/>
  <c r="W277" i="1"/>
  <c r="U277" i="1" s="1"/>
  <c r="U275" i="1" s="1"/>
  <c r="U274" i="1" s="1"/>
  <c r="U273" i="1" s="1"/>
  <c r="P277" i="1"/>
  <c r="N277" i="1" s="1"/>
  <c r="M277" i="1"/>
  <c r="K277" i="1" s="1"/>
  <c r="H277" i="1"/>
  <c r="H275" i="1" s="1"/>
  <c r="H274" i="1" s="1"/>
  <c r="H273" i="1" s="1"/>
  <c r="W276" i="1"/>
  <c r="U276" i="1"/>
  <c r="P276" i="1"/>
  <c r="N276" i="1"/>
  <c r="M276" i="1"/>
  <c r="K276" i="1"/>
  <c r="H276" i="1"/>
  <c r="AB275" i="1"/>
  <c r="Z275" i="1"/>
  <c r="Y275" i="1"/>
  <c r="X275" i="1"/>
  <c r="V275" i="1"/>
  <c r="T275" i="1"/>
  <c r="S275" i="1"/>
  <c r="R275" i="1"/>
  <c r="Q275" i="1"/>
  <c r="O275" i="1"/>
  <c r="M275" i="1"/>
  <c r="L275" i="1"/>
  <c r="J275" i="1"/>
  <c r="I275" i="1"/>
  <c r="AB274" i="1"/>
  <c r="Z274" i="1"/>
  <c r="Y274" i="1"/>
  <c r="X274" i="1"/>
  <c r="V274" i="1"/>
  <c r="T274" i="1"/>
  <c r="S274" i="1"/>
  <c r="R274" i="1"/>
  <c r="Q274" i="1"/>
  <c r="O274" i="1"/>
  <c r="M274" i="1"/>
  <c r="L274" i="1"/>
  <c r="J274" i="1"/>
  <c r="I274" i="1"/>
  <c r="AB273" i="1"/>
  <c r="Z273" i="1"/>
  <c r="Y273" i="1"/>
  <c r="X273" i="1"/>
  <c r="V273" i="1"/>
  <c r="T273" i="1"/>
  <c r="S273" i="1"/>
  <c r="R273" i="1"/>
  <c r="Q273" i="1"/>
  <c r="O273" i="1"/>
  <c r="M273" i="1"/>
  <c r="L273" i="1"/>
  <c r="J273" i="1"/>
  <c r="I273" i="1"/>
  <c r="W272" i="1"/>
  <c r="U272" i="1" s="1"/>
  <c r="U270" i="1" s="1"/>
  <c r="U269" i="1" s="1"/>
  <c r="U268" i="1" s="1"/>
  <c r="P272" i="1"/>
  <c r="P270" i="1" s="1"/>
  <c r="P269" i="1" s="1"/>
  <c r="P268" i="1" s="1"/>
  <c r="H272" i="1"/>
  <c r="H270" i="1" s="1"/>
  <c r="H269" i="1" s="1"/>
  <c r="H268" i="1" s="1"/>
  <c r="W271" i="1"/>
  <c r="U271" i="1"/>
  <c r="P271" i="1"/>
  <c r="M271" i="1" s="1"/>
  <c r="N271" i="1"/>
  <c r="H271" i="1"/>
  <c r="AB270" i="1"/>
  <c r="Z270" i="1"/>
  <c r="Y270" i="1"/>
  <c r="X270" i="1"/>
  <c r="W270" i="1"/>
  <c r="V270" i="1"/>
  <c r="T270" i="1"/>
  <c r="S270" i="1"/>
  <c r="R270" i="1"/>
  <c r="Q270" i="1"/>
  <c r="O270" i="1"/>
  <c r="L270" i="1"/>
  <c r="J270" i="1"/>
  <c r="I270" i="1"/>
  <c r="AB269" i="1"/>
  <c r="Z269" i="1"/>
  <c r="Y269" i="1"/>
  <c r="X269" i="1"/>
  <c r="W269" i="1"/>
  <c r="V269" i="1"/>
  <c r="T269" i="1"/>
  <c r="S269" i="1"/>
  <c r="R269" i="1"/>
  <c r="Q269" i="1"/>
  <c r="O269" i="1"/>
  <c r="L269" i="1"/>
  <c r="J269" i="1"/>
  <c r="I269" i="1"/>
  <c r="AB268" i="1"/>
  <c r="AB262" i="1" s="1"/>
  <c r="Z268" i="1"/>
  <c r="Y268" i="1"/>
  <c r="X268" i="1"/>
  <c r="W268" i="1"/>
  <c r="V268" i="1"/>
  <c r="T268" i="1"/>
  <c r="S268" i="1"/>
  <c r="S262" i="1" s="1"/>
  <c r="R268" i="1"/>
  <c r="Q268" i="1"/>
  <c r="O268" i="1"/>
  <c r="O262" i="1" s="1"/>
  <c r="L268" i="1"/>
  <c r="J268" i="1"/>
  <c r="I268" i="1"/>
  <c r="W267" i="1"/>
  <c r="U267" i="1" s="1"/>
  <c r="U265" i="1" s="1"/>
  <c r="U264" i="1" s="1"/>
  <c r="U263" i="1" s="1"/>
  <c r="P267" i="1"/>
  <c r="N267" i="1" s="1"/>
  <c r="M267" i="1"/>
  <c r="K267" i="1" s="1"/>
  <c r="H267" i="1"/>
  <c r="H265" i="1" s="1"/>
  <c r="H264" i="1" s="1"/>
  <c r="H263" i="1" s="1"/>
  <c r="H262" i="1" s="1"/>
  <c r="W266" i="1"/>
  <c r="U266" i="1"/>
  <c r="P266" i="1"/>
  <c r="N266" i="1"/>
  <c r="N265" i="1" s="1"/>
  <c r="N264" i="1" s="1"/>
  <c r="N263" i="1" s="1"/>
  <c r="M266" i="1"/>
  <c r="K266" i="1"/>
  <c r="H266" i="1"/>
  <c r="AB265" i="1"/>
  <c r="Z265" i="1"/>
  <c r="Y265" i="1"/>
  <c r="X265" i="1"/>
  <c r="V265" i="1"/>
  <c r="T265" i="1"/>
  <c r="S265" i="1"/>
  <c r="R265" i="1"/>
  <c r="Q265" i="1"/>
  <c r="O265" i="1"/>
  <c r="M265" i="1"/>
  <c r="L265" i="1"/>
  <c r="J265" i="1"/>
  <c r="I265" i="1"/>
  <c r="AB264" i="1"/>
  <c r="Z264" i="1"/>
  <c r="Y264" i="1"/>
  <c r="X264" i="1"/>
  <c r="V264" i="1"/>
  <c r="T264" i="1"/>
  <c r="S264" i="1"/>
  <c r="R264" i="1"/>
  <c r="Q264" i="1"/>
  <c r="O264" i="1"/>
  <c r="M264" i="1"/>
  <c r="L264" i="1"/>
  <c r="J264" i="1"/>
  <c r="I264" i="1"/>
  <c r="AB263" i="1"/>
  <c r="Z263" i="1"/>
  <c r="Y263" i="1"/>
  <c r="X263" i="1"/>
  <c r="V263" i="1"/>
  <c r="T263" i="1"/>
  <c r="S263" i="1"/>
  <c r="R263" i="1"/>
  <c r="Q263" i="1"/>
  <c r="O263" i="1"/>
  <c r="M263" i="1"/>
  <c r="L263" i="1"/>
  <c r="J263" i="1"/>
  <c r="I263" i="1"/>
  <c r="Z262" i="1"/>
  <c r="Y262" i="1"/>
  <c r="X262" i="1"/>
  <c r="V262" i="1"/>
  <c r="T262" i="1"/>
  <c r="R262" i="1"/>
  <c r="Q262" i="1"/>
  <c r="L262" i="1"/>
  <c r="J262" i="1"/>
  <c r="I262" i="1"/>
  <c r="AI261" i="1"/>
  <c r="W261" i="1"/>
  <c r="U261" i="1"/>
  <c r="P261" i="1"/>
  <c r="N261" i="1"/>
  <c r="M261" i="1"/>
  <c r="K261" i="1"/>
  <c r="H261" i="1"/>
  <c r="AI260" i="1"/>
  <c r="W260" i="1"/>
  <c r="U260" i="1"/>
  <c r="P260" i="1"/>
  <c r="N260" i="1"/>
  <c r="M260" i="1"/>
  <c r="K260" i="1"/>
  <c r="I260" i="1"/>
  <c r="AI259" i="1"/>
  <c r="W259" i="1"/>
  <c r="U259" i="1"/>
  <c r="P259" i="1"/>
  <c r="N259" i="1"/>
  <c r="N258" i="1" s="1"/>
  <c r="N257" i="1" s="1"/>
  <c r="N256" i="1" s="1"/>
  <c r="M259" i="1"/>
  <c r="K259" i="1"/>
  <c r="H259" i="1"/>
  <c r="AB258" i="1"/>
  <c r="AB257" i="1" s="1"/>
  <c r="AB256" i="1" s="1"/>
  <c r="Z258" i="1"/>
  <c r="Y258" i="1"/>
  <c r="Y257" i="1" s="1"/>
  <c r="Y256" i="1" s="1"/>
  <c r="X258" i="1"/>
  <c r="W258" i="1"/>
  <c r="W257" i="1" s="1"/>
  <c r="W256" i="1" s="1"/>
  <c r="V258" i="1"/>
  <c r="U258" i="1"/>
  <c r="U257" i="1" s="1"/>
  <c r="U256" i="1" s="1"/>
  <c r="T258" i="1"/>
  <c r="S258" i="1"/>
  <c r="S257" i="1" s="1"/>
  <c r="S256" i="1" s="1"/>
  <c r="R258" i="1"/>
  <c r="Q258" i="1"/>
  <c r="Q257" i="1" s="1"/>
  <c r="Q256" i="1" s="1"/>
  <c r="P258" i="1"/>
  <c r="O258" i="1"/>
  <c r="O257" i="1" s="1"/>
  <c r="O256" i="1" s="1"/>
  <c r="M258" i="1"/>
  <c r="L258" i="1"/>
  <c r="K258" i="1"/>
  <c r="K257" i="1" s="1"/>
  <c r="K256" i="1" s="1"/>
  <c r="J258" i="1"/>
  <c r="I258" i="1"/>
  <c r="H258" i="1"/>
  <c r="Z257" i="1"/>
  <c r="X257" i="1"/>
  <c r="V257" i="1"/>
  <c r="T257" i="1"/>
  <c r="R257" i="1"/>
  <c r="P257" i="1"/>
  <c r="M257" i="1"/>
  <c r="M256" i="1" s="1"/>
  <c r="L257" i="1"/>
  <c r="J257" i="1"/>
  <c r="I257" i="1"/>
  <c r="I256" i="1" s="1"/>
  <c r="H257" i="1"/>
  <c r="Z256" i="1"/>
  <c r="X256" i="1"/>
  <c r="V256" i="1"/>
  <c r="T256" i="1"/>
  <c r="R256" i="1"/>
  <c r="P256" i="1"/>
  <c r="L256" i="1"/>
  <c r="J256" i="1"/>
  <c r="H256" i="1"/>
  <c r="AI255" i="1"/>
  <c r="W255" i="1"/>
  <c r="U255" i="1"/>
  <c r="P255" i="1"/>
  <c r="N255" i="1"/>
  <c r="M255" i="1"/>
  <c r="K255" i="1"/>
  <c r="I255" i="1"/>
  <c r="AI254" i="1"/>
  <c r="W254" i="1"/>
  <c r="U254" i="1"/>
  <c r="P254" i="1"/>
  <c r="N254" i="1"/>
  <c r="M254" i="1"/>
  <c r="K254" i="1"/>
  <c r="I254" i="1"/>
  <c r="AI253" i="1"/>
  <c r="W253" i="1"/>
  <c r="U253" i="1"/>
  <c r="P253" i="1"/>
  <c r="N253" i="1"/>
  <c r="M253" i="1"/>
  <c r="K253" i="1"/>
  <c r="I253" i="1"/>
  <c r="AI252" i="1"/>
  <c r="W252" i="1"/>
  <c r="U252" i="1"/>
  <c r="P252" i="1"/>
  <c r="N252" i="1"/>
  <c r="M252" i="1"/>
  <c r="K252" i="1"/>
  <c r="I252" i="1"/>
  <c r="AI251" i="1"/>
  <c r="W251" i="1"/>
  <c r="U251" i="1"/>
  <c r="P251" i="1"/>
  <c r="N251" i="1"/>
  <c r="M251" i="1"/>
  <c r="K251" i="1"/>
  <c r="I251" i="1"/>
  <c r="AI250" i="1"/>
  <c r="W250" i="1"/>
  <c r="U250" i="1"/>
  <c r="P250" i="1"/>
  <c r="N250" i="1"/>
  <c r="M250" i="1"/>
  <c r="K250" i="1"/>
  <c r="I250" i="1"/>
  <c r="AI249" i="1"/>
  <c r="W249" i="1"/>
  <c r="U249" i="1"/>
  <c r="P249" i="1"/>
  <c r="N249" i="1"/>
  <c r="N248" i="1" s="1"/>
  <c r="N247" i="1" s="1"/>
  <c r="N246" i="1" s="1"/>
  <c r="M249" i="1"/>
  <c r="K249" i="1"/>
  <c r="I249" i="1"/>
  <c r="AB248" i="1"/>
  <c r="Z248" i="1"/>
  <c r="Y248" i="1"/>
  <c r="Y247" i="1" s="1"/>
  <c r="Y246" i="1" s="1"/>
  <c r="X248" i="1"/>
  <c r="W248" i="1"/>
  <c r="V248" i="1"/>
  <c r="U248" i="1"/>
  <c r="U247" i="1" s="1"/>
  <c r="U246" i="1" s="1"/>
  <c r="T248" i="1"/>
  <c r="S248" i="1"/>
  <c r="R248" i="1"/>
  <c r="Q248" i="1"/>
  <c r="Q247" i="1" s="1"/>
  <c r="Q246" i="1" s="1"/>
  <c r="P248" i="1"/>
  <c r="O248" i="1"/>
  <c r="M248" i="1"/>
  <c r="M247" i="1" s="1"/>
  <c r="M246" i="1" s="1"/>
  <c r="L248" i="1"/>
  <c r="K248" i="1"/>
  <c r="K247" i="1" s="1"/>
  <c r="K246" i="1" s="1"/>
  <c r="J248" i="1"/>
  <c r="I248" i="1"/>
  <c r="I247" i="1" s="1"/>
  <c r="I246" i="1" s="1"/>
  <c r="H248" i="1"/>
  <c r="AB247" i="1"/>
  <c r="AB246" i="1" s="1"/>
  <c r="Z247" i="1"/>
  <c r="X247" i="1"/>
  <c r="W247" i="1"/>
  <c r="W246" i="1" s="1"/>
  <c r="V247" i="1"/>
  <c r="T247" i="1"/>
  <c r="S247" i="1"/>
  <c r="S246" i="1" s="1"/>
  <c r="R247" i="1"/>
  <c r="P247" i="1"/>
  <c r="O247" i="1"/>
  <c r="O246" i="1" s="1"/>
  <c r="L247" i="1"/>
  <c r="J247" i="1"/>
  <c r="H247" i="1"/>
  <c r="Z246" i="1"/>
  <c r="X246" i="1"/>
  <c r="V246" i="1"/>
  <c r="T246" i="1"/>
  <c r="R246" i="1"/>
  <c r="P246" i="1"/>
  <c r="L246" i="1"/>
  <c r="J246" i="1"/>
  <c r="H246" i="1"/>
  <c r="AI245" i="1"/>
  <c r="W245" i="1"/>
  <c r="U245" i="1"/>
  <c r="P245" i="1"/>
  <c r="N245" i="1"/>
  <c r="M245" i="1"/>
  <c r="K245" i="1"/>
  <c r="H245" i="1"/>
  <c r="AI244" i="1"/>
  <c r="W244" i="1"/>
  <c r="U244" i="1"/>
  <c r="P244" i="1"/>
  <c r="N244" i="1"/>
  <c r="M244" i="1"/>
  <c r="K244" i="1"/>
  <c r="H244" i="1"/>
  <c r="AI243" i="1"/>
  <c r="W243" i="1"/>
  <c r="U243" i="1"/>
  <c r="P243" i="1"/>
  <c r="N243" i="1"/>
  <c r="N242" i="1" s="1"/>
  <c r="N241" i="1" s="1"/>
  <c r="N240" i="1" s="1"/>
  <c r="M243" i="1"/>
  <c r="K243" i="1"/>
  <c r="K242" i="1" s="1"/>
  <c r="K241" i="1" s="1"/>
  <c r="K240" i="1" s="1"/>
  <c r="H243" i="1"/>
  <c r="AB242" i="1"/>
  <c r="AB241" i="1" s="1"/>
  <c r="AB240" i="1" s="1"/>
  <c r="Z242" i="1"/>
  <c r="Y242" i="1"/>
  <c r="Y241" i="1" s="1"/>
  <c r="Y240" i="1" s="1"/>
  <c r="X242" i="1"/>
  <c r="W242" i="1"/>
  <c r="W241" i="1" s="1"/>
  <c r="W240" i="1" s="1"/>
  <c r="V242" i="1"/>
  <c r="U242" i="1"/>
  <c r="U241" i="1" s="1"/>
  <c r="U240" i="1" s="1"/>
  <c r="T242" i="1"/>
  <c r="S242" i="1"/>
  <c r="S241" i="1" s="1"/>
  <c r="S240" i="1" s="1"/>
  <c r="R242" i="1"/>
  <c r="Q242" i="1"/>
  <c r="Q241" i="1" s="1"/>
  <c r="Q240" i="1" s="1"/>
  <c r="P242" i="1"/>
  <c r="O242" i="1"/>
  <c r="O241" i="1" s="1"/>
  <c r="O240" i="1" s="1"/>
  <c r="M242" i="1"/>
  <c r="L242" i="1"/>
  <c r="J242" i="1"/>
  <c r="I242" i="1"/>
  <c r="H242" i="1"/>
  <c r="Z241" i="1"/>
  <c r="X241" i="1"/>
  <c r="V241" i="1"/>
  <c r="T241" i="1"/>
  <c r="R241" i="1"/>
  <c r="P241" i="1"/>
  <c r="M241" i="1"/>
  <c r="M240" i="1" s="1"/>
  <c r="L241" i="1"/>
  <c r="J241" i="1"/>
  <c r="I241" i="1"/>
  <c r="I240" i="1" s="1"/>
  <c r="H241" i="1"/>
  <c r="Z240" i="1"/>
  <c r="X240" i="1"/>
  <c r="V240" i="1"/>
  <c r="T240" i="1"/>
  <c r="R240" i="1"/>
  <c r="P240" i="1"/>
  <c r="L240" i="1"/>
  <c r="J240" i="1"/>
  <c r="H240" i="1"/>
  <c r="AI239" i="1"/>
  <c r="W239" i="1"/>
  <c r="U239" i="1"/>
  <c r="P239" i="1"/>
  <c r="N239" i="1"/>
  <c r="M239" i="1"/>
  <c r="K239" i="1"/>
  <c r="H239" i="1"/>
  <c r="AI238" i="1"/>
  <c r="W238" i="1"/>
  <c r="U238" i="1"/>
  <c r="P238" i="1"/>
  <c r="N238" i="1"/>
  <c r="M238" i="1"/>
  <c r="K238" i="1"/>
  <c r="H238" i="1"/>
  <c r="AI237" i="1"/>
  <c r="Z237" i="1"/>
  <c r="W237" i="1"/>
  <c r="U237" i="1" s="1"/>
  <c r="P237" i="1"/>
  <c r="N237" i="1" s="1"/>
  <c r="M237" i="1"/>
  <c r="K237" i="1" s="1"/>
  <c r="H237" i="1"/>
  <c r="AI236" i="1"/>
  <c r="W236" i="1"/>
  <c r="U236" i="1" s="1"/>
  <c r="P236" i="1"/>
  <c r="M236" i="1" s="1"/>
  <c r="K236" i="1" s="1"/>
  <c r="N236" i="1"/>
  <c r="H236" i="1"/>
  <c r="AI235" i="1"/>
  <c r="W235" i="1"/>
  <c r="U235" i="1" s="1"/>
  <c r="U234" i="1" s="1"/>
  <c r="U233" i="1" s="1"/>
  <c r="U232" i="1" s="1"/>
  <c r="P235" i="1"/>
  <c r="N235" i="1"/>
  <c r="N234" i="1" s="1"/>
  <c r="N233" i="1" s="1"/>
  <c r="N232" i="1" s="1"/>
  <c r="M235" i="1"/>
  <c r="H235" i="1"/>
  <c r="H234" i="1" s="1"/>
  <c r="H233" i="1" s="1"/>
  <c r="H232" i="1" s="1"/>
  <c r="AB234" i="1"/>
  <c r="Z234" i="1"/>
  <c r="Y234" i="1"/>
  <c r="X234" i="1"/>
  <c r="X233" i="1" s="1"/>
  <c r="V234" i="1"/>
  <c r="T234" i="1"/>
  <c r="T233" i="1" s="1"/>
  <c r="T232" i="1" s="1"/>
  <c r="S234" i="1"/>
  <c r="S233" i="1" s="1"/>
  <c r="R234" i="1"/>
  <c r="Q234" i="1"/>
  <c r="P234" i="1"/>
  <c r="P233" i="1" s="1"/>
  <c r="P232" i="1" s="1"/>
  <c r="O234" i="1"/>
  <c r="O233" i="1" s="1"/>
  <c r="L234" i="1"/>
  <c r="J234" i="1"/>
  <c r="J233" i="1" s="1"/>
  <c r="I234" i="1"/>
  <c r="AB233" i="1"/>
  <c r="AB232" i="1" s="1"/>
  <c r="Z233" i="1"/>
  <c r="Z232" i="1" s="1"/>
  <c r="Y233" i="1"/>
  <c r="V233" i="1"/>
  <c r="V232" i="1" s="1"/>
  <c r="R233" i="1"/>
  <c r="R232" i="1" s="1"/>
  <c r="Q233" i="1"/>
  <c r="L233" i="1"/>
  <c r="L232" i="1" s="1"/>
  <c r="I233" i="1"/>
  <c r="Y232" i="1"/>
  <c r="X232" i="1"/>
  <c r="S232" i="1"/>
  <c r="Q232" i="1"/>
  <c r="O232" i="1"/>
  <c r="J232" i="1"/>
  <c r="I232" i="1"/>
  <c r="AI231" i="1"/>
  <c r="W231" i="1"/>
  <c r="P231" i="1"/>
  <c r="N231" i="1"/>
  <c r="N230" i="1" s="1"/>
  <c r="N229" i="1" s="1"/>
  <c r="N228" i="1" s="1"/>
  <c r="M231" i="1"/>
  <c r="H231" i="1"/>
  <c r="H230" i="1" s="1"/>
  <c r="AB230" i="1"/>
  <c r="Z230" i="1"/>
  <c r="Y230" i="1"/>
  <c r="X230" i="1"/>
  <c r="X229" i="1" s="1"/>
  <c r="V230" i="1"/>
  <c r="T230" i="1"/>
  <c r="T229" i="1" s="1"/>
  <c r="T228" i="1" s="1"/>
  <c r="S230" i="1"/>
  <c r="S229" i="1" s="1"/>
  <c r="R230" i="1"/>
  <c r="Q230" i="1"/>
  <c r="P230" i="1"/>
  <c r="P229" i="1" s="1"/>
  <c r="P228" i="1" s="1"/>
  <c r="O230" i="1"/>
  <c r="O229" i="1" s="1"/>
  <c r="L230" i="1"/>
  <c r="J230" i="1"/>
  <c r="J229" i="1" s="1"/>
  <c r="J228" i="1" s="1"/>
  <c r="I230" i="1"/>
  <c r="AB229" i="1"/>
  <c r="AB228" i="1" s="1"/>
  <c r="Z229" i="1"/>
  <c r="Z228" i="1" s="1"/>
  <c r="Y229" i="1"/>
  <c r="V229" i="1"/>
  <c r="V228" i="1" s="1"/>
  <c r="R229" i="1"/>
  <c r="R228" i="1" s="1"/>
  <c r="Q229" i="1"/>
  <c r="L229" i="1"/>
  <c r="L228" i="1" s="1"/>
  <c r="I229" i="1"/>
  <c r="H229" i="1"/>
  <c r="H228" i="1" s="1"/>
  <c r="Y228" i="1"/>
  <c r="X228" i="1"/>
  <c r="S228" i="1"/>
  <c r="Q228" i="1"/>
  <c r="O228" i="1"/>
  <c r="I228" i="1"/>
  <c r="AI227" i="1"/>
  <c r="W227" i="1"/>
  <c r="U227" i="1" s="1"/>
  <c r="P227" i="1"/>
  <c r="N227" i="1"/>
  <c r="M227" i="1"/>
  <c r="K227" i="1" s="1"/>
  <c r="H227" i="1"/>
  <c r="AI226" i="1"/>
  <c r="W226" i="1"/>
  <c r="U226" i="1" s="1"/>
  <c r="P226" i="1"/>
  <c r="M226" i="1" s="1"/>
  <c r="K226" i="1" s="1"/>
  <c r="H226" i="1"/>
  <c r="AI225" i="1"/>
  <c r="W225" i="1"/>
  <c r="P225" i="1"/>
  <c r="N225" i="1"/>
  <c r="M225" i="1"/>
  <c r="H225" i="1"/>
  <c r="H224" i="1" s="1"/>
  <c r="AB224" i="1"/>
  <c r="Z224" i="1"/>
  <c r="Y224" i="1"/>
  <c r="X224" i="1"/>
  <c r="V224" i="1"/>
  <c r="T224" i="1"/>
  <c r="S224" i="1"/>
  <c r="R224" i="1"/>
  <c r="Q224" i="1"/>
  <c r="O224" i="1"/>
  <c r="L224" i="1"/>
  <c r="J224" i="1"/>
  <c r="I224" i="1"/>
  <c r="AI223" i="1"/>
  <c r="W223" i="1"/>
  <c r="P223" i="1"/>
  <c r="N223" i="1"/>
  <c r="N222" i="1" s="1"/>
  <c r="M223" i="1"/>
  <c r="H223" i="1"/>
  <c r="H222" i="1" s="1"/>
  <c r="AB222" i="1"/>
  <c r="Z222" i="1"/>
  <c r="Y222" i="1"/>
  <c r="X222" i="1"/>
  <c r="V222" i="1"/>
  <c r="T222" i="1"/>
  <c r="T221" i="1" s="1"/>
  <c r="T220" i="1" s="1"/>
  <c r="S222" i="1"/>
  <c r="S221" i="1" s="1"/>
  <c r="S220" i="1" s="1"/>
  <c r="R222" i="1"/>
  <c r="Q222" i="1"/>
  <c r="P222" i="1"/>
  <c r="O222" i="1"/>
  <c r="O221" i="1" s="1"/>
  <c r="O220" i="1" s="1"/>
  <c r="L222" i="1"/>
  <c r="J222" i="1"/>
  <c r="I222" i="1"/>
  <c r="AB221" i="1"/>
  <c r="AB220" i="1" s="1"/>
  <c r="Z221" i="1"/>
  <c r="Y221" i="1"/>
  <c r="V221" i="1"/>
  <c r="V220" i="1" s="1"/>
  <c r="R221" i="1"/>
  <c r="Q221" i="1"/>
  <c r="L221" i="1"/>
  <c r="J221" i="1"/>
  <c r="J220" i="1" s="1"/>
  <c r="I221" i="1"/>
  <c r="Z220" i="1"/>
  <c r="Y220" i="1"/>
  <c r="R220" i="1"/>
  <c r="Q220" i="1"/>
  <c r="L220" i="1"/>
  <c r="I220" i="1"/>
  <c r="AI219" i="1"/>
  <c r="W219" i="1"/>
  <c r="U219" i="1" s="1"/>
  <c r="U218" i="1" s="1"/>
  <c r="P219" i="1"/>
  <c r="N219" i="1"/>
  <c r="N218" i="1" s="1"/>
  <c r="M219" i="1"/>
  <c r="H219" i="1"/>
  <c r="AB218" i="1"/>
  <c r="Z218" i="1"/>
  <c r="Y218" i="1"/>
  <c r="X218" i="1"/>
  <c r="W218" i="1"/>
  <c r="V218" i="1"/>
  <c r="T218" i="1"/>
  <c r="S218" i="1"/>
  <c r="R218" i="1"/>
  <c r="Q218" i="1"/>
  <c r="P218" i="1"/>
  <c r="O218" i="1"/>
  <c r="L218" i="1"/>
  <c r="J218" i="1"/>
  <c r="I218" i="1"/>
  <c r="H218" i="1"/>
  <c r="AI217" i="1"/>
  <c r="W217" i="1"/>
  <c r="U217" i="1" s="1"/>
  <c r="U216" i="1" s="1"/>
  <c r="U215" i="1" s="1"/>
  <c r="U214" i="1" s="1"/>
  <c r="P217" i="1"/>
  <c r="N217" i="1"/>
  <c r="N216" i="1" s="1"/>
  <c r="N215" i="1" s="1"/>
  <c r="N214" i="1" s="1"/>
  <c r="M217" i="1"/>
  <c r="H217" i="1"/>
  <c r="AB216" i="1"/>
  <c r="Z216" i="1"/>
  <c r="Z215" i="1" s="1"/>
  <c r="Z214" i="1" s="1"/>
  <c r="Y216" i="1"/>
  <c r="X216" i="1"/>
  <c r="W216" i="1"/>
  <c r="V216" i="1"/>
  <c r="V215" i="1" s="1"/>
  <c r="V214" i="1" s="1"/>
  <c r="T216" i="1"/>
  <c r="S216" i="1"/>
  <c r="R216" i="1"/>
  <c r="Q216" i="1"/>
  <c r="P216" i="1"/>
  <c r="O216" i="1"/>
  <c r="L216" i="1"/>
  <c r="J216" i="1"/>
  <c r="I216" i="1"/>
  <c r="H216" i="1"/>
  <c r="AB215" i="1"/>
  <c r="AB214" i="1" s="1"/>
  <c r="Y215" i="1"/>
  <c r="X215" i="1"/>
  <c r="W215" i="1"/>
  <c r="W214" i="1" s="1"/>
  <c r="T215" i="1"/>
  <c r="S215" i="1"/>
  <c r="S214" i="1" s="1"/>
  <c r="S205" i="1" s="1"/>
  <c r="R215" i="1"/>
  <c r="R214" i="1" s="1"/>
  <c r="Q215" i="1"/>
  <c r="P215" i="1"/>
  <c r="O215" i="1"/>
  <c r="O214" i="1" s="1"/>
  <c r="O205" i="1" s="1"/>
  <c r="L215" i="1"/>
  <c r="J215" i="1"/>
  <c r="J214" i="1" s="1"/>
  <c r="I215" i="1"/>
  <c r="H215" i="1"/>
  <c r="Y214" i="1"/>
  <c r="X214" i="1"/>
  <c r="T214" i="1"/>
  <c r="Q214" i="1"/>
  <c r="P214" i="1"/>
  <c r="L214" i="1"/>
  <c r="I214" i="1"/>
  <c r="H214" i="1"/>
  <c r="AI213" i="1"/>
  <c r="W213" i="1"/>
  <c r="U213" i="1" s="1"/>
  <c r="P213" i="1"/>
  <c r="N213" i="1"/>
  <c r="M213" i="1"/>
  <c r="K213" i="1" s="1"/>
  <c r="H213" i="1"/>
  <c r="AI212" i="1"/>
  <c r="X212" i="1"/>
  <c r="W212" i="1" s="1"/>
  <c r="U212" i="1"/>
  <c r="P212" i="1"/>
  <c r="M212" i="1" s="1"/>
  <c r="N212" i="1"/>
  <c r="K212" i="1"/>
  <c r="H212" i="1"/>
  <c r="AI211" i="1"/>
  <c r="W211" i="1"/>
  <c r="U211" i="1"/>
  <c r="P211" i="1"/>
  <c r="M211" i="1" s="1"/>
  <c r="K211" i="1" s="1"/>
  <c r="H211" i="1"/>
  <c r="AI210" i="1"/>
  <c r="X210" i="1"/>
  <c r="W210" i="1"/>
  <c r="U210" i="1"/>
  <c r="P210" i="1"/>
  <c r="N210" i="1" s="1"/>
  <c r="H210" i="1"/>
  <c r="AI209" i="1"/>
  <c r="W209" i="1"/>
  <c r="U209" i="1"/>
  <c r="P209" i="1"/>
  <c r="N209" i="1" s="1"/>
  <c r="M209" i="1"/>
  <c r="K209" i="1" s="1"/>
  <c r="H209" i="1"/>
  <c r="AB208" i="1"/>
  <c r="Z208" i="1"/>
  <c r="Z207" i="1" s="1"/>
  <c r="Z206" i="1" s="1"/>
  <c r="Z205" i="1" s="1"/>
  <c r="Y208" i="1"/>
  <c r="V208" i="1"/>
  <c r="V207" i="1" s="1"/>
  <c r="V206" i="1" s="1"/>
  <c r="U208" i="1"/>
  <c r="U207" i="1" s="1"/>
  <c r="U206" i="1" s="1"/>
  <c r="T208" i="1"/>
  <c r="S208" i="1"/>
  <c r="R208" i="1"/>
  <c r="R207" i="1" s="1"/>
  <c r="R206" i="1" s="1"/>
  <c r="R205" i="1" s="1"/>
  <c r="Q208" i="1"/>
  <c r="Q207" i="1" s="1"/>
  <c r="Q206" i="1" s="1"/>
  <c r="Q205" i="1" s="1"/>
  <c r="O208" i="1"/>
  <c r="L208" i="1"/>
  <c r="J208" i="1"/>
  <c r="I208" i="1"/>
  <c r="I207" i="1" s="1"/>
  <c r="I206" i="1" s="1"/>
  <c r="I205" i="1" s="1"/>
  <c r="H208" i="1"/>
  <c r="H207" i="1" s="1"/>
  <c r="H206" i="1" s="1"/>
  <c r="AB207" i="1"/>
  <c r="Y207" i="1"/>
  <c r="Y206" i="1" s="1"/>
  <c r="Y205" i="1" s="1"/>
  <c r="T207" i="1"/>
  <c r="T206" i="1" s="1"/>
  <c r="T205" i="1" s="1"/>
  <c r="S207" i="1"/>
  <c r="O207" i="1"/>
  <c r="L207" i="1"/>
  <c r="L206" i="1" s="1"/>
  <c r="L205" i="1" s="1"/>
  <c r="J207" i="1"/>
  <c r="J206" i="1" s="1"/>
  <c r="J205" i="1" s="1"/>
  <c r="AB206" i="1"/>
  <c r="S206" i="1"/>
  <c r="O206" i="1"/>
  <c r="AA205" i="1"/>
  <c r="X204" i="1"/>
  <c r="X203" i="1" s="1"/>
  <c r="X202" i="1" s="1"/>
  <c r="X201" i="1" s="1"/>
  <c r="P204" i="1"/>
  <c r="N204" i="1"/>
  <c r="M204" i="1"/>
  <c r="K204" i="1"/>
  <c r="H204" i="1"/>
  <c r="AB203" i="1"/>
  <c r="AB202" i="1" s="1"/>
  <c r="AB201" i="1" s="1"/>
  <c r="Z203" i="1"/>
  <c r="Y203" i="1"/>
  <c r="Y202" i="1" s="1"/>
  <c r="Y201" i="1" s="1"/>
  <c r="V203" i="1"/>
  <c r="V202" i="1" s="1"/>
  <c r="V201" i="1" s="1"/>
  <c r="T203" i="1"/>
  <c r="S203" i="1"/>
  <c r="S202" i="1" s="1"/>
  <c r="S201" i="1" s="1"/>
  <c r="R203" i="1"/>
  <c r="R202" i="1" s="1"/>
  <c r="R201" i="1" s="1"/>
  <c r="Q203" i="1"/>
  <c r="P203" i="1"/>
  <c r="O203" i="1"/>
  <c r="O202" i="1" s="1"/>
  <c r="O201" i="1" s="1"/>
  <c r="N203" i="1"/>
  <c r="N202" i="1" s="1"/>
  <c r="N201" i="1" s="1"/>
  <c r="M203" i="1"/>
  <c r="L203" i="1"/>
  <c r="K203" i="1"/>
  <c r="K202" i="1" s="1"/>
  <c r="K201" i="1" s="1"/>
  <c r="J203" i="1"/>
  <c r="J202" i="1" s="1"/>
  <c r="J201" i="1" s="1"/>
  <c r="I203" i="1"/>
  <c r="H203" i="1"/>
  <c r="Z202" i="1"/>
  <c r="Z201" i="1" s="1"/>
  <c r="T202" i="1"/>
  <c r="Q202" i="1"/>
  <c r="Q201" i="1" s="1"/>
  <c r="P202" i="1"/>
  <c r="M202" i="1"/>
  <c r="M201" i="1" s="1"/>
  <c r="L202" i="1"/>
  <c r="I202" i="1"/>
  <c r="I201" i="1" s="1"/>
  <c r="H202" i="1"/>
  <c r="T201" i="1"/>
  <c r="P201" i="1"/>
  <c r="L201" i="1"/>
  <c r="H201" i="1"/>
  <c r="W200" i="1"/>
  <c r="W199" i="1" s="1"/>
  <c r="U200" i="1"/>
  <c r="P200" i="1"/>
  <c r="N200" i="1" s="1"/>
  <c r="M200" i="1"/>
  <c r="K200" i="1" s="1"/>
  <c r="K199" i="1" s="1"/>
  <c r="K198" i="1" s="1"/>
  <c r="K197" i="1" s="1"/>
  <c r="H200" i="1"/>
  <c r="H199" i="1" s="1"/>
  <c r="H198" i="1" s="1"/>
  <c r="H197" i="1" s="1"/>
  <c r="AB199" i="1"/>
  <c r="Z199" i="1"/>
  <c r="Z198" i="1" s="1"/>
  <c r="Z197" i="1" s="1"/>
  <c r="Y199" i="1"/>
  <c r="X199" i="1"/>
  <c r="X198" i="1" s="1"/>
  <c r="X197" i="1" s="1"/>
  <c r="V199" i="1"/>
  <c r="U199" i="1"/>
  <c r="T199" i="1"/>
  <c r="S199" i="1"/>
  <c r="R199" i="1"/>
  <c r="Q199" i="1"/>
  <c r="O199" i="1"/>
  <c r="N199" i="1"/>
  <c r="M199" i="1"/>
  <c r="L199" i="1"/>
  <c r="J199" i="1"/>
  <c r="I199" i="1"/>
  <c r="I198" i="1" s="1"/>
  <c r="I197" i="1" s="1"/>
  <c r="AB198" i="1"/>
  <c r="Y198" i="1"/>
  <c r="W198" i="1"/>
  <c r="V198" i="1"/>
  <c r="U198" i="1"/>
  <c r="T198" i="1"/>
  <c r="S198" i="1"/>
  <c r="R198" i="1"/>
  <c r="Q198" i="1"/>
  <c r="O198" i="1"/>
  <c r="N198" i="1"/>
  <c r="M198" i="1"/>
  <c r="M197" i="1" s="1"/>
  <c r="L198" i="1"/>
  <c r="J198" i="1"/>
  <c r="AB197" i="1"/>
  <c r="Y197" i="1"/>
  <c r="W197" i="1"/>
  <c r="V197" i="1"/>
  <c r="U197" i="1"/>
  <c r="T197" i="1"/>
  <c r="S197" i="1"/>
  <c r="R197" i="1"/>
  <c r="Q197" i="1"/>
  <c r="O197" i="1"/>
  <c r="N197" i="1"/>
  <c r="L197" i="1"/>
  <c r="J197" i="1"/>
  <c r="W196" i="1"/>
  <c r="W195" i="1" s="1"/>
  <c r="W194" i="1" s="1"/>
  <c r="W193" i="1" s="1"/>
  <c r="U196" i="1"/>
  <c r="P196" i="1"/>
  <c r="H196" i="1"/>
  <c r="AB195" i="1"/>
  <c r="Z195" i="1"/>
  <c r="Y195" i="1"/>
  <c r="X195" i="1"/>
  <c r="V195" i="1"/>
  <c r="U195" i="1"/>
  <c r="T195" i="1"/>
  <c r="S195" i="1"/>
  <c r="R195" i="1"/>
  <c r="Q195" i="1"/>
  <c r="P195" i="1"/>
  <c r="O195" i="1"/>
  <c r="L195" i="1"/>
  <c r="J195" i="1"/>
  <c r="I195" i="1"/>
  <c r="H195" i="1"/>
  <c r="AB194" i="1"/>
  <c r="Z194" i="1"/>
  <c r="Y194" i="1"/>
  <c r="X194" i="1"/>
  <c r="V194" i="1"/>
  <c r="U194" i="1"/>
  <c r="T194" i="1"/>
  <c r="S194" i="1"/>
  <c r="R194" i="1"/>
  <c r="Q194" i="1"/>
  <c r="P194" i="1"/>
  <c r="O194" i="1"/>
  <c r="L194" i="1"/>
  <c r="J194" i="1"/>
  <c r="I194" i="1"/>
  <c r="H194" i="1"/>
  <c r="AB193" i="1"/>
  <c r="Z193" i="1"/>
  <c r="Y193" i="1"/>
  <c r="X193" i="1"/>
  <c r="V193" i="1"/>
  <c r="U193" i="1"/>
  <c r="T193" i="1"/>
  <c r="S193" i="1"/>
  <c r="R193" i="1"/>
  <c r="Q193" i="1"/>
  <c r="P193" i="1"/>
  <c r="O193" i="1"/>
  <c r="L193" i="1"/>
  <c r="J193" i="1"/>
  <c r="I193" i="1"/>
  <c r="H193" i="1"/>
  <c r="W192" i="1"/>
  <c r="U192" i="1"/>
  <c r="P192" i="1"/>
  <c r="M192" i="1" s="1"/>
  <c r="N192" i="1"/>
  <c r="N191" i="1" s="1"/>
  <c r="N190" i="1" s="1"/>
  <c r="N189" i="1" s="1"/>
  <c r="H192" i="1"/>
  <c r="H191" i="1" s="1"/>
  <c r="H190" i="1" s="1"/>
  <c r="H189" i="1" s="1"/>
  <c r="H188" i="1" s="1"/>
  <c r="AB191" i="1"/>
  <c r="AB190" i="1" s="1"/>
  <c r="AB189" i="1" s="1"/>
  <c r="Z191" i="1"/>
  <c r="Y191" i="1"/>
  <c r="X191" i="1"/>
  <c r="X190" i="1" s="1"/>
  <c r="X189" i="1" s="1"/>
  <c r="X188" i="1" s="1"/>
  <c r="W191" i="1"/>
  <c r="W190" i="1" s="1"/>
  <c r="W189" i="1" s="1"/>
  <c r="V191" i="1"/>
  <c r="U191" i="1"/>
  <c r="T191" i="1"/>
  <c r="T190" i="1" s="1"/>
  <c r="T189" i="1" s="1"/>
  <c r="T188" i="1" s="1"/>
  <c r="T187" i="1" s="1"/>
  <c r="T186" i="1" s="1"/>
  <c r="S191" i="1"/>
  <c r="S190" i="1" s="1"/>
  <c r="S189" i="1" s="1"/>
  <c r="S188" i="1" s="1"/>
  <c r="S187" i="1" s="1"/>
  <c r="S186" i="1" s="1"/>
  <c r="R191" i="1"/>
  <c r="Q191" i="1"/>
  <c r="P191" i="1"/>
  <c r="P190" i="1" s="1"/>
  <c r="P189" i="1" s="1"/>
  <c r="O191" i="1"/>
  <c r="O190" i="1" s="1"/>
  <c r="O189" i="1" s="1"/>
  <c r="O188" i="1" s="1"/>
  <c r="O187" i="1" s="1"/>
  <c r="O186" i="1" s="1"/>
  <c r="L191" i="1"/>
  <c r="J191" i="1"/>
  <c r="I191" i="1"/>
  <c r="Z190" i="1"/>
  <c r="Y190" i="1"/>
  <c r="V190" i="1"/>
  <c r="U190" i="1"/>
  <c r="R190" i="1"/>
  <c r="Q190" i="1"/>
  <c r="L190" i="1"/>
  <c r="L189" i="1" s="1"/>
  <c r="L188" i="1" s="1"/>
  <c r="L187" i="1" s="1"/>
  <c r="L186" i="1" s="1"/>
  <c r="J190" i="1"/>
  <c r="I190" i="1"/>
  <c r="Z189" i="1"/>
  <c r="Y189" i="1"/>
  <c r="Y188" i="1" s="1"/>
  <c r="V189" i="1"/>
  <c r="U189" i="1"/>
  <c r="R189" i="1"/>
  <c r="Q189" i="1"/>
  <c r="Q188" i="1" s="1"/>
  <c r="J189" i="1"/>
  <c r="I189" i="1"/>
  <c r="Z188" i="1"/>
  <c r="V188" i="1"/>
  <c r="R188" i="1"/>
  <c r="J188" i="1"/>
  <c r="Z187" i="1"/>
  <c r="Z186" i="1" s="1"/>
  <c r="Y187" i="1"/>
  <c r="R187" i="1"/>
  <c r="R186" i="1" s="1"/>
  <c r="Q187" i="1"/>
  <c r="Q186" i="1" s="1"/>
  <c r="J187" i="1"/>
  <c r="J186" i="1" s="1"/>
  <c r="AA186" i="1"/>
  <c r="Y186" i="1"/>
  <c r="W185" i="1"/>
  <c r="U185" i="1"/>
  <c r="P185" i="1"/>
  <c r="W184" i="1"/>
  <c r="U184" i="1" s="1"/>
  <c r="P184" i="1"/>
  <c r="N184" i="1"/>
  <c r="M184" i="1"/>
  <c r="K184" i="1" s="1"/>
  <c r="W183" i="1"/>
  <c r="U183" i="1"/>
  <c r="P183" i="1"/>
  <c r="W182" i="1"/>
  <c r="U182" i="1" s="1"/>
  <c r="P182" i="1"/>
  <c r="N182" i="1"/>
  <c r="M182" i="1"/>
  <c r="K182" i="1" s="1"/>
  <c r="W181" i="1"/>
  <c r="U181" i="1"/>
  <c r="P181" i="1"/>
  <c r="AB180" i="1"/>
  <c r="Z180" i="1"/>
  <c r="Y180" i="1"/>
  <c r="X180" i="1"/>
  <c r="W180" i="1"/>
  <c r="V180" i="1"/>
  <c r="T180" i="1"/>
  <c r="S180" i="1"/>
  <c r="R180" i="1"/>
  <c r="Q180" i="1"/>
  <c r="P180" i="1"/>
  <c r="O180" i="1"/>
  <c r="L180" i="1"/>
  <c r="J180" i="1"/>
  <c r="I180" i="1"/>
  <c r="H180" i="1"/>
  <c r="W179" i="1"/>
  <c r="P179" i="1"/>
  <c r="P178" i="1" s="1"/>
  <c r="P177" i="1" s="1"/>
  <c r="P176" i="1" s="1"/>
  <c r="N179" i="1"/>
  <c r="M179" i="1"/>
  <c r="K179" i="1" s="1"/>
  <c r="K178" i="1" s="1"/>
  <c r="K177" i="1" s="1"/>
  <c r="K176" i="1" s="1"/>
  <c r="AB178" i="1"/>
  <c r="Z178" i="1"/>
  <c r="Y178" i="1"/>
  <c r="X178" i="1"/>
  <c r="V178" i="1"/>
  <c r="T178" i="1"/>
  <c r="S178" i="1"/>
  <c r="R178" i="1"/>
  <c r="Q178" i="1"/>
  <c r="O178" i="1"/>
  <c r="N178" i="1"/>
  <c r="N177" i="1" s="1"/>
  <c r="N176" i="1" s="1"/>
  <c r="L178" i="1"/>
  <c r="J178" i="1"/>
  <c r="I178" i="1"/>
  <c r="I177" i="1" s="1"/>
  <c r="I176" i="1" s="1"/>
  <c r="H178" i="1"/>
  <c r="AB177" i="1"/>
  <c r="Z177" i="1"/>
  <c r="Y177" i="1"/>
  <c r="Y176" i="1" s="1"/>
  <c r="X177" i="1"/>
  <c r="V177" i="1"/>
  <c r="T177" i="1"/>
  <c r="S177" i="1"/>
  <c r="R177" i="1"/>
  <c r="Q177" i="1"/>
  <c r="Q176" i="1" s="1"/>
  <c r="O177" i="1"/>
  <c r="L177" i="1"/>
  <c r="J177" i="1"/>
  <c r="J176" i="1" s="1"/>
  <c r="H177" i="1"/>
  <c r="AB176" i="1"/>
  <c r="Z176" i="1"/>
  <c r="X176" i="1"/>
  <c r="V176" i="1"/>
  <c r="T176" i="1"/>
  <c r="S176" i="1"/>
  <c r="R176" i="1"/>
  <c r="O176" i="1"/>
  <c r="L176" i="1"/>
  <c r="H176" i="1"/>
  <c r="W175" i="1"/>
  <c r="U175" i="1"/>
  <c r="U174" i="1" s="1"/>
  <c r="U173" i="1" s="1"/>
  <c r="U172" i="1" s="1"/>
  <c r="P175" i="1"/>
  <c r="N175" i="1" s="1"/>
  <c r="N174" i="1" s="1"/>
  <c r="N173" i="1" s="1"/>
  <c r="N172" i="1" s="1"/>
  <c r="AB174" i="1"/>
  <c r="AB173" i="1" s="1"/>
  <c r="AB172" i="1" s="1"/>
  <c r="Z174" i="1"/>
  <c r="Y174" i="1"/>
  <c r="X174" i="1"/>
  <c r="X173" i="1" s="1"/>
  <c r="X172" i="1" s="1"/>
  <c r="W174" i="1"/>
  <c r="W173" i="1" s="1"/>
  <c r="W172" i="1" s="1"/>
  <c r="V174" i="1"/>
  <c r="T174" i="1"/>
  <c r="T173" i="1" s="1"/>
  <c r="T172" i="1" s="1"/>
  <c r="S174" i="1"/>
  <c r="S173" i="1" s="1"/>
  <c r="S172" i="1" s="1"/>
  <c r="R174" i="1"/>
  <c r="Q174" i="1"/>
  <c r="O174" i="1"/>
  <c r="O173" i="1" s="1"/>
  <c r="O172" i="1" s="1"/>
  <c r="L174" i="1"/>
  <c r="J174" i="1"/>
  <c r="I174" i="1"/>
  <c r="I173" i="1" s="1"/>
  <c r="I172" i="1" s="1"/>
  <c r="H174" i="1"/>
  <c r="Z173" i="1"/>
  <c r="Y173" i="1"/>
  <c r="Y172" i="1" s="1"/>
  <c r="V173" i="1"/>
  <c r="R173" i="1"/>
  <c r="Q173" i="1"/>
  <c r="Q172" i="1" s="1"/>
  <c r="L173" i="1"/>
  <c r="L172" i="1" s="1"/>
  <c r="J173" i="1"/>
  <c r="H173" i="1"/>
  <c r="H172" i="1" s="1"/>
  <c r="Z172" i="1"/>
  <c r="V172" i="1"/>
  <c r="R172" i="1"/>
  <c r="J172" i="1"/>
  <c r="W171" i="1"/>
  <c r="U171" i="1" s="1"/>
  <c r="U170" i="1" s="1"/>
  <c r="U169" i="1" s="1"/>
  <c r="U168" i="1" s="1"/>
  <c r="P171" i="1"/>
  <c r="P170" i="1" s="1"/>
  <c r="P169" i="1" s="1"/>
  <c r="P168" i="1" s="1"/>
  <c r="N171" i="1"/>
  <c r="M171" i="1"/>
  <c r="K171" i="1" s="1"/>
  <c r="AB170" i="1"/>
  <c r="AB169" i="1" s="1"/>
  <c r="AB168" i="1" s="1"/>
  <c r="Z170" i="1"/>
  <c r="Y170" i="1"/>
  <c r="Y169" i="1" s="1"/>
  <c r="Y168" i="1" s="1"/>
  <c r="X170" i="1"/>
  <c r="W170" i="1"/>
  <c r="W169" i="1" s="1"/>
  <c r="W168" i="1" s="1"/>
  <c r="V170" i="1"/>
  <c r="T170" i="1"/>
  <c r="S170" i="1"/>
  <c r="S169" i="1" s="1"/>
  <c r="S168" i="1" s="1"/>
  <c r="R170" i="1"/>
  <c r="Q170" i="1"/>
  <c r="Q169" i="1" s="1"/>
  <c r="Q168" i="1" s="1"/>
  <c r="O170" i="1"/>
  <c r="O169" i="1" s="1"/>
  <c r="O168" i="1" s="1"/>
  <c r="N170" i="1"/>
  <c r="N169" i="1" s="1"/>
  <c r="N168" i="1" s="1"/>
  <c r="L170" i="1"/>
  <c r="K170" i="1"/>
  <c r="K169" i="1" s="1"/>
  <c r="K168" i="1" s="1"/>
  <c r="J170" i="1"/>
  <c r="J169" i="1" s="1"/>
  <c r="J168" i="1" s="1"/>
  <c r="I170" i="1"/>
  <c r="H170" i="1"/>
  <c r="Z169" i="1"/>
  <c r="Z168" i="1" s="1"/>
  <c r="X169" i="1"/>
  <c r="V169" i="1"/>
  <c r="V168" i="1" s="1"/>
  <c r="T169" i="1"/>
  <c r="R169" i="1"/>
  <c r="R168" i="1" s="1"/>
  <c r="L169" i="1"/>
  <c r="I169" i="1"/>
  <c r="I168" i="1" s="1"/>
  <c r="H169" i="1"/>
  <c r="X168" i="1"/>
  <c r="T168" i="1"/>
  <c r="L168" i="1"/>
  <c r="H168" i="1"/>
  <c r="W167" i="1"/>
  <c r="U167" i="1"/>
  <c r="P167" i="1"/>
  <c r="N167" i="1" s="1"/>
  <c r="N166" i="1" s="1"/>
  <c r="N165" i="1" s="1"/>
  <c r="N164" i="1" s="1"/>
  <c r="M167" i="1"/>
  <c r="M166" i="1" s="1"/>
  <c r="M165" i="1" s="1"/>
  <c r="M164" i="1" s="1"/>
  <c r="AB166" i="1"/>
  <c r="AB165" i="1" s="1"/>
  <c r="AB164" i="1" s="1"/>
  <c r="Z166" i="1"/>
  <c r="Y166" i="1"/>
  <c r="Y165" i="1" s="1"/>
  <c r="Y164" i="1" s="1"/>
  <c r="X166" i="1"/>
  <c r="W166" i="1"/>
  <c r="W165" i="1" s="1"/>
  <c r="W164" i="1" s="1"/>
  <c r="V166" i="1"/>
  <c r="U166" i="1"/>
  <c r="U165" i="1" s="1"/>
  <c r="U164" i="1" s="1"/>
  <c r="T166" i="1"/>
  <c r="S166" i="1"/>
  <c r="S165" i="1" s="1"/>
  <c r="S164" i="1" s="1"/>
  <c r="R166" i="1"/>
  <c r="Q166" i="1"/>
  <c r="Q165" i="1" s="1"/>
  <c r="Q164" i="1" s="1"/>
  <c r="O166" i="1"/>
  <c r="O165" i="1" s="1"/>
  <c r="O164" i="1" s="1"/>
  <c r="L166" i="1"/>
  <c r="L165" i="1" s="1"/>
  <c r="L164" i="1" s="1"/>
  <c r="J166" i="1"/>
  <c r="I166" i="1"/>
  <c r="I165" i="1" s="1"/>
  <c r="I164" i="1" s="1"/>
  <c r="H166" i="1"/>
  <c r="H165" i="1" s="1"/>
  <c r="H164" i="1" s="1"/>
  <c r="Z165" i="1"/>
  <c r="X165" i="1"/>
  <c r="X164" i="1" s="1"/>
  <c r="V165" i="1"/>
  <c r="T165" i="1"/>
  <c r="T164" i="1" s="1"/>
  <c r="R165" i="1"/>
  <c r="J165" i="1"/>
  <c r="Z164" i="1"/>
  <c r="V164" i="1"/>
  <c r="R164" i="1"/>
  <c r="J164" i="1"/>
  <c r="W163" i="1"/>
  <c r="U163" i="1" s="1"/>
  <c r="P163" i="1"/>
  <c r="M163" i="1" s="1"/>
  <c r="K163" i="1" s="1"/>
  <c r="H163" i="1"/>
  <c r="W162" i="1"/>
  <c r="U162" i="1" s="1"/>
  <c r="P162" i="1"/>
  <c r="N162" i="1"/>
  <c r="M162" i="1"/>
  <c r="M160" i="1" s="1"/>
  <c r="H162" i="1"/>
  <c r="W161" i="1"/>
  <c r="W160" i="1" s="1"/>
  <c r="U161" i="1"/>
  <c r="P161" i="1"/>
  <c r="N161" i="1" s="1"/>
  <c r="M161" i="1"/>
  <c r="K161" i="1"/>
  <c r="H161" i="1"/>
  <c r="H160" i="1" s="1"/>
  <c r="H157" i="1" s="1"/>
  <c r="H156" i="1" s="1"/>
  <c r="AB160" i="1"/>
  <c r="Z160" i="1"/>
  <c r="Y160" i="1"/>
  <c r="Y157" i="1" s="1"/>
  <c r="Y156" i="1" s="1"/>
  <c r="X160" i="1"/>
  <c r="V160" i="1"/>
  <c r="T160" i="1"/>
  <c r="S160" i="1"/>
  <c r="R160" i="1"/>
  <c r="Q160" i="1"/>
  <c r="Q157" i="1" s="1"/>
  <c r="Q156" i="1" s="1"/>
  <c r="P160" i="1"/>
  <c r="P157" i="1" s="1"/>
  <c r="P156" i="1" s="1"/>
  <c r="O160" i="1"/>
  <c r="L160" i="1"/>
  <c r="L157" i="1" s="1"/>
  <c r="L156" i="1" s="1"/>
  <c r="J160" i="1"/>
  <c r="I160" i="1"/>
  <c r="I157" i="1" s="1"/>
  <c r="I156" i="1" s="1"/>
  <c r="W159" i="1"/>
  <c r="U159" i="1"/>
  <c r="U158" i="1" s="1"/>
  <c r="P159" i="1"/>
  <c r="M159" i="1" s="1"/>
  <c r="M158" i="1" s="1"/>
  <c r="N159" i="1"/>
  <c r="K159" i="1"/>
  <c r="K158" i="1" s="1"/>
  <c r="AB158" i="1"/>
  <c r="AB157" i="1" s="1"/>
  <c r="AB156" i="1" s="1"/>
  <c r="Z158" i="1"/>
  <c r="Y158" i="1"/>
  <c r="X158" i="1"/>
  <c r="X157" i="1" s="1"/>
  <c r="X156" i="1" s="1"/>
  <c r="W158" i="1"/>
  <c r="W157" i="1" s="1"/>
  <c r="W156" i="1" s="1"/>
  <c r="V158" i="1"/>
  <c r="T158" i="1"/>
  <c r="S158" i="1"/>
  <c r="S157" i="1" s="1"/>
  <c r="S156" i="1" s="1"/>
  <c r="S155" i="1" s="1"/>
  <c r="R158" i="1"/>
  <c r="R157" i="1" s="1"/>
  <c r="R156" i="1" s="1"/>
  <c r="Q158" i="1"/>
  <c r="P158" i="1"/>
  <c r="O158" i="1"/>
  <c r="N158" i="1"/>
  <c r="L158" i="1"/>
  <c r="J158" i="1"/>
  <c r="I158" i="1"/>
  <c r="H158" i="1"/>
  <c r="Z157" i="1"/>
  <c r="Z156" i="1" s="1"/>
  <c r="Z155" i="1" s="1"/>
  <c r="V157" i="1"/>
  <c r="V156" i="1" s="1"/>
  <c r="V155" i="1" s="1"/>
  <c r="T157" i="1"/>
  <c r="T156" i="1" s="1"/>
  <c r="T155" i="1" s="1"/>
  <c r="O157" i="1"/>
  <c r="O156" i="1" s="1"/>
  <c r="J157" i="1"/>
  <c r="J156" i="1" s="1"/>
  <c r="W154" i="1"/>
  <c r="W153" i="1" s="1"/>
  <c r="W152" i="1" s="1"/>
  <c r="W151" i="1" s="1"/>
  <c r="W150" i="1" s="1"/>
  <c r="P154" i="1"/>
  <c r="N154" i="1"/>
  <c r="M154" i="1"/>
  <c r="K154" i="1" s="1"/>
  <c r="K153" i="1" s="1"/>
  <c r="K152" i="1" s="1"/>
  <c r="K151" i="1" s="1"/>
  <c r="K150" i="1" s="1"/>
  <c r="I154" i="1"/>
  <c r="AB153" i="1"/>
  <c r="Z153" i="1"/>
  <c r="Y153" i="1"/>
  <c r="X153" i="1"/>
  <c r="V153" i="1"/>
  <c r="T153" i="1"/>
  <c r="S153" i="1"/>
  <c r="R153" i="1"/>
  <c r="Q153" i="1"/>
  <c r="P153" i="1"/>
  <c r="O153" i="1"/>
  <c r="N153" i="1"/>
  <c r="L153" i="1"/>
  <c r="J153" i="1"/>
  <c r="I153" i="1"/>
  <c r="H153" i="1"/>
  <c r="AB152" i="1"/>
  <c r="Z152" i="1"/>
  <c r="Y152" i="1"/>
  <c r="X152" i="1"/>
  <c r="V152" i="1"/>
  <c r="T152" i="1"/>
  <c r="S152" i="1"/>
  <c r="R152" i="1"/>
  <c r="Q152" i="1"/>
  <c r="P152" i="1"/>
  <c r="O152" i="1"/>
  <c r="N152" i="1"/>
  <c r="L152" i="1"/>
  <c r="J152" i="1"/>
  <c r="I152" i="1"/>
  <c r="H152" i="1"/>
  <c r="AB151" i="1"/>
  <c r="Z151" i="1"/>
  <c r="Y151" i="1"/>
  <c r="X151" i="1"/>
  <c r="V151" i="1"/>
  <c r="T151" i="1"/>
  <c r="S151" i="1"/>
  <c r="R151" i="1"/>
  <c r="Q151" i="1"/>
  <c r="P151" i="1"/>
  <c r="O151" i="1"/>
  <c r="N151" i="1"/>
  <c r="L151" i="1"/>
  <c r="J151" i="1"/>
  <c r="I151" i="1"/>
  <c r="H151" i="1"/>
  <c r="AB150" i="1"/>
  <c r="Z150" i="1"/>
  <c r="Y150" i="1"/>
  <c r="X150" i="1"/>
  <c r="V150" i="1"/>
  <c r="T150" i="1"/>
  <c r="S150" i="1"/>
  <c r="R150" i="1"/>
  <c r="Q150" i="1"/>
  <c r="P150" i="1"/>
  <c r="O150" i="1"/>
  <c r="N150" i="1"/>
  <c r="L150" i="1"/>
  <c r="J150" i="1"/>
  <c r="I150" i="1"/>
  <c r="H150" i="1"/>
  <c r="AH149" i="1"/>
  <c r="AI149" i="1" s="1"/>
  <c r="W149" i="1"/>
  <c r="U149" i="1" s="1"/>
  <c r="U148" i="1" s="1"/>
  <c r="U147" i="1" s="1"/>
  <c r="U146" i="1" s="1"/>
  <c r="P149" i="1"/>
  <c r="P148" i="1" s="1"/>
  <c r="P147" i="1" s="1"/>
  <c r="P146" i="1" s="1"/>
  <c r="N149" i="1"/>
  <c r="M149" i="1"/>
  <c r="AB148" i="1"/>
  <c r="Z148" i="1"/>
  <c r="Y148" i="1"/>
  <c r="Y147" i="1" s="1"/>
  <c r="Y146" i="1" s="1"/>
  <c r="X148" i="1"/>
  <c r="W148" i="1"/>
  <c r="V148" i="1"/>
  <c r="T148" i="1"/>
  <c r="S148" i="1"/>
  <c r="R148" i="1"/>
  <c r="Q148" i="1"/>
  <c r="Q147" i="1" s="1"/>
  <c r="Q146" i="1" s="1"/>
  <c r="O148" i="1"/>
  <c r="O147" i="1" s="1"/>
  <c r="O146" i="1" s="1"/>
  <c r="N148" i="1"/>
  <c r="L148" i="1"/>
  <c r="J148" i="1"/>
  <c r="I148" i="1"/>
  <c r="H148" i="1"/>
  <c r="AB147" i="1"/>
  <c r="AB146" i="1" s="1"/>
  <c r="Z147" i="1"/>
  <c r="X147" i="1"/>
  <c r="W147" i="1"/>
  <c r="W146" i="1" s="1"/>
  <c r="V147" i="1"/>
  <c r="T147" i="1"/>
  <c r="S147" i="1"/>
  <c r="S146" i="1" s="1"/>
  <c r="R147" i="1"/>
  <c r="N147" i="1"/>
  <c r="N146" i="1" s="1"/>
  <c r="L147" i="1"/>
  <c r="J147" i="1"/>
  <c r="J146" i="1" s="1"/>
  <c r="I147" i="1"/>
  <c r="H147" i="1"/>
  <c r="Z146" i="1"/>
  <c r="X146" i="1"/>
  <c r="V146" i="1"/>
  <c r="T146" i="1"/>
  <c r="R146" i="1"/>
  <c r="L146" i="1"/>
  <c r="I146" i="1"/>
  <c r="H146" i="1"/>
  <c r="AI145" i="1"/>
  <c r="W145" i="1"/>
  <c r="U145" i="1"/>
  <c r="P145" i="1"/>
  <c r="N145" i="1"/>
  <c r="M145" i="1"/>
  <c r="K145" i="1"/>
  <c r="AI144" i="1"/>
  <c r="W144" i="1"/>
  <c r="U144" i="1"/>
  <c r="P144" i="1"/>
  <c r="AI143" i="1"/>
  <c r="W143" i="1"/>
  <c r="U143" i="1"/>
  <c r="P143" i="1"/>
  <c r="M143" i="1" s="1"/>
  <c r="N143" i="1"/>
  <c r="K143" i="1"/>
  <c r="AB142" i="1"/>
  <c r="Z142" i="1"/>
  <c r="Y142" i="1"/>
  <c r="X142" i="1"/>
  <c r="W142" i="1"/>
  <c r="V142" i="1"/>
  <c r="T142" i="1"/>
  <c r="S142" i="1"/>
  <c r="R142" i="1"/>
  <c r="Q142" i="1"/>
  <c r="O142" i="1"/>
  <c r="O137" i="1" s="1"/>
  <c r="O136" i="1" s="1"/>
  <c r="O90" i="1" s="1"/>
  <c r="L142" i="1"/>
  <c r="J142" i="1"/>
  <c r="I142" i="1"/>
  <c r="H142" i="1"/>
  <c r="AI141" i="1"/>
  <c r="W141" i="1"/>
  <c r="U141" i="1" s="1"/>
  <c r="P141" i="1"/>
  <c r="N141" i="1" s="1"/>
  <c r="M141" i="1"/>
  <c r="K141" i="1" s="1"/>
  <c r="I141" i="1"/>
  <c r="AI140" i="1"/>
  <c r="W140" i="1"/>
  <c r="U140" i="1" s="1"/>
  <c r="P140" i="1"/>
  <c r="N140" i="1"/>
  <c r="M140" i="1"/>
  <c r="K140" i="1" s="1"/>
  <c r="I140" i="1"/>
  <c r="AI139" i="1"/>
  <c r="W139" i="1"/>
  <c r="U139" i="1" s="1"/>
  <c r="U138" i="1" s="1"/>
  <c r="P139" i="1"/>
  <c r="M139" i="1" s="1"/>
  <c r="I139" i="1"/>
  <c r="AB138" i="1"/>
  <c r="AB137" i="1" s="1"/>
  <c r="AB136" i="1" s="1"/>
  <c r="Z138" i="1"/>
  <c r="Y138" i="1"/>
  <c r="X138" i="1"/>
  <c r="W138" i="1"/>
  <c r="W137" i="1" s="1"/>
  <c r="W136" i="1" s="1"/>
  <c r="V138" i="1"/>
  <c r="T138" i="1"/>
  <c r="S138" i="1"/>
  <c r="R138" i="1"/>
  <c r="R137" i="1" s="1"/>
  <c r="R136" i="1" s="1"/>
  <c r="Q138" i="1"/>
  <c r="O138" i="1"/>
  <c r="L138" i="1"/>
  <c r="J138" i="1"/>
  <c r="J137" i="1" s="1"/>
  <c r="J136" i="1" s="1"/>
  <c r="H138" i="1"/>
  <c r="H137" i="1" s="1"/>
  <c r="Z137" i="1"/>
  <c r="Y137" i="1"/>
  <c r="X137" i="1"/>
  <c r="X136" i="1" s="1"/>
  <c r="V137" i="1"/>
  <c r="T137" i="1"/>
  <c r="T136" i="1" s="1"/>
  <c r="T90" i="1" s="1"/>
  <c r="S137" i="1"/>
  <c r="S136" i="1" s="1"/>
  <c r="Q137" i="1"/>
  <c r="L137" i="1"/>
  <c r="Z136" i="1"/>
  <c r="Y136" i="1"/>
  <c r="V136" i="1"/>
  <c r="Q136" i="1"/>
  <c r="L136" i="1"/>
  <c r="H136" i="1"/>
  <c r="AH135" i="1"/>
  <c r="AI135" i="1" s="1"/>
  <c r="W135" i="1"/>
  <c r="U135" i="1"/>
  <c r="U134" i="1" s="1"/>
  <c r="U133" i="1" s="1"/>
  <c r="U132" i="1" s="1"/>
  <c r="P135" i="1"/>
  <c r="M135" i="1" s="1"/>
  <c r="N135" i="1"/>
  <c r="N134" i="1" s="1"/>
  <c r="N133" i="1" s="1"/>
  <c r="N132" i="1" s="1"/>
  <c r="AB134" i="1"/>
  <c r="AB133" i="1" s="1"/>
  <c r="AB132" i="1" s="1"/>
  <c r="AB90" i="1" s="1"/>
  <c r="Z134" i="1"/>
  <c r="Z133" i="1" s="1"/>
  <c r="Y134" i="1"/>
  <c r="X134" i="1"/>
  <c r="W134" i="1"/>
  <c r="W133" i="1" s="1"/>
  <c r="W132" i="1" s="1"/>
  <c r="V134" i="1"/>
  <c r="V133" i="1" s="1"/>
  <c r="T134" i="1"/>
  <c r="S134" i="1"/>
  <c r="R134" i="1"/>
  <c r="Q134" i="1"/>
  <c r="P134" i="1"/>
  <c r="O134" i="1"/>
  <c r="L134" i="1"/>
  <c r="L133" i="1" s="1"/>
  <c r="L132" i="1" s="1"/>
  <c r="L90" i="1" s="1"/>
  <c r="J134" i="1"/>
  <c r="I134" i="1"/>
  <c r="H134" i="1"/>
  <c r="H133" i="1" s="1"/>
  <c r="Y133" i="1"/>
  <c r="X133" i="1"/>
  <c r="X132" i="1" s="1"/>
  <c r="T133" i="1"/>
  <c r="S133" i="1"/>
  <c r="S132" i="1" s="1"/>
  <c r="R133" i="1"/>
  <c r="R132" i="1" s="1"/>
  <c r="Q133" i="1"/>
  <c r="P133" i="1"/>
  <c r="O133" i="1"/>
  <c r="O132" i="1" s="1"/>
  <c r="J133" i="1"/>
  <c r="J132" i="1" s="1"/>
  <c r="I133" i="1"/>
  <c r="Z132" i="1"/>
  <c r="Y132" i="1"/>
  <c r="V132" i="1"/>
  <c r="T132" i="1"/>
  <c r="Q132" i="1"/>
  <c r="P132" i="1"/>
  <c r="I132" i="1"/>
  <c r="H132" i="1"/>
  <c r="AI131" i="1"/>
  <c r="W131" i="1"/>
  <c r="U131" i="1" s="1"/>
  <c r="P131" i="1"/>
  <c r="N131" i="1" s="1"/>
  <c r="I131" i="1"/>
  <c r="AI130" i="1"/>
  <c r="W130" i="1"/>
  <c r="U130" i="1" s="1"/>
  <c r="P130" i="1"/>
  <c r="N130" i="1" s="1"/>
  <c r="M130" i="1"/>
  <c r="K130" i="1" s="1"/>
  <c r="I130" i="1"/>
  <c r="AI129" i="1"/>
  <c r="W129" i="1"/>
  <c r="U129" i="1" s="1"/>
  <c r="P129" i="1"/>
  <c r="N129" i="1" s="1"/>
  <c r="N127" i="1" s="1"/>
  <c r="I129" i="1"/>
  <c r="AI128" i="1"/>
  <c r="W128" i="1"/>
  <c r="U128" i="1" s="1"/>
  <c r="U127" i="1" s="1"/>
  <c r="P128" i="1"/>
  <c r="N128" i="1" s="1"/>
  <c r="J128" i="1"/>
  <c r="AB127" i="1"/>
  <c r="Z127" i="1"/>
  <c r="Y127" i="1"/>
  <c r="X127" i="1"/>
  <c r="W127" i="1"/>
  <c r="V127" i="1"/>
  <c r="T127" i="1"/>
  <c r="S127" i="1"/>
  <c r="R127" i="1"/>
  <c r="Q127" i="1"/>
  <c r="O127" i="1"/>
  <c r="L127" i="1"/>
  <c r="J127" i="1"/>
  <c r="H127" i="1"/>
  <c r="AI126" i="1"/>
  <c r="W126" i="1"/>
  <c r="U126" i="1" s="1"/>
  <c r="P126" i="1"/>
  <c r="N126" i="1" s="1"/>
  <c r="I126" i="1"/>
  <c r="AI125" i="1"/>
  <c r="W125" i="1"/>
  <c r="U125" i="1" s="1"/>
  <c r="U124" i="1" s="1"/>
  <c r="U123" i="1" s="1"/>
  <c r="U122" i="1" s="1"/>
  <c r="P125" i="1"/>
  <c r="N125" i="1"/>
  <c r="M125" i="1"/>
  <c r="K125" i="1" s="1"/>
  <c r="J125" i="1"/>
  <c r="I125" i="1" s="1"/>
  <c r="AB124" i="1"/>
  <c r="AB123" i="1" s="1"/>
  <c r="AB122" i="1" s="1"/>
  <c r="Z124" i="1"/>
  <c r="Y124" i="1"/>
  <c r="X124" i="1"/>
  <c r="V124" i="1"/>
  <c r="T124" i="1"/>
  <c r="S124" i="1"/>
  <c r="R124" i="1"/>
  <c r="Q124" i="1"/>
  <c r="O124" i="1"/>
  <c r="O123" i="1" s="1"/>
  <c r="O122" i="1" s="1"/>
  <c r="L124" i="1"/>
  <c r="I124" i="1"/>
  <c r="H124" i="1"/>
  <c r="Z123" i="1"/>
  <c r="Y123" i="1"/>
  <c r="X123" i="1"/>
  <c r="X122" i="1" s="1"/>
  <c r="X90" i="1" s="1"/>
  <c r="V123" i="1"/>
  <c r="T123" i="1"/>
  <c r="R123" i="1"/>
  <c r="R122" i="1" s="1"/>
  <c r="R90" i="1" s="1"/>
  <c r="Q123" i="1"/>
  <c r="L123" i="1"/>
  <c r="H123" i="1"/>
  <c r="H122" i="1" s="1"/>
  <c r="H90" i="1" s="1"/>
  <c r="Z122" i="1"/>
  <c r="Y122" i="1"/>
  <c r="V122" i="1"/>
  <c r="T122" i="1"/>
  <c r="Q122" i="1"/>
  <c r="L122" i="1"/>
  <c r="AI121" i="1"/>
  <c r="W121" i="1"/>
  <c r="U121" i="1" s="1"/>
  <c r="P121" i="1"/>
  <c r="N121" i="1" s="1"/>
  <c r="M121" i="1"/>
  <c r="K121" i="1" s="1"/>
  <c r="I121" i="1"/>
  <c r="AI120" i="1"/>
  <c r="W120" i="1"/>
  <c r="U120" i="1" s="1"/>
  <c r="P120" i="1"/>
  <c r="N120" i="1" s="1"/>
  <c r="I120" i="1"/>
  <c r="AI119" i="1"/>
  <c r="W119" i="1"/>
  <c r="U119" i="1"/>
  <c r="P119" i="1"/>
  <c r="N119" i="1" s="1"/>
  <c r="I119" i="1"/>
  <c r="AI118" i="1"/>
  <c r="W118" i="1"/>
  <c r="U118" i="1" s="1"/>
  <c r="P118" i="1"/>
  <c r="N118" i="1" s="1"/>
  <c r="I118" i="1"/>
  <c r="AI117" i="1"/>
  <c r="W117" i="1"/>
  <c r="U117" i="1" s="1"/>
  <c r="P117" i="1"/>
  <c r="N117" i="1" s="1"/>
  <c r="M117" i="1"/>
  <c r="K117" i="1" s="1"/>
  <c r="I117" i="1"/>
  <c r="AI116" i="1"/>
  <c r="W116" i="1"/>
  <c r="U116" i="1" s="1"/>
  <c r="P116" i="1"/>
  <c r="N116" i="1" s="1"/>
  <c r="I116" i="1"/>
  <c r="AI115" i="1"/>
  <c r="W115" i="1"/>
  <c r="U115" i="1"/>
  <c r="P115" i="1"/>
  <c r="N115" i="1" s="1"/>
  <c r="I115" i="1"/>
  <c r="AI114" i="1"/>
  <c r="W114" i="1"/>
  <c r="U114" i="1" s="1"/>
  <c r="P114" i="1"/>
  <c r="N114" i="1" s="1"/>
  <c r="I114" i="1"/>
  <c r="AI113" i="1"/>
  <c r="W113" i="1"/>
  <c r="U113" i="1" s="1"/>
  <c r="P113" i="1"/>
  <c r="N113" i="1" s="1"/>
  <c r="M113" i="1"/>
  <c r="K113" i="1" s="1"/>
  <c r="I113" i="1"/>
  <c r="AI112" i="1"/>
  <c r="W112" i="1"/>
  <c r="U112" i="1" s="1"/>
  <c r="P112" i="1"/>
  <c r="N112" i="1" s="1"/>
  <c r="I112" i="1"/>
  <c r="AI111" i="1"/>
  <c r="W111" i="1"/>
  <c r="U111" i="1"/>
  <c r="P111" i="1"/>
  <c r="N111" i="1" s="1"/>
  <c r="I111" i="1"/>
  <c r="AI110" i="1"/>
  <c r="W110" i="1"/>
  <c r="U110" i="1" s="1"/>
  <c r="P110" i="1"/>
  <c r="N110" i="1" s="1"/>
  <c r="I110" i="1"/>
  <c r="AI109" i="1"/>
  <c r="W109" i="1"/>
  <c r="U109" i="1" s="1"/>
  <c r="P109" i="1"/>
  <c r="N109" i="1" s="1"/>
  <c r="M109" i="1"/>
  <c r="K109" i="1" s="1"/>
  <c r="I109" i="1"/>
  <c r="AI108" i="1"/>
  <c r="W108" i="1"/>
  <c r="U108" i="1" s="1"/>
  <c r="P108" i="1"/>
  <c r="N108" i="1" s="1"/>
  <c r="I108" i="1"/>
  <c r="AI107" i="1"/>
  <c r="W107" i="1"/>
  <c r="U107" i="1"/>
  <c r="P107" i="1"/>
  <c r="N107" i="1" s="1"/>
  <c r="I107" i="1"/>
  <c r="AI106" i="1"/>
  <c r="W106" i="1"/>
  <c r="U106" i="1" s="1"/>
  <c r="P106" i="1"/>
  <c r="N106" i="1" s="1"/>
  <c r="I106" i="1"/>
  <c r="AI105" i="1"/>
  <c r="W105" i="1"/>
  <c r="U105" i="1" s="1"/>
  <c r="P105" i="1"/>
  <c r="N105" i="1" s="1"/>
  <c r="M105" i="1"/>
  <c r="K105" i="1" s="1"/>
  <c r="I105" i="1"/>
  <c r="AI104" i="1"/>
  <c r="W104" i="1"/>
  <c r="U104" i="1" s="1"/>
  <c r="P104" i="1"/>
  <c r="N104" i="1" s="1"/>
  <c r="I104" i="1"/>
  <c r="AI103" i="1"/>
  <c r="W103" i="1"/>
  <c r="U103" i="1"/>
  <c r="P103" i="1"/>
  <c r="N103" i="1" s="1"/>
  <c r="I103" i="1"/>
  <c r="AI102" i="1"/>
  <c r="W102" i="1"/>
  <c r="U102" i="1" s="1"/>
  <c r="P102" i="1"/>
  <c r="N102" i="1" s="1"/>
  <c r="I102" i="1"/>
  <c r="AI101" i="1"/>
  <c r="W101" i="1"/>
  <c r="U101" i="1" s="1"/>
  <c r="P101" i="1"/>
  <c r="N101" i="1" s="1"/>
  <c r="M101" i="1"/>
  <c r="K101" i="1" s="1"/>
  <c r="I101" i="1"/>
  <c r="AI100" i="1"/>
  <c r="W100" i="1"/>
  <c r="U100" i="1" s="1"/>
  <c r="P100" i="1"/>
  <c r="N100" i="1" s="1"/>
  <c r="I100" i="1"/>
  <c r="AI99" i="1"/>
  <c r="W99" i="1"/>
  <c r="U99" i="1"/>
  <c r="P99" i="1"/>
  <c r="N99" i="1" s="1"/>
  <c r="I99" i="1"/>
  <c r="AI98" i="1"/>
  <c r="W98" i="1"/>
  <c r="U98" i="1" s="1"/>
  <c r="P98" i="1"/>
  <c r="N98" i="1" s="1"/>
  <c r="N96" i="1" s="1"/>
  <c r="I98" i="1"/>
  <c r="AI97" i="1"/>
  <c r="W97" i="1"/>
  <c r="U97" i="1" s="1"/>
  <c r="P97" i="1"/>
  <c r="N97" i="1" s="1"/>
  <c r="M97" i="1"/>
  <c r="K97" i="1" s="1"/>
  <c r="I97" i="1"/>
  <c r="I96" i="1" s="1"/>
  <c r="AB96" i="1"/>
  <c r="Z96" i="1"/>
  <c r="Y96" i="1"/>
  <c r="X96" i="1"/>
  <c r="V96" i="1"/>
  <c r="T96" i="1"/>
  <c r="S96" i="1"/>
  <c r="R96" i="1"/>
  <c r="Q96" i="1"/>
  <c r="O96" i="1"/>
  <c r="L96" i="1"/>
  <c r="J96" i="1"/>
  <c r="H96" i="1"/>
  <c r="AI95" i="1"/>
  <c r="W95" i="1"/>
  <c r="U95" i="1" s="1"/>
  <c r="P95" i="1"/>
  <c r="N95" i="1" s="1"/>
  <c r="N93" i="1" s="1"/>
  <c r="I95" i="1"/>
  <c r="AI94" i="1"/>
  <c r="W94" i="1"/>
  <c r="W93" i="1" s="1"/>
  <c r="P94" i="1"/>
  <c r="N94" i="1" s="1"/>
  <c r="M94" i="1"/>
  <c r="K94" i="1" s="1"/>
  <c r="I94" i="1"/>
  <c r="I93" i="1" s="1"/>
  <c r="I92" i="1" s="1"/>
  <c r="I91" i="1" s="1"/>
  <c r="AB93" i="1"/>
  <c r="Z93" i="1"/>
  <c r="Z92" i="1" s="1"/>
  <c r="Z91" i="1" s="1"/>
  <c r="Z90" i="1" s="1"/>
  <c r="Y93" i="1"/>
  <c r="Y92" i="1" s="1"/>
  <c r="Y91" i="1" s="1"/>
  <c r="Y90" i="1" s="1"/>
  <c r="X93" i="1"/>
  <c r="V93" i="1"/>
  <c r="T93" i="1"/>
  <c r="S93" i="1"/>
  <c r="R93" i="1"/>
  <c r="Q93" i="1"/>
  <c r="Q92" i="1" s="1"/>
  <c r="Q91" i="1" s="1"/>
  <c r="Q90" i="1" s="1"/>
  <c r="O93" i="1"/>
  <c r="L93" i="1"/>
  <c r="J93" i="1"/>
  <c r="H93" i="1"/>
  <c r="AB92" i="1"/>
  <c r="X92" i="1"/>
  <c r="V92" i="1"/>
  <c r="T92" i="1"/>
  <c r="S92" i="1"/>
  <c r="R92" i="1"/>
  <c r="O92" i="1"/>
  <c r="L92" i="1"/>
  <c r="J92" i="1"/>
  <c r="H92" i="1"/>
  <c r="AB91" i="1"/>
  <c r="X91" i="1"/>
  <c r="V91" i="1"/>
  <c r="T91" i="1"/>
  <c r="S91" i="1"/>
  <c r="R91" i="1"/>
  <c r="O91" i="1"/>
  <c r="L91" i="1"/>
  <c r="J91" i="1"/>
  <c r="H91" i="1"/>
  <c r="V90" i="1"/>
  <c r="W89" i="1"/>
  <c r="U89" i="1" s="1"/>
  <c r="U88" i="1" s="1"/>
  <c r="U87" i="1" s="1"/>
  <c r="U86" i="1" s="1"/>
  <c r="P89" i="1"/>
  <c r="N89" i="1"/>
  <c r="N88" i="1" s="1"/>
  <c r="N87" i="1" s="1"/>
  <c r="N86" i="1" s="1"/>
  <c r="M89" i="1"/>
  <c r="K89" i="1" s="1"/>
  <c r="K88" i="1" s="1"/>
  <c r="K87" i="1" s="1"/>
  <c r="K86" i="1" s="1"/>
  <c r="I89" i="1"/>
  <c r="AB88" i="1"/>
  <c r="Z88" i="1"/>
  <c r="Y88" i="1"/>
  <c r="X88" i="1"/>
  <c r="W88" i="1"/>
  <c r="V88" i="1"/>
  <c r="T88" i="1"/>
  <c r="S88" i="1"/>
  <c r="R88" i="1"/>
  <c r="Q88" i="1"/>
  <c r="P88" i="1"/>
  <c r="O88" i="1"/>
  <c r="L88" i="1"/>
  <c r="J88" i="1"/>
  <c r="I88" i="1"/>
  <c r="H88" i="1"/>
  <c r="AB87" i="1"/>
  <c r="Z87" i="1"/>
  <c r="Y87" i="1"/>
  <c r="X87" i="1"/>
  <c r="W87" i="1"/>
  <c r="V87" i="1"/>
  <c r="T87" i="1"/>
  <c r="S87" i="1"/>
  <c r="R87" i="1"/>
  <c r="Q87" i="1"/>
  <c r="P87" i="1"/>
  <c r="O87" i="1"/>
  <c r="L87" i="1"/>
  <c r="J87" i="1"/>
  <c r="I87" i="1"/>
  <c r="H87" i="1"/>
  <c r="AB86" i="1"/>
  <c r="AB81" i="1" s="1"/>
  <c r="Z86" i="1"/>
  <c r="Y86" i="1"/>
  <c r="X86" i="1"/>
  <c r="W86" i="1"/>
  <c r="V86" i="1"/>
  <c r="T86" i="1"/>
  <c r="S86" i="1"/>
  <c r="S81" i="1" s="1"/>
  <c r="R86" i="1"/>
  <c r="Q86" i="1"/>
  <c r="P86" i="1"/>
  <c r="O86" i="1"/>
  <c r="O81" i="1" s="1"/>
  <c r="L86" i="1"/>
  <c r="J86" i="1"/>
  <c r="I86" i="1"/>
  <c r="H86" i="1"/>
  <c r="W85" i="1"/>
  <c r="U85" i="1" s="1"/>
  <c r="U84" i="1" s="1"/>
  <c r="U83" i="1" s="1"/>
  <c r="U82" i="1" s="1"/>
  <c r="U81" i="1" s="1"/>
  <c r="P85" i="1"/>
  <c r="N85" i="1" s="1"/>
  <c r="N84" i="1" s="1"/>
  <c r="N83" i="1" s="1"/>
  <c r="N82" i="1" s="1"/>
  <c r="N81" i="1" s="1"/>
  <c r="M85" i="1"/>
  <c r="K85" i="1" s="1"/>
  <c r="K84" i="1" s="1"/>
  <c r="K83" i="1" s="1"/>
  <c r="K82" i="1" s="1"/>
  <c r="K81" i="1" s="1"/>
  <c r="I85" i="1"/>
  <c r="AB84" i="1"/>
  <c r="Z84" i="1"/>
  <c r="Y84" i="1"/>
  <c r="X84" i="1"/>
  <c r="V84" i="1"/>
  <c r="T84" i="1"/>
  <c r="S84" i="1"/>
  <c r="R84" i="1"/>
  <c r="Q84" i="1"/>
  <c r="P84" i="1"/>
  <c r="O84" i="1"/>
  <c r="L84" i="1"/>
  <c r="J84" i="1"/>
  <c r="I84" i="1"/>
  <c r="H84" i="1"/>
  <c r="AB83" i="1"/>
  <c r="Z83" i="1"/>
  <c r="Y83" i="1"/>
  <c r="X83" i="1"/>
  <c r="V83" i="1"/>
  <c r="T83" i="1"/>
  <c r="S83" i="1"/>
  <c r="R83" i="1"/>
  <c r="Q83" i="1"/>
  <c r="P83" i="1"/>
  <c r="O83" i="1"/>
  <c r="L83" i="1"/>
  <c r="J83" i="1"/>
  <c r="I83" i="1"/>
  <c r="H83" i="1"/>
  <c r="AB82" i="1"/>
  <c r="Z82" i="1"/>
  <c r="Y82" i="1"/>
  <c r="X82" i="1"/>
  <c r="V82" i="1"/>
  <c r="T82" i="1"/>
  <c r="S82" i="1"/>
  <c r="R82" i="1"/>
  <c r="Q82" i="1"/>
  <c r="P82" i="1"/>
  <c r="O82" i="1"/>
  <c r="L82" i="1"/>
  <c r="J82" i="1"/>
  <c r="I82" i="1"/>
  <c r="H82" i="1"/>
  <c r="Z81" i="1"/>
  <c r="Y81" i="1"/>
  <c r="X81" i="1"/>
  <c r="V81" i="1"/>
  <c r="T81" i="1"/>
  <c r="R81" i="1"/>
  <c r="Q81" i="1"/>
  <c r="P81" i="1"/>
  <c r="L81" i="1"/>
  <c r="J81" i="1"/>
  <c r="I81" i="1"/>
  <c r="H81" i="1"/>
  <c r="W80" i="1"/>
  <c r="U80" i="1"/>
  <c r="P80" i="1"/>
  <c r="N80" i="1" s="1"/>
  <c r="N79" i="1" s="1"/>
  <c r="N78" i="1" s="1"/>
  <c r="N77" i="1" s="1"/>
  <c r="N72" i="1" s="1"/>
  <c r="I80" i="1"/>
  <c r="AB79" i="1"/>
  <c r="Z79" i="1"/>
  <c r="Y79" i="1"/>
  <c r="X79" i="1"/>
  <c r="W79" i="1"/>
  <c r="V79" i="1"/>
  <c r="U79" i="1"/>
  <c r="T79" i="1"/>
  <c r="S79" i="1"/>
  <c r="R79" i="1"/>
  <c r="Q79" i="1"/>
  <c r="P79" i="1"/>
  <c r="O79" i="1"/>
  <c r="L79" i="1"/>
  <c r="J79" i="1"/>
  <c r="I79" i="1"/>
  <c r="H79" i="1"/>
  <c r="AB78" i="1"/>
  <c r="Z78" i="1"/>
  <c r="Y78" i="1"/>
  <c r="X78" i="1"/>
  <c r="W78" i="1"/>
  <c r="V78" i="1"/>
  <c r="U78" i="1"/>
  <c r="T78" i="1"/>
  <c r="S78" i="1"/>
  <c r="R78" i="1"/>
  <c r="Q78" i="1"/>
  <c r="P78" i="1"/>
  <c r="O78" i="1"/>
  <c r="L78" i="1"/>
  <c r="J78" i="1"/>
  <c r="I78" i="1"/>
  <c r="H78" i="1"/>
  <c r="AB77" i="1"/>
  <c r="Z77" i="1"/>
  <c r="Y77" i="1"/>
  <c r="Y72" i="1" s="1"/>
  <c r="X77" i="1"/>
  <c r="X72" i="1" s="1"/>
  <c r="W77" i="1"/>
  <c r="V77" i="1"/>
  <c r="U77" i="1"/>
  <c r="T77" i="1"/>
  <c r="T72" i="1" s="1"/>
  <c r="S77" i="1"/>
  <c r="R77" i="1"/>
  <c r="Q77" i="1"/>
  <c r="Q72" i="1" s="1"/>
  <c r="P77" i="1"/>
  <c r="O77" i="1"/>
  <c r="L77" i="1"/>
  <c r="L72" i="1" s="1"/>
  <c r="J77" i="1"/>
  <c r="I77" i="1"/>
  <c r="I72" i="1" s="1"/>
  <c r="H77" i="1"/>
  <c r="H72" i="1" s="1"/>
  <c r="W76" i="1"/>
  <c r="U76" i="1" s="1"/>
  <c r="U75" i="1" s="1"/>
  <c r="U74" i="1" s="1"/>
  <c r="U73" i="1" s="1"/>
  <c r="U72" i="1" s="1"/>
  <c r="P76" i="1"/>
  <c r="M76" i="1" s="1"/>
  <c r="N76" i="1"/>
  <c r="AB75" i="1"/>
  <c r="Z75" i="1"/>
  <c r="Y75" i="1"/>
  <c r="X75" i="1"/>
  <c r="W75" i="1"/>
  <c r="V75" i="1"/>
  <c r="T75" i="1"/>
  <c r="S75" i="1"/>
  <c r="R75" i="1"/>
  <c r="Q75" i="1"/>
  <c r="O75" i="1"/>
  <c r="N75" i="1"/>
  <c r="L75" i="1"/>
  <c r="J75" i="1"/>
  <c r="I75" i="1"/>
  <c r="H75" i="1"/>
  <c r="AB74" i="1"/>
  <c r="Z74" i="1"/>
  <c r="Y74" i="1"/>
  <c r="X74" i="1"/>
  <c r="W74" i="1"/>
  <c r="V74" i="1"/>
  <c r="T74" i="1"/>
  <c r="S74" i="1"/>
  <c r="R74" i="1"/>
  <c r="Q74" i="1"/>
  <c r="O74" i="1"/>
  <c r="N74" i="1"/>
  <c r="L74" i="1"/>
  <c r="J74" i="1"/>
  <c r="I74" i="1"/>
  <c r="H74" i="1"/>
  <c r="AB73" i="1"/>
  <c r="Z73" i="1"/>
  <c r="Y73" i="1"/>
  <c r="X73" i="1"/>
  <c r="W73" i="1"/>
  <c r="V73" i="1"/>
  <c r="T73" i="1"/>
  <c r="S73" i="1"/>
  <c r="R73" i="1"/>
  <c r="Q73" i="1"/>
  <c r="O73" i="1"/>
  <c r="N73" i="1"/>
  <c r="L73" i="1"/>
  <c r="J73" i="1"/>
  <c r="I73" i="1"/>
  <c r="H73" i="1"/>
  <c r="AB72" i="1"/>
  <c r="Z72" i="1"/>
  <c r="W72" i="1"/>
  <c r="V72" i="1"/>
  <c r="S72" i="1"/>
  <c r="R72" i="1"/>
  <c r="O72" i="1"/>
  <c r="J72" i="1"/>
  <c r="W71" i="1"/>
  <c r="U71" i="1"/>
  <c r="P71" i="1"/>
  <c r="N71" i="1" s="1"/>
  <c r="M71" i="1"/>
  <c r="K71" i="1"/>
  <c r="I71" i="1"/>
  <c r="W70" i="1"/>
  <c r="U70" i="1"/>
  <c r="P70" i="1"/>
  <c r="N70" i="1" s="1"/>
  <c r="I70" i="1"/>
  <c r="W69" i="1"/>
  <c r="U69" i="1" s="1"/>
  <c r="P69" i="1"/>
  <c r="M69" i="1" s="1"/>
  <c r="K69" i="1" s="1"/>
  <c r="N69" i="1"/>
  <c r="I69" i="1"/>
  <c r="I67" i="1" s="1"/>
  <c r="I66" i="1" s="1"/>
  <c r="I65" i="1" s="1"/>
  <c r="I64" i="1" s="1"/>
  <c r="W68" i="1"/>
  <c r="U68" i="1" s="1"/>
  <c r="U67" i="1" s="1"/>
  <c r="U66" i="1" s="1"/>
  <c r="U65" i="1" s="1"/>
  <c r="U64" i="1" s="1"/>
  <c r="P68" i="1"/>
  <c r="N68" i="1"/>
  <c r="M68" i="1"/>
  <c r="K68" i="1" s="1"/>
  <c r="I68" i="1"/>
  <c r="AB67" i="1"/>
  <c r="Z67" i="1"/>
  <c r="Y67" i="1"/>
  <c r="X67" i="1"/>
  <c r="V67" i="1"/>
  <c r="T67" i="1"/>
  <c r="S67" i="1"/>
  <c r="R67" i="1"/>
  <c r="Q67" i="1"/>
  <c r="O67" i="1"/>
  <c r="L67" i="1"/>
  <c r="J67" i="1"/>
  <c r="H67" i="1"/>
  <c r="AB66" i="1"/>
  <c r="Z66" i="1"/>
  <c r="Y66" i="1"/>
  <c r="X66" i="1"/>
  <c r="V66" i="1"/>
  <c r="T66" i="1"/>
  <c r="S66" i="1"/>
  <c r="R66" i="1"/>
  <c r="Q66" i="1"/>
  <c r="O66" i="1"/>
  <c r="L66" i="1"/>
  <c r="J66" i="1"/>
  <c r="H66" i="1"/>
  <c r="AB65" i="1"/>
  <c r="Z65" i="1"/>
  <c r="Y65" i="1"/>
  <c r="X65" i="1"/>
  <c r="V65" i="1"/>
  <c r="T65" i="1"/>
  <c r="S65" i="1"/>
  <c r="R65" i="1"/>
  <c r="Q65" i="1"/>
  <c r="O65" i="1"/>
  <c r="L65" i="1"/>
  <c r="J65" i="1"/>
  <c r="H65" i="1"/>
  <c r="AB64" i="1"/>
  <c r="Z64" i="1"/>
  <c r="Y64" i="1"/>
  <c r="X64" i="1"/>
  <c r="V64" i="1"/>
  <c r="T64" i="1"/>
  <c r="S64" i="1"/>
  <c r="R64" i="1"/>
  <c r="Q64" i="1"/>
  <c r="O64" i="1"/>
  <c r="L64" i="1"/>
  <c r="J64" i="1"/>
  <c r="H64" i="1"/>
  <c r="W63" i="1"/>
  <c r="W62" i="1" s="1"/>
  <c r="W61" i="1" s="1"/>
  <c r="W60" i="1" s="1"/>
  <c r="U63" i="1"/>
  <c r="P63" i="1"/>
  <c r="N63" i="1" s="1"/>
  <c r="N62" i="1" s="1"/>
  <c r="N61" i="1" s="1"/>
  <c r="N60" i="1" s="1"/>
  <c r="M63" i="1"/>
  <c r="K63" i="1"/>
  <c r="K62" i="1" s="1"/>
  <c r="K61" i="1" s="1"/>
  <c r="K60" i="1" s="1"/>
  <c r="I63" i="1"/>
  <c r="AB62" i="1"/>
  <c r="Z62" i="1"/>
  <c r="Y62" i="1"/>
  <c r="X62" i="1"/>
  <c r="V62" i="1"/>
  <c r="U62" i="1"/>
  <c r="T62" i="1"/>
  <c r="S62" i="1"/>
  <c r="R62" i="1"/>
  <c r="Q62" i="1"/>
  <c r="P62" i="1"/>
  <c r="O62" i="1"/>
  <c r="M62" i="1"/>
  <c r="L62" i="1"/>
  <c r="J62" i="1"/>
  <c r="I62" i="1"/>
  <c r="H62" i="1"/>
  <c r="AB61" i="1"/>
  <c r="Z61" i="1"/>
  <c r="Y61" i="1"/>
  <c r="X61" i="1"/>
  <c r="V61" i="1"/>
  <c r="U61" i="1"/>
  <c r="T61" i="1"/>
  <c r="S61" i="1"/>
  <c r="R61" i="1"/>
  <c r="Q61" i="1"/>
  <c r="P61" i="1"/>
  <c r="O61" i="1"/>
  <c r="M61" i="1"/>
  <c r="L61" i="1"/>
  <c r="J61" i="1"/>
  <c r="I61" i="1"/>
  <c r="H61" i="1"/>
  <c r="AB60" i="1"/>
  <c r="Z60" i="1"/>
  <c r="Y60" i="1"/>
  <c r="X60" i="1"/>
  <c r="V60" i="1"/>
  <c r="U60" i="1"/>
  <c r="T60" i="1"/>
  <c r="S60" i="1"/>
  <c r="R60" i="1"/>
  <c r="Q60" i="1"/>
  <c r="P60" i="1"/>
  <c r="O60" i="1"/>
  <c r="M60" i="1"/>
  <c r="L60" i="1"/>
  <c r="J60" i="1"/>
  <c r="I60" i="1"/>
  <c r="H60" i="1"/>
  <c r="W59" i="1"/>
  <c r="U59" i="1"/>
  <c r="P59" i="1"/>
  <c r="N59" i="1" s="1"/>
  <c r="W58" i="1"/>
  <c r="U58" i="1" s="1"/>
  <c r="P58" i="1"/>
  <c r="N58" i="1"/>
  <c r="M58" i="1"/>
  <c r="K58" i="1" s="1"/>
  <c r="W57" i="1"/>
  <c r="U57" i="1"/>
  <c r="P57" i="1"/>
  <c r="N57" i="1" s="1"/>
  <c r="W56" i="1"/>
  <c r="U56" i="1" s="1"/>
  <c r="P56" i="1"/>
  <c r="N56" i="1"/>
  <c r="M56" i="1"/>
  <c r="K56" i="1" s="1"/>
  <c r="W55" i="1"/>
  <c r="U55" i="1"/>
  <c r="P55" i="1"/>
  <c r="N55" i="1" s="1"/>
  <c r="W54" i="1"/>
  <c r="U54" i="1" s="1"/>
  <c r="U53" i="1" s="1"/>
  <c r="U52" i="1" s="1"/>
  <c r="U51" i="1" s="1"/>
  <c r="P54" i="1"/>
  <c r="N54" i="1"/>
  <c r="M54" i="1"/>
  <c r="K54" i="1" s="1"/>
  <c r="AB53" i="1"/>
  <c r="Z53" i="1"/>
  <c r="Y53" i="1"/>
  <c r="X53" i="1"/>
  <c r="V53" i="1"/>
  <c r="T53" i="1"/>
  <c r="S53" i="1"/>
  <c r="R53" i="1"/>
  <c r="Q53" i="1"/>
  <c r="O53" i="1"/>
  <c r="L53" i="1"/>
  <c r="J53" i="1"/>
  <c r="I53" i="1"/>
  <c r="H53" i="1"/>
  <c r="AB52" i="1"/>
  <c r="Z52" i="1"/>
  <c r="Y52" i="1"/>
  <c r="X52" i="1"/>
  <c r="V52" i="1"/>
  <c r="T52" i="1"/>
  <c r="S52" i="1"/>
  <c r="R52" i="1"/>
  <c r="Q52" i="1"/>
  <c r="O52" i="1"/>
  <c r="L52" i="1"/>
  <c r="J52" i="1"/>
  <c r="I52" i="1"/>
  <c r="H52" i="1"/>
  <c r="AB51" i="1"/>
  <c r="Z51" i="1"/>
  <c r="Y51" i="1"/>
  <c r="X51" i="1"/>
  <c r="V51" i="1"/>
  <c r="T51" i="1"/>
  <c r="S51" i="1"/>
  <c r="R51" i="1"/>
  <c r="Q51" i="1"/>
  <c r="O51" i="1"/>
  <c r="L51" i="1"/>
  <c r="J51" i="1"/>
  <c r="I51" i="1"/>
  <c r="H51" i="1"/>
  <c r="W50" i="1"/>
  <c r="U50" i="1"/>
  <c r="P50" i="1"/>
  <c r="N50" i="1" s="1"/>
  <c r="W49" i="1"/>
  <c r="U49" i="1" s="1"/>
  <c r="P49" i="1"/>
  <c r="N49" i="1"/>
  <c r="M49" i="1"/>
  <c r="K49" i="1" s="1"/>
  <c r="W48" i="1"/>
  <c r="U48" i="1"/>
  <c r="P48" i="1"/>
  <c r="N48" i="1" s="1"/>
  <c r="W47" i="1"/>
  <c r="U47" i="1" s="1"/>
  <c r="P47" i="1"/>
  <c r="N47" i="1"/>
  <c r="M47" i="1"/>
  <c r="K47" i="1" s="1"/>
  <c r="W46" i="1"/>
  <c r="U46" i="1"/>
  <c r="P46" i="1"/>
  <c r="N46" i="1" s="1"/>
  <c r="AB45" i="1"/>
  <c r="Z45" i="1"/>
  <c r="Y45" i="1"/>
  <c r="X45" i="1"/>
  <c r="W45" i="1"/>
  <c r="V45" i="1"/>
  <c r="T45" i="1"/>
  <c r="S45" i="1"/>
  <c r="R45" i="1"/>
  <c r="Q45" i="1"/>
  <c r="O45" i="1"/>
  <c r="L45" i="1"/>
  <c r="J45" i="1"/>
  <c r="I45" i="1"/>
  <c r="H45" i="1"/>
  <c r="X44" i="1"/>
  <c r="W44" i="1" s="1"/>
  <c r="P44" i="1"/>
  <c r="M44" i="1" s="1"/>
  <c r="N44" i="1"/>
  <c r="N43" i="1" s="1"/>
  <c r="AB43" i="1"/>
  <c r="AA43" i="1"/>
  <c r="AA42" i="1" s="1"/>
  <c r="AA41" i="1" s="1"/>
  <c r="AA40" i="1" s="1"/>
  <c r="Z43" i="1"/>
  <c r="Z42" i="1" s="1"/>
  <c r="Z41" i="1" s="1"/>
  <c r="Z40" i="1" s="1"/>
  <c r="Y43" i="1"/>
  <c r="V43" i="1"/>
  <c r="V42" i="1" s="1"/>
  <c r="V41" i="1" s="1"/>
  <c r="V40" i="1" s="1"/>
  <c r="T43" i="1"/>
  <c r="S43" i="1"/>
  <c r="S42" i="1" s="1"/>
  <c r="S41" i="1" s="1"/>
  <c r="S40" i="1" s="1"/>
  <c r="R43" i="1"/>
  <c r="R42" i="1" s="1"/>
  <c r="R41" i="1" s="1"/>
  <c r="R40" i="1" s="1"/>
  <c r="Q43" i="1"/>
  <c r="P43" i="1"/>
  <c r="O43" i="1"/>
  <c r="O42" i="1" s="1"/>
  <c r="O41" i="1" s="1"/>
  <c r="O40" i="1" s="1"/>
  <c r="L43" i="1"/>
  <c r="J43" i="1"/>
  <c r="J42" i="1" s="1"/>
  <c r="J41" i="1" s="1"/>
  <c r="J40" i="1" s="1"/>
  <c r="I43" i="1"/>
  <c r="H43" i="1"/>
  <c r="AB42" i="1"/>
  <c r="AB41" i="1" s="1"/>
  <c r="AB40" i="1" s="1"/>
  <c r="Y42" i="1"/>
  <c r="T42" i="1"/>
  <c r="T41" i="1" s="1"/>
  <c r="T40" i="1" s="1"/>
  <c r="Q42" i="1"/>
  <c r="L42" i="1"/>
  <c r="L41" i="1" s="1"/>
  <c r="L40" i="1" s="1"/>
  <c r="I42" i="1"/>
  <c r="H42" i="1"/>
  <c r="H41" i="1" s="1"/>
  <c r="H40" i="1" s="1"/>
  <c r="Y41" i="1"/>
  <c r="Y40" i="1" s="1"/>
  <c r="Q41" i="1"/>
  <c r="Q40" i="1" s="1"/>
  <c r="I41" i="1"/>
  <c r="I40" i="1" s="1"/>
  <c r="W39" i="1"/>
  <c r="U39" i="1"/>
  <c r="P39" i="1"/>
  <c r="N39" i="1" s="1"/>
  <c r="N37" i="1" s="1"/>
  <c r="N36" i="1" s="1"/>
  <c r="N35" i="1" s="1"/>
  <c r="M39" i="1"/>
  <c r="M37" i="1" s="1"/>
  <c r="M36" i="1" s="1"/>
  <c r="K39" i="1"/>
  <c r="W38" i="1"/>
  <c r="U38" i="1" s="1"/>
  <c r="U37" i="1" s="1"/>
  <c r="U36" i="1" s="1"/>
  <c r="U35" i="1" s="1"/>
  <c r="U34" i="1" s="1"/>
  <c r="AB37" i="1"/>
  <c r="AA37" i="1"/>
  <c r="AA36" i="1" s="1"/>
  <c r="AA35" i="1" s="1"/>
  <c r="AA34" i="1" s="1"/>
  <c r="Z37" i="1"/>
  <c r="Z36" i="1" s="1"/>
  <c r="Z35" i="1" s="1"/>
  <c r="Y37" i="1"/>
  <c r="X37" i="1"/>
  <c r="W37" i="1"/>
  <c r="W36" i="1" s="1"/>
  <c r="W35" i="1" s="1"/>
  <c r="W34" i="1" s="1"/>
  <c r="V37" i="1"/>
  <c r="V36" i="1" s="1"/>
  <c r="V35" i="1" s="1"/>
  <c r="V34" i="1" s="1"/>
  <c r="T37" i="1"/>
  <c r="S37" i="1"/>
  <c r="S36" i="1" s="1"/>
  <c r="S35" i="1" s="1"/>
  <c r="S34" i="1" s="1"/>
  <c r="R37" i="1"/>
  <c r="R36" i="1" s="1"/>
  <c r="R35" i="1" s="1"/>
  <c r="Q37" i="1"/>
  <c r="P37" i="1"/>
  <c r="O37" i="1"/>
  <c r="O36" i="1" s="1"/>
  <c r="O35" i="1" s="1"/>
  <c r="O34" i="1" s="1"/>
  <c r="L37" i="1"/>
  <c r="K37" i="1"/>
  <c r="K36" i="1" s="1"/>
  <c r="K35" i="1" s="1"/>
  <c r="K34" i="1" s="1"/>
  <c r="J37" i="1"/>
  <c r="J36" i="1" s="1"/>
  <c r="J35" i="1" s="1"/>
  <c r="J34" i="1" s="1"/>
  <c r="I37" i="1"/>
  <c r="H37" i="1"/>
  <c r="AB36" i="1"/>
  <c r="AB35" i="1" s="1"/>
  <c r="AB34" i="1" s="1"/>
  <c r="Y36" i="1"/>
  <c r="X36" i="1"/>
  <c r="X35" i="1" s="1"/>
  <c r="X34" i="1" s="1"/>
  <c r="T36" i="1"/>
  <c r="T35" i="1" s="1"/>
  <c r="T34" i="1" s="1"/>
  <c r="Q36" i="1"/>
  <c r="P36" i="1"/>
  <c r="P35" i="1" s="1"/>
  <c r="P34" i="1" s="1"/>
  <c r="L36" i="1"/>
  <c r="L35" i="1" s="1"/>
  <c r="L34" i="1" s="1"/>
  <c r="I36" i="1"/>
  <c r="H36" i="1"/>
  <c r="H35" i="1" s="1"/>
  <c r="H34" i="1" s="1"/>
  <c r="Y35" i="1"/>
  <c r="Y34" i="1" s="1"/>
  <c r="Q35" i="1"/>
  <c r="Q34" i="1" s="1"/>
  <c r="M35" i="1"/>
  <c r="M34" i="1" s="1"/>
  <c r="I35" i="1"/>
  <c r="I34" i="1" s="1"/>
  <c r="Z34" i="1"/>
  <c r="R34" i="1"/>
  <c r="N34" i="1"/>
  <c r="W33" i="1"/>
  <c r="U33" i="1"/>
  <c r="P33" i="1"/>
  <c r="N33" i="1" s="1"/>
  <c r="M33" i="1"/>
  <c r="K33" i="1"/>
  <c r="I33" i="1"/>
  <c r="W32" i="1"/>
  <c r="U32" i="1"/>
  <c r="P32" i="1"/>
  <c r="I32" i="1"/>
  <c r="W31" i="1"/>
  <c r="U31" i="1" s="1"/>
  <c r="P31" i="1"/>
  <c r="M31" i="1" s="1"/>
  <c r="K31" i="1" s="1"/>
  <c r="N31" i="1"/>
  <c r="I31" i="1"/>
  <c r="W30" i="1"/>
  <c r="U30" i="1" s="1"/>
  <c r="P30" i="1"/>
  <c r="N30" i="1"/>
  <c r="M30" i="1"/>
  <c r="K30" i="1" s="1"/>
  <c r="I30" i="1"/>
  <c r="W29" i="1"/>
  <c r="U29" i="1"/>
  <c r="P29" i="1"/>
  <c r="N29" i="1" s="1"/>
  <c r="M29" i="1"/>
  <c r="K29" i="1"/>
  <c r="I29" i="1"/>
  <c r="W28" i="1"/>
  <c r="U28" i="1"/>
  <c r="P28" i="1"/>
  <c r="J28" i="1"/>
  <c r="J27" i="1" s="1"/>
  <c r="AB27" i="1"/>
  <c r="AA27" i="1"/>
  <c r="Z27" i="1"/>
  <c r="Z24" i="1" s="1"/>
  <c r="Z23" i="1" s="1"/>
  <c r="Y27" i="1"/>
  <c r="Y24" i="1" s="1"/>
  <c r="X27" i="1"/>
  <c r="V27" i="1"/>
  <c r="V24" i="1" s="1"/>
  <c r="V23" i="1" s="1"/>
  <c r="U27" i="1"/>
  <c r="T27" i="1"/>
  <c r="S27" i="1"/>
  <c r="R27" i="1"/>
  <c r="Q27" i="1"/>
  <c r="Q24" i="1" s="1"/>
  <c r="Q23" i="1" s="1"/>
  <c r="Q15" i="1" s="1"/>
  <c r="O27" i="1"/>
  <c r="L27" i="1"/>
  <c r="I27" i="1"/>
  <c r="I24" i="1" s="1"/>
  <c r="H27" i="1"/>
  <c r="W26" i="1"/>
  <c r="U26" i="1"/>
  <c r="U25" i="1" s="1"/>
  <c r="P26" i="1"/>
  <c r="AB25" i="1"/>
  <c r="AA25" i="1"/>
  <c r="Z25" i="1"/>
  <c r="Y25" i="1"/>
  <c r="X25" i="1"/>
  <c r="W25" i="1"/>
  <c r="T25" i="1"/>
  <c r="S25" i="1"/>
  <c r="S24" i="1" s="1"/>
  <c r="S23" i="1" s="1"/>
  <c r="R25" i="1"/>
  <c r="R24" i="1" s="1"/>
  <c r="R23" i="1" s="1"/>
  <c r="Q25" i="1"/>
  <c r="O25" i="1"/>
  <c r="O24" i="1" s="1"/>
  <c r="O23" i="1" s="1"/>
  <c r="L25" i="1"/>
  <c r="J25" i="1"/>
  <c r="J24" i="1" s="1"/>
  <c r="J23" i="1" s="1"/>
  <c r="I25" i="1"/>
  <c r="H25" i="1"/>
  <c r="AB24" i="1"/>
  <c r="AB23" i="1" s="1"/>
  <c r="AA24" i="1"/>
  <c r="AA23" i="1" s="1"/>
  <c r="X24" i="1"/>
  <c r="X23" i="1" s="1"/>
  <c r="T24" i="1"/>
  <c r="T23" i="1" s="1"/>
  <c r="L24" i="1"/>
  <c r="L23" i="1" s="1"/>
  <c r="H24" i="1"/>
  <c r="H23" i="1" s="1"/>
  <c r="Y23" i="1"/>
  <c r="I23" i="1"/>
  <c r="W22" i="1"/>
  <c r="U22" i="1"/>
  <c r="P22" i="1"/>
  <c r="W21" i="1"/>
  <c r="U21" i="1" s="1"/>
  <c r="P21" i="1"/>
  <c r="N21" i="1"/>
  <c r="M21" i="1"/>
  <c r="K21" i="1" s="1"/>
  <c r="W20" i="1"/>
  <c r="U20" i="1"/>
  <c r="P20" i="1"/>
  <c r="W19" i="1"/>
  <c r="P19" i="1"/>
  <c r="N19" i="1"/>
  <c r="M19" i="1"/>
  <c r="K19" i="1" s="1"/>
  <c r="AB18" i="1"/>
  <c r="AA18" i="1"/>
  <c r="Z18" i="1"/>
  <c r="Y18" i="1"/>
  <c r="Y17" i="1" s="1"/>
  <c r="Y16" i="1" s="1"/>
  <c r="X18" i="1"/>
  <c r="V18" i="1"/>
  <c r="V17" i="1" s="1"/>
  <c r="V16" i="1" s="1"/>
  <c r="V15" i="1" s="1"/>
  <c r="V14" i="1" s="1"/>
  <c r="T18" i="1"/>
  <c r="S18" i="1"/>
  <c r="R18" i="1"/>
  <c r="R17" i="1" s="1"/>
  <c r="R16" i="1" s="1"/>
  <c r="R15" i="1" s="1"/>
  <c r="Q18" i="1"/>
  <c r="Q17" i="1" s="1"/>
  <c r="Q16" i="1" s="1"/>
  <c r="O18" i="1"/>
  <c r="L18" i="1"/>
  <c r="J18" i="1"/>
  <c r="I18" i="1"/>
  <c r="I17" i="1" s="1"/>
  <c r="I16" i="1" s="1"/>
  <c r="H18" i="1"/>
  <c r="AB17" i="1"/>
  <c r="AA17" i="1"/>
  <c r="AA16" i="1" s="1"/>
  <c r="AA15" i="1" s="1"/>
  <c r="AA14" i="1" s="1"/>
  <c r="AA13" i="1" s="1"/>
  <c r="Z17" i="1"/>
  <c r="Z16" i="1" s="1"/>
  <c r="Z15" i="1" s="1"/>
  <c r="Z14" i="1" s="1"/>
  <c r="Z13" i="1" s="1"/>
  <c r="X17" i="1"/>
  <c r="T17" i="1"/>
  <c r="S17" i="1"/>
  <c r="S16" i="1" s="1"/>
  <c r="S15" i="1" s="1"/>
  <c r="O17" i="1"/>
  <c r="L17" i="1"/>
  <c r="J17" i="1"/>
  <c r="J16" i="1" s="1"/>
  <c r="J15" i="1" s="1"/>
  <c r="H17" i="1"/>
  <c r="AB16" i="1"/>
  <c r="AB15" i="1" s="1"/>
  <c r="X16" i="1"/>
  <c r="X15" i="1" s="1"/>
  <c r="T16" i="1"/>
  <c r="T15" i="1" s="1"/>
  <c r="T14" i="1" s="1"/>
  <c r="T13" i="1" s="1"/>
  <c r="O16" i="1"/>
  <c r="O15" i="1" s="1"/>
  <c r="L16" i="1"/>
  <c r="L15" i="1" s="1"/>
  <c r="H16" i="1"/>
  <c r="H15" i="1" s="1"/>
  <c r="Y15" i="1"/>
  <c r="I15" i="1"/>
  <c r="L14" i="1" l="1"/>
  <c r="L13" i="1" s="1"/>
  <c r="N22" i="1"/>
  <c r="M22" i="1"/>
  <c r="K22" i="1" s="1"/>
  <c r="U24" i="1"/>
  <c r="U23" i="1" s="1"/>
  <c r="N20" i="1"/>
  <c r="N18" i="1" s="1"/>
  <c r="N17" i="1" s="1"/>
  <c r="N16" i="1" s="1"/>
  <c r="M20" i="1"/>
  <c r="P18" i="1"/>
  <c r="P17" i="1" s="1"/>
  <c r="P16" i="1" s="1"/>
  <c r="K44" i="1"/>
  <c r="K43" i="1" s="1"/>
  <c r="M43" i="1"/>
  <c r="N53" i="1"/>
  <c r="N52" i="1" s="1"/>
  <c r="N51" i="1" s="1"/>
  <c r="N67" i="1"/>
  <c r="N66" i="1" s="1"/>
  <c r="N65" i="1" s="1"/>
  <c r="N64" i="1" s="1"/>
  <c r="N32" i="1"/>
  <c r="M32" i="1"/>
  <c r="K32" i="1" s="1"/>
  <c r="W43" i="1"/>
  <c r="W42" i="1" s="1"/>
  <c r="W41" i="1" s="1"/>
  <c r="W40" i="1" s="1"/>
  <c r="U44" i="1"/>
  <c r="U43" i="1" s="1"/>
  <c r="U42" i="1" s="1"/>
  <c r="U41" i="1" s="1"/>
  <c r="U40" i="1" s="1"/>
  <c r="N45" i="1"/>
  <c r="N42" i="1" s="1"/>
  <c r="N41" i="1" s="1"/>
  <c r="N40" i="1" s="1"/>
  <c r="N92" i="1"/>
  <c r="N91" i="1" s="1"/>
  <c r="N26" i="1"/>
  <c r="N25" i="1" s="1"/>
  <c r="M26" i="1"/>
  <c r="P25" i="1"/>
  <c r="P24" i="1" s="1"/>
  <c r="P23" i="1" s="1"/>
  <c r="N28" i="1"/>
  <c r="P27" i="1"/>
  <c r="M28" i="1"/>
  <c r="W27" i="1"/>
  <c r="W24" i="1" s="1"/>
  <c r="W23" i="1" s="1"/>
  <c r="U45" i="1"/>
  <c r="M75" i="1"/>
  <c r="M74" i="1" s="1"/>
  <c r="M73" i="1" s="1"/>
  <c r="K76" i="1"/>
  <c r="K75" i="1" s="1"/>
  <c r="K74" i="1" s="1"/>
  <c r="K73" i="1" s="1"/>
  <c r="K67" i="1"/>
  <c r="K66" i="1" s="1"/>
  <c r="K65" i="1" s="1"/>
  <c r="K64" i="1" s="1"/>
  <c r="U19" i="1"/>
  <c r="U18" i="1" s="1"/>
  <c r="U17" i="1" s="1"/>
  <c r="U16" i="1" s="1"/>
  <c r="W18" i="1"/>
  <c r="W17" i="1" s="1"/>
  <c r="W16" i="1" s="1"/>
  <c r="W15" i="1" s="1"/>
  <c r="U96" i="1"/>
  <c r="X43" i="1"/>
  <c r="X42" i="1" s="1"/>
  <c r="X41" i="1" s="1"/>
  <c r="X40" i="1" s="1"/>
  <c r="X14" i="1" s="1"/>
  <c r="P45" i="1"/>
  <c r="P42" i="1" s="1"/>
  <c r="P41" i="1" s="1"/>
  <c r="P40" i="1" s="1"/>
  <c r="W67" i="1"/>
  <c r="W66" i="1" s="1"/>
  <c r="W65" i="1" s="1"/>
  <c r="W64" i="1" s="1"/>
  <c r="M46" i="1"/>
  <c r="M48" i="1"/>
  <c r="K48" i="1" s="1"/>
  <c r="M50" i="1"/>
  <c r="K50" i="1" s="1"/>
  <c r="W53" i="1"/>
  <c r="W52" i="1" s="1"/>
  <c r="W51" i="1" s="1"/>
  <c r="M55" i="1"/>
  <c r="M57" i="1"/>
  <c r="K57" i="1" s="1"/>
  <c r="M59" i="1"/>
  <c r="K59" i="1" s="1"/>
  <c r="P67" i="1"/>
  <c r="P66" i="1" s="1"/>
  <c r="P65" i="1" s="1"/>
  <c r="P64" i="1" s="1"/>
  <c r="M70" i="1"/>
  <c r="K70" i="1" s="1"/>
  <c r="P75" i="1"/>
  <c r="P74" i="1" s="1"/>
  <c r="P73" i="1" s="1"/>
  <c r="P72" i="1" s="1"/>
  <c r="M80" i="1"/>
  <c r="W84" i="1"/>
  <c r="W83" i="1" s="1"/>
  <c r="W82" i="1" s="1"/>
  <c r="W81" i="1" s="1"/>
  <c r="M100" i="1"/>
  <c r="K100" i="1" s="1"/>
  <c r="M104" i="1"/>
  <c r="K104" i="1" s="1"/>
  <c r="M108" i="1"/>
  <c r="K108" i="1" s="1"/>
  <c r="M112" i="1"/>
  <c r="K112" i="1" s="1"/>
  <c r="M116" i="1"/>
  <c r="K116" i="1" s="1"/>
  <c r="M120" i="1"/>
  <c r="K120" i="1" s="1"/>
  <c r="J124" i="1"/>
  <c r="J123" i="1" s="1"/>
  <c r="J122" i="1" s="1"/>
  <c r="J90" i="1" s="1"/>
  <c r="J14" i="1" s="1"/>
  <c r="J13" i="1" s="1"/>
  <c r="P127" i="1"/>
  <c r="M128" i="1"/>
  <c r="M131" i="1"/>
  <c r="K131" i="1" s="1"/>
  <c r="M134" i="1"/>
  <c r="M133" i="1" s="1"/>
  <c r="M132" i="1" s="1"/>
  <c r="K135" i="1"/>
  <c r="K134" i="1" s="1"/>
  <c r="K133" i="1" s="1"/>
  <c r="K132" i="1" s="1"/>
  <c r="K139" i="1"/>
  <c r="K138" i="1" s="1"/>
  <c r="M138" i="1"/>
  <c r="O155" i="1"/>
  <c r="O14" i="1" s="1"/>
  <c r="O13" i="1" s="1"/>
  <c r="R155" i="1"/>
  <c r="R14" i="1" s="1"/>
  <c r="R13" i="1" s="1"/>
  <c r="W155" i="1"/>
  <c r="AB155" i="1"/>
  <c r="AB14" i="1" s="1"/>
  <c r="AB13" i="1" s="1"/>
  <c r="L155" i="1"/>
  <c r="H155" i="1"/>
  <c r="H14" i="1" s="1"/>
  <c r="U160" i="1"/>
  <c r="U157" i="1" s="1"/>
  <c r="U156" i="1" s="1"/>
  <c r="U155" i="1" s="1"/>
  <c r="P53" i="1"/>
  <c r="P52" i="1" s="1"/>
  <c r="P51" i="1" s="1"/>
  <c r="M67" i="1"/>
  <c r="M66" i="1" s="1"/>
  <c r="M65" i="1" s="1"/>
  <c r="M64" i="1" s="1"/>
  <c r="M88" i="1"/>
  <c r="M87" i="1" s="1"/>
  <c r="M86" i="1" s="1"/>
  <c r="U94" i="1"/>
  <c r="U93" i="1" s="1"/>
  <c r="U92" i="1" s="1"/>
  <c r="U91" i="1" s="1"/>
  <c r="M99" i="1"/>
  <c r="K99" i="1" s="1"/>
  <c r="M103" i="1"/>
  <c r="K103" i="1" s="1"/>
  <c r="M107" i="1"/>
  <c r="K107" i="1" s="1"/>
  <c r="M111" i="1"/>
  <c r="K111" i="1" s="1"/>
  <c r="M115" i="1"/>
  <c r="K115" i="1" s="1"/>
  <c r="M119" i="1"/>
  <c r="K119" i="1" s="1"/>
  <c r="N124" i="1"/>
  <c r="N123" i="1" s="1"/>
  <c r="N122" i="1" s="1"/>
  <c r="M129" i="1"/>
  <c r="K129" i="1" s="1"/>
  <c r="K149" i="1"/>
  <c r="K148" i="1" s="1"/>
  <c r="K147" i="1" s="1"/>
  <c r="K146" i="1" s="1"/>
  <c r="M148" i="1"/>
  <c r="M147" i="1" s="1"/>
  <c r="M146" i="1" s="1"/>
  <c r="X155" i="1"/>
  <c r="M84" i="1"/>
  <c r="M83" i="1" s="1"/>
  <c r="M82" i="1" s="1"/>
  <c r="P93" i="1"/>
  <c r="M95" i="1"/>
  <c r="P96" i="1"/>
  <c r="W96" i="1"/>
  <c r="W92" i="1" s="1"/>
  <c r="W91" i="1" s="1"/>
  <c r="M98" i="1"/>
  <c r="M102" i="1"/>
  <c r="K102" i="1" s="1"/>
  <c r="M106" i="1"/>
  <c r="K106" i="1" s="1"/>
  <c r="M110" i="1"/>
  <c r="K110" i="1" s="1"/>
  <c r="M114" i="1"/>
  <c r="K114" i="1" s="1"/>
  <c r="M118" i="1"/>
  <c r="K118" i="1" s="1"/>
  <c r="S123" i="1"/>
  <c r="S122" i="1" s="1"/>
  <c r="S90" i="1" s="1"/>
  <c r="S14" i="1" s="1"/>
  <c r="S13" i="1" s="1"/>
  <c r="W124" i="1"/>
  <c r="W123" i="1" s="1"/>
  <c r="W122" i="1" s="1"/>
  <c r="M126" i="1"/>
  <c r="P124" i="1"/>
  <c r="P123" i="1" s="1"/>
  <c r="P122" i="1" s="1"/>
  <c r="I138" i="1"/>
  <c r="I137" i="1" s="1"/>
  <c r="I136" i="1" s="1"/>
  <c r="N144" i="1"/>
  <c r="N142" i="1" s="1"/>
  <c r="P142" i="1"/>
  <c r="M144" i="1"/>
  <c r="K144" i="1" s="1"/>
  <c r="K142" i="1" s="1"/>
  <c r="J155" i="1"/>
  <c r="I127" i="1"/>
  <c r="I123" i="1" s="1"/>
  <c r="I122" i="1" s="1"/>
  <c r="I90" i="1" s="1"/>
  <c r="I14" i="1" s="1"/>
  <c r="I13" i="1" s="1"/>
  <c r="N139" i="1"/>
  <c r="N138" i="1" s="1"/>
  <c r="M142" i="1"/>
  <c r="M157" i="1"/>
  <c r="M156" i="1" s="1"/>
  <c r="I155" i="1"/>
  <c r="K162" i="1"/>
  <c r="K160" i="1" s="1"/>
  <c r="K157" i="1" s="1"/>
  <c r="K156" i="1" s="1"/>
  <c r="N163" i="1"/>
  <c r="N160" i="1" s="1"/>
  <c r="N157" i="1" s="1"/>
  <c r="N156" i="1" s="1"/>
  <c r="N155" i="1" s="1"/>
  <c r="P166" i="1"/>
  <c r="P165" i="1" s="1"/>
  <c r="P164" i="1" s="1"/>
  <c r="P155" i="1" s="1"/>
  <c r="K167" i="1"/>
  <c r="K166" i="1" s="1"/>
  <c r="K165" i="1" s="1"/>
  <c r="K164" i="1" s="1"/>
  <c r="M170" i="1"/>
  <c r="M169" i="1" s="1"/>
  <c r="M168" i="1" s="1"/>
  <c r="M175" i="1"/>
  <c r="M178" i="1"/>
  <c r="M177" i="1" s="1"/>
  <c r="M176" i="1" s="1"/>
  <c r="W178" i="1"/>
  <c r="W177" i="1" s="1"/>
  <c r="W176" i="1" s="1"/>
  <c r="U179" i="1"/>
  <c r="U178" i="1" s="1"/>
  <c r="U177" i="1" s="1"/>
  <c r="U176" i="1" s="1"/>
  <c r="U180" i="1"/>
  <c r="K192" i="1"/>
  <c r="K191" i="1" s="1"/>
  <c r="K190" i="1" s="1"/>
  <c r="K189" i="1" s="1"/>
  <c r="M191" i="1"/>
  <c r="M190" i="1" s="1"/>
  <c r="M189" i="1" s="1"/>
  <c r="U142" i="1"/>
  <c r="U137" i="1" s="1"/>
  <c r="U136" i="1" s="1"/>
  <c r="M153" i="1"/>
  <c r="M152" i="1" s="1"/>
  <c r="M151" i="1" s="1"/>
  <c r="M150" i="1" s="1"/>
  <c r="U154" i="1"/>
  <c r="U153" i="1" s="1"/>
  <c r="U152" i="1" s="1"/>
  <c r="U151" i="1" s="1"/>
  <c r="U150" i="1" s="1"/>
  <c r="I188" i="1"/>
  <c r="I187" i="1" s="1"/>
  <c r="I186" i="1" s="1"/>
  <c r="M196" i="1"/>
  <c r="N196" i="1"/>
  <c r="N195" i="1" s="1"/>
  <c r="N194" i="1" s="1"/>
  <c r="N193" i="1" s="1"/>
  <c r="N188" i="1" s="1"/>
  <c r="AB205" i="1"/>
  <c r="Y155" i="1"/>
  <c r="Y14" i="1" s="1"/>
  <c r="Y13" i="1" s="1"/>
  <c r="N208" i="1"/>
  <c r="N207" i="1" s="1"/>
  <c r="N206" i="1" s="1"/>
  <c r="P138" i="1"/>
  <c r="P137" i="1" s="1"/>
  <c r="P136" i="1" s="1"/>
  <c r="Q155" i="1"/>
  <c r="Q14" i="1" s="1"/>
  <c r="Q13" i="1" s="1"/>
  <c r="P174" i="1"/>
  <c r="P173" i="1" s="1"/>
  <c r="P172" i="1" s="1"/>
  <c r="M181" i="1"/>
  <c r="N181" i="1"/>
  <c r="M183" i="1"/>
  <c r="K183" i="1" s="1"/>
  <c r="N183" i="1"/>
  <c r="M185" i="1"/>
  <c r="K185" i="1" s="1"/>
  <c r="N185" i="1"/>
  <c r="V205" i="1"/>
  <c r="V187" i="1" s="1"/>
  <c r="V186" i="1" s="1"/>
  <c r="V13" i="1" s="1"/>
  <c r="P199" i="1"/>
  <c r="P198" i="1" s="1"/>
  <c r="P197" i="1" s="1"/>
  <c r="P188" i="1" s="1"/>
  <c r="W204" i="1"/>
  <c r="P208" i="1"/>
  <c r="P207" i="1" s="1"/>
  <c r="P206" i="1" s="1"/>
  <c r="W208" i="1"/>
  <c r="W207" i="1" s="1"/>
  <c r="W206" i="1" s="1"/>
  <c r="M210" i="1"/>
  <c r="N211" i="1"/>
  <c r="P224" i="1"/>
  <c r="N224" i="1"/>
  <c r="N221" i="1" s="1"/>
  <c r="N220" i="1" s="1"/>
  <c r="K231" i="1"/>
  <c r="K230" i="1" s="1"/>
  <c r="K229" i="1" s="1"/>
  <c r="K228" i="1" s="1"/>
  <c r="M230" i="1"/>
  <c r="M229" i="1" s="1"/>
  <c r="M228" i="1" s="1"/>
  <c r="K217" i="1"/>
  <c r="K216" i="1" s="1"/>
  <c r="M216" i="1"/>
  <c r="M215" i="1" s="1"/>
  <c r="M214" i="1" s="1"/>
  <c r="K219" i="1"/>
  <c r="K218" i="1" s="1"/>
  <c r="M218" i="1"/>
  <c r="X221" i="1"/>
  <c r="X220" i="1" s="1"/>
  <c r="H221" i="1"/>
  <c r="H220" i="1" s="1"/>
  <c r="H205" i="1" s="1"/>
  <c r="H187" i="1" s="1"/>
  <c r="H186" i="1" s="1"/>
  <c r="U223" i="1"/>
  <c r="U222" i="1" s="1"/>
  <c r="U221" i="1" s="1"/>
  <c r="U220" i="1" s="1"/>
  <c r="U205" i="1" s="1"/>
  <c r="W222" i="1"/>
  <c r="N226" i="1"/>
  <c r="K223" i="1"/>
  <c r="K222" i="1" s="1"/>
  <c r="K221" i="1" s="1"/>
  <c r="K220" i="1" s="1"/>
  <c r="M222" i="1"/>
  <c r="M221" i="1" s="1"/>
  <c r="M220" i="1" s="1"/>
  <c r="U225" i="1"/>
  <c r="U224" i="1" s="1"/>
  <c r="W224" i="1"/>
  <c r="X208" i="1"/>
  <c r="X207" i="1" s="1"/>
  <c r="X206" i="1" s="1"/>
  <c r="X205" i="1" s="1"/>
  <c r="X187" i="1" s="1"/>
  <c r="X186" i="1" s="1"/>
  <c r="P221" i="1"/>
  <c r="P220" i="1" s="1"/>
  <c r="K225" i="1"/>
  <c r="K224" i="1" s="1"/>
  <c r="M224" i="1"/>
  <c r="U231" i="1"/>
  <c r="U230" i="1" s="1"/>
  <c r="U229" i="1" s="1"/>
  <c r="U228" i="1" s="1"/>
  <c r="W230" i="1"/>
  <c r="W229" i="1" s="1"/>
  <c r="W228" i="1" s="1"/>
  <c r="W234" i="1"/>
  <c r="W233" i="1" s="1"/>
  <c r="W232" i="1" s="1"/>
  <c r="U262" i="1"/>
  <c r="N270" i="1"/>
  <c r="N269" i="1" s="1"/>
  <c r="N268" i="1" s="1"/>
  <c r="N275" i="1"/>
  <c r="N274" i="1" s="1"/>
  <c r="N273" i="1" s="1"/>
  <c r="U286" i="1"/>
  <c r="U297" i="1"/>
  <c r="U296" i="1" s="1"/>
  <c r="K271" i="1"/>
  <c r="K297" i="1"/>
  <c r="K296" i="1" s="1"/>
  <c r="K235" i="1"/>
  <c r="K234" i="1" s="1"/>
  <c r="K233" i="1" s="1"/>
  <c r="K232" i="1" s="1"/>
  <c r="M234" i="1"/>
  <c r="M233" i="1" s="1"/>
  <c r="M232" i="1" s="1"/>
  <c r="K275" i="1"/>
  <c r="K274" i="1" s="1"/>
  <c r="K273" i="1" s="1"/>
  <c r="K265" i="1"/>
  <c r="K264" i="1" s="1"/>
  <c r="K263" i="1" s="1"/>
  <c r="N297" i="1"/>
  <c r="N296" i="1" s="1"/>
  <c r="K299" i="1"/>
  <c r="W265" i="1"/>
  <c r="W264" i="1" s="1"/>
  <c r="W263" i="1" s="1"/>
  <c r="W262" i="1" s="1"/>
  <c r="M272" i="1"/>
  <c r="K272" i="1" s="1"/>
  <c r="W275" i="1"/>
  <c r="W274" i="1" s="1"/>
  <c r="W273" i="1" s="1"/>
  <c r="M282" i="1"/>
  <c r="W284" i="1"/>
  <c r="W283" i="1" s="1"/>
  <c r="M287" i="1"/>
  <c r="M289" i="1"/>
  <c r="K289" i="1" s="1"/>
  <c r="M291" i="1"/>
  <c r="K291" i="1" s="1"/>
  <c r="M293" i="1"/>
  <c r="K293" i="1" s="1"/>
  <c r="P265" i="1"/>
  <c r="P264" i="1" s="1"/>
  <c r="P263" i="1" s="1"/>
  <c r="P262" i="1" s="1"/>
  <c r="N272" i="1"/>
  <c r="P275" i="1"/>
  <c r="P274" i="1" s="1"/>
  <c r="P273" i="1" s="1"/>
  <c r="N282" i="1"/>
  <c r="N280" i="1" s="1"/>
  <c r="N279" i="1" s="1"/>
  <c r="N278" i="1" s="1"/>
  <c r="N262" i="1" s="1"/>
  <c r="N287" i="1"/>
  <c r="N286" i="1" s="1"/>
  <c r="M300" i="1"/>
  <c r="K300" i="1" s="1"/>
  <c r="X13" i="1" l="1"/>
  <c r="H13" i="1"/>
  <c r="M297" i="1"/>
  <c r="M296" i="1" s="1"/>
  <c r="M270" i="1"/>
  <c r="M269" i="1" s="1"/>
  <c r="M268" i="1" s="1"/>
  <c r="M262" i="1" s="1"/>
  <c r="W221" i="1"/>
  <c r="W220" i="1" s="1"/>
  <c r="W205" i="1" s="1"/>
  <c r="U204" i="1"/>
  <c r="U203" i="1" s="1"/>
  <c r="U202" i="1" s="1"/>
  <c r="U201" i="1" s="1"/>
  <c r="U188" i="1" s="1"/>
  <c r="U187" i="1" s="1"/>
  <c r="U186" i="1" s="1"/>
  <c r="W203" i="1"/>
  <c r="W202" i="1" s="1"/>
  <c r="W201" i="1" s="1"/>
  <c r="W188" i="1" s="1"/>
  <c r="N180" i="1"/>
  <c r="K126" i="1"/>
  <c r="K124" i="1" s="1"/>
  <c r="M124" i="1"/>
  <c r="M96" i="1"/>
  <c r="K98" i="1"/>
  <c r="K96" i="1" s="1"/>
  <c r="P92" i="1"/>
  <c r="P91" i="1" s="1"/>
  <c r="P90" i="1" s="1"/>
  <c r="N27" i="1"/>
  <c r="N24" i="1" s="1"/>
  <c r="N23" i="1" s="1"/>
  <c r="N15" i="1" s="1"/>
  <c r="K287" i="1"/>
  <c r="K286" i="1" s="1"/>
  <c r="M286" i="1"/>
  <c r="K270" i="1"/>
  <c r="K269" i="1" s="1"/>
  <c r="K268" i="1" s="1"/>
  <c r="K210" i="1"/>
  <c r="K208" i="1" s="1"/>
  <c r="K207" i="1" s="1"/>
  <c r="K206" i="1" s="1"/>
  <c r="M208" i="1"/>
  <c r="M207" i="1" s="1"/>
  <c r="M206" i="1" s="1"/>
  <c r="M205" i="1" s="1"/>
  <c r="M180" i="1"/>
  <c r="K181" i="1"/>
  <c r="K180" i="1" s="1"/>
  <c r="K196" i="1"/>
  <c r="K195" i="1" s="1"/>
  <c r="K194" i="1" s="1"/>
  <c r="K193" i="1" s="1"/>
  <c r="M195" i="1"/>
  <c r="M194" i="1" s="1"/>
  <c r="M193" i="1" s="1"/>
  <c r="M188" i="1" s="1"/>
  <c r="M187" i="1" s="1"/>
  <c r="M186" i="1" s="1"/>
  <c r="K188" i="1"/>
  <c r="W90" i="1"/>
  <c r="W14" i="1" s="1"/>
  <c r="M81" i="1"/>
  <c r="U90" i="1"/>
  <c r="M137" i="1"/>
  <c r="M136" i="1" s="1"/>
  <c r="M79" i="1"/>
  <c r="M78" i="1" s="1"/>
  <c r="M77" i="1" s="1"/>
  <c r="K80" i="1"/>
  <c r="K79" i="1" s="1"/>
  <c r="K78" i="1" s="1"/>
  <c r="K77" i="1" s="1"/>
  <c r="K72" i="1" s="1"/>
  <c r="K42" i="1"/>
  <c r="K41" i="1" s="1"/>
  <c r="N205" i="1"/>
  <c r="N187" i="1" s="1"/>
  <c r="N186" i="1" s="1"/>
  <c r="K175" i="1"/>
  <c r="K174" i="1" s="1"/>
  <c r="K173" i="1" s="1"/>
  <c r="K172" i="1" s="1"/>
  <c r="K155" i="1" s="1"/>
  <c r="M174" i="1"/>
  <c r="M173" i="1" s="1"/>
  <c r="M172" i="1" s="1"/>
  <c r="M155" i="1" s="1"/>
  <c r="K137" i="1"/>
  <c r="K136" i="1" s="1"/>
  <c r="K128" i="1"/>
  <c r="K127" i="1" s="1"/>
  <c r="M127" i="1"/>
  <c r="K28" i="1"/>
  <c r="K27" i="1" s="1"/>
  <c r="M27" i="1"/>
  <c r="M25" i="1"/>
  <c r="K26" i="1"/>
  <c r="K25" i="1" s="1"/>
  <c r="P15" i="1"/>
  <c r="P14" i="1" s="1"/>
  <c r="K282" i="1"/>
  <c r="K280" i="1" s="1"/>
  <c r="K279" i="1" s="1"/>
  <c r="K278" i="1" s="1"/>
  <c r="K262" i="1" s="1"/>
  <c r="M280" i="1"/>
  <c r="M279" i="1" s="1"/>
  <c r="M278" i="1" s="1"/>
  <c r="K215" i="1"/>
  <c r="K214" i="1" s="1"/>
  <c r="P205" i="1"/>
  <c r="P187" i="1" s="1"/>
  <c r="P186" i="1" s="1"/>
  <c r="N137" i="1"/>
  <c r="N136" i="1" s="1"/>
  <c r="N90" i="1" s="1"/>
  <c r="K95" i="1"/>
  <c r="K93" i="1" s="1"/>
  <c r="K92" i="1" s="1"/>
  <c r="K91" i="1" s="1"/>
  <c r="M93" i="1"/>
  <c r="K55" i="1"/>
  <c r="K53" i="1" s="1"/>
  <c r="K52" i="1" s="1"/>
  <c r="K51" i="1" s="1"/>
  <c r="M53" i="1"/>
  <c r="M52" i="1" s="1"/>
  <c r="M51" i="1" s="1"/>
  <c r="K46" i="1"/>
  <c r="K45" i="1" s="1"/>
  <c r="M45" i="1"/>
  <c r="M42" i="1" s="1"/>
  <c r="M41" i="1" s="1"/>
  <c r="M40" i="1" s="1"/>
  <c r="U15" i="1"/>
  <c r="U14" i="1" s="1"/>
  <c r="U13" i="1" s="1"/>
  <c r="M72" i="1"/>
  <c r="K20" i="1"/>
  <c r="K18" i="1" s="1"/>
  <c r="K17" i="1" s="1"/>
  <c r="K16" i="1" s="1"/>
  <c r="M18" i="1"/>
  <c r="M17" i="1" s="1"/>
  <c r="M16" i="1" s="1"/>
  <c r="N14" i="1" l="1"/>
  <c r="N13" i="1" s="1"/>
  <c r="P13" i="1"/>
  <c r="M24" i="1"/>
  <c r="M23" i="1" s="1"/>
  <c r="M15" i="1" s="1"/>
  <c r="M14" i="1" s="1"/>
  <c r="M13" i="1" s="1"/>
  <c r="K40" i="1"/>
  <c r="K187" i="1"/>
  <c r="K186" i="1" s="1"/>
  <c r="M123" i="1"/>
  <c r="M122" i="1" s="1"/>
  <c r="K15" i="1"/>
  <c r="M92" i="1"/>
  <c r="M91" i="1" s="1"/>
  <c r="M90" i="1" s="1"/>
  <c r="K24" i="1"/>
  <c r="K23" i="1" s="1"/>
  <c r="K205" i="1"/>
  <c r="K123" i="1"/>
  <c r="K122" i="1" s="1"/>
  <c r="K90" i="1" s="1"/>
  <c r="W187" i="1"/>
  <c r="W186" i="1" s="1"/>
  <c r="W13" i="1" s="1"/>
  <c r="K14" i="1" l="1"/>
  <c r="K13" i="1" s="1"/>
</calcChain>
</file>

<file path=xl/comments1.xml><?xml version="1.0" encoding="utf-8"?>
<comments xmlns="http://schemas.openxmlformats.org/spreadsheetml/2006/main">
  <authors>
    <author>User</author>
  </authors>
  <commentList>
    <comment ref="J50" authorId="0">
      <text>
        <r>
          <rPr>
            <b/>
            <sz val="8"/>
            <color indexed="81"/>
            <rFont val="Tahoma"/>
            <family val="2"/>
          </rPr>
          <t>User:</t>
        </r>
        <r>
          <rPr>
            <sz val="8"/>
            <color indexed="81"/>
            <rFont val="Tahoma"/>
            <family val="2"/>
          </rPr>
          <t xml:space="preserve">
5,300 tr</t>
        </r>
      </text>
    </comment>
  </commentList>
</comments>
</file>

<file path=xl/sharedStrings.xml><?xml version="1.0" encoding="utf-8"?>
<sst xmlns="http://schemas.openxmlformats.org/spreadsheetml/2006/main" count="1277" uniqueCount="413">
  <si>
    <t xml:space="preserve">UBND TỈNH PHÚ YÊN                                                                                                      </t>
  </si>
  <si>
    <t>Biểu số 58/CK-NSNN kèm theo 
Thông tư số 343/2016/TT-BTC</t>
  </si>
  <si>
    <t>DANH MỤC CÁC CHƯƠNG TRÌNH, DỰ ÁN SỬ DỤNG VỐN NGÂN SÁCH NHÀ NƯỚC NĂM 2019</t>
  </si>
  <si>
    <t>(Kèm theo Quyết định số         /QĐ-UBND ngày       /01/2019 của UBND tỉnh Phú Yên)</t>
  </si>
  <si>
    <t>Đơn vị: Triệu đồng</t>
  </si>
  <si>
    <t>STT</t>
  </si>
  <si>
    <t>Mã dự án</t>
  </si>
  <si>
    <t>Danh mục dự án</t>
  </si>
  <si>
    <t>Địa điểm xây dựng</t>
  </si>
  <si>
    <t>Năng lực thiết kế</t>
  </si>
  <si>
    <t>Thời gian KC-HT</t>
  </si>
  <si>
    <t>QĐ đầu tư được cấp có thẩm quyền giao KH các năm</t>
  </si>
  <si>
    <t>Gía trị khối lượng thực hiện từ khởi công đến 31/12/2018</t>
  </si>
  <si>
    <t>Lũy kế vốn đã bố trí đến 31/12/2018</t>
  </si>
  <si>
    <t>Kế hoạch vốn năm 2019</t>
  </si>
  <si>
    <t>Thu hồi ứng</t>
  </si>
  <si>
    <t>Chủ đầu tư</t>
  </si>
  <si>
    <t>Cấp quản lý</t>
  </si>
  <si>
    <t>Ngành</t>
  </si>
  <si>
    <t>Giai đoạn</t>
  </si>
  <si>
    <t>Số quyết định; ngày, tháng, năm ban hành</t>
  </si>
  <si>
    <t>Tổng mức đầu tư được duyệt</t>
  </si>
  <si>
    <t>Tổng số (tất cả nguồn vốn)</t>
  </si>
  <si>
    <t>Chia theo nguồn vốn</t>
  </si>
  <si>
    <t xml:space="preserve">Tổng số </t>
  </si>
  <si>
    <t>NSTW</t>
  </si>
  <si>
    <t>Trong đó: NSĐP</t>
  </si>
  <si>
    <t>Trong đó: NSTW</t>
  </si>
  <si>
    <t>Trong đó</t>
  </si>
  <si>
    <t>Cân đối ngân sách</t>
  </si>
  <si>
    <t>Đất</t>
  </si>
  <si>
    <t>Xổ số kiến thiết</t>
  </si>
  <si>
    <t>Vốn khác</t>
  </si>
  <si>
    <t>TỔNG SỐ (A+B+C)</t>
  </si>
  <si>
    <t>I</t>
  </si>
  <si>
    <t>KHỐI TỈNH QUẢN LÝ</t>
  </si>
  <si>
    <t>A1</t>
  </si>
  <si>
    <t>Ngành quốc phòng</t>
  </si>
  <si>
    <t>BCH Biên phòng</t>
  </si>
  <si>
    <t>Thực hiện đầu tư</t>
  </si>
  <si>
    <t>Dự án khởi công mới trong giai đoạn 5 năm 2016-2020</t>
  </si>
  <si>
    <t>Doanh trại Sở Chỉ huy Bộ đội Biên phòng tỉnh</t>
  </si>
  <si>
    <t>TP Tuy Hòa</t>
  </si>
  <si>
    <t>1693/QĐ-BTL, 20/5/2016</t>
  </si>
  <si>
    <t>Khối tỉnh quản lý</t>
  </si>
  <si>
    <t>Trạm kiểm soát Biên phòng Hòa Lợi, đồn Biên phòng Xuân Thịnh (344) thuộc Bộ Chỉ huy Bộ đội Biên phòng tỉnh Phú Yên</t>
  </si>
  <si>
    <t>TX Xông Cầu</t>
  </si>
  <si>
    <t>162/QĐ-SKHĐT,29/10/2018</t>
  </si>
  <si>
    <t>Trạm kiểm soát biên phòng Hòa Tâm</t>
  </si>
  <si>
    <t>64/QĐ-SKHĐT, 08/6/17</t>
  </si>
  <si>
    <t>Cải tạo, sửa chữa doanh trại Hải đội biên phòng 2 và xây dựng Đồn biên phòng Tuy Hòa (352) thuộc BCH bộ đội biên phòng tỉnh</t>
  </si>
  <si>
    <t>2017-2018</t>
  </si>
  <si>
    <t>117/QĐ-SKHĐT, 15/9/17</t>
  </si>
  <si>
    <t>Bộ chỉ huy quân sự tỉnh</t>
  </si>
  <si>
    <t>Dự án chuyển tiếp từ giai đoạn 5 năm 2011-2015 sang giai đoạn 5 năm 2016-2020</t>
  </si>
  <si>
    <t>Sở Chỉ huy cơ bản huyện Huyện Đồng Xuân</t>
  </si>
  <si>
    <t>Huyện Đồng Xuân</t>
  </si>
  <si>
    <t>2072/QĐ-BTL, 21/10/14</t>
  </si>
  <si>
    <t>Rà phá bom mìn, vật liệu nổ còn sót lại sau chiến tranh trên địa bàn Tỉnh Phú Yên giai đoạn 2012-2015</t>
  </si>
  <si>
    <t>Toàn tỉnh</t>
  </si>
  <si>
    <t>2016-2018</t>
  </si>
  <si>
    <t>705/QĐ-UBND, 30/3/16</t>
  </si>
  <si>
    <t>Trường bắn, thao trường huấn luyện Bộ CHQS tỉnh</t>
  </si>
  <si>
    <t xml:space="preserve">484/QĐ-BQP ngày 12/02/2018 </t>
  </si>
  <si>
    <t>Sửa chữa, cải tạo và xây dựng mới một số hạng mục thuộc Doanh trại Ban chỉ huy Quân sự huyện Sơn Hòa</t>
  </si>
  <si>
    <t>Huyện Sơn Hòa</t>
  </si>
  <si>
    <t>2016-2019</t>
  </si>
  <si>
    <t>2355/QĐ-UBND, 04/10/16</t>
  </si>
  <si>
    <t>Bia chiến công các trận đánh tiêu biểu (17 Bia)</t>
  </si>
  <si>
    <t xml:space="preserve">2612/QĐ-UBND, 31/10/16 </t>
  </si>
  <si>
    <t>Sở chỉ huy tại khu sơ tán trong diễn tập khu vực phòng thủ và phục vụ luyện tập chuyển trạng thái sẵn sàng chiến đấu hàng năm</t>
  </si>
  <si>
    <t>82/QĐ-UBND, 24/4/17</t>
  </si>
  <si>
    <t xml:space="preserve">Nâng cấp, cải tạo và xây dựng hạng mục Nhà ở học viên thuộc Trường Quân sự địa phương tỉnh Phú Yên.  </t>
  </si>
  <si>
    <t>160/QĐ-SKHĐT,29/10/2018</t>
  </si>
  <si>
    <t>A2</t>
  </si>
  <si>
    <t>Ngành an ninh trât tự an toàn xã hội</t>
  </si>
  <si>
    <t>Công an Tỉnh</t>
  </si>
  <si>
    <t>Đầu tư trang bị phương tiện phòng cháy, chữa cháy và cứu nạn, cứu hộ cho lực lượng Cảnh sát phòng cháy, chữa cháy và cứu nạn, cứu hộ Công an tỉnh Phú Yên từ năm 2015 đến năm 2018</t>
  </si>
  <si>
    <t>734/QĐ-SKHĐT, 10/4/17</t>
  </si>
  <si>
    <t>Cơ sở làm việc Công an 03 thị trấn: Hòa Vinh, Hòa Hiệp Trung thuộc CA huyện Đông Hòa và thị trấn Phú Thứ thuộc CA huyện Tây Hòa</t>
  </si>
  <si>
    <t>Các huyện Tây Hòa, Đông Hòa</t>
  </si>
  <si>
    <t>161/QĐ-SKHĐT,29/10/2018</t>
  </si>
  <si>
    <t>A3</t>
  </si>
  <si>
    <t>Ngành giáo dục đào tạo và dạy nghề</t>
  </si>
  <si>
    <t>Ban quản lý các dự án ĐTXD dựng tỉnh</t>
  </si>
  <si>
    <t>Dự án Trường THPT Nguyễn Văn Linh giai đoạn 1</t>
  </si>
  <si>
    <t>Huyện Đông Hòa</t>
  </si>
  <si>
    <t>2011-2017</t>
  </si>
  <si>
    <t>1764/QĐ-UBND ngày 29/10/2011</t>
  </si>
  <si>
    <t>Nguồn khác</t>
  </si>
  <si>
    <t>Trung tâm kỹ thuật tổng hợp, hướng nghiệp tỉnh Phú Yên</t>
  </si>
  <si>
    <t>2016-2020</t>
  </si>
  <si>
    <t>Số 919/QĐ-UBND ngày 9/5/2018</t>
  </si>
  <si>
    <t>Đầu tư, bổ sung hoàn thiện cơ sở vật chất Trường Đại học Phú Yên</t>
  </si>
  <si>
    <t>2151/QĐ-UBND, 30/10/15</t>
  </si>
  <si>
    <t>Dự án Trường THPT Trần Phú (giai đoạn 1)</t>
  </si>
  <si>
    <t>Huyện Tuy An</t>
  </si>
  <si>
    <t>2014-2016</t>
  </si>
  <si>
    <t>2007/QĐ-UBND ngày 24/10/2011</t>
  </si>
  <si>
    <t>Trường THPT Nguyễn Công Trứ</t>
  </si>
  <si>
    <t>2017-2020</t>
  </si>
  <si>
    <t>2590/QĐ-UBND ngày 28/10/2016</t>
  </si>
  <si>
    <t>Sửa chữa và xây mới khu nội trú học sinh Trường Phổ thông dân tộc nội trú tỉnh</t>
  </si>
  <si>
    <t>14 phòng</t>
  </si>
  <si>
    <t>2589/QĐ-UBND, 28/10/16</t>
  </si>
  <si>
    <t>Sở GD &amp; ĐT</t>
  </si>
  <si>
    <t>Đề án Tăng cường thiết bị dạy học cho học sinh các trường phổ thông công lập trực thuộc Sở Giáo dục và Đào tạo giai đoạn 2016-2020</t>
  </si>
  <si>
    <t>2119/QĐ-UBND ngày 30/10/17</t>
  </si>
  <si>
    <t>Sửa chữa các hạng mục Trường THPT Lê Thành Phương</t>
  </si>
  <si>
    <t>138/QĐ-SKHĐT ngày 18/10/2017</t>
  </si>
  <si>
    <t>Cải tạo, sửa chữa và mua sắm trang thiết bị Trung tâm kỹ thuật tổng hợp hướng nghiệp Phú Yên - Cơ sở 2</t>
  </si>
  <si>
    <t>1592/QĐ-UBND ngày 14/7/2016</t>
  </si>
  <si>
    <t>Sửa chữa các hạng mục Trường THPT Tôn Đức Thắng</t>
  </si>
  <si>
    <t>Huyện Sông Hinh</t>
  </si>
  <si>
    <t>85/QĐ-SKHĐT ngày 25/7/2017</t>
  </si>
  <si>
    <t>Sửa chữa các hạng mục Trường THPT Lê Trung Kiên</t>
  </si>
  <si>
    <t>92/QĐ-SKHĐT ngày 8/8/2017</t>
  </si>
  <si>
    <t>Sửa chữa các hạng mục Trung tâm hỗ trợ phát triển Giáo dục hòa nhập Phú Yên</t>
  </si>
  <si>
    <t>83/QĐ-SKHĐT ngày 21/7/2017</t>
  </si>
  <si>
    <t>Trường Cao đẳng Y tế</t>
  </si>
  <si>
    <t>Phòng khám đa khoa thực hành - Trường cao đẳng Y tế Phú Yên</t>
  </si>
  <si>
    <t>Số 1357/QĐ-UBND ngày 06/7/2018</t>
  </si>
  <si>
    <t>A4</t>
  </si>
  <si>
    <t>Ngành khoa học và công nghệ</t>
  </si>
  <si>
    <t>Ban quản lý khu nông nghiệp ứng dụng công nghệ cao</t>
  </si>
  <si>
    <t>Dự án: Đầu tư cơ sở hạ tầng Khu nông nghiệp ứng dụng công nghệ cao Phú Yên (giai đoạn 1)</t>
  </si>
  <si>
    <t>460 ha</t>
  </si>
  <si>
    <t>2142/QĐ-UBND ngày 30/10/2015</t>
  </si>
  <si>
    <t>Trung tâm nguyên cứu và phát triển nông nghiệp công nghệ cao</t>
  </si>
  <si>
    <t>2146/QĐ-UBND, 30/10/15</t>
  </si>
  <si>
    <t>Dự án Xây dựng các nhà màng, nhà kính trình diễn mô hình sản xuất nông nghiệp ứng dụng công nghệ cao</t>
  </si>
  <si>
    <t>Huyện Phú Hòa</t>
  </si>
  <si>
    <t>2043/QĐ-UBND ngày 26/10/2018</t>
  </si>
  <si>
    <t>Dự án Kết hợp ứng dụng hệ thống điện mặt trời với hệ thống tưới tiết kiệm nước phục vụ sản xuất phục vụ công nghệ cao</t>
  </si>
  <si>
    <t>504/QĐ-UBND ngày 10/3/2018</t>
  </si>
  <si>
    <t>A5</t>
  </si>
  <si>
    <t>Ngành y tế, dân số và gia đình</t>
  </si>
  <si>
    <t>Trạm y tế xã Xuân Thọ 2</t>
  </si>
  <si>
    <t>1198/QĐ-UBND, 06/6//16</t>
  </si>
  <si>
    <t>Sở Y tế</t>
  </si>
  <si>
    <t>Dự án đầu tư hệ thống xử lý chất thải tập trung tại Tp. Tuy Hòa, hệ thống xử lý nước thải  y tế cho bệnh viện sản nhi và nâng cấp khu xử lý nước thải cho các bệnh viện: Sơn Hòa, Đồng Xuân, Tây Hòa và Tuy An.</t>
  </si>
  <si>
    <t>719/QĐ ngày 30/3/2016</t>
  </si>
  <si>
    <t>A6</t>
  </si>
  <si>
    <t>Ngành văn hoá thông tin</t>
  </si>
  <si>
    <t>Cụm công viên, Đài tưởng niệm tổng tiến công và nổi dậy Mậu Thân 1968</t>
  </si>
  <si>
    <t>66/QĐ-SKHĐT, 27/6/17; 2064/QĐ-UBND, 23/10/17</t>
  </si>
  <si>
    <t>Sở VHTT &amp; DL</t>
  </si>
  <si>
    <t>Dự án công viên văn hóa Núi Nhạn</t>
  </si>
  <si>
    <t>QĐ 156/QĐ-SVHTTDL ngày 18/01/2017, 98/QĐ-UBND, 17/8/2017</t>
  </si>
  <si>
    <t>A7</t>
  </si>
  <si>
    <t>Ngành hoạt động kinh tế</t>
  </si>
  <si>
    <t>Tuyến đường liên huyện Xuân Phước - Phú Hải</t>
  </si>
  <si>
    <t>2011-2016</t>
  </si>
  <si>
    <t>1783A/QĐ-UBND 24/10/2011; 130/QĐ-UBND 19/1/2012; 1849/QĐ-UBND 09/11/2012; 1791/QĐ-UBND ngày 31/10/2014</t>
  </si>
  <si>
    <t>Giao thông</t>
  </si>
  <si>
    <t>Xử lý thấm nước qua đập đất của công trình Hồ chứa nước La Bách</t>
  </si>
  <si>
    <t>Số 1882/QĐ-UBND ngày 26/9/2017, 10/QĐ-SKHĐT, 16/01/2018</t>
  </si>
  <si>
    <t>Chi nông nghiệp, lâm nghiệp, thủy lợi, thủy sản</t>
  </si>
  <si>
    <t>Sữa chữa và nâng cấp an toàn hồ đập</t>
  </si>
  <si>
    <t>Các huyện</t>
  </si>
  <si>
    <t>2016-2022</t>
  </si>
  <si>
    <t>4638/QĐ-BNN-HTQT, 09/11/15</t>
  </si>
  <si>
    <t>Khắc phục khẩn cấp hậu quả thiên tai tại một số tỉnh Miền Trung-tỉnh Phú Yên</t>
  </si>
  <si>
    <t>số 346/QĐ-TTg ngày 20/3/2017</t>
  </si>
  <si>
    <t>Kè chống sạt lở bờ tả sông Ba kết hợp với phát triển hạ tầng đô thị đoạn từ cầu Đà Rằng mới đến cầu Đà Rằng cũ</t>
  </si>
  <si>
    <t>2061/QĐ-UBND, 30/10/2018</t>
  </si>
  <si>
    <t>Dự án Công viên ven biển thành phố Tuy Hoà (đoạn từ cảng cá phường 6 đến đường Nguyễn Huệ và đoạn từ Khu resort Thuận Thảo đến Hội Nông Dân Tỉnh)</t>
  </si>
  <si>
    <t>2017-2019</t>
  </si>
  <si>
    <t>2110/QĐ-UBND, 30/10/17</t>
  </si>
  <si>
    <t>Tuyến đường tránh lũ, cứu hộ, cứu nạn nối các huyện, thành phố: Tây Hòa, Phú Hòa, thành phố Tuy Hòa và Tuy An (cầu Dinh Ông)</t>
  </si>
  <si>
    <t xml:space="preserve">Các huyện Tây Hòa, Phú Hòa, thành phố Tuy Hòa và Tuy An </t>
  </si>
  <si>
    <t>2015-2019</t>
  </si>
  <si>
    <t>1799/QĐ-UBND, 31/10/14</t>
  </si>
  <si>
    <t>Nạo vét thoát lũ sông Bao Đài đoạn từ xi phông Phước Hậu đến cầu Trần Hưng Đạo</t>
  </si>
  <si>
    <t>2082/QĐ-UBND ngày 25/10/2018</t>
  </si>
  <si>
    <t>Khu neo đậu tránh trú bão cho tàu cá Đông tác</t>
  </si>
  <si>
    <t>600 tàu cá 500CV-1000 CV/chiếc</t>
  </si>
  <si>
    <t>2131/
QĐ-UBND 
30/10/2015</t>
  </si>
  <si>
    <t>Kè chống xói lở ven bờ biển khu vực Xóm Rớ, phường Phú Đông, thành phố Tuy Hòa (giai đoạn 2)</t>
  </si>
  <si>
    <t>2152/QĐ-UBND, 30/10/15</t>
  </si>
  <si>
    <t>Đường Nguyễn Văn Huyên giai đoạn 2 (đoạn từ Cổng trường Đại học Phú Yên đến đường Trần Hào và một số đoạn nối từ đường Hùng Vương – đường Nguyễn Văn Huyên)</t>
  </si>
  <si>
    <t>Số 683/QĐ-SKHĐT ngày  9/4/2018</t>
  </si>
  <si>
    <t>Trung tâm giống thủy sản nước mặn tỉnh Phú Yên</t>
  </si>
  <si>
    <t>170 triệu con giống/năm</t>
  </si>
  <si>
    <t>2132/QĐ-UBND 
30/10/2015</t>
  </si>
  <si>
    <t>Chống xói lở bờ Nam hạ lưu sông Đà Rằng (hạng mục Đường giao thông đô thị đoạn từ cầu Đà rằng cũ đến nút giao cầu Hùng Vương)</t>
  </si>
  <si>
    <t>Số 2112/QĐ-UBND ngày 27/12/2006, Số 109/QĐ-SXD ngày 21/7/2017 và số 84/QĐ-SXD ngày 08/5/2018</t>
  </si>
  <si>
    <t>Đường hoàn trả qua khu dân cư Đa Lộc</t>
  </si>
  <si>
    <t>1991/QĐ-UBND ngày 27/9/2017</t>
  </si>
  <si>
    <t>Dự án Trung tâm dịch vụ việc làm tỉnh Phú Yên</t>
  </si>
  <si>
    <t>714/QĐ-UBND, 30/10/16</t>
  </si>
  <si>
    <t>Đầu tư xây dựng 02 tuyến đường N2, N3 (đoạn từ đường Độc Lập – Lê Duẫn) TP Tuy Hòa</t>
  </si>
  <si>
    <t xml:space="preserve">736/QĐ-UBND ngày 16/04/2018 </t>
  </si>
  <si>
    <t>Nâng cấp, sửa chữa công trình Chỉnh trị cửa sông Đà Nông (giai đoạn 1)</t>
  </si>
  <si>
    <t>2054/QĐ-UBND, 29/10/2018</t>
  </si>
  <si>
    <t>Đường từ KCN Hòa Hiệp 1 đến Bắc cầu Đà Nông (giai đoạn 2), đoạn Km15+910,63 - Km17+70</t>
  </si>
  <si>
    <t>2074/QĐ-UBND, 30/10/2018</t>
  </si>
  <si>
    <t>Tuyến đường đi bộ dọc đường Độc Lập đoạn từ Điện Biên Phủ đến khu resort Thuận Thảo</t>
  </si>
  <si>
    <t>2016-2017</t>
  </si>
  <si>
    <t>2899/QĐ-UBND, 01/12/16</t>
  </si>
  <si>
    <t>Gia cố tạm thời kè bờ bắc công trình chỉnh trị cửa sông Đà Nông</t>
  </si>
  <si>
    <t>số  44/QĐ-BQL-ĐN ngày 18/4/2017</t>
  </si>
  <si>
    <t>Dự án xây dựng mới Nhà làm việc BQL rừng phòng hộ Sông Hinh</t>
  </si>
  <si>
    <t>2016- 2018</t>
  </si>
  <si>
    <t>131/QĐ-SKHĐT ngày 10/10/17</t>
  </si>
  <si>
    <t>Đầu tư cơ sở hạ tầng Khu dân cư phía Đông đường Hùng Vương (đoạn từ đường N7b đến đường Trần Nhân Tông) và đường Trần Nhân Tông (đoạn Hùng Vương - Độc Lập) thành phố Tuy Hòa, tỉnh Phú Yên</t>
  </si>
  <si>
    <t>2051/QĐ-UBND, 29/10/2018</t>
  </si>
  <si>
    <t>Tuyến tránh trú bão Sông Cầu - Đồng Xuân giai đoạn 2</t>
  </si>
  <si>
    <t>Các huyện Sông Cầu, Đồng Xuân</t>
  </si>
  <si>
    <t>2065/QĐ-UBND, 30/10/2018</t>
  </si>
  <si>
    <t>Xử lý cấp bách sụt lún hạng mục Kè bờ Nam thuộc dự án chống sạt lở bờ Nam hạ lưu sông Đà Rằng</t>
  </si>
  <si>
    <t>169/QĐ-BQL, 10/7/2018</t>
  </si>
  <si>
    <t>Đường Nguyễn Văn Huyên giai đoạn 3 (đoạn từ đường Trần Hào - đường 14)</t>
  </si>
  <si>
    <t>1945/QĐ-UBND, 11/10/18</t>
  </si>
  <si>
    <t xml:space="preserve">Nút giao thông khác mức đường Hùng Vương - Quốc lộ 1 </t>
  </si>
  <si>
    <t>2052/QĐ-UBND, 30/10/2018</t>
  </si>
  <si>
    <t>Nút giao thông khác mức đường số 2 khu đô thị Nam thành phố Tuy Hòa - Đường Nguyễn Văn Linh</t>
  </si>
  <si>
    <t>2053/QĐ-UBND, 30/10/2018</t>
  </si>
  <si>
    <t>Ban quản lý khu kinh tế</t>
  </si>
  <si>
    <t>Tuyến nối QL1A (Đông Mỹ) đến KCN Hòa Hiệp giai đoạn 1</t>
  </si>
  <si>
    <t>2013-2017</t>
  </si>
  <si>
    <t>1752/QĐ-UBND ngày 26/10/2012</t>
  </si>
  <si>
    <t>Tuyến đường Phước Tân - Bãi Ngà đoạn qua nhà máy lọc dầu Vũng Rô</t>
  </si>
  <si>
    <t>1785/QĐ-UBND ngày 31/10/2014</t>
  </si>
  <si>
    <t>Đường giao thông phục vụ Khu Công nghiệp Đông Bắc Sông Cầu-Khu vực II, tỉnh Phú Yên</t>
  </si>
  <si>
    <t>81,8 ha</t>
  </si>
  <si>
    <t>2145/QĐ-UBND, 30/10/15</t>
  </si>
  <si>
    <t>San nền Khu tri thức và đầu tư đoạn đường số 06, đoạn đường Phan Chu Trinh thuộc Khu đô thị mới Nam thành phố Tuy Hòa</t>
  </si>
  <si>
    <t>1876/QĐ-UBND ngày 26/9/2017</t>
  </si>
  <si>
    <t>Dự án đầu tư hạ tầng kỹ thuật Khu đô thị mới Nam thành phố Tuy Hòa giai đoạn 1</t>
  </si>
  <si>
    <t>2031/QĐ-UBND, 26/8/16</t>
  </si>
  <si>
    <t>Hạ tầng kỹ thuật Khu dân cư phía Nam thuộc khu đô thị mới Nam thành phố Tuy Hòa</t>
  </si>
  <si>
    <t>49,01 ha</t>
  </si>
  <si>
    <t>2056/QĐ-UBND ngày 29/10/2018</t>
  </si>
  <si>
    <t>Sở Giao thông vận tải</t>
  </si>
  <si>
    <t>Chương trình bê tông hóa đường GTNT các xã miền núi Phú Yên giai đoạn 2017-2020</t>
  </si>
  <si>
    <t>Sở GTVT</t>
  </si>
  <si>
    <t>Khối huyện quản lý</t>
  </si>
  <si>
    <t>Sở Nông nghiệp và phát triển nông thôn</t>
  </si>
  <si>
    <t>Dự án Phát triển nông thôn tổng hợp miền Trung khoản vay bổ sung tỉnh Phú Yên</t>
  </si>
  <si>
    <t>585/QĐ-UBND 02/4/2015; 1301/QĐ-UBND 20/7/2015; 1521/QĐ-UBND 18/8/2015; 1100/QĐ-UBND 24/6/2015</t>
  </si>
  <si>
    <t>Sở NN &amp; PTNT</t>
  </si>
  <si>
    <t>Dự án Nguồn lợi ven biển vì sự phát triển bền vững tỉnh Phú Yên</t>
  </si>
  <si>
    <t>698/QĐ-BNN-HTQT ngày 30/3/
2012</t>
  </si>
  <si>
    <t>Dự án phục hồi và quản lý bền vững rừng phòng hộ tỉnh Phú Yên</t>
  </si>
  <si>
    <t>2012-2021</t>
  </si>
  <si>
    <t xml:space="preserve">319/QĐ-BNN-HTQT ngày 22/02/2012; 1326/QĐ-UBND ngày 04/09/2012;900/QĐ-UBND ngày 12/ 6/ 2014 </t>
  </si>
  <si>
    <t>Bảo vệ và Phát triển rừng trên địa bàn tỉnh Phú Yên</t>
  </si>
  <si>
    <t xml:space="preserve">2033/QĐ-UBND ngày 18/10/2017 </t>
  </si>
  <si>
    <t>Dự án Nâng cấp cảng cá Tiên Châu</t>
  </si>
  <si>
    <t>158/QĐ-SKHĐT, 29/10/2018</t>
  </si>
  <si>
    <t>Dự án Tăng cường năng lực giám định dịch hại cây trồng và phân tích dư lượng thuốc bảo vệ thực vật trên nông sản</t>
  </si>
  <si>
    <t>2018-2020</t>
  </si>
  <si>
    <t>153/QĐ-SKHĐT, 29/10/2018</t>
  </si>
  <si>
    <t>Sở Xây dựng</t>
  </si>
  <si>
    <t>Chương trình bê tông hẻm phố tại các đô thị trên địa bàn tỉnh giai đoạn 2017-2020</t>
  </si>
  <si>
    <t>A8</t>
  </si>
  <si>
    <t>Ngành bảo vệ môi trường</t>
  </si>
  <si>
    <t>Sở Tài nguyên và môi trường</t>
  </si>
  <si>
    <t>Dự án tăng cường quản lý đất đai và cơ sở dữ liệu đất đai (VILG)</t>
  </si>
  <si>
    <t>2017-2022</t>
  </si>
  <si>
    <t>2096/QĐ-UBND, 01/9/16</t>
  </si>
  <si>
    <t>A9</t>
  </si>
  <si>
    <t>Ngành hoạt động của cơ quan quản lý nhà nước đảng, đoàn thể</t>
  </si>
  <si>
    <t>Dự án Trụ sở liên cơ quan các đơn vị sự nghiệp thuộc Sở Tài nguyên và Môi trường</t>
  </si>
  <si>
    <t>111/QĐ
-SKHĐT ngày 28/8/2014</t>
  </si>
  <si>
    <t>Dự án Kho lưu trữ chuyên dụng tỉnh Phú Yên</t>
  </si>
  <si>
    <t>695/QĐ-UBND, 30/3/16</t>
  </si>
  <si>
    <t>Đầu tư tăng cường tiềm lực cơ sở vật chất, trang thiết bị cho Trung tâm ứng dụng và chuyển giao công nghệ Phú Yên (giai đoạn 1)</t>
  </si>
  <si>
    <t>Số 2583/QĐ-UBND ngày 28/10/2016</t>
  </si>
  <si>
    <t>Cải tạo, sửa chữa Trụ sở liên cơ quan khối Vận tỉnh Phú Yên</t>
  </si>
  <si>
    <t>16-18</t>
  </si>
  <si>
    <t>2587/QĐ-UBND, 28/10/16</t>
  </si>
  <si>
    <t>Cty TNHH MTV Đồng Cam</t>
  </si>
  <si>
    <t>Trụ sở làm việc Trạm thủy nông kênh Bắc</t>
  </si>
  <si>
    <t>157/QĐ-SKHĐT, ngày 29/10/2018</t>
  </si>
  <si>
    <t>Sở KH&amp;ĐT</t>
  </si>
  <si>
    <t>Đối ứng Ban quản lý các dự án JICA Tỉnh</t>
  </si>
  <si>
    <t>Thanh tra tỉnh</t>
  </si>
  <si>
    <t>Cải tạo, mở rộng trụ sở làm việc Thanh tra tỉnh Phú Yên</t>
  </si>
  <si>
    <t>2244/QĐ-UBND, 16/11/17</t>
  </si>
  <si>
    <t>Văn phòng Tỉnh ủy</t>
  </si>
  <si>
    <t xml:space="preserve">Ứng dụng công nghệ thông tin trong hoạt động của các cơ quan đảng tỉnh Phú Yên giai đoạn 2016 – 2020 </t>
  </si>
  <si>
    <t>2617/QĐ-UBND, 31/10/2016</t>
  </si>
  <si>
    <t>A10</t>
  </si>
  <si>
    <t>Ngành chi đầu tư khác</t>
  </si>
  <si>
    <t>Trả nợ gốc vay chương trình KCHKM, GTNT, HTLN (Ngân hàng phát triển Việt Nam PY)</t>
  </si>
  <si>
    <t>Sở Tài chính</t>
  </si>
  <si>
    <t>Ngành chi đầu tư khác-tỉnh</t>
  </si>
  <si>
    <t>Chuẩn bị đầu tư khối tỉnh</t>
  </si>
  <si>
    <t>Chưa xác định chủ đầu tư</t>
  </si>
  <si>
    <t>Kinh phí quỹ phát triển đất</t>
  </si>
  <si>
    <t>Trung tâm phát triển quỹ đất</t>
  </si>
  <si>
    <t>Bố trí thanh toán nợ các dự án phê duyệt quyết toán dự án hoàn thành</t>
  </si>
  <si>
    <t>Kinh phí thực hiện công tác quy hoạch</t>
  </si>
  <si>
    <t>II</t>
  </si>
  <si>
    <t>KHỐI HUYỆN QUẢN LÝ</t>
  </si>
  <si>
    <t>A</t>
  </si>
  <si>
    <t>Ngân sách tỉnh hỗ trợ khối huyện</t>
  </si>
  <si>
    <t>Tu bổ, phục hồi, xây dựng mới di tích lịch sử - văn hóa: Văn Miếu Tuy Hòa</t>
  </si>
  <si>
    <t>165/QĐ-SKHĐT, 29/10/2018</t>
  </si>
  <si>
    <t>UBND huyện Phú Hòa</t>
  </si>
  <si>
    <t>Dự án nâng cấp và mở rộng Di tích lịch sử cấp Quốc gia đền thờ Lê Thành Phương</t>
  </si>
  <si>
    <t>2055/QĐ-UBND 29/10/2018</t>
  </si>
  <si>
    <t>UBND huyện Tuy An</t>
  </si>
  <si>
    <t>Dự án công viên Văn hóa huyện Đồng Xuân</t>
  </si>
  <si>
    <t>2109/QĐ-UBND ngày 30/10/2017 của UBND huyện Đồng Xuân</t>
  </si>
  <si>
    <t>UBND huyện Đồng Xuân</t>
  </si>
  <si>
    <t>Dự án Nâng cấp, duy tu sửa chữa các công trình thuộc di tích căn cứ của tỉnh Phú Yên trong kháng chiến chống Mỹ</t>
  </si>
  <si>
    <t>142/QĐ-SKHĐT, 27/10/2017</t>
  </si>
  <si>
    <t>UBND huyện Sơn Hòa</t>
  </si>
  <si>
    <t>Thành phố Tuy Hòa</t>
  </si>
  <si>
    <t>Đầu tư HTKT và thảm nhựa tăng cường đường Lê Duẩn (đoạn từ Trần Phú đến công an Tỉnh)</t>
  </si>
  <si>
    <t>682/QĐ-UBND,
2/3/2012</t>
  </si>
  <si>
    <t>UBND TP Tuy Hòa</t>
  </si>
  <si>
    <t>Đầu tư các tuyến đường quy hoạch qua Khu phố mới Hùng Vương 1</t>
  </si>
  <si>
    <t>1067/QĐ-UBND ngày 20/5/2016</t>
  </si>
  <si>
    <t>Di dời dân cư khỏi khu vực bị ảnh hưởng do sạt lở Núi Nhạn, p.1, TP Tuy Hòa (CĐT: UBND TP TH)</t>
  </si>
  <si>
    <t>7098/QĐ-UBND, 30/12/2016 và 4915/QĐ-UBND, 31/10/2018</t>
  </si>
  <si>
    <t>Xây dựng đường Lê Lợi nối dài</t>
  </si>
  <si>
    <t>146/QĐ-SKHĐT, 27/10/2017</t>
  </si>
  <si>
    <t>Xây dựng hệ thống thoát nước dọc đường Trần Phú, thành phố Tuy Hòa, đoạn từ đại lộ Hùng Vương đến đường Mậu Thân</t>
  </si>
  <si>
    <t>136/QĐ-SKHĐT, 18/10/2017</t>
  </si>
  <si>
    <t>Đường vào Khu công nghiệp Thương mại Hòa An</t>
  </si>
  <si>
    <t>166/QĐ-SKHĐT, 29/10/2018</t>
  </si>
  <si>
    <t>Dự án Đường ĐH 25 nối dài</t>
  </si>
  <si>
    <t>745, 12/4/2017</t>
  </si>
  <si>
    <t xml:space="preserve">Khu tái định cư Phú Lạc </t>
  </si>
  <si>
    <t>2009-2016</t>
  </si>
  <si>
    <t>1966/QĐ-UBND, 11/7/2018 và 1438/QĐ-UBND, 07/8/2009</t>
  </si>
  <si>
    <t>UBND huyện Đông Hòa</t>
  </si>
  <si>
    <t>Đường nội thị Hòa Hiệp Trung - Hòa Hiệp Nam (Đoạn từ QL29 đến Khu phố Phú Thọ 3, Hòa Hiệp Trung)</t>
  </si>
  <si>
    <t>1809/QDD-UBND, 31/12/2014</t>
  </si>
  <si>
    <t>Đường nội thị trục D5, thị trấn Hòa Vinh huyện Đông Hòa; đoạn từ nút giao N4A đến QL1A</t>
  </si>
  <si>
    <t>Đường dẫn từ cầu Bến Lớn đi bãi rác và cụm công nghiệp Nam Bình 1, xã Hòa Xuân Tây, huyện Đông Hòa</t>
  </si>
  <si>
    <t>2057/QĐ-UBND, ngày 30/10/2018</t>
  </si>
  <si>
    <t>Nâng cấp, cải tạo tuyến đường La Hai - Đồng Hội (đoạn từ La Hai đến suối nước nóng), huyện Đồng Xuân</t>
  </si>
  <si>
    <t>1953QĐ-UBND ngày 12/10/2018</t>
  </si>
  <si>
    <t>Huyện Tây Hòa</t>
  </si>
  <si>
    <r>
      <t xml:space="preserve">Đường nội thị trung tâm thị trấn Phú Thứ, đoạn từ Km0+129m (tại Bệnh viện Tây Hoà) đến giáp đường ĐT tại Km1+277,1 </t>
    </r>
    <r>
      <rPr>
        <b/>
        <sz val="13"/>
        <rFont val="Times New Roman"/>
        <family val="1"/>
      </rPr>
      <t>(Dự án này được điều chỉnh tư dự án Đường nội thị NB2 (giai đoạn 1) tại QĐ số 1765/QĐ-UBND ngày 11/9/2017 của UBND Tỉnh)</t>
    </r>
  </si>
  <si>
    <t>2108/QĐ-UBND ngày 30/10/2017</t>
  </si>
  <si>
    <t>UBND huyện Tây Hòa</t>
  </si>
  <si>
    <t>Xây dựng hệ thống điện chiếu sáng công cộng, tuyến từ xã Hòa Phong đến cầu Lạc Mỹ, xã Hòa Phú (đoạn từ Km45+100 đến Km53+300); tuyến từ thôn Phú Nhiêu, xã Hòa Mỹ Đông đến giáp xã Hòa Mỹ Tây và tuyến từ nhà ông Ghi đến nhà bà Cước, xã Hòa Tân Tây</t>
  </si>
  <si>
    <t>2620/QĐ-UBND ngày 31/10/2017</t>
  </si>
  <si>
    <t>Đường nội thị trung tâm thị trấn Phú Thứ (giai đoạn 2), đoạn từ Km0+129 (tại bệnh viện Tây Hòa) đến giáp đường ĐT1 tại Km1+277,1 (phần mặt đường, vỉa hè)</t>
  </si>
  <si>
    <t>Tuyến đường Hòn Một, xã Hòa Xuân Tây đến Suối Lạnh, xã Hòa Thịnh</t>
  </si>
  <si>
    <t>172/QĐ-SKHĐT, ngày 30/10/2018</t>
  </si>
  <si>
    <t>Nâng cấp mỏ rộng tuyến đường liên xã Hòa Tân Tây-Phước Mỹ, Hòa Bình 1</t>
  </si>
  <si>
    <t>171/QĐ-SKHĐT, ngày 30/10/2018</t>
  </si>
  <si>
    <t>Nâng cấp, mở rộng tuyến đường liên xã từ Phú Điềm-Tân An, xã An Hòa, huyện Tuy An</t>
  </si>
  <si>
    <t>1404/QĐ-UBND ngày 19/6/2017 của UBND huyện Tuy An</t>
  </si>
  <si>
    <t>Tuyến đường ĐT 643 cũ đoạn từ xã An Mỹ đến An Thọ, huyện Tuy An</t>
  </si>
  <si>
    <t>87/QĐ-SKHĐT ngày 27/7/2017 của SKHĐT</t>
  </si>
  <si>
    <t>Đường giao thông nông thôn đoạn từ trường tiểu học An Ninh Đông số 2 đến giáp tuyến đường ĐT  649 xã An Ninh Đông huyện Tuy An</t>
  </si>
  <si>
    <t>554/QĐ-UBND ngày 18/1/2017 của UBND huyện Tuy An</t>
  </si>
  <si>
    <t>Thị xã Sông Cầu</t>
  </si>
  <si>
    <t>Kè chống xói lở đầm Cù Mông giai đoạn 1</t>
  </si>
  <si>
    <t>TX Sông Cầu</t>
  </si>
  <si>
    <t>1795a, 28/10/2011 
1709, 
19/10/2012</t>
  </si>
  <si>
    <t>UBND TX Sông Cầu</t>
  </si>
  <si>
    <t>Dự án Đường giao thông tránh nạn, cứu hộ Xuân Cảnh, thị xã Sông Cầu</t>
  </si>
  <si>
    <t>762/QĐ-UBND 01/6/2012; 1668/QĐ-UBND 15/10/2012</t>
  </si>
  <si>
    <t>Khôi phục hệ thống điện chiếu sáng công cộng bị ảnh hưởng GPMB công trình Nâng cấp, mở rộng QL1A qua địa bàn TX Sông Cầu (đoạn ngã 3 tuyến tránh Xuân Yên-cầu Lệ Uyên)</t>
  </si>
  <si>
    <t>862/QĐ-UBND ngày 30/6/2017 của UBND TX Sông Cầu</t>
  </si>
  <si>
    <t>Sửa chữa, nâng cấp cầu Xuân Bình-Xuân Hải</t>
  </si>
  <si>
    <t>51/QĐ-SKHĐT ngày 26/4/2017 của SKHĐT</t>
  </si>
  <si>
    <t>Kè chống xói lở khu dân cư phường Xuân Thành</t>
  </si>
  <si>
    <t>713/QĐ-UBND ngày 30/3/2016</t>
  </si>
  <si>
    <t>Đầu tư hạ tầng vùng nuôi trồng thủy sản Long Thạnh</t>
  </si>
  <si>
    <t>706/QĐ-UBND  ngày 30/3/2016</t>
  </si>
  <si>
    <t>Tuyến đường dọc Vịnh Xuân Đài-Nhất Tự Sơn</t>
  </si>
  <si>
    <t>2019-2023</t>
  </si>
  <si>
    <t>1753/QĐ-UBND, 02/8/2016</t>
  </si>
  <si>
    <t>Nâng cấp, mở rộng đường Trần Phú nối dài (đoạn từ đảo giao thông đến trường THPT Phan Bội Châu), huyện Sơn Hòa</t>
  </si>
  <si>
    <t>128/QĐ-SKHĐT, 04/10/2017</t>
  </si>
  <si>
    <t>Hệ thống đường giao thông phục vụ cụm công nghiệp Ba Bản, huyện Sơn Hòa</t>
  </si>
  <si>
    <t>2582/QĐ-UBND, 28/10/2016</t>
  </si>
  <si>
    <t>Nâng cấp, mở rộng đường Trần Phú nối dài (đoạn từ Trường THPT Phan Bội Châu đến ngã tư giao đường Trần Phú nối Quốc lộ 25)</t>
  </si>
  <si>
    <t>156/QĐ-SKHĐT, 29/10/2019</t>
  </si>
  <si>
    <t>Trụ sở làm việc Đảng ủy, UBND và UBMTTQVN xã Hòa Hiệp Nam</t>
  </si>
  <si>
    <t>2621/QĐ-UBND, 31/10/2016</t>
  </si>
  <si>
    <t>Mua sắm và lắp đặt trang thiết bị phục vụ Đề án một cửa, một cửa liên thông hiện đại tại UBND huyện Đông Hòa</t>
  </si>
  <si>
    <t>2137a/QĐ-UBND ngày 31/10/2017</t>
  </si>
  <si>
    <t>Trụ sở UBND xã Phú Mỡ</t>
  </si>
  <si>
    <t>145/QĐ-SKHĐT ngày 27/10/2017</t>
  </si>
  <si>
    <t>Cải tạo, mở rộng Trụ sở làm việc UBND huyện Đồng Xuân</t>
  </si>
  <si>
    <t>2075/QĐ-UBND ngày 30/10/2018</t>
  </si>
  <si>
    <t>Dự án Mua sắm và lắp đặt trang thiết bị phục vụ Đề án một cửa, một cửa liên thông hiện đại tại UBND huyện Sơn Hòa</t>
  </si>
  <si>
    <t>2137/QĐ-UBND ngày 31/10/2017</t>
  </si>
  <si>
    <t>Cải tạo, nâng cấp và mở rộng Trụ sở làm việc huyện ủy Huyện Sơn Hòa, tỉnh Phú Yên</t>
  </si>
  <si>
    <t>155/QĐ-SKHĐT, 29/10/2018</t>
  </si>
  <si>
    <t>Mua sắm và lắp đặt trang thiết bị phục vụ Đề án một cửa, một cửa liên thông hiện đại tại UBND huyện Sông Hinh</t>
  </si>
  <si>
    <t>2136/QĐ-UBND ngày 31/10/2017</t>
  </si>
  <si>
    <t>UBND huyện Sông Hinh</t>
  </si>
  <si>
    <t>Nâng cấp, cải tạo phía Tây Nam Hồ trung tâm</t>
  </si>
  <si>
    <t>Chi hỗ trợ doanh nghiệp</t>
  </si>
  <si>
    <t>Ngành chi đầu tư khác-huyện</t>
  </si>
  <si>
    <t>B</t>
  </si>
  <si>
    <t>Nguồn vốn khối huyện được phân chia và nguồn thu của khối huyện</t>
  </si>
  <si>
    <t>III</t>
  </si>
  <si>
    <t>CÁC KHOẢN NGÂN SÁCH ĐỊA PHƯƠNG CHƯA PHÂN BỔ</t>
  </si>
  <si>
    <t>Chi đầu tư trong cân đối ngân sách địa phương</t>
  </si>
  <si>
    <t>Dự phòng chi cân đối ngân sách</t>
  </si>
  <si>
    <t>Nguồn ngân sách địa phương phân bổ sau</t>
  </si>
  <si>
    <t>Dự án hỗ trợ các thôn buôn hoàn thành CT 135 ở các xã đã công nhận đạt chuẩn nông thôn mới; thôn buôn có tỷ lệ hộ nghèo cao không thuộc diện CT 135 trên địa bàn tỉnh, giai đoạn 2018-2020 (theo NQ 20/2017/NQ-HĐND ngày 21/9/2017 của HĐND tỉnh)</t>
  </si>
  <si>
    <t>Hỗ trợ chương trình MTQG xây dựng nông thôn mới (bố trí các dự án giáo dục, y tế, phúc lợi xã hội) (phân bổ cho huyện)</t>
  </si>
  <si>
    <t>Sở NN &amp; PTNT đề xuất phương án phân bổ</t>
  </si>
  <si>
    <t>Phân bổ sau (ưu tiên bổ sung cho các huyện nông thôn mới, các công trình chào mừng kỷ niệm 30 năm ngày tái lập tỉnh, các dự án tạo nguồn thu…)</t>
  </si>
  <si>
    <t>Ngân sách Trung ương bổ sung có mục tiêu</t>
  </si>
  <si>
    <t>Vốn đầu tư Chương trình mục tiêu Quốc gia</t>
  </si>
  <si>
    <t>Vốn đầu tư chương trình mục tiêu và một số nhiệm vụ</t>
  </si>
  <si>
    <t>Vốn nước ngoài</t>
  </si>
  <si>
    <t>Chi từ nguồn vay bù đắp bội chi NSĐP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</si>
</sst>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22">
    <font>
      <sz val="12"/>
      <color theme="1"/>
      <name val="Times New Roman"/>
      <family val="2"/>
    </font>
    <font>
      <sz val="12"/>
      <color theme="1"/>
      <name val="Times New Roman"/>
      <family val="2"/>
    </font>
    <font>
      <b/>
      <sz val="14"/>
      <name val="Times New Roman"/>
      <family val="1"/>
    </font>
    <font>
      <sz val="10"/>
      <name val="Arial"/>
      <family val="2"/>
    </font>
    <font>
      <sz val="13"/>
      <name val="Times New Roman"/>
      <family val="1"/>
    </font>
    <font>
      <sz val="14"/>
      <name val="Times New Roman"/>
      <family val="1"/>
    </font>
    <font>
      <sz val="12"/>
      <name val="Times New Roman"/>
      <family val="2"/>
    </font>
    <font>
      <b/>
      <sz val="13"/>
      <name val="Times New Roman"/>
      <family val="1"/>
    </font>
    <font>
      <i/>
      <sz val="13"/>
      <name val="Times New Roman"/>
      <family val="1"/>
    </font>
    <font>
      <b/>
      <sz val="16"/>
      <name val="Times New Roman"/>
      <family val="1"/>
    </font>
    <font>
      <i/>
      <sz val="14"/>
      <name val="Times New Roman"/>
      <family val="1"/>
    </font>
    <font>
      <i/>
      <sz val="12"/>
      <name val="Times New Roman"/>
      <family val="1"/>
    </font>
    <font>
      <b/>
      <sz val="13"/>
      <name val="Calibri"/>
      <family val="2"/>
    </font>
    <font>
      <sz val="11"/>
      <color theme="1"/>
      <name val="Calibri"/>
      <family val="2"/>
      <scheme val="minor"/>
    </font>
    <font>
      <sz val="11"/>
      <color indexed="8"/>
      <name val="Calibri"/>
      <family val="2"/>
    </font>
    <font>
      <sz val="11"/>
      <color theme="1"/>
      <name val="Calibri"/>
      <family val="2"/>
      <charset val="163"/>
      <scheme val="minor"/>
    </font>
    <font>
      <sz val="11"/>
      <color theme="1"/>
      <name val="Calibri"/>
      <family val="2"/>
    </font>
    <font>
      <sz val="13"/>
      <name val="Times New Roman"/>
      <family val="1"/>
      <charset val="163"/>
    </font>
    <font>
      <sz val="12"/>
      <name val=".VnTime"/>
      <family val="2"/>
    </font>
    <font>
      <sz val="11"/>
      <color indexed="8"/>
      <name val="Helvetica Neue"/>
    </font>
    <font>
      <b/>
      <sz val="8"/>
      <color indexed="81"/>
      <name val="Tahoma"/>
      <family val="2"/>
    </font>
    <font>
      <sz val="8"/>
      <color indexed="81"/>
      <name val="Tahoma"/>
      <family val="2"/>
    </font>
  </fonts>
  <fills count="2">
    <fill>
      <patternFill patternType="none"/>
    </fill>
    <fill>
      <patternFill patternType="gray125"/>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s>
  <cellStyleXfs count="21">
    <xf numFmtId="0" fontId="0" fillId="0" borderId="0"/>
    <xf numFmtId="43" fontId="1" fillId="0" borderId="0" applyFont="0" applyFill="0" applyBorder="0" applyAlignment="0" applyProtection="0"/>
    <xf numFmtId="0" fontId="3" fillId="0" borderId="0"/>
    <xf numFmtId="0" fontId="3" fillId="0" borderId="0"/>
    <xf numFmtId="0" fontId="5" fillId="0" borderId="0"/>
    <xf numFmtId="43" fontId="13" fillId="0" borderId="0" applyFont="0" applyFill="0" applyBorder="0" applyAlignment="0" applyProtection="0"/>
    <xf numFmtId="43" fontId="14" fillId="0" borderId="0" applyFont="0" applyFill="0" applyBorder="0" applyAlignment="0" applyProtection="0"/>
    <xf numFmtId="0" fontId="15" fillId="0" borderId="0"/>
    <xf numFmtId="0" fontId="16" fillId="0" borderId="0"/>
    <xf numFmtId="0" fontId="14" fillId="0" borderId="0"/>
    <xf numFmtId="43" fontId="3" fillId="0" borderId="0" applyFont="0" applyFill="0" applyBorder="0" applyAlignment="0" applyProtection="0"/>
    <xf numFmtId="0" fontId="3" fillId="0" borderId="0"/>
    <xf numFmtId="0" fontId="3" fillId="0" borderId="0"/>
    <xf numFmtId="0" fontId="18" fillId="0" borderId="0"/>
    <xf numFmtId="0" fontId="19" fillId="0" borderId="0" applyNumberFormat="0" applyFill="0" applyBorder="0" applyProtection="0">
      <alignment vertical="top"/>
    </xf>
    <xf numFmtId="0" fontId="5" fillId="0" borderId="0"/>
    <xf numFmtId="0" fontId="5" fillId="0" borderId="0"/>
    <xf numFmtId="0" fontId="18" fillId="0" borderId="0"/>
    <xf numFmtId="0" fontId="18" fillId="0" borderId="0"/>
    <xf numFmtId="0" fontId="3" fillId="0" borderId="0"/>
    <xf numFmtId="0" fontId="13" fillId="0" borderId="0"/>
  </cellStyleXfs>
  <cellXfs count="152">
    <xf numFmtId="0" fontId="0" fillId="0" borderId="0" xfId="0"/>
    <xf numFmtId="0" fontId="2" fillId="0" borderId="0" xfId="0" applyFont="1" applyFill="1" applyAlignment="1">
      <alignment horizontal="left" vertical="top" wrapText="1"/>
    </xf>
    <xf numFmtId="1" fontId="4" fillId="0" borderId="0" xfId="2" applyNumberFormat="1" applyFont="1" applyFill="1" applyBorder="1" applyAlignment="1">
      <alignment horizontal="center" vertical="center" wrapText="1"/>
    </xf>
    <xf numFmtId="0" fontId="5" fillId="0" borderId="0" xfId="0" applyFont="1" applyFill="1" applyAlignment="1">
      <alignment vertical="center"/>
    </xf>
    <xf numFmtId="0" fontId="6" fillId="0" borderId="0" xfId="0" applyFont="1" applyFill="1" applyAlignment="1">
      <alignment horizontal="center" vertical="center" wrapText="1"/>
    </xf>
    <xf numFmtId="1" fontId="4" fillId="0" borderId="0" xfId="2" applyNumberFormat="1" applyFont="1" applyFill="1" applyBorder="1" applyAlignment="1">
      <alignment horizontal="center" vertical="center"/>
    </xf>
    <xf numFmtId="0" fontId="5" fillId="0" borderId="0" xfId="0" applyFont="1" applyFill="1" applyAlignment="1">
      <alignment vertical="top" wrapText="1"/>
    </xf>
    <xf numFmtId="1" fontId="7" fillId="0" borderId="0" xfId="2" applyNumberFormat="1" applyFont="1" applyFill="1" applyBorder="1" applyAlignment="1">
      <alignment vertical="center"/>
    </xf>
    <xf numFmtId="1" fontId="8" fillId="0" borderId="0" xfId="2" applyNumberFormat="1" applyFont="1" applyFill="1" applyBorder="1" applyAlignment="1">
      <alignment vertical="center"/>
    </xf>
    <xf numFmtId="1" fontId="8" fillId="0" borderId="0" xfId="2" applyNumberFormat="1" applyFont="1" applyFill="1" applyBorder="1" applyAlignment="1">
      <alignment horizontal="center" vertical="center"/>
    </xf>
    <xf numFmtId="1" fontId="9" fillId="0" borderId="0" xfId="2" applyNumberFormat="1" applyFont="1" applyFill="1" applyBorder="1" applyAlignment="1">
      <alignment horizontal="center" vertical="center"/>
    </xf>
    <xf numFmtId="1" fontId="10" fillId="0" borderId="0" xfId="2" applyNumberFormat="1" applyFont="1" applyFill="1" applyBorder="1" applyAlignment="1">
      <alignment horizontal="center" vertical="center"/>
    </xf>
    <xf numFmtId="1" fontId="7" fillId="0" borderId="0" xfId="2" applyNumberFormat="1" applyFont="1" applyFill="1" applyBorder="1" applyAlignment="1">
      <alignment horizontal="center" vertical="center"/>
    </xf>
    <xf numFmtId="1" fontId="4" fillId="0" borderId="0" xfId="2" applyNumberFormat="1" applyFont="1" applyFill="1" applyBorder="1" applyAlignment="1">
      <alignment horizontal="left" vertical="center" wrapText="1"/>
    </xf>
    <xf numFmtId="0" fontId="11" fillId="0" borderId="0" xfId="0" applyFont="1" applyFill="1" applyAlignment="1">
      <alignment horizontal="right"/>
    </xf>
    <xf numFmtId="1" fontId="8" fillId="0" borderId="1" xfId="2" applyNumberFormat="1" applyFont="1" applyFill="1" applyBorder="1" applyAlignment="1">
      <alignment horizontal="center" vertical="center"/>
    </xf>
    <xf numFmtId="1" fontId="4" fillId="0" borderId="1" xfId="2" applyNumberFormat="1" applyFont="1" applyFill="1" applyBorder="1" applyAlignment="1">
      <alignment vertical="center"/>
    </xf>
    <xf numFmtId="3" fontId="7" fillId="0" borderId="2" xfId="2" applyNumberFormat="1" applyFont="1" applyFill="1" applyBorder="1" applyAlignment="1">
      <alignment horizontal="center" vertical="center" wrapText="1"/>
    </xf>
    <xf numFmtId="3" fontId="7" fillId="0" borderId="3" xfId="2" applyNumberFormat="1" applyFont="1" applyFill="1" applyBorder="1" applyAlignment="1">
      <alignment vertical="center" wrapText="1"/>
    </xf>
    <xf numFmtId="3" fontId="7" fillId="0" borderId="4" xfId="2" applyNumberFormat="1" applyFont="1" applyFill="1" applyBorder="1" applyAlignment="1">
      <alignment vertical="center" wrapText="1"/>
    </xf>
    <xf numFmtId="3" fontId="7" fillId="0" borderId="5" xfId="2" applyNumberFormat="1" applyFont="1" applyFill="1" applyBorder="1" applyAlignment="1">
      <alignment horizontal="center" vertical="center" wrapText="1"/>
    </xf>
    <xf numFmtId="3" fontId="7" fillId="0" borderId="0" xfId="2" applyNumberFormat="1" applyFont="1" applyFill="1" applyBorder="1" applyAlignment="1">
      <alignment horizontal="center" vertical="center" wrapText="1"/>
    </xf>
    <xf numFmtId="3" fontId="7" fillId="0" borderId="6" xfId="2" applyNumberFormat="1" applyFont="1" applyFill="1" applyBorder="1" applyAlignment="1">
      <alignment vertical="center" wrapText="1"/>
    </xf>
    <xf numFmtId="3" fontId="7" fillId="0" borderId="7" xfId="2" applyNumberFormat="1" applyFont="1" applyFill="1" applyBorder="1" applyAlignment="1">
      <alignment vertical="center" wrapText="1"/>
    </xf>
    <xf numFmtId="3" fontId="7" fillId="0" borderId="8" xfId="2" applyNumberFormat="1" applyFont="1" applyFill="1" applyBorder="1" applyAlignment="1">
      <alignment horizontal="center" vertical="center" wrapText="1"/>
    </xf>
    <xf numFmtId="3" fontId="7" fillId="0" borderId="2" xfId="2" applyNumberFormat="1" applyFont="1" applyFill="1" applyBorder="1" applyAlignment="1">
      <alignment horizontal="center" vertical="center" wrapText="1"/>
    </xf>
    <xf numFmtId="3" fontId="7" fillId="0" borderId="8" xfId="2" applyNumberFormat="1" applyFont="1" applyFill="1" applyBorder="1" applyAlignment="1">
      <alignment horizontal="center" vertical="center" wrapText="1"/>
    </xf>
    <xf numFmtId="0" fontId="12" fillId="0" borderId="2" xfId="0" applyFont="1" applyFill="1" applyBorder="1" applyAlignment="1">
      <alignment horizontal="center"/>
    </xf>
    <xf numFmtId="3" fontId="7" fillId="0" borderId="9" xfId="2" quotePrefix="1" applyNumberFormat="1" applyFont="1" applyFill="1" applyBorder="1" applyAlignment="1">
      <alignment horizontal="center" vertical="center" wrapText="1"/>
    </xf>
    <xf numFmtId="3" fontId="7" fillId="0" borderId="9" xfId="2" applyNumberFormat="1" applyFont="1" applyFill="1" applyBorder="1" applyAlignment="1">
      <alignment horizontal="center" vertical="center" wrapText="1"/>
    </xf>
    <xf numFmtId="3" fontId="7" fillId="0" borderId="9" xfId="2" quotePrefix="1" applyNumberFormat="1" applyFont="1" applyFill="1" applyBorder="1" applyAlignment="1">
      <alignment horizontal="right" vertical="center" wrapText="1"/>
    </xf>
    <xf numFmtId="3" fontId="7" fillId="0" borderId="8" xfId="2" quotePrefix="1" applyNumberFormat="1" applyFont="1" applyFill="1" applyBorder="1" applyAlignment="1">
      <alignment horizontal="right" vertical="center" wrapText="1"/>
    </xf>
    <xf numFmtId="3" fontId="7" fillId="0" borderId="8" xfId="2" quotePrefix="1" applyNumberFormat="1" applyFont="1" applyFill="1" applyBorder="1" applyAlignment="1">
      <alignment horizontal="center" vertical="center" wrapText="1"/>
    </xf>
    <xf numFmtId="3" fontId="4" fillId="0" borderId="8" xfId="2" quotePrefix="1" applyNumberFormat="1" applyFont="1" applyFill="1" applyBorder="1" applyAlignment="1">
      <alignment horizontal="center" vertical="center" wrapText="1"/>
    </xf>
    <xf numFmtId="3" fontId="7" fillId="0" borderId="0" xfId="2" applyNumberFormat="1" applyFont="1" applyFill="1" applyBorder="1" applyAlignment="1">
      <alignment vertical="center" wrapText="1"/>
    </xf>
    <xf numFmtId="3" fontId="7" fillId="0" borderId="8" xfId="2" applyNumberFormat="1" applyFont="1" applyFill="1" applyBorder="1" applyAlignment="1">
      <alignment horizontal="left" vertical="center" wrapText="1"/>
    </xf>
    <xf numFmtId="3" fontId="7" fillId="0" borderId="8" xfId="2" quotePrefix="1" applyNumberFormat="1" applyFont="1" applyFill="1" applyBorder="1" applyAlignment="1">
      <alignment horizontal="left" vertical="center" wrapText="1" shrinkToFit="1"/>
    </xf>
    <xf numFmtId="3" fontId="7" fillId="0" borderId="8" xfId="3" applyNumberFormat="1" applyFont="1" applyFill="1" applyBorder="1" applyAlignment="1">
      <alignment horizontal="left" vertical="center" wrapText="1"/>
    </xf>
    <xf numFmtId="0" fontId="4" fillId="0" borderId="8" xfId="3" applyFont="1" applyFill="1" applyBorder="1" applyAlignment="1">
      <alignment horizontal="center" vertical="center"/>
    </xf>
    <xf numFmtId="0" fontId="4" fillId="0" borderId="8" xfId="0" applyFont="1" applyFill="1" applyBorder="1" applyAlignment="1">
      <alignment horizontal="center" vertical="center" wrapText="1"/>
    </xf>
    <xf numFmtId="3" fontId="4" fillId="0" borderId="8" xfId="3" applyNumberFormat="1" applyFont="1" applyFill="1" applyBorder="1" applyAlignment="1">
      <alignment horizontal="left" vertical="center" wrapText="1"/>
    </xf>
    <xf numFmtId="3" fontId="4" fillId="0" borderId="8" xfId="3" applyNumberFormat="1" applyFont="1" applyFill="1" applyBorder="1" applyAlignment="1">
      <alignment horizontal="center" vertical="center" wrapText="1"/>
    </xf>
    <xf numFmtId="3" fontId="4" fillId="0" borderId="8" xfId="2" quotePrefix="1" applyNumberFormat="1" applyFont="1" applyFill="1" applyBorder="1" applyAlignment="1">
      <alignment horizontal="right" vertical="center" shrinkToFit="1"/>
    </xf>
    <xf numFmtId="3" fontId="4" fillId="0" borderId="8" xfId="2" applyNumberFormat="1" applyFont="1" applyFill="1" applyBorder="1" applyAlignment="1">
      <alignment horizontal="right" vertical="center" shrinkToFit="1"/>
    </xf>
    <xf numFmtId="3" fontId="4" fillId="0" borderId="8" xfId="2" applyNumberFormat="1" applyFont="1" applyFill="1" applyBorder="1" applyAlignment="1">
      <alignment horizontal="center" vertical="center" wrapText="1"/>
    </xf>
    <xf numFmtId="3" fontId="7" fillId="0" borderId="8" xfId="2" quotePrefix="1" applyNumberFormat="1" applyFont="1" applyFill="1" applyBorder="1" applyAlignment="1">
      <alignment horizontal="center" vertical="center" wrapText="1" shrinkToFit="1"/>
    </xf>
    <xf numFmtId="3" fontId="7" fillId="0" borderId="8" xfId="3" applyNumberFormat="1" applyFont="1" applyFill="1" applyBorder="1" applyAlignment="1">
      <alignment horizontal="center" vertical="center" wrapText="1"/>
    </xf>
    <xf numFmtId="3" fontId="4" fillId="0" borderId="8" xfId="4" applyNumberFormat="1" applyFont="1" applyFill="1" applyBorder="1" applyAlignment="1">
      <alignment horizontal="left" vertical="center" wrapText="1"/>
    </xf>
    <xf numFmtId="3" fontId="4" fillId="0" borderId="8" xfId="4" applyNumberFormat="1" applyFont="1" applyFill="1" applyBorder="1" applyAlignment="1">
      <alignment horizontal="center" vertical="center" wrapText="1"/>
    </xf>
    <xf numFmtId="164" fontId="4" fillId="0" borderId="8" xfId="5" applyNumberFormat="1" applyFont="1" applyFill="1" applyBorder="1" applyAlignment="1">
      <alignment horizontal="center" vertical="center" wrapText="1"/>
    </xf>
    <xf numFmtId="3" fontId="4" fillId="0" borderId="8" xfId="6" applyNumberFormat="1" applyFont="1" applyFill="1" applyBorder="1" applyAlignment="1">
      <alignment horizontal="right" vertical="center" shrinkToFit="1"/>
    </xf>
    <xf numFmtId="3" fontId="4" fillId="0" borderId="0" xfId="2" applyNumberFormat="1" applyFont="1" applyFill="1" applyBorder="1" applyAlignment="1">
      <alignment vertical="center" wrapText="1"/>
    </xf>
    <xf numFmtId="3" fontId="4" fillId="0" borderId="8" xfId="0" applyNumberFormat="1" applyFont="1" applyFill="1" applyBorder="1" applyAlignment="1">
      <alignment horizontal="left" vertical="center" wrapText="1"/>
    </xf>
    <xf numFmtId="3" fontId="4" fillId="0" borderId="8" xfId="0" applyNumberFormat="1" applyFont="1" applyFill="1" applyBorder="1" applyAlignment="1">
      <alignment horizontal="center" vertical="center" wrapText="1"/>
    </xf>
    <xf numFmtId="3" fontId="4" fillId="0" borderId="8" xfId="0" applyNumberFormat="1" applyFont="1" applyFill="1" applyBorder="1" applyAlignment="1">
      <alignment horizontal="right" vertical="center" shrinkToFit="1"/>
    </xf>
    <xf numFmtId="3" fontId="4" fillId="0" borderId="8" xfId="7" applyNumberFormat="1" applyFont="1" applyFill="1" applyBorder="1" applyAlignment="1">
      <alignment horizontal="left" vertical="center" wrapText="1"/>
    </xf>
    <xf numFmtId="3" fontId="4" fillId="0" borderId="8" xfId="7" applyNumberFormat="1" applyFont="1" applyFill="1" applyBorder="1" applyAlignment="1">
      <alignment horizontal="center" vertical="center" wrapText="1"/>
    </xf>
    <xf numFmtId="1" fontId="7" fillId="0" borderId="0" xfId="2" applyNumberFormat="1" applyFont="1" applyFill="1" applyBorder="1" applyAlignment="1">
      <alignment horizontal="right" vertical="center"/>
    </xf>
    <xf numFmtId="0" fontId="4" fillId="0" borderId="8" xfId="2" applyFont="1" applyFill="1" applyBorder="1" applyAlignment="1">
      <alignment horizontal="center" vertical="center" wrapText="1"/>
    </xf>
    <xf numFmtId="0" fontId="4" fillId="0" borderId="8" xfId="0" applyFont="1" applyFill="1" applyBorder="1" applyAlignment="1">
      <alignment horizontal="left" vertical="center" wrapText="1"/>
    </xf>
    <xf numFmtId="164" fontId="4" fillId="0" borderId="8" xfId="6" applyNumberFormat="1" applyFont="1" applyFill="1" applyBorder="1" applyAlignment="1">
      <alignment horizontal="right" vertical="center" wrapText="1"/>
    </xf>
    <xf numFmtId="0" fontId="4" fillId="0" borderId="8" xfId="8" applyFont="1" applyFill="1" applyBorder="1" applyAlignment="1">
      <alignment horizontal="left" vertical="center" wrapText="1"/>
    </xf>
    <xf numFmtId="0" fontId="4" fillId="0" borderId="8" xfId="8" applyFont="1" applyFill="1" applyBorder="1" applyAlignment="1">
      <alignment horizontal="center" vertical="center" wrapText="1"/>
    </xf>
    <xf numFmtId="164" fontId="17" fillId="0" borderId="8" xfId="6" applyNumberFormat="1" applyFont="1" applyFill="1" applyBorder="1" applyAlignment="1">
      <alignment horizontal="right" vertical="center"/>
    </xf>
    <xf numFmtId="3" fontId="4" fillId="0" borderId="8" xfId="6" applyNumberFormat="1" applyFont="1" applyFill="1" applyBorder="1" applyAlignment="1">
      <alignment horizontal="center" vertical="center" wrapText="1"/>
    </xf>
    <xf numFmtId="1" fontId="4" fillId="0" borderId="8" xfId="2" applyNumberFormat="1" applyFont="1" applyFill="1" applyBorder="1" applyAlignment="1">
      <alignment horizontal="center" vertical="center" wrapText="1"/>
    </xf>
    <xf numFmtId="0" fontId="4" fillId="0" borderId="8" xfId="9" applyFont="1" applyFill="1" applyBorder="1" applyAlignment="1">
      <alignment horizontal="left" vertical="center" wrapText="1"/>
    </xf>
    <xf numFmtId="0" fontId="4" fillId="0" borderId="8" xfId="9" applyFont="1" applyFill="1" applyBorder="1" applyAlignment="1">
      <alignment horizontal="center" vertical="center" wrapText="1"/>
    </xf>
    <xf numFmtId="3" fontId="4" fillId="0" borderId="8" xfId="2" applyNumberFormat="1" applyFont="1" applyFill="1" applyBorder="1" applyAlignment="1">
      <alignment horizontal="right" vertical="center"/>
    </xf>
    <xf numFmtId="3" fontId="7" fillId="0" borderId="8" xfId="4" applyNumberFormat="1" applyFont="1" applyFill="1" applyBorder="1" applyAlignment="1">
      <alignment horizontal="center" vertical="center" wrapText="1"/>
    </xf>
    <xf numFmtId="3" fontId="4" fillId="0" borderId="8" xfId="4" applyNumberFormat="1" applyFont="1" applyFill="1" applyBorder="1" applyAlignment="1">
      <alignment horizontal="right" vertical="center" shrinkToFit="1"/>
    </xf>
    <xf numFmtId="0" fontId="4" fillId="0" borderId="8" xfId="0" quotePrefix="1" applyNumberFormat="1"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8" xfId="0" quotePrefix="1" applyNumberFormat="1" applyFont="1" applyFill="1" applyBorder="1" applyAlignment="1">
      <alignment horizontal="center" vertical="center"/>
    </xf>
    <xf numFmtId="3" fontId="7" fillId="0" borderId="8" xfId="2" quotePrefix="1" applyNumberFormat="1" applyFont="1" applyFill="1" applyBorder="1" applyAlignment="1">
      <alignment horizontal="right" vertical="center" shrinkToFit="1"/>
    </xf>
    <xf numFmtId="3" fontId="7" fillId="0" borderId="0" xfId="2" applyNumberFormat="1" applyFont="1" applyFill="1" applyBorder="1" applyAlignment="1">
      <alignment horizontal="left" vertical="center" wrapText="1"/>
    </xf>
    <xf numFmtId="41" fontId="4" fillId="0" borderId="8" xfId="6" applyNumberFormat="1" applyFont="1" applyFill="1" applyBorder="1" applyAlignment="1">
      <alignment horizontal="right" vertical="center" shrinkToFit="1"/>
    </xf>
    <xf numFmtId="3" fontId="7" fillId="0" borderId="8" xfId="2" quotePrefix="1" applyNumberFormat="1" applyFont="1" applyFill="1" applyBorder="1" applyAlignment="1">
      <alignment vertical="center" wrapText="1"/>
    </xf>
    <xf numFmtId="3" fontId="7" fillId="0" borderId="8" xfId="2" quotePrefix="1" applyNumberFormat="1" applyFont="1" applyFill="1" applyBorder="1" applyAlignment="1">
      <alignment vertical="center" shrinkToFit="1"/>
    </xf>
    <xf numFmtId="3" fontId="4" fillId="0" borderId="8" xfId="10" applyNumberFormat="1" applyFont="1" applyFill="1" applyBorder="1" applyAlignment="1">
      <alignment horizontal="right" vertical="center" shrinkToFit="1"/>
    </xf>
    <xf numFmtId="3" fontId="4" fillId="0" borderId="8" xfId="3" applyNumberFormat="1" applyFont="1" applyFill="1" applyBorder="1" applyAlignment="1">
      <alignment horizontal="right" vertical="center" shrinkToFit="1"/>
    </xf>
    <xf numFmtId="1" fontId="4" fillId="0" borderId="8" xfId="2" applyNumberFormat="1" applyFont="1" applyFill="1" applyBorder="1" applyAlignment="1">
      <alignment horizontal="left" vertical="center" wrapText="1"/>
    </xf>
    <xf numFmtId="164" fontId="4" fillId="0" borderId="8" xfId="5" applyNumberFormat="1" applyFont="1" applyFill="1" applyBorder="1" applyAlignment="1">
      <alignment horizontal="right" vertical="center"/>
    </xf>
    <xf numFmtId="3" fontId="4" fillId="0" borderId="8" xfId="2" quotePrefix="1" applyNumberFormat="1" applyFont="1" applyFill="1" applyBorder="1" applyAlignment="1">
      <alignment horizontal="center" vertical="center" shrinkToFit="1"/>
    </xf>
    <xf numFmtId="3" fontId="4" fillId="0" borderId="8" xfId="9" applyNumberFormat="1" applyFont="1" applyFill="1" applyBorder="1" applyAlignment="1">
      <alignment horizontal="right" vertical="center" shrinkToFit="1"/>
    </xf>
    <xf numFmtId="0" fontId="4" fillId="0" borderId="8" xfId="0" applyFont="1" applyFill="1" applyBorder="1" applyAlignment="1">
      <alignment horizontal="center" vertical="center"/>
    </xf>
    <xf numFmtId="0" fontId="7" fillId="0" borderId="8" xfId="9" applyFont="1" applyFill="1" applyBorder="1" applyAlignment="1">
      <alignment horizontal="center" vertical="center" wrapText="1"/>
    </xf>
    <xf numFmtId="3" fontId="4" fillId="0" borderId="8" xfId="2" applyNumberFormat="1" applyFont="1" applyFill="1" applyBorder="1" applyAlignment="1">
      <alignment horizontal="left" vertical="center" wrapText="1"/>
    </xf>
    <xf numFmtId="0" fontId="4" fillId="0" borderId="8" xfId="0" applyFont="1" applyFill="1" applyBorder="1" applyAlignment="1">
      <alignment horizontal="center" vertical="center" wrapText="1" shrinkToFit="1"/>
    </xf>
    <xf numFmtId="0" fontId="4" fillId="0" borderId="8" xfId="0" applyNumberFormat="1" applyFont="1" applyFill="1" applyBorder="1" applyAlignment="1">
      <alignment horizontal="center" vertical="center"/>
    </xf>
    <xf numFmtId="3" fontId="4" fillId="0" borderId="8" xfId="0" applyNumberFormat="1" applyFont="1" applyFill="1" applyBorder="1" applyAlignment="1">
      <alignment horizontal="right" vertical="center" wrapText="1"/>
    </xf>
    <xf numFmtId="164" fontId="4" fillId="0" borderId="8" xfId="6" applyNumberFormat="1" applyFont="1" applyFill="1" applyBorder="1" applyAlignment="1">
      <alignment horizontal="right" vertical="center"/>
    </xf>
    <xf numFmtId="0" fontId="4" fillId="0" borderId="8" xfId="11" applyFont="1" applyFill="1" applyBorder="1" applyAlignment="1">
      <alignment horizontal="left" vertical="center" wrapText="1"/>
    </xf>
    <xf numFmtId="0" fontId="4" fillId="0" borderId="8" xfId="11" applyFont="1" applyFill="1" applyBorder="1" applyAlignment="1">
      <alignment horizontal="center" vertical="center" wrapText="1"/>
    </xf>
    <xf numFmtId="0" fontId="4" fillId="0" borderId="8" xfId="0" quotePrefix="1" applyNumberFormat="1" applyFont="1" applyFill="1" applyBorder="1" applyAlignment="1">
      <alignment horizontal="center" vertical="center" wrapText="1"/>
    </xf>
    <xf numFmtId="1" fontId="4" fillId="0" borderId="8" xfId="2" applyNumberFormat="1" applyFont="1" applyFill="1" applyBorder="1" applyAlignment="1">
      <alignment horizontal="left" vertical="center" wrapText="1" readingOrder="1"/>
    </xf>
    <xf numFmtId="1" fontId="4" fillId="0" borderId="8" xfId="2" applyNumberFormat="1" applyFont="1" applyFill="1" applyBorder="1" applyAlignment="1">
      <alignment horizontal="center" vertical="center" wrapText="1" readingOrder="1"/>
    </xf>
    <xf numFmtId="3" fontId="4" fillId="0" borderId="8" xfId="12" applyNumberFormat="1" applyFont="1" applyFill="1" applyBorder="1" applyAlignment="1">
      <alignment horizontal="left" vertical="center" wrapText="1"/>
    </xf>
    <xf numFmtId="3" fontId="4" fillId="0" borderId="8" xfId="12" applyNumberFormat="1" applyFont="1" applyFill="1" applyBorder="1" applyAlignment="1">
      <alignment horizontal="center" vertical="center" wrapText="1"/>
    </xf>
    <xf numFmtId="164" fontId="4" fillId="0" borderId="8" xfId="2" applyNumberFormat="1" applyFont="1" applyFill="1" applyBorder="1" applyAlignment="1">
      <alignment horizontal="right" vertical="center" shrinkToFit="1"/>
    </xf>
    <xf numFmtId="0" fontId="4" fillId="0" borderId="8" xfId="3" applyNumberFormat="1" applyFont="1" applyFill="1" applyBorder="1" applyAlignment="1">
      <alignment horizontal="center" vertical="center"/>
    </xf>
    <xf numFmtId="0" fontId="7" fillId="0" borderId="8" xfId="3" applyNumberFormat="1" applyFont="1" applyFill="1" applyBorder="1" applyAlignment="1">
      <alignment horizontal="center" vertical="center"/>
    </xf>
    <xf numFmtId="1" fontId="7" fillId="0" borderId="8" xfId="2" applyNumberFormat="1" applyFont="1" applyFill="1" applyBorder="1" applyAlignment="1">
      <alignment horizontal="center" vertical="center" wrapText="1"/>
    </xf>
    <xf numFmtId="3" fontId="7" fillId="0" borderId="8" xfId="2" applyNumberFormat="1" applyFont="1" applyFill="1" applyBorder="1" applyAlignment="1">
      <alignment horizontal="right" vertical="center" shrinkToFit="1"/>
    </xf>
    <xf numFmtId="0" fontId="7" fillId="0" borderId="8" xfId="9" applyFont="1" applyFill="1" applyBorder="1" applyAlignment="1">
      <alignment horizontal="left" vertical="center" wrapText="1"/>
    </xf>
    <xf numFmtId="0" fontId="4" fillId="0" borderId="8" xfId="3" applyFont="1" applyFill="1" applyBorder="1" applyAlignment="1">
      <alignment horizontal="center" vertical="center" wrapText="1"/>
    </xf>
    <xf numFmtId="0" fontId="7" fillId="0" borderId="8" xfId="3" applyFont="1" applyFill="1" applyBorder="1" applyAlignment="1">
      <alignment horizontal="center" vertical="center"/>
    </xf>
    <xf numFmtId="0" fontId="7" fillId="0" borderId="8" xfId="3" applyFont="1" applyFill="1" applyBorder="1" applyAlignment="1">
      <alignment horizontal="center" vertical="center" wrapText="1"/>
    </xf>
    <xf numFmtId="0" fontId="7" fillId="0" borderId="8" xfId="3" applyFont="1" applyFill="1" applyBorder="1" applyAlignment="1">
      <alignment horizontal="left" vertical="center" wrapText="1"/>
    </xf>
    <xf numFmtId="3" fontId="7" fillId="0" borderId="8" xfId="2" applyNumberFormat="1" applyFont="1" applyFill="1" applyBorder="1" applyAlignment="1">
      <alignment horizontal="center" vertical="center" shrinkToFit="1"/>
    </xf>
    <xf numFmtId="3" fontId="7" fillId="0" borderId="8" xfId="2" quotePrefix="1" applyNumberFormat="1" applyFont="1" applyFill="1" applyBorder="1" applyAlignment="1">
      <alignment horizontal="right" vertical="center" wrapText="1" shrinkToFit="1"/>
    </xf>
    <xf numFmtId="3" fontId="7" fillId="0" borderId="8" xfId="4" applyNumberFormat="1" applyFont="1" applyFill="1" applyBorder="1" applyAlignment="1">
      <alignment horizontal="left" vertical="center" wrapText="1"/>
    </xf>
    <xf numFmtId="1" fontId="7" fillId="0" borderId="0" xfId="2" applyNumberFormat="1" applyFont="1" applyFill="1" applyBorder="1" applyAlignment="1">
      <alignment horizontal="left" vertical="center"/>
    </xf>
    <xf numFmtId="3" fontId="4" fillId="0" borderId="8" xfId="2" applyNumberFormat="1" applyFont="1" applyFill="1" applyBorder="1" applyAlignment="1">
      <alignment horizontal="right" vertical="center" wrapText="1" shrinkToFit="1"/>
    </xf>
    <xf numFmtId="3" fontId="7" fillId="0" borderId="8" xfId="0" applyNumberFormat="1" applyFont="1" applyFill="1" applyBorder="1" applyAlignment="1">
      <alignment horizontal="right" vertical="center" shrinkToFit="1"/>
    </xf>
    <xf numFmtId="3" fontId="7" fillId="0" borderId="8" xfId="2" applyNumberFormat="1" applyFont="1" applyFill="1" applyBorder="1" applyAlignment="1">
      <alignment vertical="center" wrapText="1"/>
    </xf>
    <xf numFmtId="0" fontId="7" fillId="0" borderId="8" xfId="9" applyFont="1" applyFill="1" applyBorder="1" applyAlignment="1">
      <alignment vertical="center" wrapText="1"/>
    </xf>
    <xf numFmtId="3" fontId="7" fillId="0" borderId="8" xfId="3" applyNumberFormat="1" applyFont="1" applyFill="1" applyBorder="1" applyAlignment="1">
      <alignment vertical="center" wrapText="1"/>
    </xf>
    <xf numFmtId="0" fontId="7" fillId="0" borderId="8" xfId="0" applyFont="1" applyFill="1" applyBorder="1" applyAlignment="1">
      <alignment horizontal="left" vertical="center" wrapText="1"/>
    </xf>
    <xf numFmtId="1" fontId="7" fillId="0" borderId="8" xfId="13" applyNumberFormat="1" applyFont="1" applyFill="1" applyBorder="1" applyAlignment="1">
      <alignment horizontal="center" vertical="center" wrapText="1"/>
    </xf>
    <xf numFmtId="1" fontId="4" fillId="0" borderId="8" xfId="13" applyNumberFormat="1" applyFont="1" applyFill="1" applyBorder="1" applyAlignment="1">
      <alignment horizontal="center" vertical="center" wrapText="1"/>
    </xf>
    <xf numFmtId="3" fontId="4" fillId="0" borderId="8" xfId="0" applyNumberFormat="1" applyFont="1" applyFill="1" applyBorder="1" applyAlignment="1">
      <alignment horizontal="center" vertical="center" wrapText="1" shrinkToFit="1"/>
    </xf>
    <xf numFmtId="164" fontId="4" fillId="0" borderId="8" xfId="1" applyNumberFormat="1" applyFont="1" applyFill="1" applyBorder="1" applyAlignment="1">
      <alignment horizontal="left" vertical="center" wrapText="1"/>
    </xf>
    <xf numFmtId="164" fontId="4" fillId="0" borderId="8" xfId="1" applyNumberFormat="1" applyFont="1" applyFill="1" applyBorder="1" applyAlignment="1">
      <alignment horizontal="center" vertical="center" wrapText="1"/>
    </xf>
    <xf numFmtId="3" fontId="7" fillId="0" borderId="8" xfId="14" applyNumberFormat="1" applyFont="1" applyFill="1" applyBorder="1" applyAlignment="1">
      <alignment horizontal="center" vertical="center" wrapText="1"/>
    </xf>
    <xf numFmtId="3" fontId="7" fillId="0" borderId="8" xfId="0" applyNumberFormat="1" applyFont="1" applyFill="1" applyBorder="1" applyAlignment="1">
      <alignment vertical="center" shrinkToFit="1"/>
    </xf>
    <xf numFmtId="3" fontId="4" fillId="0" borderId="8" xfId="0" applyNumberFormat="1" applyFont="1" applyFill="1" applyBorder="1" applyAlignment="1">
      <alignment horizontal="center" vertical="center" shrinkToFit="1"/>
    </xf>
    <xf numFmtId="0" fontId="4" fillId="0" borderId="8" xfId="15" applyFont="1" applyFill="1" applyBorder="1" applyAlignment="1">
      <alignment horizontal="left" vertical="center" wrapText="1"/>
    </xf>
    <xf numFmtId="0" fontId="4" fillId="0" borderId="8" xfId="15" applyFont="1" applyFill="1" applyBorder="1" applyAlignment="1">
      <alignment horizontal="center" vertical="center" wrapText="1"/>
    </xf>
    <xf numFmtId="3" fontId="4" fillId="0" borderId="8" xfId="14" applyNumberFormat="1" applyFont="1" applyFill="1" applyBorder="1" applyAlignment="1">
      <alignment horizontal="center" vertical="center" wrapText="1"/>
    </xf>
    <xf numFmtId="164" fontId="4" fillId="0" borderId="8" xfId="7" applyNumberFormat="1" applyFont="1" applyFill="1" applyBorder="1" applyAlignment="1">
      <alignment horizontal="left" vertical="center" wrapText="1"/>
    </xf>
    <xf numFmtId="164" fontId="4" fillId="0" borderId="8" xfId="7" applyNumberFormat="1" applyFont="1" applyFill="1" applyBorder="1" applyAlignment="1">
      <alignment horizontal="center" vertical="center" wrapText="1"/>
    </xf>
    <xf numFmtId="3" fontId="4" fillId="0" borderId="8" xfId="1" quotePrefix="1" applyNumberFormat="1" applyFont="1" applyFill="1" applyBorder="1" applyAlignment="1">
      <alignment horizontal="right" vertical="center" wrapText="1" shrinkToFit="1"/>
    </xf>
    <xf numFmtId="0" fontId="7" fillId="0" borderId="8" xfId="15" applyFont="1" applyFill="1" applyBorder="1" applyAlignment="1">
      <alignment horizontal="center" vertical="center" wrapText="1"/>
    </xf>
    <xf numFmtId="4" fontId="4" fillId="0" borderId="8" xfId="0" applyNumberFormat="1" applyFont="1" applyFill="1" applyBorder="1" applyAlignment="1">
      <alignment horizontal="left" vertical="center" wrapText="1"/>
    </xf>
    <xf numFmtId="4" fontId="4" fillId="0" borderId="8" xfId="0" applyNumberFormat="1" applyFont="1" applyFill="1" applyBorder="1" applyAlignment="1">
      <alignment horizontal="center" vertical="center" wrapText="1"/>
    </xf>
    <xf numFmtId="3" fontId="7" fillId="0" borderId="8" xfId="6" applyNumberFormat="1" applyFont="1" applyFill="1" applyBorder="1" applyAlignment="1">
      <alignment horizontal="right" vertical="center" wrapText="1"/>
    </xf>
    <xf numFmtId="3" fontId="17" fillId="0" borderId="8" xfId="4" applyNumberFormat="1" applyFont="1" applyFill="1" applyBorder="1" applyAlignment="1">
      <alignment horizontal="left" vertical="center" wrapText="1"/>
    </xf>
    <xf numFmtId="3" fontId="17" fillId="0" borderId="8" xfId="4" applyNumberFormat="1" applyFont="1" applyFill="1" applyBorder="1" applyAlignment="1">
      <alignment horizontal="center" vertical="center" wrapText="1"/>
    </xf>
    <xf numFmtId="3" fontId="17" fillId="0" borderId="8" xfId="2" applyNumberFormat="1" applyFont="1" applyFill="1" applyBorder="1" applyAlignment="1">
      <alignment horizontal="right" vertical="center" wrapText="1" shrinkToFit="1"/>
    </xf>
    <xf numFmtId="0" fontId="4" fillId="0" borderId="10" xfId="3" applyFont="1" applyFill="1" applyBorder="1" applyAlignment="1">
      <alignment horizontal="center" vertical="center"/>
    </xf>
    <xf numFmtId="0" fontId="7" fillId="0" borderId="10" xfId="3" applyFont="1" applyFill="1" applyBorder="1" applyAlignment="1">
      <alignment horizontal="center" vertical="center"/>
    </xf>
    <xf numFmtId="3" fontId="17" fillId="0" borderId="10" xfId="4" applyNumberFormat="1" applyFont="1" applyFill="1" applyBorder="1" applyAlignment="1">
      <alignment horizontal="left" vertical="center" wrapText="1"/>
    </xf>
    <xf numFmtId="3" fontId="17" fillId="0" borderId="10" xfId="4" applyNumberFormat="1" applyFont="1" applyFill="1" applyBorder="1" applyAlignment="1">
      <alignment horizontal="center" vertical="center" wrapText="1"/>
    </xf>
    <xf numFmtId="3" fontId="7" fillId="0" borderId="10" xfId="2" applyNumberFormat="1" applyFont="1" applyFill="1" applyBorder="1" applyAlignment="1">
      <alignment horizontal="center" vertical="center" shrinkToFit="1"/>
    </xf>
    <xf numFmtId="3" fontId="7" fillId="0" borderId="10" xfId="2" applyNumberFormat="1" applyFont="1" applyFill="1" applyBorder="1" applyAlignment="1">
      <alignment horizontal="right" vertical="center" shrinkToFit="1"/>
    </xf>
    <xf numFmtId="3" fontId="4" fillId="0" borderId="10" xfId="2" quotePrefix="1" applyNumberFormat="1" applyFont="1" applyFill="1" applyBorder="1" applyAlignment="1">
      <alignment horizontal="right" vertical="center" shrinkToFit="1"/>
    </xf>
    <xf numFmtId="3" fontId="4" fillId="0" borderId="10" xfId="2" applyNumberFormat="1" applyFont="1" applyFill="1" applyBorder="1" applyAlignment="1">
      <alignment horizontal="right" vertical="center" wrapText="1" shrinkToFit="1"/>
    </xf>
    <xf numFmtId="3" fontId="17" fillId="0" borderId="10" xfId="2" applyNumberFormat="1" applyFont="1" applyFill="1" applyBorder="1" applyAlignment="1">
      <alignment horizontal="right" vertical="center" wrapText="1" shrinkToFit="1"/>
    </xf>
    <xf numFmtId="3" fontId="4" fillId="0" borderId="10" xfId="2" applyNumberFormat="1" applyFont="1" applyFill="1" applyBorder="1" applyAlignment="1">
      <alignment horizontal="center" vertical="center" wrapText="1"/>
    </xf>
    <xf numFmtId="3" fontId="7" fillId="0" borderId="10" xfId="2" quotePrefix="1" applyNumberFormat="1" applyFont="1" applyFill="1" applyBorder="1" applyAlignment="1">
      <alignment horizontal="center" vertical="center" wrapText="1" shrinkToFit="1"/>
    </xf>
    <xf numFmtId="3" fontId="7" fillId="0" borderId="10" xfId="2" applyNumberFormat="1" applyFont="1" applyFill="1" applyBorder="1" applyAlignment="1">
      <alignment horizontal="center" vertical="center" wrapText="1"/>
    </xf>
  </cellXfs>
  <cellStyles count="21">
    <cellStyle name="Comma" xfId="1" builtinId="3"/>
    <cellStyle name="Comma 10" xfId="6"/>
    <cellStyle name="Comma 16 3" xfId="5"/>
    <cellStyle name="Comma 3" xfId="10"/>
    <cellStyle name="Ledger 17 x 11 in" xfId="9"/>
    <cellStyle name="Normal" xfId="0" builtinId="0"/>
    <cellStyle name="Normal 10" xfId="16"/>
    <cellStyle name="Normal 11 4 2" xfId="7"/>
    <cellStyle name="Normal 13" xfId="17"/>
    <cellStyle name="Normal 17" xfId="8"/>
    <cellStyle name="Normal 2" xfId="18"/>
    <cellStyle name="Normal 2 2" xfId="19"/>
    <cellStyle name="Normal 22" xfId="11"/>
    <cellStyle name="Normal 33" xfId="12"/>
    <cellStyle name="Normal 4" xfId="20"/>
    <cellStyle name="Normal 5" xfId="3"/>
    <cellStyle name="Normal 6" xfId="14"/>
    <cellStyle name="Normal 6 3" xfId="15"/>
    <cellStyle name="Normal 7" xfId="13"/>
    <cellStyle name="Normal_Bieu mau (CV )" xfId="2"/>
    <cellStyle name="Normal_Sheet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8;M%202018/M&#7908;C%20L&#7908;C%20NG&#194;N%20S&#193;CH%20NH&#192;%20N&#431;&#7898;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258;M%202018/L&#7852;P%20D&#7920;%20TO&#193;N%202019/K&#7870;%20HO&#7840;CH%20N&#258;M%202019/Du%20kien%202019%20NSDP_sau%20hop%20BC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258;M%202018/B&#193;O%20C&#193;O%20QUY&#7870;T%20TO&#193;N%20N&#258;M%202017/Ng&#224;y%2026-10-2018%20quy&#7871;t%20to&#225;n%20t&#7845;t%20c&#7843;%20c&#225;c%20bi&#7875;u%20m&#7851;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II"/>
      <sheetName val="Sheet2"/>
      <sheetName val="Sheet3"/>
    </sheetNames>
    <sheetDataSet>
      <sheetData sheetId="0" refreshError="1">
        <row r="64">
          <cell r="C64">
            <v>281</v>
          </cell>
          <cell r="D64" t="str">
            <v>Nông nghiệp và dịch vụ nông nghiệp</v>
          </cell>
        </row>
        <row r="65">
          <cell r="C65">
            <v>282</v>
          </cell>
          <cell r="D65" t="str">
            <v>Lâm nghiệp và dịch vụ lâm nghiệp</v>
          </cell>
        </row>
        <row r="66">
          <cell r="C66">
            <v>283</v>
          </cell>
          <cell r="D66" t="str">
            <v>Thủy lợi và dịch vụ thủy lợi</v>
          </cell>
        </row>
        <row r="67">
          <cell r="C67">
            <v>284</v>
          </cell>
          <cell r="D67" t="str">
            <v>Thủy sản và dịch vụ thủy sản</v>
          </cell>
        </row>
        <row r="68">
          <cell r="C68">
            <v>285</v>
          </cell>
          <cell r="D68" t="str">
            <v>Định canh, định cư và kinh tế mới</v>
          </cell>
        </row>
        <row r="69">
          <cell r="C69">
            <v>291</v>
          </cell>
          <cell r="D69" t="str">
            <v>Vận tải công cộng đô thị</v>
          </cell>
        </row>
        <row r="70">
          <cell r="C70">
            <v>292</v>
          </cell>
          <cell r="D70" t="str">
            <v>Giao thông đường bộ</v>
          </cell>
        </row>
        <row r="71">
          <cell r="C71">
            <v>293</v>
          </cell>
          <cell r="D71" t="str">
            <v>Giao thông đường sắt</v>
          </cell>
        </row>
        <row r="72">
          <cell r="C72">
            <v>294</v>
          </cell>
          <cell r="D72" t="str">
            <v>Giao thông đường thủy nội địa</v>
          </cell>
        </row>
        <row r="73">
          <cell r="C73">
            <v>295</v>
          </cell>
          <cell r="D73" t="str">
            <v>Giao thông hàng hải</v>
          </cell>
        </row>
        <row r="74">
          <cell r="C74">
            <v>296</v>
          </cell>
          <cell r="D74" t="str">
            <v>Giao thông hàng không</v>
          </cell>
        </row>
        <row r="75">
          <cell r="C75">
            <v>297</v>
          </cell>
          <cell r="D75" t="str">
            <v>Hỗ trợ vận tải</v>
          </cell>
        </row>
        <row r="76">
          <cell r="C76">
            <v>301</v>
          </cell>
          <cell r="D76" t="str">
            <v>Công nghiệp dầu, khí</v>
          </cell>
        </row>
        <row r="77">
          <cell r="C77">
            <v>302</v>
          </cell>
          <cell r="D77" t="str">
            <v>Công nghiệp điện năng</v>
          </cell>
        </row>
        <row r="78">
          <cell r="C78">
            <v>309</v>
          </cell>
          <cell r="D78" t="str">
            <v>Công nghiệp khác</v>
          </cell>
        </row>
        <row r="79">
          <cell r="C79">
            <v>311</v>
          </cell>
          <cell r="D79" t="str">
            <v>Cấp, thoát nước</v>
          </cell>
        </row>
        <row r="80">
          <cell r="C80">
            <v>312</v>
          </cell>
          <cell r="D80" t="str">
            <v>Kiến thiết thị chính</v>
          </cell>
        </row>
        <row r="81">
          <cell r="C81">
            <v>314</v>
          </cell>
          <cell r="D81" t="str">
            <v>Công nghệ thông tin</v>
          </cell>
        </row>
        <row r="82">
          <cell r="C82">
            <v>0</v>
          </cell>
          <cell r="D82">
            <v>0</v>
          </cell>
        </row>
        <row r="83">
          <cell r="C83">
            <v>0</v>
          </cell>
          <cell r="D83">
            <v>0</v>
          </cell>
        </row>
        <row r="84">
          <cell r="C84">
            <v>0</v>
          </cell>
          <cell r="D84">
            <v>0</v>
          </cell>
        </row>
        <row r="85">
          <cell r="C85">
            <v>0</v>
          </cell>
          <cell r="D85">
            <v>0</v>
          </cell>
        </row>
        <row r="86">
          <cell r="C86">
            <v>0</v>
          </cell>
          <cell r="D86">
            <v>0</v>
          </cell>
        </row>
        <row r="87">
          <cell r="C87">
            <v>0</v>
          </cell>
          <cell r="D87">
            <v>0</v>
          </cell>
        </row>
        <row r="88">
          <cell r="C88">
            <v>321</v>
          </cell>
          <cell r="D88" t="str">
            <v>Thương mại</v>
          </cell>
        </row>
        <row r="89">
          <cell r="C89">
            <v>322</v>
          </cell>
          <cell r="D89" t="str">
            <v>Du lịch</v>
          </cell>
        </row>
        <row r="90">
          <cell r="C90">
            <v>331</v>
          </cell>
          <cell r="D90" t="str">
            <v>Hoạt động dự trữ quốc gia</v>
          </cell>
        </row>
        <row r="91">
          <cell r="C91">
            <v>332</v>
          </cell>
          <cell r="D91" t="str">
            <v>Các hoạt động điều tra, thăm dò, khảo sát, tư vấn, quy hoạch trong các lĩnh vực kinh tế, xã hội, nhân văn</v>
          </cell>
        </row>
        <row r="92">
          <cell r="C92">
            <v>0</v>
          </cell>
          <cell r="D92">
            <v>0</v>
          </cell>
        </row>
        <row r="93">
          <cell r="C93">
            <v>0</v>
          </cell>
          <cell r="D93">
            <v>0</v>
          </cell>
        </row>
        <row r="94">
          <cell r="C94">
            <v>0</v>
          </cell>
          <cell r="D94">
            <v>0</v>
          </cell>
        </row>
        <row r="95">
          <cell r="C95">
            <v>0</v>
          </cell>
          <cell r="D95">
            <v>0</v>
          </cell>
        </row>
        <row r="96">
          <cell r="C96">
            <v>338</v>
          </cell>
          <cell r="D96" t="str">
            <v>Sự nghiệp kinh tế và dịch vụ khác</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chi tiet 2019"/>
      <sheetName val="TW 2019"/>
      <sheetName val="huyen 2019"/>
      <sheetName val="Sheet1"/>
    </sheetNames>
    <sheetDataSet>
      <sheetData sheetId="0" refreshError="1"/>
      <sheetData sheetId="1" refreshError="1"/>
      <sheetData sheetId="2" refreshError="1">
        <row r="10">
          <cell r="D10">
            <v>375293</v>
          </cell>
          <cell r="E10">
            <v>270000</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ỐC"/>
      <sheetName val="Sheet2"/>
      <sheetName val="Biểu 52-NĐ 31-Trđồng"/>
      <sheetName val="Biểu 52-NĐ 31-đồng"/>
      <sheetName val="Biểu 54 NĐ31-đồng"/>
      <sheetName val="Sheet1"/>
      <sheetName val="Biểu 54 NĐ31-Trđồng"/>
      <sheetName val="Biểu 54 NĐ31-TỈNH"/>
      <sheetName val="Biểu 55 (NĐ31)"/>
      <sheetName val="Biểu số 65-TT343-2016"/>
      <sheetName val="68-TT 343"/>
      <sheetName val="Biểu 62(NĐ31) (TRĐÔNG)-HUYỆN"/>
      <sheetName val="Biểu 62 (NĐ 31)-TỈNH"/>
      <sheetName val="Biểu 54 (NĐ31)"/>
      <sheetName val="62 (TT342) (MAI)"/>
      <sheetName val="Biểu 62(NĐ31(ĐỒNG)-HUYỆN"/>
      <sheetName val="62 (TT342)"/>
      <sheetName val="Biểu 69(TT342)"/>
      <sheetName val="Biểu 70 (TT342)"/>
      <sheetName val="Chuyển nguồn khối tỉnh"/>
      <sheetName val="01-TT85"/>
      <sheetName val="51-NĐ 31"/>
      <sheetName val="Số dư dự toán"/>
      <sheetName val="Số liệu gốc"/>
      <sheetName val="01-TT85 HUYỆN"/>
      <sheetName val="01-TT 85 Tỉnh"/>
      <sheetName val="Tỉnh 85 chi tiết"/>
      <sheetName val="01-TT 85 Toàn tỉ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14">
          <cell r="B14">
            <v>7002646</v>
          </cell>
          <cell r="C14">
            <v>167</v>
          </cell>
        </row>
        <row r="15">
          <cell r="B15">
            <v>7125060</v>
          </cell>
          <cell r="C15">
            <v>164</v>
          </cell>
        </row>
        <row r="16">
          <cell r="B16">
            <v>7125060</v>
          </cell>
          <cell r="C16">
            <v>164</v>
          </cell>
        </row>
        <row r="17">
          <cell r="B17">
            <v>7233637</v>
          </cell>
          <cell r="C17">
            <v>494</v>
          </cell>
        </row>
        <row r="18">
          <cell r="B18">
            <v>7247052</v>
          </cell>
          <cell r="C18">
            <v>167</v>
          </cell>
        </row>
        <row r="19">
          <cell r="B19">
            <v>7288317</v>
          </cell>
          <cell r="C19" t="str">
            <v>018</v>
          </cell>
        </row>
        <row r="20">
          <cell r="B20">
            <v>7361711</v>
          </cell>
          <cell r="C20">
            <v>466</v>
          </cell>
        </row>
        <row r="21">
          <cell r="B21">
            <v>7406425</v>
          </cell>
          <cell r="C21">
            <v>223</v>
          </cell>
        </row>
        <row r="22">
          <cell r="B22">
            <v>7446311</v>
          </cell>
          <cell r="C22">
            <v>371</v>
          </cell>
        </row>
        <row r="23">
          <cell r="B23">
            <v>7528905</v>
          </cell>
          <cell r="C23" t="str">
            <v>017</v>
          </cell>
        </row>
        <row r="24">
          <cell r="B24">
            <v>7063339</v>
          </cell>
          <cell r="C24">
            <v>494</v>
          </cell>
        </row>
        <row r="25">
          <cell r="B25">
            <v>7446311</v>
          </cell>
          <cell r="C25">
            <v>371</v>
          </cell>
        </row>
        <row r="26">
          <cell r="B26">
            <v>7001903</v>
          </cell>
          <cell r="C26" t="str">
            <v>016</v>
          </cell>
        </row>
        <row r="27">
          <cell r="B27">
            <v>7044289</v>
          </cell>
          <cell r="C27">
            <v>223</v>
          </cell>
        </row>
        <row r="28">
          <cell r="B28">
            <v>7001592</v>
          </cell>
          <cell r="C28">
            <v>223</v>
          </cell>
        </row>
        <row r="29">
          <cell r="B29">
            <v>7001594</v>
          </cell>
          <cell r="C29">
            <v>223</v>
          </cell>
        </row>
        <row r="30">
          <cell r="B30">
            <v>7183956</v>
          </cell>
          <cell r="C30">
            <v>223</v>
          </cell>
        </row>
        <row r="31">
          <cell r="B31">
            <v>7406425</v>
          </cell>
          <cell r="C31">
            <v>223</v>
          </cell>
        </row>
        <row r="32">
          <cell r="B32">
            <v>7510553</v>
          </cell>
          <cell r="C32">
            <v>223</v>
          </cell>
        </row>
        <row r="33">
          <cell r="B33">
            <v>7000796</v>
          </cell>
          <cell r="C33" t="str">
            <v>016</v>
          </cell>
        </row>
        <row r="34">
          <cell r="B34">
            <v>7000797</v>
          </cell>
          <cell r="C34" t="str">
            <v>016</v>
          </cell>
        </row>
        <row r="35">
          <cell r="B35">
            <v>7000798</v>
          </cell>
          <cell r="C35" t="str">
            <v>016</v>
          </cell>
        </row>
        <row r="36">
          <cell r="B36">
            <v>7000801</v>
          </cell>
          <cell r="C36" t="str">
            <v>016</v>
          </cell>
        </row>
        <row r="37">
          <cell r="B37">
            <v>7001893</v>
          </cell>
          <cell r="C37" t="str">
            <v>016</v>
          </cell>
        </row>
        <row r="38">
          <cell r="B38">
            <v>7001896</v>
          </cell>
          <cell r="C38" t="str">
            <v>016</v>
          </cell>
        </row>
        <row r="39">
          <cell r="B39">
            <v>7183956</v>
          </cell>
          <cell r="C39">
            <v>223</v>
          </cell>
        </row>
        <row r="40">
          <cell r="B40">
            <v>7187516</v>
          </cell>
          <cell r="C40" t="str">
            <v>018</v>
          </cell>
        </row>
        <row r="41">
          <cell r="B41">
            <v>7215024</v>
          </cell>
          <cell r="C41">
            <v>463</v>
          </cell>
        </row>
        <row r="42">
          <cell r="B42">
            <v>7254543</v>
          </cell>
          <cell r="C42" t="str">
            <v>016</v>
          </cell>
        </row>
        <row r="43">
          <cell r="B43">
            <v>7397544</v>
          </cell>
          <cell r="C43">
            <v>438</v>
          </cell>
        </row>
        <row r="44">
          <cell r="B44">
            <v>7457056</v>
          </cell>
          <cell r="C44">
            <v>494</v>
          </cell>
        </row>
        <row r="45">
          <cell r="B45">
            <v>7487485</v>
          </cell>
          <cell r="C45" t="str">
            <v>016</v>
          </cell>
        </row>
        <row r="46">
          <cell r="B46">
            <v>7509152</v>
          </cell>
          <cell r="C46">
            <v>463</v>
          </cell>
        </row>
        <row r="47">
          <cell r="B47">
            <v>7510553</v>
          </cell>
          <cell r="C47">
            <v>223</v>
          </cell>
        </row>
        <row r="48">
          <cell r="B48">
            <v>7536362</v>
          </cell>
          <cell r="C48">
            <v>461</v>
          </cell>
        </row>
        <row r="49">
          <cell r="B49">
            <v>7558441</v>
          </cell>
          <cell r="C49">
            <v>526</v>
          </cell>
        </row>
        <row r="50">
          <cell r="B50">
            <v>7566828</v>
          </cell>
          <cell r="C50">
            <v>462</v>
          </cell>
        </row>
        <row r="51">
          <cell r="B51">
            <v>7587707</v>
          </cell>
          <cell r="C51">
            <v>371</v>
          </cell>
        </row>
        <row r="52">
          <cell r="B52">
            <v>7605352</v>
          </cell>
          <cell r="C52">
            <v>463</v>
          </cell>
        </row>
        <row r="53">
          <cell r="B53">
            <v>7607964</v>
          </cell>
          <cell r="C53" t="str">
            <v>016</v>
          </cell>
        </row>
        <row r="54">
          <cell r="B54">
            <v>7187516</v>
          </cell>
          <cell r="C54" t="str">
            <v>018</v>
          </cell>
        </row>
        <row r="55">
          <cell r="B55">
            <v>7608207</v>
          </cell>
          <cell r="C55">
            <v>556</v>
          </cell>
        </row>
        <row r="56">
          <cell r="B56">
            <v>7233645</v>
          </cell>
          <cell r="C56">
            <v>494</v>
          </cell>
        </row>
        <row r="57">
          <cell r="B57">
            <v>7348122</v>
          </cell>
          <cell r="C57">
            <v>494</v>
          </cell>
        </row>
        <row r="58">
          <cell r="B58">
            <v>7625493</v>
          </cell>
          <cell r="C58" t="str">
            <v>018</v>
          </cell>
        </row>
        <row r="59">
          <cell r="B59">
            <v>7629654</v>
          </cell>
          <cell r="C59">
            <v>494</v>
          </cell>
        </row>
        <row r="60">
          <cell r="B60">
            <v>7629655</v>
          </cell>
          <cell r="C60">
            <v>463</v>
          </cell>
        </row>
        <row r="61">
          <cell r="B61">
            <v>7635437</v>
          </cell>
          <cell r="C61">
            <v>579</v>
          </cell>
        </row>
        <row r="62">
          <cell r="B62">
            <v>7641857</v>
          </cell>
          <cell r="C62" t="str">
            <v>016</v>
          </cell>
        </row>
        <row r="63">
          <cell r="B63">
            <v>7643737</v>
          </cell>
          <cell r="C63" t="str">
            <v>016</v>
          </cell>
        </row>
        <row r="64">
          <cell r="B64">
            <v>7620066</v>
          </cell>
          <cell r="C64" t="str">
            <v>016</v>
          </cell>
        </row>
        <row r="65">
          <cell r="B65">
            <v>7063339</v>
          </cell>
          <cell r="C65">
            <v>494</v>
          </cell>
        </row>
        <row r="67">
          <cell r="B67">
            <v>7550685</v>
          </cell>
          <cell r="C67">
            <v>371</v>
          </cell>
        </row>
        <row r="68">
          <cell r="B68">
            <v>7550684</v>
          </cell>
          <cell r="C68">
            <v>371</v>
          </cell>
        </row>
        <row r="70">
          <cell r="B70">
            <v>7085782</v>
          </cell>
          <cell r="C70">
            <v>166</v>
          </cell>
        </row>
        <row r="72">
          <cell r="B72">
            <v>7004686</v>
          </cell>
          <cell r="C72">
            <v>468</v>
          </cell>
        </row>
        <row r="73">
          <cell r="B73">
            <v>7004686</v>
          </cell>
          <cell r="C73">
            <v>468</v>
          </cell>
        </row>
        <row r="74">
          <cell r="B74">
            <v>7004686</v>
          </cell>
          <cell r="C74">
            <v>468</v>
          </cell>
        </row>
        <row r="76">
          <cell r="B76">
            <v>7004686</v>
          </cell>
          <cell r="C76">
            <v>468</v>
          </cell>
        </row>
        <row r="77">
          <cell r="B77">
            <v>7004686</v>
          </cell>
          <cell r="C77">
            <v>468</v>
          </cell>
        </row>
        <row r="78">
          <cell r="B78">
            <v>7004686</v>
          </cell>
          <cell r="C78">
            <v>468</v>
          </cell>
        </row>
        <row r="79">
          <cell r="B79">
            <v>7004686</v>
          </cell>
          <cell r="C79">
            <v>468</v>
          </cell>
        </row>
        <row r="80">
          <cell r="B80">
            <v>7004686</v>
          </cell>
          <cell r="C80">
            <v>468</v>
          </cell>
        </row>
        <row r="81">
          <cell r="B81">
            <v>7004686</v>
          </cell>
          <cell r="C81">
            <v>468</v>
          </cell>
        </row>
        <row r="83">
          <cell r="B83">
            <v>7004692</v>
          </cell>
          <cell r="C83">
            <v>471</v>
          </cell>
        </row>
        <row r="85">
          <cell r="B85">
            <v>7002242</v>
          </cell>
          <cell r="C85">
            <v>168</v>
          </cell>
        </row>
        <row r="87">
          <cell r="B87">
            <v>7559743</v>
          </cell>
          <cell r="C87" t="str">
            <v>016</v>
          </cell>
        </row>
        <row r="88">
          <cell r="B88">
            <v>7002246</v>
          </cell>
          <cell r="C88" t="str">
            <v>016</v>
          </cell>
        </row>
        <row r="90">
          <cell r="B90">
            <v>7609614</v>
          </cell>
          <cell r="C90">
            <v>562</v>
          </cell>
        </row>
        <row r="92">
          <cell r="B92">
            <v>7516972</v>
          </cell>
          <cell r="C92">
            <v>462</v>
          </cell>
        </row>
        <row r="94">
          <cell r="B94">
            <v>7233849</v>
          </cell>
          <cell r="C94">
            <v>463</v>
          </cell>
        </row>
        <row r="96">
          <cell r="B96">
            <v>7243666</v>
          </cell>
          <cell r="C96">
            <v>494</v>
          </cell>
        </row>
        <row r="97">
          <cell r="B97">
            <v>7457053</v>
          </cell>
          <cell r="C97">
            <v>494</v>
          </cell>
        </row>
        <row r="98">
          <cell r="B98">
            <v>7590144</v>
          </cell>
          <cell r="C98">
            <v>494</v>
          </cell>
        </row>
        <row r="99">
          <cell r="B99">
            <v>7597865</v>
          </cell>
          <cell r="C99">
            <v>495</v>
          </cell>
        </row>
        <row r="100">
          <cell r="B100">
            <v>7641573</v>
          </cell>
          <cell r="C100">
            <v>492</v>
          </cell>
        </row>
        <row r="101">
          <cell r="B101">
            <v>7641574</v>
          </cell>
          <cell r="C101">
            <v>494</v>
          </cell>
        </row>
        <row r="102">
          <cell r="B102">
            <v>7641575</v>
          </cell>
          <cell r="C102">
            <v>494</v>
          </cell>
        </row>
        <row r="103">
          <cell r="B103">
            <v>7645363</v>
          </cell>
          <cell r="C103">
            <v>494</v>
          </cell>
        </row>
        <row r="104">
          <cell r="B104">
            <v>7645364</v>
          </cell>
          <cell r="C104">
            <v>494</v>
          </cell>
        </row>
        <row r="105">
          <cell r="B105">
            <v>7654499</v>
          </cell>
          <cell r="C105">
            <v>494</v>
          </cell>
        </row>
        <row r="106">
          <cell r="B106">
            <v>7654500</v>
          </cell>
          <cell r="C106">
            <v>494</v>
          </cell>
        </row>
        <row r="107">
          <cell r="B107">
            <v>7654501</v>
          </cell>
          <cell r="C107">
            <v>494</v>
          </cell>
        </row>
        <row r="108">
          <cell r="B108">
            <v>7422390</v>
          </cell>
          <cell r="C108">
            <v>494</v>
          </cell>
        </row>
        <row r="109">
          <cell r="B109">
            <v>7495119</v>
          </cell>
          <cell r="C109">
            <v>496</v>
          </cell>
        </row>
        <row r="110">
          <cell r="B110">
            <v>7524253</v>
          </cell>
          <cell r="C110">
            <v>494</v>
          </cell>
        </row>
        <row r="112">
          <cell r="B112" t="str">
            <v>Chưa mã</v>
          </cell>
          <cell r="C112">
            <v>223</v>
          </cell>
        </row>
        <row r="114">
          <cell r="B114">
            <v>7167335</v>
          </cell>
          <cell r="C114">
            <v>463</v>
          </cell>
        </row>
        <row r="116">
          <cell r="B116">
            <v>7562703</v>
          </cell>
          <cell r="C116">
            <v>371</v>
          </cell>
        </row>
        <row r="118">
          <cell r="B118">
            <v>7075240</v>
          </cell>
          <cell r="C118">
            <v>498</v>
          </cell>
        </row>
        <row r="119">
          <cell r="B119">
            <v>7152373</v>
          </cell>
          <cell r="C119">
            <v>438</v>
          </cell>
        </row>
        <row r="121">
          <cell r="B121">
            <v>7002084</v>
          </cell>
          <cell r="C121" t="str">
            <v>017</v>
          </cell>
        </row>
        <row r="122">
          <cell r="B122">
            <v>7114632</v>
          </cell>
          <cell r="C122" t="str">
            <v>016</v>
          </cell>
        </row>
        <row r="123">
          <cell r="B123">
            <v>7365238</v>
          </cell>
          <cell r="C123" t="str">
            <v>023</v>
          </cell>
        </row>
        <row r="124">
          <cell r="B124">
            <v>7366392</v>
          </cell>
          <cell r="C124" t="str">
            <v>017</v>
          </cell>
        </row>
        <row r="125">
          <cell r="B125">
            <v>7002086</v>
          </cell>
          <cell r="C125" t="str">
            <v>018</v>
          </cell>
        </row>
        <row r="126">
          <cell r="B126">
            <v>7430137</v>
          </cell>
          <cell r="C126" t="str">
            <v>016</v>
          </cell>
        </row>
        <row r="127">
          <cell r="B127">
            <v>7430140</v>
          </cell>
          <cell r="C127" t="str">
            <v>016</v>
          </cell>
        </row>
        <row r="128">
          <cell r="B128">
            <v>7381286</v>
          </cell>
          <cell r="C128" t="str">
            <v>023</v>
          </cell>
        </row>
        <row r="129">
          <cell r="B129">
            <v>7430137</v>
          </cell>
          <cell r="C129" t="str">
            <v>016</v>
          </cell>
        </row>
        <row r="130">
          <cell r="B130">
            <v>7459329</v>
          </cell>
          <cell r="C130" t="str">
            <v>016</v>
          </cell>
        </row>
        <row r="131">
          <cell r="B131">
            <v>7531172</v>
          </cell>
          <cell r="C131" t="str">
            <v>016</v>
          </cell>
        </row>
        <row r="132">
          <cell r="B132">
            <v>7539563</v>
          </cell>
          <cell r="C132" t="str">
            <v>023</v>
          </cell>
        </row>
        <row r="133">
          <cell r="B133">
            <v>7001551</v>
          </cell>
          <cell r="C133" t="str">
            <v>023</v>
          </cell>
        </row>
        <row r="134">
          <cell r="B134">
            <v>7002086</v>
          </cell>
          <cell r="C134" t="str">
            <v>018</v>
          </cell>
        </row>
        <row r="135">
          <cell r="B135">
            <v>7327517</v>
          </cell>
          <cell r="C135" t="str">
            <v>023</v>
          </cell>
        </row>
        <row r="136">
          <cell r="B136">
            <v>7381287</v>
          </cell>
          <cell r="C136" t="str">
            <v>023</v>
          </cell>
        </row>
        <row r="137">
          <cell r="B137">
            <v>7391460</v>
          </cell>
          <cell r="C137" t="str">
            <v>023</v>
          </cell>
        </row>
        <row r="138">
          <cell r="B138">
            <v>7419869</v>
          </cell>
          <cell r="C138" t="str">
            <v>023</v>
          </cell>
        </row>
        <row r="139">
          <cell r="B139">
            <v>7430135</v>
          </cell>
          <cell r="C139" t="str">
            <v>016</v>
          </cell>
        </row>
        <row r="140">
          <cell r="B140">
            <v>7430140</v>
          </cell>
          <cell r="C140" t="str">
            <v>016</v>
          </cell>
        </row>
        <row r="141">
          <cell r="B141">
            <v>7448249</v>
          </cell>
          <cell r="C141" t="str">
            <v>023</v>
          </cell>
        </row>
        <row r="142">
          <cell r="B142">
            <v>7536505</v>
          </cell>
          <cell r="C142" t="str">
            <v>014</v>
          </cell>
        </row>
        <row r="143">
          <cell r="B143">
            <v>7539559</v>
          </cell>
          <cell r="C143" t="str">
            <v>023</v>
          </cell>
        </row>
        <row r="144">
          <cell r="B144">
            <v>7628921</v>
          </cell>
          <cell r="C144" t="str">
            <v>017</v>
          </cell>
        </row>
        <row r="145">
          <cell r="C145" t="str">
            <v>011</v>
          </cell>
        </row>
        <row r="146">
          <cell r="C146" t="str">
            <v>013</v>
          </cell>
        </row>
        <row r="148">
          <cell r="B148">
            <v>7606919</v>
          </cell>
          <cell r="C148">
            <v>255</v>
          </cell>
        </row>
        <row r="150">
          <cell r="B150">
            <v>7002342</v>
          </cell>
          <cell r="C150">
            <v>556</v>
          </cell>
        </row>
        <row r="151">
          <cell r="B151">
            <v>7593077</v>
          </cell>
          <cell r="C151">
            <v>551</v>
          </cell>
        </row>
        <row r="152">
          <cell r="B152">
            <v>7621707</v>
          </cell>
          <cell r="C152">
            <v>556</v>
          </cell>
        </row>
        <row r="153">
          <cell r="B153">
            <v>7593080</v>
          </cell>
          <cell r="C153">
            <v>556</v>
          </cell>
        </row>
        <row r="155">
          <cell r="B155">
            <v>7446599</v>
          </cell>
          <cell r="C155">
            <v>161</v>
          </cell>
        </row>
        <row r="157">
          <cell r="B157">
            <v>7000596</v>
          </cell>
          <cell r="C157">
            <v>521</v>
          </cell>
        </row>
        <row r="158">
          <cell r="B158">
            <v>7001820</v>
          </cell>
          <cell r="C158">
            <v>521</v>
          </cell>
        </row>
        <row r="159">
          <cell r="B159">
            <v>7288717</v>
          </cell>
          <cell r="C159">
            <v>526</v>
          </cell>
        </row>
        <row r="160">
          <cell r="B160">
            <v>7288738</v>
          </cell>
          <cell r="C160">
            <v>521</v>
          </cell>
        </row>
        <row r="161">
          <cell r="B161">
            <v>7406668</v>
          </cell>
          <cell r="C161">
            <v>526</v>
          </cell>
        </row>
        <row r="162">
          <cell r="B162">
            <v>7406669</v>
          </cell>
          <cell r="C162">
            <v>524</v>
          </cell>
        </row>
        <row r="164">
          <cell r="B164">
            <v>7574376</v>
          </cell>
          <cell r="C164">
            <v>161</v>
          </cell>
        </row>
        <row r="165">
          <cell r="B165">
            <v>7574381</v>
          </cell>
          <cell r="C165">
            <v>161</v>
          </cell>
        </row>
        <row r="166">
          <cell r="B166">
            <v>7639334</v>
          </cell>
          <cell r="C166">
            <v>161</v>
          </cell>
        </row>
        <row r="168">
          <cell r="B168">
            <v>7575542</v>
          </cell>
          <cell r="C168">
            <v>501</v>
          </cell>
        </row>
        <row r="169">
          <cell r="B169">
            <v>7449118</v>
          </cell>
          <cell r="C169">
            <v>501</v>
          </cell>
        </row>
        <row r="170">
          <cell r="B170">
            <v>7575542</v>
          </cell>
          <cell r="C170">
            <v>501</v>
          </cell>
        </row>
        <row r="172">
          <cell r="B172">
            <v>7612808</v>
          </cell>
          <cell r="C172">
            <v>461</v>
          </cell>
        </row>
        <row r="175">
          <cell r="B175">
            <v>7361711</v>
          </cell>
          <cell r="C175">
            <v>466</v>
          </cell>
        </row>
        <row r="176">
          <cell r="B176">
            <v>7001903</v>
          </cell>
          <cell r="C176" t="str">
            <v>016</v>
          </cell>
        </row>
        <row r="177">
          <cell r="B177">
            <v>7183956</v>
          </cell>
          <cell r="C177">
            <v>223</v>
          </cell>
        </row>
        <row r="178">
          <cell r="B178">
            <v>7233637</v>
          </cell>
          <cell r="C178">
            <v>494</v>
          </cell>
        </row>
        <row r="179">
          <cell r="B179">
            <v>7272269</v>
          </cell>
          <cell r="C179">
            <v>461</v>
          </cell>
        </row>
        <row r="180">
          <cell r="B180">
            <v>7397544</v>
          </cell>
          <cell r="C180">
            <v>438</v>
          </cell>
        </row>
        <row r="181">
          <cell r="B181">
            <v>7001894</v>
          </cell>
          <cell r="C181" t="str">
            <v>016</v>
          </cell>
        </row>
        <row r="182">
          <cell r="B182">
            <v>7187516</v>
          </cell>
          <cell r="C182" t="str">
            <v>018</v>
          </cell>
        </row>
        <row r="184">
          <cell r="B184">
            <v>7583986</v>
          </cell>
          <cell r="C184">
            <v>165</v>
          </cell>
        </row>
        <row r="186">
          <cell r="B186">
            <v>7004686</v>
          </cell>
          <cell r="C186">
            <v>468</v>
          </cell>
        </row>
        <row r="187">
          <cell r="B187">
            <v>7004686</v>
          </cell>
          <cell r="C187">
            <v>468</v>
          </cell>
        </row>
        <row r="189">
          <cell r="B189">
            <v>7004686</v>
          </cell>
          <cell r="C189">
            <v>468</v>
          </cell>
        </row>
        <row r="190">
          <cell r="B190">
            <v>7004686</v>
          </cell>
          <cell r="C190">
            <v>468</v>
          </cell>
        </row>
        <row r="192">
          <cell r="B192">
            <v>7004692</v>
          </cell>
          <cell r="C192">
            <v>471</v>
          </cell>
        </row>
        <row r="194">
          <cell r="B194">
            <v>7339955</v>
          </cell>
          <cell r="C194">
            <v>252</v>
          </cell>
        </row>
        <row r="196">
          <cell r="B196">
            <v>7417658</v>
          </cell>
          <cell r="C196">
            <v>494</v>
          </cell>
        </row>
        <row r="197">
          <cell r="B197">
            <v>7524040</v>
          </cell>
          <cell r="C197">
            <v>493</v>
          </cell>
        </row>
        <row r="199">
          <cell r="B199">
            <v>7563716</v>
          </cell>
          <cell r="C199">
            <v>521</v>
          </cell>
        </row>
        <row r="200">
          <cell r="B200">
            <v>7563707</v>
          </cell>
          <cell r="C200">
            <v>521</v>
          </cell>
        </row>
        <row r="203">
          <cell r="B203">
            <v>7549899</v>
          </cell>
          <cell r="C203">
            <v>526</v>
          </cell>
        </row>
        <row r="205">
          <cell r="B205">
            <v>7063339</v>
          </cell>
          <cell r="C205">
            <v>494</v>
          </cell>
        </row>
        <row r="206">
          <cell r="B206">
            <v>7000619</v>
          </cell>
          <cell r="C206">
            <v>521</v>
          </cell>
        </row>
        <row r="207">
          <cell r="B207">
            <v>7397544</v>
          </cell>
          <cell r="C207">
            <v>438</v>
          </cell>
        </row>
        <row r="208">
          <cell r="B208">
            <v>7233645</v>
          </cell>
          <cell r="C208">
            <v>494</v>
          </cell>
        </row>
        <row r="209">
          <cell r="B209">
            <v>7609091</v>
          </cell>
          <cell r="C209">
            <v>501</v>
          </cell>
        </row>
        <row r="210">
          <cell r="B210">
            <v>7530767</v>
          </cell>
          <cell r="C210">
            <v>524</v>
          </cell>
        </row>
        <row r="211">
          <cell r="B211">
            <v>7530767</v>
          </cell>
          <cell r="C211">
            <v>524</v>
          </cell>
        </row>
        <row r="212">
          <cell r="B212">
            <v>7001813</v>
          </cell>
          <cell r="C212">
            <v>523</v>
          </cell>
        </row>
        <row r="213">
          <cell r="B213">
            <v>7000600</v>
          </cell>
          <cell r="C213">
            <v>521</v>
          </cell>
        </row>
        <row r="214">
          <cell r="B214">
            <v>7000714</v>
          </cell>
          <cell r="C214">
            <v>521</v>
          </cell>
        </row>
        <row r="215">
          <cell r="B215">
            <v>7002583</v>
          </cell>
          <cell r="C215">
            <v>521</v>
          </cell>
        </row>
        <row r="216">
          <cell r="B216">
            <v>7063339</v>
          </cell>
          <cell r="C216">
            <v>494</v>
          </cell>
        </row>
        <row r="217">
          <cell r="B217">
            <v>7233637</v>
          </cell>
          <cell r="C217">
            <v>494</v>
          </cell>
        </row>
        <row r="218">
          <cell r="B218">
            <v>7430606</v>
          </cell>
          <cell r="C218">
            <v>521</v>
          </cell>
        </row>
        <row r="219">
          <cell r="B219">
            <v>7443666</v>
          </cell>
          <cell r="C219">
            <v>521</v>
          </cell>
        </row>
        <row r="220">
          <cell r="B220">
            <v>7515117</v>
          </cell>
          <cell r="C220">
            <v>526</v>
          </cell>
        </row>
        <row r="221">
          <cell r="B221">
            <v>7609091</v>
          </cell>
          <cell r="C221">
            <v>501</v>
          </cell>
        </row>
        <row r="223">
          <cell r="B223">
            <v>7004686</v>
          </cell>
          <cell r="C223">
            <v>468</v>
          </cell>
        </row>
        <row r="225">
          <cell r="B225">
            <v>7555209</v>
          </cell>
          <cell r="C225">
            <v>252</v>
          </cell>
        </row>
        <row r="227">
          <cell r="B227">
            <v>7417658</v>
          </cell>
          <cell r="C227">
            <v>494</v>
          </cell>
        </row>
        <row r="228">
          <cell r="B228">
            <v>7524040</v>
          </cell>
          <cell r="C228">
            <v>493</v>
          </cell>
        </row>
        <row r="229">
          <cell r="B229">
            <v>7243666</v>
          </cell>
          <cell r="C229">
            <v>494</v>
          </cell>
        </row>
        <row r="230">
          <cell r="B230">
            <v>7233652</v>
          </cell>
          <cell r="C230">
            <v>494</v>
          </cell>
        </row>
        <row r="231">
          <cell r="B231">
            <v>7524036</v>
          </cell>
          <cell r="C231">
            <v>491</v>
          </cell>
        </row>
        <row r="232">
          <cell r="B232">
            <v>7524253</v>
          </cell>
          <cell r="C232">
            <v>494</v>
          </cell>
        </row>
        <row r="233">
          <cell r="B233">
            <v>7545779</v>
          </cell>
          <cell r="C233">
            <v>494</v>
          </cell>
        </row>
        <row r="234">
          <cell r="B234">
            <v>7550697</v>
          </cell>
          <cell r="C234">
            <v>496</v>
          </cell>
        </row>
        <row r="235">
          <cell r="B235">
            <v>7063316</v>
          </cell>
          <cell r="C235">
            <v>494</v>
          </cell>
        </row>
        <row r="237">
          <cell r="B237">
            <v>7593077</v>
          </cell>
          <cell r="C237">
            <v>551</v>
          </cell>
        </row>
        <row r="238">
          <cell r="B238">
            <v>7593080</v>
          </cell>
          <cell r="C238">
            <v>556</v>
          </cell>
        </row>
        <row r="239">
          <cell r="B239">
            <v>7593086</v>
          </cell>
          <cell r="C239">
            <v>556</v>
          </cell>
        </row>
        <row r="241">
          <cell r="B241">
            <v>7563707</v>
          </cell>
          <cell r="C241">
            <v>521</v>
          </cell>
        </row>
        <row r="242">
          <cell r="B242">
            <v>7001813</v>
          </cell>
          <cell r="C242">
            <v>523</v>
          </cell>
        </row>
        <row r="243">
          <cell r="B243">
            <v>7001803</v>
          </cell>
          <cell r="C243">
            <v>523</v>
          </cell>
        </row>
        <row r="244">
          <cell r="B244">
            <v>7001804</v>
          </cell>
          <cell r="C244">
            <v>523</v>
          </cell>
        </row>
        <row r="245">
          <cell r="B245">
            <v>7443664</v>
          </cell>
          <cell r="C245">
            <v>521</v>
          </cell>
        </row>
        <row r="246">
          <cell r="B246">
            <v>7559838</v>
          </cell>
          <cell r="C246">
            <v>521</v>
          </cell>
        </row>
        <row r="247">
          <cell r="B247">
            <v>7317688</v>
          </cell>
          <cell r="C247">
            <v>526</v>
          </cell>
        </row>
        <row r="248">
          <cell r="B248">
            <v>7426452</v>
          </cell>
          <cell r="C248">
            <v>521</v>
          </cell>
        </row>
        <row r="249">
          <cell r="B249">
            <v>7596405</v>
          </cell>
          <cell r="C249">
            <v>526</v>
          </cell>
        </row>
        <row r="251">
          <cell r="B251">
            <v>7574381</v>
          </cell>
          <cell r="C251">
            <v>161</v>
          </cell>
        </row>
        <row r="253">
          <cell r="B253">
            <v>7449118</v>
          </cell>
          <cell r="C253">
            <v>501</v>
          </cell>
        </row>
        <row r="254">
          <cell r="B254">
            <v>7575542</v>
          </cell>
          <cell r="C254">
            <v>501</v>
          </cell>
        </row>
        <row r="256">
          <cell r="B256">
            <v>7080794</v>
          </cell>
          <cell r="C256">
            <v>502</v>
          </cell>
        </row>
        <row r="259">
          <cell r="B259">
            <v>7272269</v>
          </cell>
          <cell r="C259">
            <v>461</v>
          </cell>
        </row>
        <row r="260">
          <cell r="B260">
            <v>7464847</v>
          </cell>
          <cell r="C260" t="str">
            <v>023</v>
          </cell>
        </row>
        <row r="263">
          <cell r="B263">
            <v>7608211</v>
          </cell>
          <cell r="C263">
            <v>223</v>
          </cell>
        </row>
        <row r="264">
          <cell r="B264">
            <v>7272269</v>
          </cell>
          <cell r="C264">
            <v>461</v>
          </cell>
        </row>
        <row r="267">
          <cell r="B267">
            <v>7515117</v>
          </cell>
          <cell r="C267">
            <v>526</v>
          </cell>
        </row>
        <row r="268">
          <cell r="B268">
            <v>7397544</v>
          </cell>
          <cell r="C268">
            <v>438</v>
          </cell>
        </row>
        <row r="270">
          <cell r="B270">
            <v>7536505</v>
          </cell>
          <cell r="C270" t="str">
            <v>014</v>
          </cell>
        </row>
        <row r="275">
          <cell r="B275">
            <v>7001592</v>
          </cell>
          <cell r="C275">
            <v>223</v>
          </cell>
        </row>
        <row r="276">
          <cell r="B276">
            <v>7001592</v>
          </cell>
          <cell r="C276">
            <v>223</v>
          </cell>
        </row>
        <row r="277">
          <cell r="B277">
            <v>7001594</v>
          </cell>
          <cell r="C277">
            <v>223</v>
          </cell>
        </row>
        <row r="278">
          <cell r="B278">
            <v>7001594</v>
          </cell>
          <cell r="C278">
            <v>223</v>
          </cell>
        </row>
        <row r="279">
          <cell r="B279">
            <v>7001810</v>
          </cell>
          <cell r="C279">
            <v>523</v>
          </cell>
        </row>
        <row r="280">
          <cell r="B280">
            <v>7001830</v>
          </cell>
          <cell r="C280" t="str">
            <v>022</v>
          </cell>
        </row>
        <row r="281">
          <cell r="B281">
            <v>7001893</v>
          </cell>
          <cell r="C281" t="str">
            <v>016</v>
          </cell>
        </row>
        <row r="282">
          <cell r="B282">
            <v>7002588</v>
          </cell>
          <cell r="C282">
            <v>165</v>
          </cell>
        </row>
        <row r="283">
          <cell r="B283">
            <v>7002626</v>
          </cell>
          <cell r="C283" t="str">
            <v>022</v>
          </cell>
        </row>
        <row r="284">
          <cell r="B284">
            <v>7108309</v>
          </cell>
          <cell r="C284" t="str">
            <v>022</v>
          </cell>
        </row>
        <row r="285">
          <cell r="B285">
            <v>7145648</v>
          </cell>
          <cell r="C285">
            <v>223</v>
          </cell>
        </row>
        <row r="286">
          <cell r="B286">
            <v>7183956</v>
          </cell>
          <cell r="C286">
            <v>223</v>
          </cell>
        </row>
        <row r="287">
          <cell r="B287">
            <v>7238494</v>
          </cell>
          <cell r="C287">
            <v>463</v>
          </cell>
        </row>
        <row r="288">
          <cell r="B288">
            <v>7261996</v>
          </cell>
          <cell r="C288" t="str">
            <v>016</v>
          </cell>
        </row>
        <row r="289">
          <cell r="B289">
            <v>7261996</v>
          </cell>
          <cell r="C289" t="str">
            <v>016</v>
          </cell>
        </row>
        <row r="290">
          <cell r="B290">
            <v>7261996</v>
          </cell>
          <cell r="C290" t="str">
            <v>016</v>
          </cell>
        </row>
        <row r="291">
          <cell r="B291">
            <v>7336407</v>
          </cell>
          <cell r="C291">
            <v>579</v>
          </cell>
        </row>
        <row r="292">
          <cell r="B292">
            <v>7406425</v>
          </cell>
          <cell r="C292">
            <v>223</v>
          </cell>
        </row>
        <row r="293">
          <cell r="B293">
            <v>7414948</v>
          </cell>
          <cell r="C293" t="str">
            <v>016</v>
          </cell>
        </row>
        <row r="294">
          <cell r="B294">
            <v>7414948</v>
          </cell>
          <cell r="C294" t="str">
            <v>016</v>
          </cell>
        </row>
        <row r="295">
          <cell r="B295">
            <v>7464847</v>
          </cell>
          <cell r="C295" t="str">
            <v>023</v>
          </cell>
        </row>
        <row r="296">
          <cell r="B296">
            <v>7505397</v>
          </cell>
          <cell r="C296">
            <v>223</v>
          </cell>
        </row>
        <row r="297">
          <cell r="B297">
            <v>7528905</v>
          </cell>
          <cell r="C297" t="str">
            <v>017</v>
          </cell>
        </row>
        <row r="298">
          <cell r="B298">
            <v>7544405</v>
          </cell>
          <cell r="C298">
            <v>502</v>
          </cell>
        </row>
        <row r="299">
          <cell r="B299">
            <v>7547553</v>
          </cell>
          <cell r="C299">
            <v>438</v>
          </cell>
        </row>
        <row r="300">
          <cell r="B300">
            <v>7528905</v>
          </cell>
          <cell r="C300" t="str">
            <v>017</v>
          </cell>
        </row>
        <row r="301">
          <cell r="B301">
            <v>7000796</v>
          </cell>
          <cell r="C301" t="str">
            <v>016</v>
          </cell>
        </row>
        <row r="302">
          <cell r="B302">
            <v>7570005</v>
          </cell>
          <cell r="C302" t="str">
            <v>016</v>
          </cell>
        </row>
        <row r="303">
          <cell r="B303">
            <v>7570005</v>
          </cell>
          <cell r="C303" t="str">
            <v>016</v>
          </cell>
        </row>
        <row r="304">
          <cell r="B304">
            <v>7582919</v>
          </cell>
          <cell r="C304">
            <v>526</v>
          </cell>
        </row>
        <row r="305">
          <cell r="B305">
            <v>7607964</v>
          </cell>
          <cell r="C305" t="str">
            <v>016</v>
          </cell>
        </row>
        <row r="306">
          <cell r="B306">
            <v>7641857</v>
          </cell>
          <cell r="C306" t="str">
            <v>016</v>
          </cell>
        </row>
        <row r="308">
          <cell r="B308">
            <v>7550684</v>
          </cell>
          <cell r="C308">
            <v>371</v>
          </cell>
        </row>
        <row r="310">
          <cell r="B310">
            <v>7001236</v>
          </cell>
          <cell r="C310">
            <v>163</v>
          </cell>
        </row>
        <row r="311">
          <cell r="B311">
            <v>7015180</v>
          </cell>
          <cell r="C311">
            <v>165</v>
          </cell>
        </row>
        <row r="312">
          <cell r="B312">
            <v>7085443</v>
          </cell>
          <cell r="C312">
            <v>165</v>
          </cell>
        </row>
        <row r="313">
          <cell r="B313">
            <v>7085455</v>
          </cell>
          <cell r="C313">
            <v>166</v>
          </cell>
        </row>
        <row r="314">
          <cell r="B314">
            <v>7085782</v>
          </cell>
          <cell r="C314">
            <v>166</v>
          </cell>
        </row>
        <row r="315">
          <cell r="B315">
            <v>7328116</v>
          </cell>
          <cell r="C315">
            <v>163</v>
          </cell>
        </row>
        <row r="316">
          <cell r="B316">
            <v>7328116</v>
          </cell>
          <cell r="C316">
            <v>163</v>
          </cell>
        </row>
        <row r="317">
          <cell r="B317">
            <v>7328116</v>
          </cell>
          <cell r="C317">
            <v>163</v>
          </cell>
        </row>
        <row r="318">
          <cell r="B318">
            <v>7495364</v>
          </cell>
          <cell r="C318">
            <v>163</v>
          </cell>
        </row>
        <row r="319">
          <cell r="B319">
            <v>7495364</v>
          </cell>
          <cell r="C319">
            <v>163</v>
          </cell>
        </row>
        <row r="320">
          <cell r="B320">
            <v>7495364</v>
          </cell>
          <cell r="C320">
            <v>163</v>
          </cell>
        </row>
        <row r="321">
          <cell r="B321">
            <v>7568516</v>
          </cell>
          <cell r="C321">
            <v>163</v>
          </cell>
        </row>
        <row r="322">
          <cell r="B322">
            <v>7571779</v>
          </cell>
          <cell r="C322">
            <v>165</v>
          </cell>
        </row>
        <row r="323">
          <cell r="B323">
            <v>7613891</v>
          </cell>
          <cell r="C323">
            <v>163</v>
          </cell>
        </row>
        <row r="325">
          <cell r="B325">
            <v>7004686</v>
          </cell>
          <cell r="C325">
            <v>468</v>
          </cell>
        </row>
        <row r="326">
          <cell r="B326">
            <v>7004686</v>
          </cell>
          <cell r="C326">
            <v>468</v>
          </cell>
        </row>
        <row r="328">
          <cell r="B328">
            <v>7001550</v>
          </cell>
          <cell r="C328" t="str">
            <v>023</v>
          </cell>
        </row>
        <row r="329">
          <cell r="B329">
            <v>7242612</v>
          </cell>
          <cell r="C329" t="str">
            <v>017</v>
          </cell>
        </row>
        <row r="330">
          <cell r="B330">
            <v>7358296</v>
          </cell>
          <cell r="C330" t="str">
            <v>017</v>
          </cell>
        </row>
        <row r="331">
          <cell r="B331">
            <v>7358831</v>
          </cell>
          <cell r="C331" t="str">
            <v>017</v>
          </cell>
        </row>
        <row r="332">
          <cell r="B332">
            <v>7359586</v>
          </cell>
          <cell r="C332" t="str">
            <v>017</v>
          </cell>
        </row>
        <row r="333">
          <cell r="B333">
            <v>7628921</v>
          </cell>
          <cell r="C333" t="str">
            <v>017</v>
          </cell>
        </row>
        <row r="335">
          <cell r="B335">
            <v>7000876</v>
          </cell>
          <cell r="C335">
            <v>579</v>
          </cell>
        </row>
        <row r="337">
          <cell r="B337">
            <v>7002588</v>
          </cell>
          <cell r="C337">
            <v>165</v>
          </cell>
        </row>
        <row r="338">
          <cell r="B338">
            <v>7000798</v>
          </cell>
          <cell r="C338" t="str">
            <v>016</v>
          </cell>
        </row>
        <row r="340">
          <cell r="B340">
            <v>7000798</v>
          </cell>
          <cell r="C340" t="str">
            <v>016</v>
          </cell>
        </row>
        <row r="343">
          <cell r="B343">
            <v>7000724</v>
          </cell>
          <cell r="C343">
            <v>159</v>
          </cell>
        </row>
        <row r="344">
          <cell r="B344">
            <v>7001709</v>
          </cell>
          <cell r="C344">
            <v>159</v>
          </cell>
        </row>
        <row r="345">
          <cell r="B345">
            <v>7001712</v>
          </cell>
          <cell r="C345">
            <v>159</v>
          </cell>
        </row>
        <row r="346">
          <cell r="B346">
            <v>7001716</v>
          </cell>
          <cell r="C346">
            <v>159</v>
          </cell>
        </row>
        <row r="347">
          <cell r="B347">
            <v>7168124</v>
          </cell>
          <cell r="C347">
            <v>159</v>
          </cell>
        </row>
        <row r="348">
          <cell r="B348">
            <v>7168134</v>
          </cell>
          <cell r="C348">
            <v>159</v>
          </cell>
        </row>
        <row r="350">
          <cell r="B350">
            <v>7524267</v>
          </cell>
          <cell r="C350">
            <v>556</v>
          </cell>
        </row>
        <row r="353">
          <cell r="B353">
            <v>7183956</v>
          </cell>
          <cell r="C353">
            <v>223</v>
          </cell>
        </row>
        <row r="355">
          <cell r="B355">
            <v>7524040</v>
          </cell>
          <cell r="C355">
            <v>493</v>
          </cell>
        </row>
        <row r="357">
          <cell r="B357">
            <v>7563707</v>
          </cell>
          <cell r="C357">
            <v>521</v>
          </cell>
        </row>
        <row r="358">
          <cell r="B358">
            <v>7563716</v>
          </cell>
          <cell r="C358">
            <v>521</v>
          </cell>
        </row>
        <row r="369">
          <cell r="B369">
            <v>7000646</v>
          </cell>
          <cell r="C369">
            <v>521</v>
          </cell>
        </row>
        <row r="370">
          <cell r="B370">
            <v>7044289</v>
          </cell>
          <cell r="C370">
            <v>223</v>
          </cell>
        </row>
        <row r="371">
          <cell r="B371">
            <v>7044291</v>
          </cell>
          <cell r="C371">
            <v>223</v>
          </cell>
        </row>
        <row r="372">
          <cell r="B372">
            <v>7044291</v>
          </cell>
          <cell r="C372">
            <v>223</v>
          </cell>
        </row>
        <row r="373">
          <cell r="B373">
            <v>7145648</v>
          </cell>
          <cell r="C373">
            <v>223</v>
          </cell>
        </row>
        <row r="374">
          <cell r="B374">
            <v>7151731</v>
          </cell>
          <cell r="C374">
            <v>16</v>
          </cell>
        </row>
        <row r="375">
          <cell r="B375">
            <v>7154868</v>
          </cell>
          <cell r="C375" t="str">
            <v>016</v>
          </cell>
        </row>
        <row r="376">
          <cell r="B376">
            <v>7154885</v>
          </cell>
          <cell r="C376" t="str">
            <v>016</v>
          </cell>
        </row>
        <row r="377">
          <cell r="B377">
            <v>7154889</v>
          </cell>
          <cell r="C377" t="str">
            <v>016</v>
          </cell>
        </row>
        <row r="378">
          <cell r="B378">
            <v>7179879</v>
          </cell>
          <cell r="C378">
            <v>223</v>
          </cell>
        </row>
        <row r="379">
          <cell r="B379">
            <v>7179879</v>
          </cell>
          <cell r="C379">
            <v>223</v>
          </cell>
        </row>
        <row r="380">
          <cell r="B380">
            <v>7183956</v>
          </cell>
          <cell r="C380">
            <v>223</v>
          </cell>
        </row>
        <row r="381">
          <cell r="B381">
            <v>7183956</v>
          </cell>
          <cell r="C381">
            <v>223</v>
          </cell>
        </row>
        <row r="382">
          <cell r="B382">
            <v>7000798</v>
          </cell>
          <cell r="C382" t="str">
            <v>016</v>
          </cell>
        </row>
        <row r="383">
          <cell r="B383">
            <v>7001896</v>
          </cell>
          <cell r="C383" t="str">
            <v>016</v>
          </cell>
        </row>
        <row r="385">
          <cell r="B385">
            <v>7233652</v>
          </cell>
          <cell r="C385">
            <v>494</v>
          </cell>
        </row>
        <row r="387">
          <cell r="B387">
            <v>7366392</v>
          </cell>
          <cell r="C387" t="str">
            <v>017</v>
          </cell>
        </row>
        <row r="388">
          <cell r="B388">
            <v>7459329</v>
          </cell>
          <cell r="C388" t="str">
            <v>016</v>
          </cell>
        </row>
        <row r="390">
          <cell r="B390">
            <v>7000615</v>
          </cell>
          <cell r="C390">
            <v>521</v>
          </cell>
        </row>
        <row r="391">
          <cell r="B391">
            <v>7000646</v>
          </cell>
          <cell r="C391">
            <v>521</v>
          </cell>
        </row>
        <row r="392">
          <cell r="B392">
            <v>7000686</v>
          </cell>
          <cell r="C392">
            <v>521</v>
          </cell>
        </row>
        <row r="393">
          <cell r="B393">
            <v>7000714</v>
          </cell>
          <cell r="C393">
            <v>521</v>
          </cell>
        </row>
        <row r="394">
          <cell r="B394">
            <v>7001821</v>
          </cell>
          <cell r="C394">
            <v>521</v>
          </cell>
        </row>
        <row r="396">
          <cell r="B396">
            <v>7441257</v>
          </cell>
          <cell r="C396">
            <v>223</v>
          </cell>
        </row>
        <row r="397">
          <cell r="B397">
            <v>7441257</v>
          </cell>
          <cell r="C397">
            <v>223</v>
          </cell>
        </row>
        <row r="399">
          <cell r="B399">
            <v>7200966</v>
          </cell>
          <cell r="C399">
            <v>223</v>
          </cell>
        </row>
        <row r="401">
          <cell r="B401">
            <v>7032497</v>
          </cell>
          <cell r="C401" t="str">
            <v>016</v>
          </cell>
        </row>
        <row r="403">
          <cell r="B403">
            <v>7062978</v>
          </cell>
          <cell r="C403">
            <v>223</v>
          </cell>
        </row>
      </sheetData>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07"/>
  <sheetViews>
    <sheetView showZeros="0" tabSelected="1" zoomScale="80" zoomScaleNormal="80" workbookViewId="0">
      <selection activeCell="D18" sqref="D18"/>
    </sheetView>
  </sheetViews>
  <sheetFormatPr defaultColWidth="10.5" defaultRowHeight="16.5"/>
  <cols>
    <col min="1" max="1" width="5.375" style="5" customWidth="1"/>
    <col min="2" max="2" width="12" style="5" hidden="1" customWidth="1"/>
    <col min="3" max="3" width="37" style="13" customWidth="1"/>
    <col min="4" max="4" width="12.875" style="2" customWidth="1"/>
    <col min="5" max="5" width="10.5" style="2" customWidth="1"/>
    <col min="6" max="6" width="12.875" style="2" customWidth="1"/>
    <col min="7" max="7" width="18.125" style="2" customWidth="1"/>
    <col min="8" max="9" width="10.875" style="5" customWidth="1"/>
    <col min="10" max="10" width="11.375" style="5" customWidth="1"/>
    <col min="11" max="16" width="10.75" style="5" customWidth="1"/>
    <col min="17" max="17" width="11.125" style="5" hidden="1" customWidth="1"/>
    <col min="18" max="18" width="10" style="5" hidden="1" customWidth="1"/>
    <col min="19" max="19" width="10.5" style="5" hidden="1" customWidth="1"/>
    <col min="20" max="20" width="8.875" style="5" hidden="1" customWidth="1"/>
    <col min="21" max="21" width="10.5" style="5" customWidth="1"/>
    <col min="22" max="22" width="9.5" style="5" customWidth="1"/>
    <col min="23" max="23" width="10.375" style="5" customWidth="1"/>
    <col min="24" max="24" width="9.125" style="5" hidden="1" customWidth="1"/>
    <col min="25" max="25" width="10.5" style="5" hidden="1" customWidth="1"/>
    <col min="26" max="28" width="9.125" style="5" hidden="1" customWidth="1"/>
    <col min="29" max="30" width="12.25" style="5" hidden="1" customWidth="1"/>
    <col min="31" max="31" width="26.875" style="5" hidden="1" customWidth="1"/>
    <col min="32" max="36" width="19.625" style="5" hidden="1" customWidth="1"/>
    <col min="37" max="256" width="10.5" style="5"/>
    <col min="257" max="257" width="5.375" style="5" customWidth="1"/>
    <col min="258" max="258" width="0" style="5" hidden="1" customWidth="1"/>
    <col min="259" max="259" width="37" style="5" customWidth="1"/>
    <col min="260" max="262" width="12.875" style="5" customWidth="1"/>
    <col min="263" max="263" width="20" style="5" customWidth="1"/>
    <col min="264" max="265" width="10.875" style="5" customWidth="1"/>
    <col min="266" max="266" width="11.375" style="5" customWidth="1"/>
    <col min="267" max="272" width="10.75" style="5" customWidth="1"/>
    <col min="273" max="276" width="0" style="5" hidden="1" customWidth="1"/>
    <col min="277" max="278" width="10.5" style="5" customWidth="1"/>
    <col min="279" max="279" width="10.375" style="5" customWidth="1"/>
    <col min="280" max="292" width="0" style="5" hidden="1" customWidth="1"/>
    <col min="293" max="512" width="10.5" style="5"/>
    <col min="513" max="513" width="5.375" style="5" customWidth="1"/>
    <col min="514" max="514" width="0" style="5" hidden="1" customWidth="1"/>
    <col min="515" max="515" width="37" style="5" customWidth="1"/>
    <col min="516" max="518" width="12.875" style="5" customWidth="1"/>
    <col min="519" max="519" width="20" style="5" customWidth="1"/>
    <col min="520" max="521" width="10.875" style="5" customWidth="1"/>
    <col min="522" max="522" width="11.375" style="5" customWidth="1"/>
    <col min="523" max="528" width="10.75" style="5" customWidth="1"/>
    <col min="529" max="532" width="0" style="5" hidden="1" customWidth="1"/>
    <col min="533" max="534" width="10.5" style="5" customWidth="1"/>
    <col min="535" max="535" width="10.375" style="5" customWidth="1"/>
    <col min="536" max="548" width="0" style="5" hidden="1" customWidth="1"/>
    <col min="549" max="768" width="10.5" style="5"/>
    <col min="769" max="769" width="5.375" style="5" customWidth="1"/>
    <col min="770" max="770" width="0" style="5" hidden="1" customWidth="1"/>
    <col min="771" max="771" width="37" style="5" customWidth="1"/>
    <col min="772" max="774" width="12.875" style="5" customWidth="1"/>
    <col min="775" max="775" width="20" style="5" customWidth="1"/>
    <col min="776" max="777" width="10.875" style="5" customWidth="1"/>
    <col min="778" max="778" width="11.375" style="5" customWidth="1"/>
    <col min="779" max="784" width="10.75" style="5" customWidth="1"/>
    <col min="785" max="788" width="0" style="5" hidden="1" customWidth="1"/>
    <col min="789" max="790" width="10.5" style="5" customWidth="1"/>
    <col min="791" max="791" width="10.375" style="5" customWidth="1"/>
    <col min="792" max="804" width="0" style="5" hidden="1" customWidth="1"/>
    <col min="805" max="1024" width="10.5" style="5"/>
    <col min="1025" max="1025" width="5.375" style="5" customWidth="1"/>
    <col min="1026" max="1026" width="0" style="5" hidden="1" customWidth="1"/>
    <col min="1027" max="1027" width="37" style="5" customWidth="1"/>
    <col min="1028" max="1030" width="12.875" style="5" customWidth="1"/>
    <col min="1031" max="1031" width="20" style="5" customWidth="1"/>
    <col min="1032" max="1033" width="10.875" style="5" customWidth="1"/>
    <col min="1034" max="1034" width="11.375" style="5" customWidth="1"/>
    <col min="1035" max="1040" width="10.75" style="5" customWidth="1"/>
    <col min="1041" max="1044" width="0" style="5" hidden="1" customWidth="1"/>
    <col min="1045" max="1046" width="10.5" style="5" customWidth="1"/>
    <col min="1047" max="1047" width="10.375" style="5" customWidth="1"/>
    <col min="1048" max="1060" width="0" style="5" hidden="1" customWidth="1"/>
    <col min="1061" max="1280" width="10.5" style="5"/>
    <col min="1281" max="1281" width="5.375" style="5" customWidth="1"/>
    <col min="1282" max="1282" width="0" style="5" hidden="1" customWidth="1"/>
    <col min="1283" max="1283" width="37" style="5" customWidth="1"/>
    <col min="1284" max="1286" width="12.875" style="5" customWidth="1"/>
    <col min="1287" max="1287" width="20" style="5" customWidth="1"/>
    <col min="1288" max="1289" width="10.875" style="5" customWidth="1"/>
    <col min="1290" max="1290" width="11.375" style="5" customWidth="1"/>
    <col min="1291" max="1296" width="10.75" style="5" customWidth="1"/>
    <col min="1297" max="1300" width="0" style="5" hidden="1" customWidth="1"/>
    <col min="1301" max="1302" width="10.5" style="5" customWidth="1"/>
    <col min="1303" max="1303" width="10.375" style="5" customWidth="1"/>
    <col min="1304" max="1316" width="0" style="5" hidden="1" customWidth="1"/>
    <col min="1317" max="1536" width="10.5" style="5"/>
    <col min="1537" max="1537" width="5.375" style="5" customWidth="1"/>
    <col min="1538" max="1538" width="0" style="5" hidden="1" customWidth="1"/>
    <col min="1539" max="1539" width="37" style="5" customWidth="1"/>
    <col min="1540" max="1542" width="12.875" style="5" customWidth="1"/>
    <col min="1543" max="1543" width="20" style="5" customWidth="1"/>
    <col min="1544" max="1545" width="10.875" style="5" customWidth="1"/>
    <col min="1546" max="1546" width="11.375" style="5" customWidth="1"/>
    <col min="1547" max="1552" width="10.75" style="5" customWidth="1"/>
    <col min="1553" max="1556" width="0" style="5" hidden="1" customWidth="1"/>
    <col min="1557" max="1558" width="10.5" style="5" customWidth="1"/>
    <col min="1559" max="1559" width="10.375" style="5" customWidth="1"/>
    <col min="1560" max="1572" width="0" style="5" hidden="1" customWidth="1"/>
    <col min="1573" max="1792" width="10.5" style="5"/>
    <col min="1793" max="1793" width="5.375" style="5" customWidth="1"/>
    <col min="1794" max="1794" width="0" style="5" hidden="1" customWidth="1"/>
    <col min="1795" max="1795" width="37" style="5" customWidth="1"/>
    <col min="1796" max="1798" width="12.875" style="5" customWidth="1"/>
    <col min="1799" max="1799" width="20" style="5" customWidth="1"/>
    <col min="1800" max="1801" width="10.875" style="5" customWidth="1"/>
    <col min="1802" max="1802" width="11.375" style="5" customWidth="1"/>
    <col min="1803" max="1808" width="10.75" style="5" customWidth="1"/>
    <col min="1809" max="1812" width="0" style="5" hidden="1" customWidth="1"/>
    <col min="1813" max="1814" width="10.5" style="5" customWidth="1"/>
    <col min="1815" max="1815" width="10.375" style="5" customWidth="1"/>
    <col min="1816" max="1828" width="0" style="5" hidden="1" customWidth="1"/>
    <col min="1829" max="2048" width="10.5" style="5"/>
    <col min="2049" max="2049" width="5.375" style="5" customWidth="1"/>
    <col min="2050" max="2050" width="0" style="5" hidden="1" customWidth="1"/>
    <col min="2051" max="2051" width="37" style="5" customWidth="1"/>
    <col min="2052" max="2054" width="12.875" style="5" customWidth="1"/>
    <col min="2055" max="2055" width="20" style="5" customWidth="1"/>
    <col min="2056" max="2057" width="10.875" style="5" customWidth="1"/>
    <col min="2058" max="2058" width="11.375" style="5" customWidth="1"/>
    <col min="2059" max="2064" width="10.75" style="5" customWidth="1"/>
    <col min="2065" max="2068" width="0" style="5" hidden="1" customWidth="1"/>
    <col min="2069" max="2070" width="10.5" style="5" customWidth="1"/>
    <col min="2071" max="2071" width="10.375" style="5" customWidth="1"/>
    <col min="2072" max="2084" width="0" style="5" hidden="1" customWidth="1"/>
    <col min="2085" max="2304" width="10.5" style="5"/>
    <col min="2305" max="2305" width="5.375" style="5" customWidth="1"/>
    <col min="2306" max="2306" width="0" style="5" hidden="1" customWidth="1"/>
    <col min="2307" max="2307" width="37" style="5" customWidth="1"/>
    <col min="2308" max="2310" width="12.875" style="5" customWidth="1"/>
    <col min="2311" max="2311" width="20" style="5" customWidth="1"/>
    <col min="2312" max="2313" width="10.875" style="5" customWidth="1"/>
    <col min="2314" max="2314" width="11.375" style="5" customWidth="1"/>
    <col min="2315" max="2320" width="10.75" style="5" customWidth="1"/>
    <col min="2321" max="2324" width="0" style="5" hidden="1" customWidth="1"/>
    <col min="2325" max="2326" width="10.5" style="5" customWidth="1"/>
    <col min="2327" max="2327" width="10.375" style="5" customWidth="1"/>
    <col min="2328" max="2340" width="0" style="5" hidden="1" customWidth="1"/>
    <col min="2341" max="2560" width="10.5" style="5"/>
    <col min="2561" max="2561" width="5.375" style="5" customWidth="1"/>
    <col min="2562" max="2562" width="0" style="5" hidden="1" customWidth="1"/>
    <col min="2563" max="2563" width="37" style="5" customWidth="1"/>
    <col min="2564" max="2566" width="12.875" style="5" customWidth="1"/>
    <col min="2567" max="2567" width="20" style="5" customWidth="1"/>
    <col min="2568" max="2569" width="10.875" style="5" customWidth="1"/>
    <col min="2570" max="2570" width="11.375" style="5" customWidth="1"/>
    <col min="2571" max="2576" width="10.75" style="5" customWidth="1"/>
    <col min="2577" max="2580" width="0" style="5" hidden="1" customWidth="1"/>
    <col min="2581" max="2582" width="10.5" style="5" customWidth="1"/>
    <col min="2583" max="2583" width="10.375" style="5" customWidth="1"/>
    <col min="2584" max="2596" width="0" style="5" hidden="1" customWidth="1"/>
    <col min="2597" max="2816" width="10.5" style="5"/>
    <col min="2817" max="2817" width="5.375" style="5" customWidth="1"/>
    <col min="2818" max="2818" width="0" style="5" hidden="1" customWidth="1"/>
    <col min="2819" max="2819" width="37" style="5" customWidth="1"/>
    <col min="2820" max="2822" width="12.875" style="5" customWidth="1"/>
    <col min="2823" max="2823" width="20" style="5" customWidth="1"/>
    <col min="2824" max="2825" width="10.875" style="5" customWidth="1"/>
    <col min="2826" max="2826" width="11.375" style="5" customWidth="1"/>
    <col min="2827" max="2832" width="10.75" style="5" customWidth="1"/>
    <col min="2833" max="2836" width="0" style="5" hidden="1" customWidth="1"/>
    <col min="2837" max="2838" width="10.5" style="5" customWidth="1"/>
    <col min="2839" max="2839" width="10.375" style="5" customWidth="1"/>
    <col min="2840" max="2852" width="0" style="5" hidden="1" customWidth="1"/>
    <col min="2853" max="3072" width="10.5" style="5"/>
    <col min="3073" max="3073" width="5.375" style="5" customWidth="1"/>
    <col min="3074" max="3074" width="0" style="5" hidden="1" customWidth="1"/>
    <col min="3075" max="3075" width="37" style="5" customWidth="1"/>
    <col min="3076" max="3078" width="12.875" style="5" customWidth="1"/>
    <col min="3079" max="3079" width="20" style="5" customWidth="1"/>
    <col min="3080" max="3081" width="10.875" style="5" customWidth="1"/>
    <col min="3082" max="3082" width="11.375" style="5" customWidth="1"/>
    <col min="3083" max="3088" width="10.75" style="5" customWidth="1"/>
    <col min="3089" max="3092" width="0" style="5" hidden="1" customWidth="1"/>
    <col min="3093" max="3094" width="10.5" style="5" customWidth="1"/>
    <col min="3095" max="3095" width="10.375" style="5" customWidth="1"/>
    <col min="3096" max="3108" width="0" style="5" hidden="1" customWidth="1"/>
    <col min="3109" max="3328" width="10.5" style="5"/>
    <col min="3329" max="3329" width="5.375" style="5" customWidth="1"/>
    <col min="3330" max="3330" width="0" style="5" hidden="1" customWidth="1"/>
    <col min="3331" max="3331" width="37" style="5" customWidth="1"/>
    <col min="3332" max="3334" width="12.875" style="5" customWidth="1"/>
    <col min="3335" max="3335" width="20" style="5" customWidth="1"/>
    <col min="3336" max="3337" width="10.875" style="5" customWidth="1"/>
    <col min="3338" max="3338" width="11.375" style="5" customWidth="1"/>
    <col min="3339" max="3344" width="10.75" style="5" customWidth="1"/>
    <col min="3345" max="3348" width="0" style="5" hidden="1" customWidth="1"/>
    <col min="3349" max="3350" width="10.5" style="5" customWidth="1"/>
    <col min="3351" max="3351" width="10.375" style="5" customWidth="1"/>
    <col min="3352" max="3364" width="0" style="5" hidden="1" customWidth="1"/>
    <col min="3365" max="3584" width="10.5" style="5"/>
    <col min="3585" max="3585" width="5.375" style="5" customWidth="1"/>
    <col min="3586" max="3586" width="0" style="5" hidden="1" customWidth="1"/>
    <col min="3587" max="3587" width="37" style="5" customWidth="1"/>
    <col min="3588" max="3590" width="12.875" style="5" customWidth="1"/>
    <col min="3591" max="3591" width="20" style="5" customWidth="1"/>
    <col min="3592" max="3593" width="10.875" style="5" customWidth="1"/>
    <col min="3594" max="3594" width="11.375" style="5" customWidth="1"/>
    <col min="3595" max="3600" width="10.75" style="5" customWidth="1"/>
    <col min="3601" max="3604" width="0" style="5" hidden="1" customWidth="1"/>
    <col min="3605" max="3606" width="10.5" style="5" customWidth="1"/>
    <col min="3607" max="3607" width="10.375" style="5" customWidth="1"/>
    <col min="3608" max="3620" width="0" style="5" hidden="1" customWidth="1"/>
    <col min="3621" max="3840" width="10.5" style="5"/>
    <col min="3841" max="3841" width="5.375" style="5" customWidth="1"/>
    <col min="3842" max="3842" width="0" style="5" hidden="1" customWidth="1"/>
    <col min="3843" max="3843" width="37" style="5" customWidth="1"/>
    <col min="3844" max="3846" width="12.875" style="5" customWidth="1"/>
    <col min="3847" max="3847" width="20" style="5" customWidth="1"/>
    <col min="3848" max="3849" width="10.875" style="5" customWidth="1"/>
    <col min="3850" max="3850" width="11.375" style="5" customWidth="1"/>
    <col min="3851" max="3856" width="10.75" style="5" customWidth="1"/>
    <col min="3857" max="3860" width="0" style="5" hidden="1" customWidth="1"/>
    <col min="3861" max="3862" width="10.5" style="5" customWidth="1"/>
    <col min="3863" max="3863" width="10.375" style="5" customWidth="1"/>
    <col min="3864" max="3876" width="0" style="5" hidden="1" customWidth="1"/>
    <col min="3877" max="4096" width="10.5" style="5"/>
    <col min="4097" max="4097" width="5.375" style="5" customWidth="1"/>
    <col min="4098" max="4098" width="0" style="5" hidden="1" customWidth="1"/>
    <col min="4099" max="4099" width="37" style="5" customWidth="1"/>
    <col min="4100" max="4102" width="12.875" style="5" customWidth="1"/>
    <col min="4103" max="4103" width="20" style="5" customWidth="1"/>
    <col min="4104" max="4105" width="10.875" style="5" customWidth="1"/>
    <col min="4106" max="4106" width="11.375" style="5" customWidth="1"/>
    <col min="4107" max="4112" width="10.75" style="5" customWidth="1"/>
    <col min="4113" max="4116" width="0" style="5" hidden="1" customWidth="1"/>
    <col min="4117" max="4118" width="10.5" style="5" customWidth="1"/>
    <col min="4119" max="4119" width="10.375" style="5" customWidth="1"/>
    <col min="4120" max="4132" width="0" style="5" hidden="1" customWidth="1"/>
    <col min="4133" max="4352" width="10.5" style="5"/>
    <col min="4353" max="4353" width="5.375" style="5" customWidth="1"/>
    <col min="4354" max="4354" width="0" style="5" hidden="1" customWidth="1"/>
    <col min="4355" max="4355" width="37" style="5" customWidth="1"/>
    <col min="4356" max="4358" width="12.875" style="5" customWidth="1"/>
    <col min="4359" max="4359" width="20" style="5" customWidth="1"/>
    <col min="4360" max="4361" width="10.875" style="5" customWidth="1"/>
    <col min="4362" max="4362" width="11.375" style="5" customWidth="1"/>
    <col min="4363" max="4368" width="10.75" style="5" customWidth="1"/>
    <col min="4369" max="4372" width="0" style="5" hidden="1" customWidth="1"/>
    <col min="4373" max="4374" width="10.5" style="5" customWidth="1"/>
    <col min="4375" max="4375" width="10.375" style="5" customWidth="1"/>
    <col min="4376" max="4388" width="0" style="5" hidden="1" customWidth="1"/>
    <col min="4389" max="4608" width="10.5" style="5"/>
    <col min="4609" max="4609" width="5.375" style="5" customWidth="1"/>
    <col min="4610" max="4610" width="0" style="5" hidden="1" customWidth="1"/>
    <col min="4611" max="4611" width="37" style="5" customWidth="1"/>
    <col min="4612" max="4614" width="12.875" style="5" customWidth="1"/>
    <col min="4615" max="4615" width="20" style="5" customWidth="1"/>
    <col min="4616" max="4617" width="10.875" style="5" customWidth="1"/>
    <col min="4618" max="4618" width="11.375" style="5" customWidth="1"/>
    <col min="4619" max="4624" width="10.75" style="5" customWidth="1"/>
    <col min="4625" max="4628" width="0" style="5" hidden="1" customWidth="1"/>
    <col min="4629" max="4630" width="10.5" style="5" customWidth="1"/>
    <col min="4631" max="4631" width="10.375" style="5" customWidth="1"/>
    <col min="4632" max="4644" width="0" style="5" hidden="1" customWidth="1"/>
    <col min="4645" max="4864" width="10.5" style="5"/>
    <col min="4865" max="4865" width="5.375" style="5" customWidth="1"/>
    <col min="4866" max="4866" width="0" style="5" hidden="1" customWidth="1"/>
    <col min="4867" max="4867" width="37" style="5" customWidth="1"/>
    <col min="4868" max="4870" width="12.875" style="5" customWidth="1"/>
    <col min="4871" max="4871" width="20" style="5" customWidth="1"/>
    <col min="4872" max="4873" width="10.875" style="5" customWidth="1"/>
    <col min="4874" max="4874" width="11.375" style="5" customWidth="1"/>
    <col min="4875" max="4880" width="10.75" style="5" customWidth="1"/>
    <col min="4881" max="4884" width="0" style="5" hidden="1" customWidth="1"/>
    <col min="4885" max="4886" width="10.5" style="5" customWidth="1"/>
    <col min="4887" max="4887" width="10.375" style="5" customWidth="1"/>
    <col min="4888" max="4900" width="0" style="5" hidden="1" customWidth="1"/>
    <col min="4901" max="5120" width="10.5" style="5"/>
    <col min="5121" max="5121" width="5.375" style="5" customWidth="1"/>
    <col min="5122" max="5122" width="0" style="5" hidden="1" customWidth="1"/>
    <col min="5123" max="5123" width="37" style="5" customWidth="1"/>
    <col min="5124" max="5126" width="12.875" style="5" customWidth="1"/>
    <col min="5127" max="5127" width="20" style="5" customWidth="1"/>
    <col min="5128" max="5129" width="10.875" style="5" customWidth="1"/>
    <col min="5130" max="5130" width="11.375" style="5" customWidth="1"/>
    <col min="5131" max="5136" width="10.75" style="5" customWidth="1"/>
    <col min="5137" max="5140" width="0" style="5" hidden="1" customWidth="1"/>
    <col min="5141" max="5142" width="10.5" style="5" customWidth="1"/>
    <col min="5143" max="5143" width="10.375" style="5" customWidth="1"/>
    <col min="5144" max="5156" width="0" style="5" hidden="1" customWidth="1"/>
    <col min="5157" max="5376" width="10.5" style="5"/>
    <col min="5377" max="5377" width="5.375" style="5" customWidth="1"/>
    <col min="5378" max="5378" width="0" style="5" hidden="1" customWidth="1"/>
    <col min="5379" max="5379" width="37" style="5" customWidth="1"/>
    <col min="5380" max="5382" width="12.875" style="5" customWidth="1"/>
    <col min="5383" max="5383" width="20" style="5" customWidth="1"/>
    <col min="5384" max="5385" width="10.875" style="5" customWidth="1"/>
    <col min="5386" max="5386" width="11.375" style="5" customWidth="1"/>
    <col min="5387" max="5392" width="10.75" style="5" customWidth="1"/>
    <col min="5393" max="5396" width="0" style="5" hidden="1" customWidth="1"/>
    <col min="5397" max="5398" width="10.5" style="5" customWidth="1"/>
    <col min="5399" max="5399" width="10.375" style="5" customWidth="1"/>
    <col min="5400" max="5412" width="0" style="5" hidden="1" customWidth="1"/>
    <col min="5413" max="5632" width="10.5" style="5"/>
    <col min="5633" max="5633" width="5.375" style="5" customWidth="1"/>
    <col min="5634" max="5634" width="0" style="5" hidden="1" customWidth="1"/>
    <col min="5635" max="5635" width="37" style="5" customWidth="1"/>
    <col min="5636" max="5638" width="12.875" style="5" customWidth="1"/>
    <col min="5639" max="5639" width="20" style="5" customWidth="1"/>
    <col min="5640" max="5641" width="10.875" style="5" customWidth="1"/>
    <col min="5642" max="5642" width="11.375" style="5" customWidth="1"/>
    <col min="5643" max="5648" width="10.75" style="5" customWidth="1"/>
    <col min="5649" max="5652" width="0" style="5" hidden="1" customWidth="1"/>
    <col min="5653" max="5654" width="10.5" style="5" customWidth="1"/>
    <col min="5655" max="5655" width="10.375" style="5" customWidth="1"/>
    <col min="5656" max="5668" width="0" style="5" hidden="1" customWidth="1"/>
    <col min="5669" max="5888" width="10.5" style="5"/>
    <col min="5889" max="5889" width="5.375" style="5" customWidth="1"/>
    <col min="5890" max="5890" width="0" style="5" hidden="1" customWidth="1"/>
    <col min="5891" max="5891" width="37" style="5" customWidth="1"/>
    <col min="5892" max="5894" width="12.875" style="5" customWidth="1"/>
    <col min="5895" max="5895" width="20" style="5" customWidth="1"/>
    <col min="5896" max="5897" width="10.875" style="5" customWidth="1"/>
    <col min="5898" max="5898" width="11.375" style="5" customWidth="1"/>
    <col min="5899" max="5904" width="10.75" style="5" customWidth="1"/>
    <col min="5905" max="5908" width="0" style="5" hidden="1" customWidth="1"/>
    <col min="5909" max="5910" width="10.5" style="5" customWidth="1"/>
    <col min="5911" max="5911" width="10.375" style="5" customWidth="1"/>
    <col min="5912" max="5924" width="0" style="5" hidden="1" customWidth="1"/>
    <col min="5925" max="6144" width="10.5" style="5"/>
    <col min="6145" max="6145" width="5.375" style="5" customWidth="1"/>
    <col min="6146" max="6146" width="0" style="5" hidden="1" customWidth="1"/>
    <col min="6147" max="6147" width="37" style="5" customWidth="1"/>
    <col min="6148" max="6150" width="12.875" style="5" customWidth="1"/>
    <col min="6151" max="6151" width="20" style="5" customWidth="1"/>
    <col min="6152" max="6153" width="10.875" style="5" customWidth="1"/>
    <col min="6154" max="6154" width="11.375" style="5" customWidth="1"/>
    <col min="6155" max="6160" width="10.75" style="5" customWidth="1"/>
    <col min="6161" max="6164" width="0" style="5" hidden="1" customWidth="1"/>
    <col min="6165" max="6166" width="10.5" style="5" customWidth="1"/>
    <col min="6167" max="6167" width="10.375" style="5" customWidth="1"/>
    <col min="6168" max="6180" width="0" style="5" hidden="1" customWidth="1"/>
    <col min="6181" max="6400" width="10.5" style="5"/>
    <col min="6401" max="6401" width="5.375" style="5" customWidth="1"/>
    <col min="6402" max="6402" width="0" style="5" hidden="1" customWidth="1"/>
    <col min="6403" max="6403" width="37" style="5" customWidth="1"/>
    <col min="6404" max="6406" width="12.875" style="5" customWidth="1"/>
    <col min="6407" max="6407" width="20" style="5" customWidth="1"/>
    <col min="6408" max="6409" width="10.875" style="5" customWidth="1"/>
    <col min="6410" max="6410" width="11.375" style="5" customWidth="1"/>
    <col min="6411" max="6416" width="10.75" style="5" customWidth="1"/>
    <col min="6417" max="6420" width="0" style="5" hidden="1" customWidth="1"/>
    <col min="6421" max="6422" width="10.5" style="5" customWidth="1"/>
    <col min="6423" max="6423" width="10.375" style="5" customWidth="1"/>
    <col min="6424" max="6436" width="0" style="5" hidden="1" customWidth="1"/>
    <col min="6437" max="6656" width="10.5" style="5"/>
    <col min="6657" max="6657" width="5.375" style="5" customWidth="1"/>
    <col min="6658" max="6658" width="0" style="5" hidden="1" customWidth="1"/>
    <col min="6659" max="6659" width="37" style="5" customWidth="1"/>
    <col min="6660" max="6662" width="12.875" style="5" customWidth="1"/>
    <col min="6663" max="6663" width="20" style="5" customWidth="1"/>
    <col min="6664" max="6665" width="10.875" style="5" customWidth="1"/>
    <col min="6666" max="6666" width="11.375" style="5" customWidth="1"/>
    <col min="6667" max="6672" width="10.75" style="5" customWidth="1"/>
    <col min="6673" max="6676" width="0" style="5" hidden="1" customWidth="1"/>
    <col min="6677" max="6678" width="10.5" style="5" customWidth="1"/>
    <col min="6679" max="6679" width="10.375" style="5" customWidth="1"/>
    <col min="6680" max="6692" width="0" style="5" hidden="1" customWidth="1"/>
    <col min="6693" max="6912" width="10.5" style="5"/>
    <col min="6913" max="6913" width="5.375" style="5" customWidth="1"/>
    <col min="6914" max="6914" width="0" style="5" hidden="1" customWidth="1"/>
    <col min="6915" max="6915" width="37" style="5" customWidth="1"/>
    <col min="6916" max="6918" width="12.875" style="5" customWidth="1"/>
    <col min="6919" max="6919" width="20" style="5" customWidth="1"/>
    <col min="6920" max="6921" width="10.875" style="5" customWidth="1"/>
    <col min="6922" max="6922" width="11.375" style="5" customWidth="1"/>
    <col min="6923" max="6928" width="10.75" style="5" customWidth="1"/>
    <col min="6929" max="6932" width="0" style="5" hidden="1" customWidth="1"/>
    <col min="6933" max="6934" width="10.5" style="5" customWidth="1"/>
    <col min="6935" max="6935" width="10.375" style="5" customWidth="1"/>
    <col min="6936" max="6948" width="0" style="5" hidden="1" customWidth="1"/>
    <col min="6949" max="7168" width="10.5" style="5"/>
    <col min="7169" max="7169" width="5.375" style="5" customWidth="1"/>
    <col min="7170" max="7170" width="0" style="5" hidden="1" customWidth="1"/>
    <col min="7171" max="7171" width="37" style="5" customWidth="1"/>
    <col min="7172" max="7174" width="12.875" style="5" customWidth="1"/>
    <col min="7175" max="7175" width="20" style="5" customWidth="1"/>
    <col min="7176" max="7177" width="10.875" style="5" customWidth="1"/>
    <col min="7178" max="7178" width="11.375" style="5" customWidth="1"/>
    <col min="7179" max="7184" width="10.75" style="5" customWidth="1"/>
    <col min="7185" max="7188" width="0" style="5" hidden="1" customWidth="1"/>
    <col min="7189" max="7190" width="10.5" style="5" customWidth="1"/>
    <col min="7191" max="7191" width="10.375" style="5" customWidth="1"/>
    <col min="7192" max="7204" width="0" style="5" hidden="1" customWidth="1"/>
    <col min="7205" max="7424" width="10.5" style="5"/>
    <col min="7425" max="7425" width="5.375" style="5" customWidth="1"/>
    <col min="7426" max="7426" width="0" style="5" hidden="1" customWidth="1"/>
    <col min="7427" max="7427" width="37" style="5" customWidth="1"/>
    <col min="7428" max="7430" width="12.875" style="5" customWidth="1"/>
    <col min="7431" max="7431" width="20" style="5" customWidth="1"/>
    <col min="7432" max="7433" width="10.875" style="5" customWidth="1"/>
    <col min="7434" max="7434" width="11.375" style="5" customWidth="1"/>
    <col min="7435" max="7440" width="10.75" style="5" customWidth="1"/>
    <col min="7441" max="7444" width="0" style="5" hidden="1" customWidth="1"/>
    <col min="7445" max="7446" width="10.5" style="5" customWidth="1"/>
    <col min="7447" max="7447" width="10.375" style="5" customWidth="1"/>
    <col min="7448" max="7460" width="0" style="5" hidden="1" customWidth="1"/>
    <col min="7461" max="7680" width="10.5" style="5"/>
    <col min="7681" max="7681" width="5.375" style="5" customWidth="1"/>
    <col min="7682" max="7682" width="0" style="5" hidden="1" customWidth="1"/>
    <col min="7683" max="7683" width="37" style="5" customWidth="1"/>
    <col min="7684" max="7686" width="12.875" style="5" customWidth="1"/>
    <col min="7687" max="7687" width="20" style="5" customWidth="1"/>
    <col min="7688" max="7689" width="10.875" style="5" customWidth="1"/>
    <col min="7690" max="7690" width="11.375" style="5" customWidth="1"/>
    <col min="7691" max="7696" width="10.75" style="5" customWidth="1"/>
    <col min="7697" max="7700" width="0" style="5" hidden="1" customWidth="1"/>
    <col min="7701" max="7702" width="10.5" style="5" customWidth="1"/>
    <col min="7703" max="7703" width="10.375" style="5" customWidth="1"/>
    <col min="7704" max="7716" width="0" style="5" hidden="1" customWidth="1"/>
    <col min="7717" max="7936" width="10.5" style="5"/>
    <col min="7937" max="7937" width="5.375" style="5" customWidth="1"/>
    <col min="7938" max="7938" width="0" style="5" hidden="1" customWidth="1"/>
    <col min="7939" max="7939" width="37" style="5" customWidth="1"/>
    <col min="7940" max="7942" width="12.875" style="5" customWidth="1"/>
    <col min="7943" max="7943" width="20" style="5" customWidth="1"/>
    <col min="7944" max="7945" width="10.875" style="5" customWidth="1"/>
    <col min="7946" max="7946" width="11.375" style="5" customWidth="1"/>
    <col min="7947" max="7952" width="10.75" style="5" customWidth="1"/>
    <col min="7953" max="7956" width="0" style="5" hidden="1" customWidth="1"/>
    <col min="7957" max="7958" width="10.5" style="5" customWidth="1"/>
    <col min="7959" max="7959" width="10.375" style="5" customWidth="1"/>
    <col min="7960" max="7972" width="0" style="5" hidden="1" customWidth="1"/>
    <col min="7973" max="8192" width="10.5" style="5"/>
    <col min="8193" max="8193" width="5.375" style="5" customWidth="1"/>
    <col min="8194" max="8194" width="0" style="5" hidden="1" customWidth="1"/>
    <col min="8195" max="8195" width="37" style="5" customWidth="1"/>
    <col min="8196" max="8198" width="12.875" style="5" customWidth="1"/>
    <col min="8199" max="8199" width="20" style="5" customWidth="1"/>
    <col min="8200" max="8201" width="10.875" style="5" customWidth="1"/>
    <col min="8202" max="8202" width="11.375" style="5" customWidth="1"/>
    <col min="8203" max="8208" width="10.75" style="5" customWidth="1"/>
    <col min="8209" max="8212" width="0" style="5" hidden="1" customWidth="1"/>
    <col min="8213" max="8214" width="10.5" style="5" customWidth="1"/>
    <col min="8215" max="8215" width="10.375" style="5" customWidth="1"/>
    <col min="8216" max="8228" width="0" style="5" hidden="1" customWidth="1"/>
    <col min="8229" max="8448" width="10.5" style="5"/>
    <col min="8449" max="8449" width="5.375" style="5" customWidth="1"/>
    <col min="8450" max="8450" width="0" style="5" hidden="1" customWidth="1"/>
    <col min="8451" max="8451" width="37" style="5" customWidth="1"/>
    <col min="8452" max="8454" width="12.875" style="5" customWidth="1"/>
    <col min="8455" max="8455" width="20" style="5" customWidth="1"/>
    <col min="8456" max="8457" width="10.875" style="5" customWidth="1"/>
    <col min="8458" max="8458" width="11.375" style="5" customWidth="1"/>
    <col min="8459" max="8464" width="10.75" style="5" customWidth="1"/>
    <col min="8465" max="8468" width="0" style="5" hidden="1" customWidth="1"/>
    <col min="8469" max="8470" width="10.5" style="5" customWidth="1"/>
    <col min="8471" max="8471" width="10.375" style="5" customWidth="1"/>
    <col min="8472" max="8484" width="0" style="5" hidden="1" customWidth="1"/>
    <col min="8485" max="8704" width="10.5" style="5"/>
    <col min="8705" max="8705" width="5.375" style="5" customWidth="1"/>
    <col min="8706" max="8706" width="0" style="5" hidden="1" customWidth="1"/>
    <col min="8707" max="8707" width="37" style="5" customWidth="1"/>
    <col min="8708" max="8710" width="12.875" style="5" customWidth="1"/>
    <col min="8711" max="8711" width="20" style="5" customWidth="1"/>
    <col min="8712" max="8713" width="10.875" style="5" customWidth="1"/>
    <col min="8714" max="8714" width="11.375" style="5" customWidth="1"/>
    <col min="8715" max="8720" width="10.75" style="5" customWidth="1"/>
    <col min="8721" max="8724" width="0" style="5" hidden="1" customWidth="1"/>
    <col min="8725" max="8726" width="10.5" style="5" customWidth="1"/>
    <col min="8727" max="8727" width="10.375" style="5" customWidth="1"/>
    <col min="8728" max="8740" width="0" style="5" hidden="1" customWidth="1"/>
    <col min="8741" max="8960" width="10.5" style="5"/>
    <col min="8961" max="8961" width="5.375" style="5" customWidth="1"/>
    <col min="8962" max="8962" width="0" style="5" hidden="1" customWidth="1"/>
    <col min="8963" max="8963" width="37" style="5" customWidth="1"/>
    <col min="8964" max="8966" width="12.875" style="5" customWidth="1"/>
    <col min="8967" max="8967" width="20" style="5" customWidth="1"/>
    <col min="8968" max="8969" width="10.875" style="5" customWidth="1"/>
    <col min="8970" max="8970" width="11.375" style="5" customWidth="1"/>
    <col min="8971" max="8976" width="10.75" style="5" customWidth="1"/>
    <col min="8977" max="8980" width="0" style="5" hidden="1" customWidth="1"/>
    <col min="8981" max="8982" width="10.5" style="5" customWidth="1"/>
    <col min="8983" max="8983" width="10.375" style="5" customWidth="1"/>
    <col min="8984" max="8996" width="0" style="5" hidden="1" customWidth="1"/>
    <col min="8997" max="9216" width="10.5" style="5"/>
    <col min="9217" max="9217" width="5.375" style="5" customWidth="1"/>
    <col min="9218" max="9218" width="0" style="5" hidden="1" customWidth="1"/>
    <col min="9219" max="9219" width="37" style="5" customWidth="1"/>
    <col min="9220" max="9222" width="12.875" style="5" customWidth="1"/>
    <col min="9223" max="9223" width="20" style="5" customWidth="1"/>
    <col min="9224" max="9225" width="10.875" style="5" customWidth="1"/>
    <col min="9226" max="9226" width="11.375" style="5" customWidth="1"/>
    <col min="9227" max="9232" width="10.75" style="5" customWidth="1"/>
    <col min="9233" max="9236" width="0" style="5" hidden="1" customWidth="1"/>
    <col min="9237" max="9238" width="10.5" style="5" customWidth="1"/>
    <col min="9239" max="9239" width="10.375" style="5" customWidth="1"/>
    <col min="9240" max="9252" width="0" style="5" hidden="1" customWidth="1"/>
    <col min="9253" max="9472" width="10.5" style="5"/>
    <col min="9473" max="9473" width="5.375" style="5" customWidth="1"/>
    <col min="9474" max="9474" width="0" style="5" hidden="1" customWidth="1"/>
    <col min="9475" max="9475" width="37" style="5" customWidth="1"/>
    <col min="9476" max="9478" width="12.875" style="5" customWidth="1"/>
    <col min="9479" max="9479" width="20" style="5" customWidth="1"/>
    <col min="9480" max="9481" width="10.875" style="5" customWidth="1"/>
    <col min="9482" max="9482" width="11.375" style="5" customWidth="1"/>
    <col min="9483" max="9488" width="10.75" style="5" customWidth="1"/>
    <col min="9489" max="9492" width="0" style="5" hidden="1" customWidth="1"/>
    <col min="9493" max="9494" width="10.5" style="5" customWidth="1"/>
    <col min="9495" max="9495" width="10.375" style="5" customWidth="1"/>
    <col min="9496" max="9508" width="0" style="5" hidden="1" customWidth="1"/>
    <col min="9509" max="9728" width="10.5" style="5"/>
    <col min="9729" max="9729" width="5.375" style="5" customWidth="1"/>
    <col min="9730" max="9730" width="0" style="5" hidden="1" customWidth="1"/>
    <col min="9731" max="9731" width="37" style="5" customWidth="1"/>
    <col min="9732" max="9734" width="12.875" style="5" customWidth="1"/>
    <col min="9735" max="9735" width="20" style="5" customWidth="1"/>
    <col min="9736" max="9737" width="10.875" style="5" customWidth="1"/>
    <col min="9738" max="9738" width="11.375" style="5" customWidth="1"/>
    <col min="9739" max="9744" width="10.75" style="5" customWidth="1"/>
    <col min="9745" max="9748" width="0" style="5" hidden="1" customWidth="1"/>
    <col min="9749" max="9750" width="10.5" style="5" customWidth="1"/>
    <col min="9751" max="9751" width="10.375" style="5" customWidth="1"/>
    <col min="9752" max="9764" width="0" style="5" hidden="1" customWidth="1"/>
    <col min="9765" max="9984" width="10.5" style="5"/>
    <col min="9985" max="9985" width="5.375" style="5" customWidth="1"/>
    <col min="9986" max="9986" width="0" style="5" hidden="1" customWidth="1"/>
    <col min="9987" max="9987" width="37" style="5" customWidth="1"/>
    <col min="9988" max="9990" width="12.875" style="5" customWidth="1"/>
    <col min="9991" max="9991" width="20" style="5" customWidth="1"/>
    <col min="9992" max="9993" width="10.875" style="5" customWidth="1"/>
    <col min="9994" max="9994" width="11.375" style="5" customWidth="1"/>
    <col min="9995" max="10000" width="10.75" style="5" customWidth="1"/>
    <col min="10001" max="10004" width="0" style="5" hidden="1" customWidth="1"/>
    <col min="10005" max="10006" width="10.5" style="5" customWidth="1"/>
    <col min="10007" max="10007" width="10.375" style="5" customWidth="1"/>
    <col min="10008" max="10020" width="0" style="5" hidden="1" customWidth="1"/>
    <col min="10021" max="10240" width="10.5" style="5"/>
    <col min="10241" max="10241" width="5.375" style="5" customWidth="1"/>
    <col min="10242" max="10242" width="0" style="5" hidden="1" customWidth="1"/>
    <col min="10243" max="10243" width="37" style="5" customWidth="1"/>
    <col min="10244" max="10246" width="12.875" style="5" customWidth="1"/>
    <col min="10247" max="10247" width="20" style="5" customWidth="1"/>
    <col min="10248" max="10249" width="10.875" style="5" customWidth="1"/>
    <col min="10250" max="10250" width="11.375" style="5" customWidth="1"/>
    <col min="10251" max="10256" width="10.75" style="5" customWidth="1"/>
    <col min="10257" max="10260" width="0" style="5" hidden="1" customWidth="1"/>
    <col min="10261" max="10262" width="10.5" style="5" customWidth="1"/>
    <col min="10263" max="10263" width="10.375" style="5" customWidth="1"/>
    <col min="10264" max="10276" width="0" style="5" hidden="1" customWidth="1"/>
    <col min="10277" max="10496" width="10.5" style="5"/>
    <col min="10497" max="10497" width="5.375" style="5" customWidth="1"/>
    <col min="10498" max="10498" width="0" style="5" hidden="1" customWidth="1"/>
    <col min="10499" max="10499" width="37" style="5" customWidth="1"/>
    <col min="10500" max="10502" width="12.875" style="5" customWidth="1"/>
    <col min="10503" max="10503" width="20" style="5" customWidth="1"/>
    <col min="10504" max="10505" width="10.875" style="5" customWidth="1"/>
    <col min="10506" max="10506" width="11.375" style="5" customWidth="1"/>
    <col min="10507" max="10512" width="10.75" style="5" customWidth="1"/>
    <col min="10513" max="10516" width="0" style="5" hidden="1" customWidth="1"/>
    <col min="10517" max="10518" width="10.5" style="5" customWidth="1"/>
    <col min="10519" max="10519" width="10.375" style="5" customWidth="1"/>
    <col min="10520" max="10532" width="0" style="5" hidden="1" customWidth="1"/>
    <col min="10533" max="10752" width="10.5" style="5"/>
    <col min="10753" max="10753" width="5.375" style="5" customWidth="1"/>
    <col min="10754" max="10754" width="0" style="5" hidden="1" customWidth="1"/>
    <col min="10755" max="10755" width="37" style="5" customWidth="1"/>
    <col min="10756" max="10758" width="12.875" style="5" customWidth="1"/>
    <col min="10759" max="10759" width="20" style="5" customWidth="1"/>
    <col min="10760" max="10761" width="10.875" style="5" customWidth="1"/>
    <col min="10762" max="10762" width="11.375" style="5" customWidth="1"/>
    <col min="10763" max="10768" width="10.75" style="5" customWidth="1"/>
    <col min="10769" max="10772" width="0" style="5" hidden="1" customWidth="1"/>
    <col min="10773" max="10774" width="10.5" style="5" customWidth="1"/>
    <col min="10775" max="10775" width="10.375" style="5" customWidth="1"/>
    <col min="10776" max="10788" width="0" style="5" hidden="1" customWidth="1"/>
    <col min="10789" max="11008" width="10.5" style="5"/>
    <col min="11009" max="11009" width="5.375" style="5" customWidth="1"/>
    <col min="11010" max="11010" width="0" style="5" hidden="1" customWidth="1"/>
    <col min="11011" max="11011" width="37" style="5" customWidth="1"/>
    <col min="11012" max="11014" width="12.875" style="5" customWidth="1"/>
    <col min="11015" max="11015" width="20" style="5" customWidth="1"/>
    <col min="11016" max="11017" width="10.875" style="5" customWidth="1"/>
    <col min="11018" max="11018" width="11.375" style="5" customWidth="1"/>
    <col min="11019" max="11024" width="10.75" style="5" customWidth="1"/>
    <col min="11025" max="11028" width="0" style="5" hidden="1" customWidth="1"/>
    <col min="11029" max="11030" width="10.5" style="5" customWidth="1"/>
    <col min="11031" max="11031" width="10.375" style="5" customWidth="1"/>
    <col min="11032" max="11044" width="0" style="5" hidden="1" customWidth="1"/>
    <col min="11045" max="11264" width="10.5" style="5"/>
    <col min="11265" max="11265" width="5.375" style="5" customWidth="1"/>
    <col min="11266" max="11266" width="0" style="5" hidden="1" customWidth="1"/>
    <col min="11267" max="11267" width="37" style="5" customWidth="1"/>
    <col min="11268" max="11270" width="12.875" style="5" customWidth="1"/>
    <col min="11271" max="11271" width="20" style="5" customWidth="1"/>
    <col min="11272" max="11273" width="10.875" style="5" customWidth="1"/>
    <col min="11274" max="11274" width="11.375" style="5" customWidth="1"/>
    <col min="11275" max="11280" width="10.75" style="5" customWidth="1"/>
    <col min="11281" max="11284" width="0" style="5" hidden="1" customWidth="1"/>
    <col min="11285" max="11286" width="10.5" style="5" customWidth="1"/>
    <col min="11287" max="11287" width="10.375" style="5" customWidth="1"/>
    <col min="11288" max="11300" width="0" style="5" hidden="1" customWidth="1"/>
    <col min="11301" max="11520" width="10.5" style="5"/>
    <col min="11521" max="11521" width="5.375" style="5" customWidth="1"/>
    <col min="11522" max="11522" width="0" style="5" hidden="1" customWidth="1"/>
    <col min="11523" max="11523" width="37" style="5" customWidth="1"/>
    <col min="11524" max="11526" width="12.875" style="5" customWidth="1"/>
    <col min="11527" max="11527" width="20" style="5" customWidth="1"/>
    <col min="11528" max="11529" width="10.875" style="5" customWidth="1"/>
    <col min="11530" max="11530" width="11.375" style="5" customWidth="1"/>
    <col min="11531" max="11536" width="10.75" style="5" customWidth="1"/>
    <col min="11537" max="11540" width="0" style="5" hidden="1" customWidth="1"/>
    <col min="11541" max="11542" width="10.5" style="5" customWidth="1"/>
    <col min="11543" max="11543" width="10.375" style="5" customWidth="1"/>
    <col min="11544" max="11556" width="0" style="5" hidden="1" customWidth="1"/>
    <col min="11557" max="11776" width="10.5" style="5"/>
    <col min="11777" max="11777" width="5.375" style="5" customWidth="1"/>
    <col min="11778" max="11778" width="0" style="5" hidden="1" customWidth="1"/>
    <col min="11779" max="11779" width="37" style="5" customWidth="1"/>
    <col min="11780" max="11782" width="12.875" style="5" customWidth="1"/>
    <col min="11783" max="11783" width="20" style="5" customWidth="1"/>
    <col min="11784" max="11785" width="10.875" style="5" customWidth="1"/>
    <col min="11786" max="11786" width="11.375" style="5" customWidth="1"/>
    <col min="11787" max="11792" width="10.75" style="5" customWidth="1"/>
    <col min="11793" max="11796" width="0" style="5" hidden="1" customWidth="1"/>
    <col min="11797" max="11798" width="10.5" style="5" customWidth="1"/>
    <col min="11799" max="11799" width="10.375" style="5" customWidth="1"/>
    <col min="11800" max="11812" width="0" style="5" hidden="1" customWidth="1"/>
    <col min="11813" max="12032" width="10.5" style="5"/>
    <col min="12033" max="12033" width="5.375" style="5" customWidth="1"/>
    <col min="12034" max="12034" width="0" style="5" hidden="1" customWidth="1"/>
    <col min="12035" max="12035" width="37" style="5" customWidth="1"/>
    <col min="12036" max="12038" width="12.875" style="5" customWidth="1"/>
    <col min="12039" max="12039" width="20" style="5" customWidth="1"/>
    <col min="12040" max="12041" width="10.875" style="5" customWidth="1"/>
    <col min="12042" max="12042" width="11.375" style="5" customWidth="1"/>
    <col min="12043" max="12048" width="10.75" style="5" customWidth="1"/>
    <col min="12049" max="12052" width="0" style="5" hidden="1" customWidth="1"/>
    <col min="12053" max="12054" width="10.5" style="5" customWidth="1"/>
    <col min="12055" max="12055" width="10.375" style="5" customWidth="1"/>
    <col min="12056" max="12068" width="0" style="5" hidden="1" customWidth="1"/>
    <col min="12069" max="12288" width="10.5" style="5"/>
    <col min="12289" max="12289" width="5.375" style="5" customWidth="1"/>
    <col min="12290" max="12290" width="0" style="5" hidden="1" customWidth="1"/>
    <col min="12291" max="12291" width="37" style="5" customWidth="1"/>
    <col min="12292" max="12294" width="12.875" style="5" customWidth="1"/>
    <col min="12295" max="12295" width="20" style="5" customWidth="1"/>
    <col min="12296" max="12297" width="10.875" style="5" customWidth="1"/>
    <col min="12298" max="12298" width="11.375" style="5" customWidth="1"/>
    <col min="12299" max="12304" width="10.75" style="5" customWidth="1"/>
    <col min="12305" max="12308" width="0" style="5" hidden="1" customWidth="1"/>
    <col min="12309" max="12310" width="10.5" style="5" customWidth="1"/>
    <col min="12311" max="12311" width="10.375" style="5" customWidth="1"/>
    <col min="12312" max="12324" width="0" style="5" hidden="1" customWidth="1"/>
    <col min="12325" max="12544" width="10.5" style="5"/>
    <col min="12545" max="12545" width="5.375" style="5" customWidth="1"/>
    <col min="12546" max="12546" width="0" style="5" hidden="1" customWidth="1"/>
    <col min="12547" max="12547" width="37" style="5" customWidth="1"/>
    <col min="12548" max="12550" width="12.875" style="5" customWidth="1"/>
    <col min="12551" max="12551" width="20" style="5" customWidth="1"/>
    <col min="12552" max="12553" width="10.875" style="5" customWidth="1"/>
    <col min="12554" max="12554" width="11.375" style="5" customWidth="1"/>
    <col min="12555" max="12560" width="10.75" style="5" customWidth="1"/>
    <col min="12561" max="12564" width="0" style="5" hidden="1" customWidth="1"/>
    <col min="12565" max="12566" width="10.5" style="5" customWidth="1"/>
    <col min="12567" max="12567" width="10.375" style="5" customWidth="1"/>
    <col min="12568" max="12580" width="0" style="5" hidden="1" customWidth="1"/>
    <col min="12581" max="12800" width="10.5" style="5"/>
    <col min="12801" max="12801" width="5.375" style="5" customWidth="1"/>
    <col min="12802" max="12802" width="0" style="5" hidden="1" customWidth="1"/>
    <col min="12803" max="12803" width="37" style="5" customWidth="1"/>
    <col min="12804" max="12806" width="12.875" style="5" customWidth="1"/>
    <col min="12807" max="12807" width="20" style="5" customWidth="1"/>
    <col min="12808" max="12809" width="10.875" style="5" customWidth="1"/>
    <col min="12810" max="12810" width="11.375" style="5" customWidth="1"/>
    <col min="12811" max="12816" width="10.75" style="5" customWidth="1"/>
    <col min="12817" max="12820" width="0" style="5" hidden="1" customWidth="1"/>
    <col min="12821" max="12822" width="10.5" style="5" customWidth="1"/>
    <col min="12823" max="12823" width="10.375" style="5" customWidth="1"/>
    <col min="12824" max="12836" width="0" style="5" hidden="1" customWidth="1"/>
    <col min="12837" max="13056" width="10.5" style="5"/>
    <col min="13057" max="13057" width="5.375" style="5" customWidth="1"/>
    <col min="13058" max="13058" width="0" style="5" hidden="1" customWidth="1"/>
    <col min="13059" max="13059" width="37" style="5" customWidth="1"/>
    <col min="13060" max="13062" width="12.875" style="5" customWidth="1"/>
    <col min="13063" max="13063" width="20" style="5" customWidth="1"/>
    <col min="13064" max="13065" width="10.875" style="5" customWidth="1"/>
    <col min="13066" max="13066" width="11.375" style="5" customWidth="1"/>
    <col min="13067" max="13072" width="10.75" style="5" customWidth="1"/>
    <col min="13073" max="13076" width="0" style="5" hidden="1" customWidth="1"/>
    <col min="13077" max="13078" width="10.5" style="5" customWidth="1"/>
    <col min="13079" max="13079" width="10.375" style="5" customWidth="1"/>
    <col min="13080" max="13092" width="0" style="5" hidden="1" customWidth="1"/>
    <col min="13093" max="13312" width="10.5" style="5"/>
    <col min="13313" max="13313" width="5.375" style="5" customWidth="1"/>
    <col min="13314" max="13314" width="0" style="5" hidden="1" customWidth="1"/>
    <col min="13315" max="13315" width="37" style="5" customWidth="1"/>
    <col min="13316" max="13318" width="12.875" style="5" customWidth="1"/>
    <col min="13319" max="13319" width="20" style="5" customWidth="1"/>
    <col min="13320" max="13321" width="10.875" style="5" customWidth="1"/>
    <col min="13322" max="13322" width="11.375" style="5" customWidth="1"/>
    <col min="13323" max="13328" width="10.75" style="5" customWidth="1"/>
    <col min="13329" max="13332" width="0" style="5" hidden="1" customWidth="1"/>
    <col min="13333" max="13334" width="10.5" style="5" customWidth="1"/>
    <col min="13335" max="13335" width="10.375" style="5" customWidth="1"/>
    <col min="13336" max="13348" width="0" style="5" hidden="1" customWidth="1"/>
    <col min="13349" max="13568" width="10.5" style="5"/>
    <col min="13569" max="13569" width="5.375" style="5" customWidth="1"/>
    <col min="13570" max="13570" width="0" style="5" hidden="1" customWidth="1"/>
    <col min="13571" max="13571" width="37" style="5" customWidth="1"/>
    <col min="13572" max="13574" width="12.875" style="5" customWidth="1"/>
    <col min="13575" max="13575" width="20" style="5" customWidth="1"/>
    <col min="13576" max="13577" width="10.875" style="5" customWidth="1"/>
    <col min="13578" max="13578" width="11.375" style="5" customWidth="1"/>
    <col min="13579" max="13584" width="10.75" style="5" customWidth="1"/>
    <col min="13585" max="13588" width="0" style="5" hidden="1" customWidth="1"/>
    <col min="13589" max="13590" width="10.5" style="5" customWidth="1"/>
    <col min="13591" max="13591" width="10.375" style="5" customWidth="1"/>
    <col min="13592" max="13604" width="0" style="5" hidden="1" customWidth="1"/>
    <col min="13605" max="13824" width="10.5" style="5"/>
    <col min="13825" max="13825" width="5.375" style="5" customWidth="1"/>
    <col min="13826" max="13826" width="0" style="5" hidden="1" customWidth="1"/>
    <col min="13827" max="13827" width="37" style="5" customWidth="1"/>
    <col min="13828" max="13830" width="12.875" style="5" customWidth="1"/>
    <col min="13831" max="13831" width="20" style="5" customWidth="1"/>
    <col min="13832" max="13833" width="10.875" style="5" customWidth="1"/>
    <col min="13834" max="13834" width="11.375" style="5" customWidth="1"/>
    <col min="13835" max="13840" width="10.75" style="5" customWidth="1"/>
    <col min="13841" max="13844" width="0" style="5" hidden="1" customWidth="1"/>
    <col min="13845" max="13846" width="10.5" style="5" customWidth="1"/>
    <col min="13847" max="13847" width="10.375" style="5" customWidth="1"/>
    <col min="13848" max="13860" width="0" style="5" hidden="1" customWidth="1"/>
    <col min="13861" max="14080" width="10.5" style="5"/>
    <col min="14081" max="14081" width="5.375" style="5" customWidth="1"/>
    <col min="14082" max="14082" width="0" style="5" hidden="1" customWidth="1"/>
    <col min="14083" max="14083" width="37" style="5" customWidth="1"/>
    <col min="14084" max="14086" width="12.875" style="5" customWidth="1"/>
    <col min="14087" max="14087" width="20" style="5" customWidth="1"/>
    <col min="14088" max="14089" width="10.875" style="5" customWidth="1"/>
    <col min="14090" max="14090" width="11.375" style="5" customWidth="1"/>
    <col min="14091" max="14096" width="10.75" style="5" customWidth="1"/>
    <col min="14097" max="14100" width="0" style="5" hidden="1" customWidth="1"/>
    <col min="14101" max="14102" width="10.5" style="5" customWidth="1"/>
    <col min="14103" max="14103" width="10.375" style="5" customWidth="1"/>
    <col min="14104" max="14116" width="0" style="5" hidden="1" customWidth="1"/>
    <col min="14117" max="14336" width="10.5" style="5"/>
    <col min="14337" max="14337" width="5.375" style="5" customWidth="1"/>
    <col min="14338" max="14338" width="0" style="5" hidden="1" customWidth="1"/>
    <col min="14339" max="14339" width="37" style="5" customWidth="1"/>
    <col min="14340" max="14342" width="12.875" style="5" customWidth="1"/>
    <col min="14343" max="14343" width="20" style="5" customWidth="1"/>
    <col min="14344" max="14345" width="10.875" style="5" customWidth="1"/>
    <col min="14346" max="14346" width="11.375" style="5" customWidth="1"/>
    <col min="14347" max="14352" width="10.75" style="5" customWidth="1"/>
    <col min="14353" max="14356" width="0" style="5" hidden="1" customWidth="1"/>
    <col min="14357" max="14358" width="10.5" style="5" customWidth="1"/>
    <col min="14359" max="14359" width="10.375" style="5" customWidth="1"/>
    <col min="14360" max="14372" width="0" style="5" hidden="1" customWidth="1"/>
    <col min="14373" max="14592" width="10.5" style="5"/>
    <col min="14593" max="14593" width="5.375" style="5" customWidth="1"/>
    <col min="14594" max="14594" width="0" style="5" hidden="1" customWidth="1"/>
    <col min="14595" max="14595" width="37" style="5" customWidth="1"/>
    <col min="14596" max="14598" width="12.875" style="5" customWidth="1"/>
    <col min="14599" max="14599" width="20" style="5" customWidth="1"/>
    <col min="14600" max="14601" width="10.875" style="5" customWidth="1"/>
    <col min="14602" max="14602" width="11.375" style="5" customWidth="1"/>
    <col min="14603" max="14608" width="10.75" style="5" customWidth="1"/>
    <col min="14609" max="14612" width="0" style="5" hidden="1" customWidth="1"/>
    <col min="14613" max="14614" width="10.5" style="5" customWidth="1"/>
    <col min="14615" max="14615" width="10.375" style="5" customWidth="1"/>
    <col min="14616" max="14628" width="0" style="5" hidden="1" customWidth="1"/>
    <col min="14629" max="14848" width="10.5" style="5"/>
    <col min="14849" max="14849" width="5.375" style="5" customWidth="1"/>
    <col min="14850" max="14850" width="0" style="5" hidden="1" customWidth="1"/>
    <col min="14851" max="14851" width="37" style="5" customWidth="1"/>
    <col min="14852" max="14854" width="12.875" style="5" customWidth="1"/>
    <col min="14855" max="14855" width="20" style="5" customWidth="1"/>
    <col min="14856" max="14857" width="10.875" style="5" customWidth="1"/>
    <col min="14858" max="14858" width="11.375" style="5" customWidth="1"/>
    <col min="14859" max="14864" width="10.75" style="5" customWidth="1"/>
    <col min="14865" max="14868" width="0" style="5" hidden="1" customWidth="1"/>
    <col min="14869" max="14870" width="10.5" style="5" customWidth="1"/>
    <col min="14871" max="14871" width="10.375" style="5" customWidth="1"/>
    <col min="14872" max="14884" width="0" style="5" hidden="1" customWidth="1"/>
    <col min="14885" max="15104" width="10.5" style="5"/>
    <col min="15105" max="15105" width="5.375" style="5" customWidth="1"/>
    <col min="15106" max="15106" width="0" style="5" hidden="1" customWidth="1"/>
    <col min="15107" max="15107" width="37" style="5" customWidth="1"/>
    <col min="15108" max="15110" width="12.875" style="5" customWidth="1"/>
    <col min="15111" max="15111" width="20" style="5" customWidth="1"/>
    <col min="15112" max="15113" width="10.875" style="5" customWidth="1"/>
    <col min="15114" max="15114" width="11.375" style="5" customWidth="1"/>
    <col min="15115" max="15120" width="10.75" style="5" customWidth="1"/>
    <col min="15121" max="15124" width="0" style="5" hidden="1" customWidth="1"/>
    <col min="15125" max="15126" width="10.5" style="5" customWidth="1"/>
    <col min="15127" max="15127" width="10.375" style="5" customWidth="1"/>
    <col min="15128" max="15140" width="0" style="5" hidden="1" customWidth="1"/>
    <col min="15141" max="15360" width="10.5" style="5"/>
    <col min="15361" max="15361" width="5.375" style="5" customWidth="1"/>
    <col min="15362" max="15362" width="0" style="5" hidden="1" customWidth="1"/>
    <col min="15363" max="15363" width="37" style="5" customWidth="1"/>
    <col min="15364" max="15366" width="12.875" style="5" customWidth="1"/>
    <col min="15367" max="15367" width="20" style="5" customWidth="1"/>
    <col min="15368" max="15369" width="10.875" style="5" customWidth="1"/>
    <col min="15370" max="15370" width="11.375" style="5" customWidth="1"/>
    <col min="15371" max="15376" width="10.75" style="5" customWidth="1"/>
    <col min="15377" max="15380" width="0" style="5" hidden="1" customWidth="1"/>
    <col min="15381" max="15382" width="10.5" style="5" customWidth="1"/>
    <col min="15383" max="15383" width="10.375" style="5" customWidth="1"/>
    <col min="15384" max="15396" width="0" style="5" hidden="1" customWidth="1"/>
    <col min="15397" max="15616" width="10.5" style="5"/>
    <col min="15617" max="15617" width="5.375" style="5" customWidth="1"/>
    <col min="15618" max="15618" width="0" style="5" hidden="1" customWidth="1"/>
    <col min="15619" max="15619" width="37" style="5" customWidth="1"/>
    <col min="15620" max="15622" width="12.875" style="5" customWidth="1"/>
    <col min="15623" max="15623" width="20" style="5" customWidth="1"/>
    <col min="15624" max="15625" width="10.875" style="5" customWidth="1"/>
    <col min="15626" max="15626" width="11.375" style="5" customWidth="1"/>
    <col min="15627" max="15632" width="10.75" style="5" customWidth="1"/>
    <col min="15633" max="15636" width="0" style="5" hidden="1" customWidth="1"/>
    <col min="15637" max="15638" width="10.5" style="5" customWidth="1"/>
    <col min="15639" max="15639" width="10.375" style="5" customWidth="1"/>
    <col min="15640" max="15652" width="0" style="5" hidden="1" customWidth="1"/>
    <col min="15653" max="15872" width="10.5" style="5"/>
    <col min="15873" max="15873" width="5.375" style="5" customWidth="1"/>
    <col min="15874" max="15874" width="0" style="5" hidden="1" customWidth="1"/>
    <col min="15875" max="15875" width="37" style="5" customWidth="1"/>
    <col min="15876" max="15878" width="12.875" style="5" customWidth="1"/>
    <col min="15879" max="15879" width="20" style="5" customWidth="1"/>
    <col min="15880" max="15881" width="10.875" style="5" customWidth="1"/>
    <col min="15882" max="15882" width="11.375" style="5" customWidth="1"/>
    <col min="15883" max="15888" width="10.75" style="5" customWidth="1"/>
    <col min="15889" max="15892" width="0" style="5" hidden="1" customWidth="1"/>
    <col min="15893" max="15894" width="10.5" style="5" customWidth="1"/>
    <col min="15895" max="15895" width="10.375" style="5" customWidth="1"/>
    <col min="15896" max="15908" width="0" style="5" hidden="1" customWidth="1"/>
    <col min="15909" max="16128" width="10.5" style="5"/>
    <col min="16129" max="16129" width="5.375" style="5" customWidth="1"/>
    <col min="16130" max="16130" width="0" style="5" hidden="1" customWidth="1"/>
    <col min="16131" max="16131" width="37" style="5" customWidth="1"/>
    <col min="16132" max="16134" width="12.875" style="5" customWidth="1"/>
    <col min="16135" max="16135" width="20" style="5" customWidth="1"/>
    <col min="16136" max="16137" width="10.875" style="5" customWidth="1"/>
    <col min="16138" max="16138" width="11.375" style="5" customWidth="1"/>
    <col min="16139" max="16144" width="10.75" style="5" customWidth="1"/>
    <col min="16145" max="16148" width="0" style="5" hidden="1" customWidth="1"/>
    <col min="16149" max="16150" width="10.5" style="5" customWidth="1"/>
    <col min="16151" max="16151" width="10.375" style="5" customWidth="1"/>
    <col min="16152" max="16164" width="0" style="5" hidden="1" customWidth="1"/>
    <col min="16165" max="16384" width="10.5" style="5"/>
  </cols>
  <sheetData>
    <row r="1" spans="1:36" ht="18.75" customHeight="1">
      <c r="A1" s="1" t="s">
        <v>0</v>
      </c>
      <c r="B1" s="1"/>
      <c r="C1" s="1"/>
      <c r="G1" s="3"/>
      <c r="H1" s="3"/>
      <c r="I1" s="3"/>
      <c r="J1" s="3"/>
      <c r="K1" s="3"/>
      <c r="L1" s="3"/>
      <c r="M1" s="3"/>
      <c r="N1" s="3"/>
      <c r="O1" s="3"/>
      <c r="P1" s="4" t="s">
        <v>1</v>
      </c>
      <c r="Q1" s="4"/>
      <c r="R1" s="4"/>
      <c r="S1" s="4"/>
      <c r="T1" s="4"/>
      <c r="U1" s="4"/>
      <c r="V1" s="4"/>
      <c r="W1" s="4"/>
      <c r="X1" s="3"/>
      <c r="Y1" s="3"/>
      <c r="Z1" s="3"/>
      <c r="AA1" s="3"/>
      <c r="AB1" s="3"/>
    </row>
    <row r="2" spans="1:36" ht="18.75">
      <c r="A2" s="6"/>
      <c r="B2" s="6"/>
      <c r="C2" s="6"/>
      <c r="G2" s="7"/>
      <c r="H2" s="7"/>
      <c r="I2" s="7"/>
      <c r="J2" s="7"/>
      <c r="K2" s="7"/>
      <c r="L2" s="7"/>
      <c r="M2" s="7"/>
      <c r="N2" s="7"/>
      <c r="O2" s="7"/>
      <c r="P2" s="4"/>
      <c r="Q2" s="4"/>
      <c r="R2" s="4"/>
      <c r="S2" s="4"/>
      <c r="T2" s="4"/>
      <c r="U2" s="4"/>
      <c r="V2" s="4"/>
      <c r="W2" s="4"/>
      <c r="X2" s="8"/>
      <c r="Y2" s="8"/>
      <c r="Z2" s="8"/>
      <c r="AA2" s="8"/>
      <c r="AB2" s="8"/>
      <c r="AC2" s="7"/>
      <c r="AD2" s="7"/>
    </row>
    <row r="3" spans="1:36" ht="10.5" customHeight="1">
      <c r="A3" s="7"/>
      <c r="B3" s="7"/>
      <c r="C3" s="7"/>
      <c r="D3" s="7"/>
      <c r="E3" s="7"/>
      <c r="F3" s="7"/>
      <c r="G3" s="7"/>
      <c r="H3" s="7"/>
      <c r="I3" s="7"/>
      <c r="J3" s="7"/>
      <c r="K3" s="7"/>
      <c r="L3" s="7"/>
      <c r="M3" s="7"/>
      <c r="N3" s="7"/>
      <c r="O3" s="7"/>
      <c r="P3" s="9"/>
      <c r="Q3" s="9"/>
      <c r="R3" s="9"/>
      <c r="S3" s="9"/>
      <c r="T3" s="9"/>
      <c r="U3" s="9"/>
      <c r="V3" s="9"/>
      <c r="W3" s="9"/>
      <c r="X3" s="9"/>
      <c r="Y3" s="9"/>
      <c r="Z3" s="9"/>
      <c r="AA3" s="9"/>
      <c r="AB3" s="9"/>
      <c r="AC3" s="7"/>
      <c r="AD3" s="7"/>
    </row>
    <row r="4" spans="1:36" ht="20.25">
      <c r="A4" s="10" t="s">
        <v>2</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spans="1:36" ht="18.75">
      <c r="A5" s="11" t="s">
        <v>3</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2"/>
      <c r="AD5" s="12"/>
    </row>
    <row r="6" spans="1:36">
      <c r="W6" s="14" t="s">
        <v>4</v>
      </c>
      <c r="X6" s="15" t="s">
        <v>4</v>
      </c>
      <c r="Y6" s="15"/>
      <c r="Z6" s="15"/>
      <c r="AA6" s="15"/>
      <c r="AB6" s="15"/>
      <c r="AC6" s="16"/>
    </row>
    <row r="7" spans="1:36" s="21" customFormat="1">
      <c r="A7" s="17" t="s">
        <v>5</v>
      </c>
      <c r="B7" s="17" t="s">
        <v>6</v>
      </c>
      <c r="C7" s="17" t="s">
        <v>7</v>
      </c>
      <c r="D7" s="17" t="s">
        <v>8</v>
      </c>
      <c r="E7" s="17" t="s">
        <v>9</v>
      </c>
      <c r="F7" s="17" t="s">
        <v>10</v>
      </c>
      <c r="G7" s="17" t="s">
        <v>11</v>
      </c>
      <c r="H7" s="17"/>
      <c r="I7" s="17"/>
      <c r="J7" s="17"/>
      <c r="K7" s="17" t="s">
        <v>12</v>
      </c>
      <c r="L7" s="17"/>
      <c r="M7" s="17"/>
      <c r="N7" s="17" t="s">
        <v>13</v>
      </c>
      <c r="O7" s="17"/>
      <c r="P7" s="17"/>
      <c r="Q7" s="17"/>
      <c r="R7" s="17"/>
      <c r="S7" s="17"/>
      <c r="T7" s="17"/>
      <c r="U7" s="17" t="s">
        <v>14</v>
      </c>
      <c r="V7" s="17"/>
      <c r="W7" s="17"/>
      <c r="X7" s="18"/>
      <c r="Y7" s="18"/>
      <c r="Z7" s="18"/>
      <c r="AA7" s="19"/>
      <c r="AB7" s="20" t="s">
        <v>15</v>
      </c>
      <c r="AC7" s="20" t="s">
        <v>16</v>
      </c>
      <c r="AD7" s="20" t="s">
        <v>17</v>
      </c>
      <c r="AE7" s="20" t="s">
        <v>18</v>
      </c>
      <c r="AF7" s="20" t="s">
        <v>19</v>
      </c>
      <c r="AG7" s="20"/>
      <c r="AH7" s="20"/>
      <c r="AI7" s="20"/>
      <c r="AJ7" s="20"/>
    </row>
    <row r="8" spans="1:36" s="21" customFormat="1" ht="16.5" customHeight="1">
      <c r="A8" s="17"/>
      <c r="B8" s="17"/>
      <c r="C8" s="17"/>
      <c r="D8" s="17"/>
      <c r="E8" s="17"/>
      <c r="F8" s="17"/>
      <c r="G8" s="17" t="s">
        <v>20</v>
      </c>
      <c r="H8" s="17" t="s">
        <v>21</v>
      </c>
      <c r="I8" s="17"/>
      <c r="J8" s="17"/>
      <c r="K8" s="17"/>
      <c r="L8" s="17"/>
      <c r="M8" s="17"/>
      <c r="N8" s="17"/>
      <c r="O8" s="17"/>
      <c r="P8" s="17"/>
      <c r="Q8" s="17"/>
      <c r="R8" s="17"/>
      <c r="S8" s="17"/>
      <c r="T8" s="17"/>
      <c r="U8" s="17"/>
      <c r="V8" s="17"/>
      <c r="W8" s="17"/>
      <c r="X8" s="22"/>
      <c r="Y8" s="22"/>
      <c r="Z8" s="22"/>
      <c r="AA8" s="23"/>
      <c r="AB8" s="24"/>
      <c r="AC8" s="24"/>
      <c r="AD8" s="24"/>
      <c r="AE8" s="24"/>
      <c r="AF8" s="24"/>
      <c r="AG8" s="24"/>
      <c r="AH8" s="24"/>
      <c r="AI8" s="24"/>
      <c r="AJ8" s="24"/>
    </row>
    <row r="9" spans="1:36" s="21" customFormat="1" ht="16.5" customHeight="1">
      <c r="A9" s="17"/>
      <c r="B9" s="17"/>
      <c r="C9" s="17"/>
      <c r="D9" s="17"/>
      <c r="E9" s="17"/>
      <c r="F9" s="17"/>
      <c r="G9" s="17"/>
      <c r="H9" s="17" t="s">
        <v>22</v>
      </c>
      <c r="I9" s="17" t="s">
        <v>23</v>
      </c>
      <c r="J9" s="17"/>
      <c r="K9" s="17" t="s">
        <v>24</v>
      </c>
      <c r="L9" s="17" t="s">
        <v>23</v>
      </c>
      <c r="M9" s="17"/>
      <c r="N9" s="17" t="s">
        <v>24</v>
      </c>
      <c r="O9" s="17" t="s">
        <v>23</v>
      </c>
      <c r="P9" s="17"/>
      <c r="Q9" s="25"/>
      <c r="R9" s="25"/>
      <c r="S9" s="25"/>
      <c r="T9" s="25"/>
      <c r="U9" s="17" t="s">
        <v>24</v>
      </c>
      <c r="V9" s="17" t="s">
        <v>23</v>
      </c>
      <c r="W9" s="17"/>
      <c r="X9" s="26"/>
      <c r="Y9" s="26"/>
      <c r="Z9" s="26"/>
      <c r="AA9" s="26"/>
      <c r="AB9" s="24"/>
      <c r="AC9" s="24"/>
      <c r="AD9" s="24"/>
      <c r="AE9" s="24"/>
      <c r="AF9" s="24"/>
      <c r="AG9" s="24"/>
      <c r="AH9" s="24"/>
      <c r="AI9" s="24"/>
      <c r="AJ9" s="24"/>
    </row>
    <row r="10" spans="1:36" s="21" customFormat="1" ht="16.5" customHeight="1">
      <c r="A10" s="17"/>
      <c r="B10" s="17"/>
      <c r="C10" s="17"/>
      <c r="D10" s="17"/>
      <c r="E10" s="17"/>
      <c r="F10" s="17"/>
      <c r="G10" s="17"/>
      <c r="H10" s="17"/>
      <c r="I10" s="17" t="s">
        <v>25</v>
      </c>
      <c r="J10" s="17" t="s">
        <v>26</v>
      </c>
      <c r="K10" s="17"/>
      <c r="L10" s="17" t="s">
        <v>27</v>
      </c>
      <c r="M10" s="17" t="s">
        <v>26</v>
      </c>
      <c r="N10" s="17"/>
      <c r="O10" s="17" t="s">
        <v>27</v>
      </c>
      <c r="P10" s="17" t="s">
        <v>26</v>
      </c>
      <c r="Q10" s="17" t="s">
        <v>28</v>
      </c>
      <c r="R10" s="17"/>
      <c r="S10" s="17"/>
      <c r="T10" s="17"/>
      <c r="U10" s="17"/>
      <c r="V10" s="17" t="s">
        <v>27</v>
      </c>
      <c r="W10" s="17" t="s">
        <v>26</v>
      </c>
      <c r="X10" s="24" t="s">
        <v>29</v>
      </c>
      <c r="Y10" s="24" t="s">
        <v>30</v>
      </c>
      <c r="Z10" s="24" t="s">
        <v>31</v>
      </c>
      <c r="AA10" s="24" t="s">
        <v>32</v>
      </c>
      <c r="AB10" s="24"/>
      <c r="AC10" s="24"/>
      <c r="AD10" s="24"/>
      <c r="AE10" s="24"/>
      <c r="AF10" s="24"/>
      <c r="AG10" s="24"/>
      <c r="AH10" s="24"/>
      <c r="AI10" s="24"/>
      <c r="AJ10" s="24"/>
    </row>
    <row r="11" spans="1:36" s="21" customFormat="1">
      <c r="A11" s="17"/>
      <c r="B11" s="17"/>
      <c r="C11" s="17"/>
      <c r="D11" s="17"/>
      <c r="E11" s="17"/>
      <c r="F11" s="17"/>
      <c r="G11" s="17"/>
      <c r="H11" s="17"/>
      <c r="I11" s="27"/>
      <c r="J11" s="27"/>
      <c r="K11" s="17"/>
      <c r="L11" s="17"/>
      <c r="M11" s="17"/>
      <c r="N11" s="17"/>
      <c r="O11" s="17"/>
      <c r="P11" s="17"/>
      <c r="Q11" s="17" t="s">
        <v>29</v>
      </c>
      <c r="R11" s="17" t="s">
        <v>30</v>
      </c>
      <c r="S11" s="17" t="s">
        <v>31</v>
      </c>
      <c r="T11" s="17" t="s">
        <v>32</v>
      </c>
      <c r="U11" s="17"/>
      <c r="V11" s="17"/>
      <c r="W11" s="17"/>
      <c r="X11" s="24"/>
      <c r="Y11" s="24"/>
      <c r="Z11" s="24"/>
      <c r="AA11" s="24"/>
      <c r="AB11" s="24"/>
      <c r="AC11" s="24"/>
      <c r="AD11" s="24"/>
      <c r="AE11" s="24"/>
      <c r="AF11" s="24"/>
      <c r="AG11" s="24"/>
      <c r="AH11" s="24"/>
      <c r="AI11" s="24"/>
      <c r="AJ11" s="24"/>
    </row>
    <row r="12" spans="1:36" s="21" customFormat="1">
      <c r="A12" s="17"/>
      <c r="B12" s="17"/>
      <c r="C12" s="17"/>
      <c r="D12" s="17"/>
      <c r="E12" s="17"/>
      <c r="F12" s="17"/>
      <c r="G12" s="17"/>
      <c r="H12" s="17"/>
      <c r="I12" s="27"/>
      <c r="J12" s="27"/>
      <c r="K12" s="17"/>
      <c r="L12" s="17"/>
      <c r="M12" s="17"/>
      <c r="N12" s="17"/>
      <c r="O12" s="17"/>
      <c r="P12" s="17"/>
      <c r="Q12" s="17"/>
      <c r="R12" s="17"/>
      <c r="S12" s="17"/>
      <c r="T12" s="17"/>
      <c r="U12" s="17"/>
      <c r="V12" s="17"/>
      <c r="W12" s="17"/>
      <c r="X12" s="24"/>
      <c r="Y12" s="24"/>
      <c r="Z12" s="24"/>
      <c r="AA12" s="24"/>
      <c r="AB12" s="24"/>
      <c r="AC12" s="24"/>
      <c r="AD12" s="24"/>
      <c r="AE12" s="24"/>
      <c r="AF12" s="24"/>
      <c r="AG12" s="24"/>
      <c r="AH12" s="24"/>
      <c r="AI12" s="24"/>
      <c r="AJ12" s="24"/>
    </row>
    <row r="13" spans="1:36" s="34" customFormat="1">
      <c r="A13" s="28"/>
      <c r="B13" s="28"/>
      <c r="C13" s="29" t="s">
        <v>33</v>
      </c>
      <c r="D13" s="29"/>
      <c r="E13" s="29"/>
      <c r="F13" s="29"/>
      <c r="G13" s="28"/>
      <c r="H13" s="30">
        <f>H14+H186+H296</f>
        <v>11042049.232999999</v>
      </c>
      <c r="I13" s="30">
        <f t="shared" ref="I13:AB13" si="0">I14+I186+I296</f>
        <v>4662149</v>
      </c>
      <c r="J13" s="30">
        <f t="shared" si="0"/>
        <v>6378900.5</v>
      </c>
      <c r="K13" s="30">
        <f t="shared" si="0"/>
        <v>3809071.7850000001</v>
      </c>
      <c r="L13" s="30">
        <f t="shared" si="0"/>
        <v>808499</v>
      </c>
      <c r="M13" s="30">
        <f t="shared" si="0"/>
        <v>3000572.7850000001</v>
      </c>
      <c r="N13" s="30">
        <f t="shared" si="0"/>
        <v>3809571.7850000001</v>
      </c>
      <c r="O13" s="30">
        <f t="shared" si="0"/>
        <v>808999</v>
      </c>
      <c r="P13" s="30">
        <f t="shared" si="0"/>
        <v>3000572.7850000001</v>
      </c>
      <c r="Q13" s="30">
        <f t="shared" si="0"/>
        <v>941888</v>
      </c>
      <c r="R13" s="30">
        <f t="shared" si="0"/>
        <v>1788105</v>
      </c>
      <c r="S13" s="30">
        <f t="shared" si="0"/>
        <v>145937</v>
      </c>
      <c r="T13" s="30">
        <f t="shared" si="0"/>
        <v>124642.785</v>
      </c>
      <c r="U13" s="30">
        <f>U14+U186+U296</f>
        <v>3141343</v>
      </c>
      <c r="V13" s="30">
        <f>V14+V186+V296</f>
        <v>558977</v>
      </c>
      <c r="W13" s="30">
        <f>W14+W186+W296</f>
        <v>2582366</v>
      </c>
      <c r="X13" s="31">
        <f t="shared" si="0"/>
        <v>414242</v>
      </c>
      <c r="Y13" s="31">
        <f t="shared" si="0"/>
        <v>1956000</v>
      </c>
      <c r="Z13" s="31">
        <f t="shared" si="0"/>
        <v>90000</v>
      </c>
      <c r="AA13" s="31">
        <f>AA14+AA186+AA296</f>
        <v>34624</v>
      </c>
      <c r="AB13" s="31">
        <f t="shared" si="0"/>
        <v>202100</v>
      </c>
      <c r="AC13" s="32"/>
      <c r="AD13" s="33"/>
      <c r="AE13" s="32"/>
      <c r="AF13" s="26"/>
      <c r="AG13" s="26"/>
      <c r="AH13" s="26"/>
      <c r="AI13" s="26"/>
      <c r="AJ13" s="26"/>
    </row>
    <row r="14" spans="1:36" s="34" customFormat="1">
      <c r="A14" s="32" t="s">
        <v>34</v>
      </c>
      <c r="B14" s="32"/>
      <c r="C14" s="35" t="s">
        <v>35</v>
      </c>
      <c r="D14" s="26"/>
      <c r="E14" s="26"/>
      <c r="F14" s="26"/>
      <c r="G14" s="32"/>
      <c r="H14" s="31">
        <f t="shared" ref="H14:AB14" si="1">H15+H34+H40+H64+H72+H81+H90+H150+H155+H180</f>
        <v>9860677.7329999991</v>
      </c>
      <c r="I14" s="31">
        <f t="shared" si="1"/>
        <v>3990407</v>
      </c>
      <c r="J14" s="31">
        <f t="shared" si="1"/>
        <v>5869271</v>
      </c>
      <c r="K14" s="31">
        <f t="shared" si="1"/>
        <v>2010300</v>
      </c>
      <c r="L14" s="31">
        <f t="shared" si="1"/>
        <v>613239</v>
      </c>
      <c r="M14" s="31">
        <f t="shared" si="1"/>
        <v>1397061</v>
      </c>
      <c r="N14" s="31">
        <f t="shared" si="1"/>
        <v>2010800</v>
      </c>
      <c r="O14" s="31">
        <f t="shared" si="1"/>
        <v>613739</v>
      </c>
      <c r="P14" s="31">
        <f t="shared" si="1"/>
        <v>1397061</v>
      </c>
      <c r="Q14" s="31">
        <f t="shared" si="1"/>
        <v>492200</v>
      </c>
      <c r="R14" s="31">
        <f t="shared" si="1"/>
        <v>758805</v>
      </c>
      <c r="S14" s="31">
        <f t="shared" si="1"/>
        <v>25722</v>
      </c>
      <c r="T14" s="31">
        <f t="shared" si="1"/>
        <v>120334</v>
      </c>
      <c r="U14" s="31">
        <f>U15+U34+U40+U64+U72+U81+U90+U150+U155+U180</f>
        <v>1205719</v>
      </c>
      <c r="V14" s="31">
        <f>V15+V34+V40+V64+V72+V81+V90+V150+V155+V180</f>
        <v>0</v>
      </c>
      <c r="W14" s="31">
        <f t="shared" si="1"/>
        <v>1205719</v>
      </c>
      <c r="X14" s="31">
        <f t="shared" si="1"/>
        <v>156119</v>
      </c>
      <c r="Y14" s="31">
        <f t="shared" si="1"/>
        <v>1014600</v>
      </c>
      <c r="Z14" s="31">
        <f t="shared" si="1"/>
        <v>35000</v>
      </c>
      <c r="AA14" s="31">
        <f>AA15+AA34+AA40+AA64+AA72+AA81+AA90+AA150+AA155+AA180</f>
        <v>0</v>
      </c>
      <c r="AB14" s="31">
        <f t="shared" si="1"/>
        <v>202100</v>
      </c>
      <c r="AC14" s="32"/>
      <c r="AD14" s="33"/>
      <c r="AE14" s="32"/>
      <c r="AF14" s="26"/>
      <c r="AG14" s="26"/>
      <c r="AH14" s="26"/>
      <c r="AI14" s="26"/>
      <c r="AJ14" s="26"/>
    </row>
    <row r="15" spans="1:36" s="34" customFormat="1">
      <c r="A15" s="32" t="s">
        <v>36</v>
      </c>
      <c r="B15" s="32"/>
      <c r="C15" s="36" t="s">
        <v>37</v>
      </c>
      <c r="D15" s="26"/>
      <c r="E15" s="26"/>
      <c r="F15" s="26"/>
      <c r="G15" s="32"/>
      <c r="H15" s="31">
        <f>H16+H23</f>
        <v>204577</v>
      </c>
      <c r="I15" s="31">
        <f t="shared" ref="I15:AB15" si="2">I16+I23</f>
        <v>63360</v>
      </c>
      <c r="J15" s="31">
        <f t="shared" si="2"/>
        <v>141217</v>
      </c>
      <c r="K15" s="31">
        <f t="shared" si="2"/>
        <v>38573</v>
      </c>
      <c r="L15" s="31">
        <f>L16+L23</f>
        <v>10049</v>
      </c>
      <c r="M15" s="31">
        <f>M16+M23</f>
        <v>28524</v>
      </c>
      <c r="N15" s="31">
        <f>N16+N23</f>
        <v>38573</v>
      </c>
      <c r="O15" s="31">
        <f>O16+O23</f>
        <v>10049</v>
      </c>
      <c r="P15" s="31">
        <f t="shared" si="2"/>
        <v>28524</v>
      </c>
      <c r="Q15" s="31">
        <f t="shared" si="2"/>
        <v>26024</v>
      </c>
      <c r="R15" s="31">
        <f t="shared" si="2"/>
        <v>2500</v>
      </c>
      <c r="S15" s="31">
        <f t="shared" si="2"/>
        <v>0</v>
      </c>
      <c r="T15" s="31">
        <f t="shared" si="2"/>
        <v>0</v>
      </c>
      <c r="U15" s="31">
        <f>U16+U23</f>
        <v>38771</v>
      </c>
      <c r="V15" s="31">
        <f>V16+V23</f>
        <v>0</v>
      </c>
      <c r="W15" s="31">
        <f t="shared" si="2"/>
        <v>38771</v>
      </c>
      <c r="X15" s="31">
        <f t="shared" si="2"/>
        <v>20750</v>
      </c>
      <c r="Y15" s="31">
        <f t="shared" si="2"/>
        <v>18021</v>
      </c>
      <c r="Z15" s="31">
        <f t="shared" si="2"/>
        <v>0</v>
      </c>
      <c r="AA15" s="31">
        <f>AA16+AA23</f>
        <v>0</v>
      </c>
      <c r="AB15" s="31">
        <f t="shared" si="2"/>
        <v>3500</v>
      </c>
      <c r="AC15" s="32"/>
      <c r="AD15" s="33"/>
      <c r="AE15" s="32"/>
      <c r="AF15" s="26"/>
      <c r="AG15" s="26"/>
      <c r="AH15" s="26"/>
      <c r="AI15" s="26"/>
      <c r="AJ15" s="26"/>
    </row>
    <row r="16" spans="1:36" s="34" customFormat="1">
      <c r="A16" s="32">
        <v>1</v>
      </c>
      <c r="B16" s="32"/>
      <c r="C16" s="37" t="s">
        <v>38</v>
      </c>
      <c r="D16" s="26"/>
      <c r="E16" s="26"/>
      <c r="F16" s="26"/>
      <c r="G16" s="32"/>
      <c r="H16" s="31">
        <f>H17</f>
        <v>6884</v>
      </c>
      <c r="I16" s="31">
        <f t="shared" ref="I16:AB17" si="3">I17</f>
        <v>0</v>
      </c>
      <c r="J16" s="31">
        <f t="shared" si="3"/>
        <v>6884</v>
      </c>
      <c r="K16" s="31">
        <f t="shared" si="3"/>
        <v>3500</v>
      </c>
      <c r="L16" s="31">
        <f t="shared" si="3"/>
        <v>0</v>
      </c>
      <c r="M16" s="31">
        <f t="shared" si="3"/>
        <v>3500</v>
      </c>
      <c r="N16" s="31">
        <f t="shared" si="3"/>
        <v>3500</v>
      </c>
      <c r="O16" s="31">
        <f t="shared" si="3"/>
        <v>0</v>
      </c>
      <c r="P16" s="31">
        <f t="shared" si="3"/>
        <v>3500</v>
      </c>
      <c r="Q16" s="31">
        <f t="shared" si="3"/>
        <v>3500</v>
      </c>
      <c r="R16" s="31">
        <f t="shared" si="3"/>
        <v>0</v>
      </c>
      <c r="S16" s="31">
        <f t="shared" si="3"/>
        <v>0</v>
      </c>
      <c r="T16" s="31">
        <f t="shared" si="3"/>
        <v>0</v>
      </c>
      <c r="U16" s="31">
        <f t="shared" si="3"/>
        <v>5900</v>
      </c>
      <c r="V16" s="31">
        <f t="shared" si="3"/>
        <v>0</v>
      </c>
      <c r="W16" s="31">
        <f t="shared" si="3"/>
        <v>5900</v>
      </c>
      <c r="X16" s="31">
        <f t="shared" si="3"/>
        <v>2400</v>
      </c>
      <c r="Y16" s="31">
        <f t="shared" si="3"/>
        <v>3500</v>
      </c>
      <c r="Z16" s="31">
        <f t="shared" si="3"/>
        <v>0</v>
      </c>
      <c r="AA16" s="31">
        <f t="shared" si="3"/>
        <v>0</v>
      </c>
      <c r="AB16" s="31">
        <f t="shared" si="3"/>
        <v>0</v>
      </c>
      <c r="AC16" s="32"/>
      <c r="AD16" s="32"/>
      <c r="AE16" s="32"/>
      <c r="AF16" s="26"/>
      <c r="AG16" s="26"/>
      <c r="AH16" s="26"/>
      <c r="AI16" s="26"/>
      <c r="AJ16" s="26"/>
    </row>
    <row r="17" spans="1:36" s="34" customFormat="1">
      <c r="A17" s="32"/>
      <c r="B17" s="32"/>
      <c r="C17" s="37" t="s">
        <v>39</v>
      </c>
      <c r="D17" s="26"/>
      <c r="E17" s="26"/>
      <c r="F17" s="26"/>
      <c r="G17" s="32"/>
      <c r="H17" s="31">
        <f>H18</f>
        <v>6884</v>
      </c>
      <c r="I17" s="31">
        <f t="shared" si="3"/>
        <v>0</v>
      </c>
      <c r="J17" s="31">
        <f t="shared" si="3"/>
        <v>6884</v>
      </c>
      <c r="K17" s="31">
        <f t="shared" si="3"/>
        <v>3500</v>
      </c>
      <c r="L17" s="31">
        <f t="shared" si="3"/>
        <v>0</v>
      </c>
      <c r="M17" s="31">
        <f t="shared" si="3"/>
        <v>3500</v>
      </c>
      <c r="N17" s="31">
        <f t="shared" si="3"/>
        <v>3500</v>
      </c>
      <c r="O17" s="31">
        <f t="shared" si="3"/>
        <v>0</v>
      </c>
      <c r="P17" s="31">
        <f t="shared" si="3"/>
        <v>3500</v>
      </c>
      <c r="Q17" s="31">
        <f t="shared" si="3"/>
        <v>3500</v>
      </c>
      <c r="R17" s="31">
        <f t="shared" si="3"/>
        <v>0</v>
      </c>
      <c r="S17" s="31">
        <f t="shared" si="3"/>
        <v>0</v>
      </c>
      <c r="T17" s="31">
        <f t="shared" si="3"/>
        <v>0</v>
      </c>
      <c r="U17" s="31">
        <f t="shared" si="3"/>
        <v>5900</v>
      </c>
      <c r="V17" s="31">
        <f t="shared" si="3"/>
        <v>0</v>
      </c>
      <c r="W17" s="31">
        <f t="shared" si="3"/>
        <v>5900</v>
      </c>
      <c r="X17" s="31">
        <f t="shared" si="3"/>
        <v>2400</v>
      </c>
      <c r="Y17" s="31">
        <f t="shared" si="3"/>
        <v>3500</v>
      </c>
      <c r="Z17" s="31">
        <f t="shared" si="3"/>
        <v>0</v>
      </c>
      <c r="AA17" s="31">
        <f t="shared" si="3"/>
        <v>0</v>
      </c>
      <c r="AB17" s="31">
        <f t="shared" si="3"/>
        <v>0</v>
      </c>
      <c r="AC17" s="32"/>
      <c r="AD17" s="32"/>
      <c r="AE17" s="32"/>
      <c r="AF17" s="26"/>
      <c r="AG17" s="26"/>
      <c r="AH17" s="26"/>
      <c r="AI17" s="26"/>
      <c r="AJ17" s="26"/>
    </row>
    <row r="18" spans="1:36" s="34" customFormat="1" ht="33">
      <c r="A18" s="32"/>
      <c r="B18" s="32"/>
      <c r="C18" s="37" t="s">
        <v>40</v>
      </c>
      <c r="D18" s="26"/>
      <c r="E18" s="26"/>
      <c r="F18" s="26"/>
      <c r="G18" s="32"/>
      <c r="H18" s="31">
        <f>SUBTOTAL(9,H19:H22)</f>
        <v>6884</v>
      </c>
      <c r="I18" s="31">
        <f t="shared" ref="I18:AB18" si="4">SUBTOTAL(9,I19:I22)</f>
        <v>0</v>
      </c>
      <c r="J18" s="31">
        <f t="shared" si="4"/>
        <v>6884</v>
      </c>
      <c r="K18" s="31">
        <f t="shared" si="4"/>
        <v>3500</v>
      </c>
      <c r="L18" s="31">
        <f>SUBTOTAL(9,L19:L22)</f>
        <v>0</v>
      </c>
      <c r="M18" s="31">
        <f>SUBTOTAL(9,M19:M22)</f>
        <v>3500</v>
      </c>
      <c r="N18" s="31">
        <f>SUBTOTAL(9,N19:N22)</f>
        <v>3500</v>
      </c>
      <c r="O18" s="31">
        <f>SUBTOTAL(9,O19:O22)</f>
        <v>0</v>
      </c>
      <c r="P18" s="31">
        <f t="shared" si="4"/>
        <v>3500</v>
      </c>
      <c r="Q18" s="31">
        <f t="shared" si="4"/>
        <v>3500</v>
      </c>
      <c r="R18" s="31">
        <f t="shared" si="4"/>
        <v>0</v>
      </c>
      <c r="S18" s="31">
        <f t="shared" si="4"/>
        <v>0</v>
      </c>
      <c r="T18" s="31">
        <f t="shared" si="4"/>
        <v>0</v>
      </c>
      <c r="U18" s="31">
        <f>SUBTOTAL(9,U19:U22)</f>
        <v>5900</v>
      </c>
      <c r="V18" s="31">
        <f>SUBTOTAL(9,V19:V22)</f>
        <v>0</v>
      </c>
      <c r="W18" s="31">
        <f t="shared" si="4"/>
        <v>5900</v>
      </c>
      <c r="X18" s="31">
        <f t="shared" si="4"/>
        <v>2400</v>
      </c>
      <c r="Y18" s="31">
        <f t="shared" si="4"/>
        <v>3500</v>
      </c>
      <c r="Z18" s="31">
        <f t="shared" si="4"/>
        <v>0</v>
      </c>
      <c r="AA18" s="31">
        <f>SUBTOTAL(9,AA19:AA22)</f>
        <v>0</v>
      </c>
      <c r="AB18" s="31">
        <f t="shared" si="4"/>
        <v>0</v>
      </c>
      <c r="AC18" s="32"/>
      <c r="AD18" s="32"/>
      <c r="AE18" s="32"/>
      <c r="AF18" s="26"/>
      <c r="AG18" s="26"/>
      <c r="AH18" s="26"/>
      <c r="AI18" s="26"/>
      <c r="AJ18" s="26"/>
    </row>
    <row r="19" spans="1:36" s="34" customFormat="1" ht="54" customHeight="1">
      <c r="A19" s="38"/>
      <c r="B19" s="39">
        <v>7004686</v>
      </c>
      <c r="C19" s="40" t="s">
        <v>41</v>
      </c>
      <c r="D19" s="41" t="s">
        <v>42</v>
      </c>
      <c r="E19" s="41"/>
      <c r="F19" s="41"/>
      <c r="G19" s="39" t="s">
        <v>43</v>
      </c>
      <c r="H19" s="42"/>
      <c r="I19" s="42"/>
      <c r="J19" s="42"/>
      <c r="K19" s="42">
        <f>SUM(L19:M19)</f>
        <v>0</v>
      </c>
      <c r="L19" s="42"/>
      <c r="M19" s="42">
        <f t="shared" ref="M19:M76" si="5">P19</f>
        <v>0</v>
      </c>
      <c r="N19" s="42">
        <f>SUM(O19:P19)</f>
        <v>0</v>
      </c>
      <c r="O19" s="42"/>
      <c r="P19" s="42">
        <f>SUM(Q19:T19)</f>
        <v>0</v>
      </c>
      <c r="Q19" s="42">
        <v>0</v>
      </c>
      <c r="R19" s="42">
        <v>0</v>
      </c>
      <c r="S19" s="42">
        <v>0</v>
      </c>
      <c r="T19" s="42">
        <v>0</v>
      </c>
      <c r="U19" s="42">
        <f>W19</f>
        <v>2000</v>
      </c>
      <c r="V19" s="42"/>
      <c r="W19" s="43">
        <f>SUM(X19:AA19)</f>
        <v>2000</v>
      </c>
      <c r="X19" s="43"/>
      <c r="Y19" s="43">
        <v>2000</v>
      </c>
      <c r="Z19" s="43"/>
      <c r="AA19" s="43"/>
      <c r="AB19" s="43"/>
      <c r="AC19" s="44" t="s">
        <v>38</v>
      </c>
      <c r="AD19" s="44" t="s">
        <v>44</v>
      </c>
      <c r="AE19" s="45" t="s">
        <v>37</v>
      </c>
      <c r="AF19" s="46" t="s">
        <v>40</v>
      </c>
      <c r="AG19" s="46"/>
      <c r="AH19" s="46"/>
      <c r="AI19" s="46"/>
      <c r="AJ19" s="46"/>
    </row>
    <row r="20" spans="1:36" s="34" customFormat="1" ht="66">
      <c r="A20" s="39"/>
      <c r="B20" s="39">
        <v>7004686</v>
      </c>
      <c r="C20" s="47" t="s">
        <v>45</v>
      </c>
      <c r="D20" s="48" t="s">
        <v>46</v>
      </c>
      <c r="E20" s="48"/>
      <c r="F20" s="48"/>
      <c r="G20" s="49" t="s">
        <v>47</v>
      </c>
      <c r="H20" s="50"/>
      <c r="I20" s="50"/>
      <c r="J20" s="50"/>
      <c r="K20" s="42">
        <f>SUM(L20:M20)</f>
        <v>0</v>
      </c>
      <c r="L20" s="50"/>
      <c r="M20" s="42">
        <f t="shared" si="5"/>
        <v>0</v>
      </c>
      <c r="N20" s="42">
        <f>SUM(O20:P20)</f>
        <v>0</v>
      </c>
      <c r="O20" s="42"/>
      <c r="P20" s="42">
        <f>SUM(Q20:T20)</f>
        <v>0</v>
      </c>
      <c r="Q20" s="42">
        <v>0</v>
      </c>
      <c r="R20" s="42">
        <v>0</v>
      </c>
      <c r="S20" s="42">
        <v>0</v>
      </c>
      <c r="T20" s="42">
        <v>0</v>
      </c>
      <c r="U20" s="42">
        <f>W20</f>
        <v>1500</v>
      </c>
      <c r="V20" s="42"/>
      <c r="W20" s="43">
        <f>SUM(X20:AA20)</f>
        <v>1500</v>
      </c>
      <c r="X20" s="43"/>
      <c r="Y20" s="43">
        <v>1500</v>
      </c>
      <c r="Z20" s="43"/>
      <c r="AA20" s="43"/>
      <c r="AB20" s="43"/>
      <c r="AC20" s="44" t="s">
        <v>38</v>
      </c>
      <c r="AD20" s="44" t="s">
        <v>44</v>
      </c>
      <c r="AE20" s="45" t="s">
        <v>37</v>
      </c>
      <c r="AF20" s="46" t="s">
        <v>40</v>
      </c>
      <c r="AG20" s="46"/>
      <c r="AH20" s="46"/>
      <c r="AI20" s="46"/>
      <c r="AJ20" s="46"/>
    </row>
    <row r="21" spans="1:36" s="34" customFormat="1" ht="52.5" customHeight="1">
      <c r="A21" s="39"/>
      <c r="B21" s="39">
        <v>7004686</v>
      </c>
      <c r="C21" s="40" t="s">
        <v>48</v>
      </c>
      <c r="D21" s="41"/>
      <c r="E21" s="41"/>
      <c r="F21" s="41"/>
      <c r="G21" s="44" t="s">
        <v>49</v>
      </c>
      <c r="H21" s="42">
        <v>3357</v>
      </c>
      <c r="I21" s="42"/>
      <c r="J21" s="42">
        <v>3357</v>
      </c>
      <c r="K21" s="42">
        <f>SUM(L21:M21)</f>
        <v>1500</v>
      </c>
      <c r="L21" s="42"/>
      <c r="M21" s="42">
        <f t="shared" si="5"/>
        <v>1500</v>
      </c>
      <c r="N21" s="42">
        <f>SUM(O21:P21)</f>
        <v>1500</v>
      </c>
      <c r="O21" s="42"/>
      <c r="P21" s="42">
        <f>SUM(Q21:T21)</f>
        <v>1500</v>
      </c>
      <c r="Q21" s="42">
        <v>1500</v>
      </c>
      <c r="R21" s="42">
        <v>0</v>
      </c>
      <c r="S21" s="42">
        <v>0</v>
      </c>
      <c r="T21" s="42">
        <v>0</v>
      </c>
      <c r="U21" s="42">
        <f>W21</f>
        <v>1200</v>
      </c>
      <c r="V21" s="42"/>
      <c r="W21" s="43">
        <f>SUM(X21:AA21)</f>
        <v>1200</v>
      </c>
      <c r="X21" s="43">
        <v>1200</v>
      </c>
      <c r="Y21" s="43"/>
      <c r="Z21" s="43"/>
      <c r="AA21" s="43"/>
      <c r="AB21" s="43"/>
      <c r="AC21" s="44" t="s">
        <v>38</v>
      </c>
      <c r="AD21" s="44" t="s">
        <v>44</v>
      </c>
      <c r="AE21" s="45" t="s">
        <v>37</v>
      </c>
      <c r="AF21" s="46" t="s">
        <v>40</v>
      </c>
      <c r="AG21" s="46"/>
      <c r="AH21" s="46"/>
      <c r="AI21" s="46"/>
      <c r="AJ21" s="46"/>
    </row>
    <row r="22" spans="1:36" s="51" customFormat="1" ht="66">
      <c r="A22" s="38"/>
      <c r="B22" s="39">
        <v>7004686</v>
      </c>
      <c r="C22" s="40" t="s">
        <v>50</v>
      </c>
      <c r="D22" s="41" t="s">
        <v>42</v>
      </c>
      <c r="E22" s="41"/>
      <c r="F22" s="41" t="s">
        <v>51</v>
      </c>
      <c r="G22" s="44" t="s">
        <v>52</v>
      </c>
      <c r="H22" s="42">
        <v>3527</v>
      </c>
      <c r="I22" s="42"/>
      <c r="J22" s="42">
        <v>3527</v>
      </c>
      <c r="K22" s="42">
        <f>SUM(L22:M22)</f>
        <v>2000</v>
      </c>
      <c r="L22" s="42"/>
      <c r="M22" s="42">
        <f t="shared" si="5"/>
        <v>2000</v>
      </c>
      <c r="N22" s="42">
        <f>SUM(O22:P22)</f>
        <v>2000</v>
      </c>
      <c r="O22" s="42"/>
      <c r="P22" s="42">
        <f>SUM(Q22:T22)</f>
        <v>2000</v>
      </c>
      <c r="Q22" s="42">
        <v>2000</v>
      </c>
      <c r="R22" s="42">
        <v>0</v>
      </c>
      <c r="S22" s="42">
        <v>0</v>
      </c>
      <c r="T22" s="42">
        <v>0</v>
      </c>
      <c r="U22" s="42">
        <f>W22</f>
        <v>1200</v>
      </c>
      <c r="V22" s="42"/>
      <c r="W22" s="43">
        <f>SUM(X22:AA22)</f>
        <v>1200</v>
      </c>
      <c r="X22" s="43">
        <v>1200</v>
      </c>
      <c r="Y22" s="43"/>
      <c r="Z22" s="43"/>
      <c r="AA22" s="43"/>
      <c r="AB22" s="43"/>
      <c r="AC22" s="44" t="s">
        <v>38</v>
      </c>
      <c r="AD22" s="44" t="s">
        <v>44</v>
      </c>
      <c r="AE22" s="45" t="s">
        <v>37</v>
      </c>
      <c r="AF22" s="46" t="s">
        <v>40</v>
      </c>
      <c r="AG22" s="46"/>
      <c r="AH22" s="46"/>
      <c r="AI22" s="46"/>
      <c r="AJ22" s="46"/>
    </row>
    <row r="23" spans="1:36" s="34" customFormat="1">
      <c r="A23" s="32">
        <v>2</v>
      </c>
      <c r="B23" s="32"/>
      <c r="C23" s="35" t="s">
        <v>53</v>
      </c>
      <c r="D23" s="26"/>
      <c r="E23" s="26"/>
      <c r="F23" s="26"/>
      <c r="G23" s="32"/>
      <c r="H23" s="31">
        <f>H24</f>
        <v>197693</v>
      </c>
      <c r="I23" s="31">
        <f t="shared" ref="I23:AB23" si="6">I24</f>
        <v>63360</v>
      </c>
      <c r="J23" s="31">
        <f t="shared" si="6"/>
        <v>134333</v>
      </c>
      <c r="K23" s="31">
        <f t="shared" si="6"/>
        <v>35073</v>
      </c>
      <c r="L23" s="31">
        <f>L24</f>
        <v>10049</v>
      </c>
      <c r="M23" s="31">
        <f>M24</f>
        <v>25024</v>
      </c>
      <c r="N23" s="31">
        <f>N24</f>
        <v>35073</v>
      </c>
      <c r="O23" s="31">
        <f>O24</f>
        <v>10049</v>
      </c>
      <c r="P23" s="31">
        <f t="shared" si="6"/>
        <v>25024</v>
      </c>
      <c r="Q23" s="31">
        <f t="shared" si="6"/>
        <v>22524</v>
      </c>
      <c r="R23" s="31">
        <f t="shared" si="6"/>
        <v>2500</v>
      </c>
      <c r="S23" s="31">
        <f t="shared" si="6"/>
        <v>0</v>
      </c>
      <c r="T23" s="31">
        <f t="shared" si="6"/>
        <v>0</v>
      </c>
      <c r="U23" s="31">
        <f t="shared" si="6"/>
        <v>32871</v>
      </c>
      <c r="V23" s="31">
        <f t="shared" si="6"/>
        <v>0</v>
      </c>
      <c r="W23" s="31">
        <f t="shared" si="6"/>
        <v>32871</v>
      </c>
      <c r="X23" s="31">
        <f t="shared" si="6"/>
        <v>18350</v>
      </c>
      <c r="Y23" s="31">
        <f t="shared" si="6"/>
        <v>14521</v>
      </c>
      <c r="Z23" s="31">
        <f t="shared" si="6"/>
        <v>0</v>
      </c>
      <c r="AA23" s="31">
        <f t="shared" si="6"/>
        <v>0</v>
      </c>
      <c r="AB23" s="31">
        <f t="shared" si="6"/>
        <v>3500</v>
      </c>
      <c r="AC23" s="32"/>
      <c r="AD23" s="32"/>
      <c r="AE23" s="32"/>
      <c r="AF23" s="26"/>
      <c r="AG23" s="26"/>
      <c r="AH23" s="26"/>
      <c r="AI23" s="26"/>
      <c r="AJ23" s="26"/>
    </row>
    <row r="24" spans="1:36" s="34" customFormat="1">
      <c r="A24" s="32"/>
      <c r="B24" s="32"/>
      <c r="C24" s="35" t="s">
        <v>39</v>
      </c>
      <c r="D24" s="26"/>
      <c r="E24" s="26"/>
      <c r="F24" s="26"/>
      <c r="G24" s="32"/>
      <c r="H24" s="31">
        <f>H25+H27</f>
        <v>197693</v>
      </c>
      <c r="I24" s="31">
        <f t="shared" ref="I24:AB24" si="7">I25+I27</f>
        <v>63360</v>
      </c>
      <c r="J24" s="31">
        <f t="shared" si="7"/>
        <v>134333</v>
      </c>
      <c r="K24" s="31">
        <f t="shared" si="7"/>
        <v>35073</v>
      </c>
      <c r="L24" s="31">
        <f>L25+L27</f>
        <v>10049</v>
      </c>
      <c r="M24" s="31">
        <f>M25+M27</f>
        <v>25024</v>
      </c>
      <c r="N24" s="31">
        <f>N25+N27</f>
        <v>35073</v>
      </c>
      <c r="O24" s="31">
        <f>O25+O27</f>
        <v>10049</v>
      </c>
      <c r="P24" s="31">
        <f t="shared" si="7"/>
        <v>25024</v>
      </c>
      <c r="Q24" s="31">
        <f t="shared" si="7"/>
        <v>22524</v>
      </c>
      <c r="R24" s="31">
        <f t="shared" si="7"/>
        <v>2500</v>
      </c>
      <c r="S24" s="31">
        <f t="shared" si="7"/>
        <v>0</v>
      </c>
      <c r="T24" s="31">
        <f t="shared" si="7"/>
        <v>0</v>
      </c>
      <c r="U24" s="31">
        <f>U25+U27</f>
        <v>32871</v>
      </c>
      <c r="V24" s="31">
        <f>V25+V27</f>
        <v>0</v>
      </c>
      <c r="W24" s="31">
        <f t="shared" si="7"/>
        <v>32871</v>
      </c>
      <c r="X24" s="31">
        <f>X25+X27</f>
        <v>18350</v>
      </c>
      <c r="Y24" s="31">
        <f>Y25+Y27</f>
        <v>14521</v>
      </c>
      <c r="Z24" s="31">
        <f>Z25+Z27</f>
        <v>0</v>
      </c>
      <c r="AA24" s="31">
        <f>AA25+AA27</f>
        <v>0</v>
      </c>
      <c r="AB24" s="31">
        <f t="shared" si="7"/>
        <v>3500</v>
      </c>
      <c r="AC24" s="32"/>
      <c r="AD24" s="32"/>
      <c r="AE24" s="32"/>
      <c r="AF24" s="26"/>
      <c r="AG24" s="26"/>
      <c r="AH24" s="26"/>
      <c r="AI24" s="26"/>
      <c r="AJ24" s="26"/>
    </row>
    <row r="25" spans="1:36" s="34" customFormat="1" ht="49.5">
      <c r="A25" s="32"/>
      <c r="B25" s="32"/>
      <c r="C25" s="37" t="s">
        <v>54</v>
      </c>
      <c r="D25" s="26"/>
      <c r="E25" s="26"/>
      <c r="F25" s="26"/>
      <c r="G25" s="32"/>
      <c r="H25" s="31">
        <f>H26</f>
        <v>27981</v>
      </c>
      <c r="I25" s="31">
        <f t="shared" ref="I25:AB25" si="8">I26</f>
        <v>0</v>
      </c>
      <c r="J25" s="31">
        <f t="shared" si="8"/>
        <v>27981</v>
      </c>
      <c r="K25" s="31">
        <f t="shared" si="8"/>
        <v>13200</v>
      </c>
      <c r="L25" s="31">
        <f>L26</f>
        <v>0</v>
      </c>
      <c r="M25" s="31">
        <f>M26</f>
        <v>13200</v>
      </c>
      <c r="N25" s="31">
        <f>N26</f>
        <v>13200</v>
      </c>
      <c r="O25" s="31">
        <f>O26</f>
        <v>0</v>
      </c>
      <c r="P25" s="31">
        <f t="shared" si="8"/>
        <v>13200</v>
      </c>
      <c r="Q25" s="31">
        <f t="shared" si="8"/>
        <v>12200</v>
      </c>
      <c r="R25" s="31">
        <f t="shared" si="8"/>
        <v>1000</v>
      </c>
      <c r="S25" s="31">
        <f t="shared" si="8"/>
        <v>0</v>
      </c>
      <c r="T25" s="31">
        <f t="shared" si="8"/>
        <v>0</v>
      </c>
      <c r="U25" s="31">
        <f t="shared" si="8"/>
        <v>5500</v>
      </c>
      <c r="V25" s="31"/>
      <c r="W25" s="31">
        <f t="shared" si="8"/>
        <v>5500</v>
      </c>
      <c r="X25" s="31">
        <f t="shared" si="8"/>
        <v>5500</v>
      </c>
      <c r="Y25" s="31">
        <f t="shared" si="8"/>
        <v>0</v>
      </c>
      <c r="Z25" s="31">
        <f t="shared" si="8"/>
        <v>0</v>
      </c>
      <c r="AA25" s="31">
        <f t="shared" si="8"/>
        <v>0</v>
      </c>
      <c r="AB25" s="31">
        <f t="shared" si="8"/>
        <v>0</v>
      </c>
      <c r="AC25" s="32"/>
      <c r="AD25" s="32"/>
      <c r="AE25" s="32"/>
      <c r="AF25" s="26"/>
      <c r="AG25" s="26"/>
      <c r="AH25" s="26"/>
      <c r="AI25" s="26"/>
      <c r="AJ25" s="26"/>
    </row>
    <row r="26" spans="1:36" s="34" customFormat="1" ht="61.5" customHeight="1">
      <c r="A26" s="39"/>
      <c r="B26" s="39">
        <v>7004686</v>
      </c>
      <c r="C26" s="52" t="s">
        <v>55</v>
      </c>
      <c r="D26" s="39" t="s">
        <v>56</v>
      </c>
      <c r="E26" s="53"/>
      <c r="F26" s="53"/>
      <c r="G26" s="39" t="s">
        <v>57</v>
      </c>
      <c r="H26" s="54">
        <v>27981</v>
      </c>
      <c r="I26" s="54"/>
      <c r="J26" s="54">
        <v>27981</v>
      </c>
      <c r="K26" s="42">
        <f>SUM(L26:M26)</f>
        <v>13200</v>
      </c>
      <c r="L26" s="54"/>
      <c r="M26" s="42">
        <f t="shared" si="5"/>
        <v>13200</v>
      </c>
      <c r="N26" s="42">
        <f>SUM(O26:P26)</f>
        <v>13200</v>
      </c>
      <c r="O26" s="42"/>
      <c r="P26" s="42">
        <f>SUM(Q26:T26)</f>
        <v>13200</v>
      </c>
      <c r="Q26" s="42">
        <v>12200</v>
      </c>
      <c r="R26" s="42">
        <v>1000</v>
      </c>
      <c r="S26" s="42">
        <v>0</v>
      </c>
      <c r="T26" s="42">
        <v>0</v>
      </c>
      <c r="U26" s="42">
        <f>W26</f>
        <v>5500</v>
      </c>
      <c r="V26" s="42"/>
      <c r="W26" s="43">
        <f>SUM(X26:AA26)</f>
        <v>5500</v>
      </c>
      <c r="X26" s="43">
        <v>5500</v>
      </c>
      <c r="Y26" s="43"/>
      <c r="Z26" s="43"/>
      <c r="AA26" s="43"/>
      <c r="AB26" s="43"/>
      <c r="AC26" s="44" t="s">
        <v>53</v>
      </c>
      <c r="AD26" s="44" t="s">
        <v>44</v>
      </c>
      <c r="AE26" s="45" t="s">
        <v>37</v>
      </c>
      <c r="AF26" s="46" t="s">
        <v>54</v>
      </c>
      <c r="AG26" s="46"/>
      <c r="AH26" s="46"/>
      <c r="AI26" s="46"/>
      <c r="AJ26" s="46"/>
    </row>
    <row r="27" spans="1:36" s="34" customFormat="1" ht="33">
      <c r="A27" s="32"/>
      <c r="B27" s="32"/>
      <c r="C27" s="37" t="s">
        <v>40</v>
      </c>
      <c r="D27" s="26"/>
      <c r="E27" s="26"/>
      <c r="F27" s="26"/>
      <c r="G27" s="32"/>
      <c r="H27" s="31">
        <f>SUBTOTAL(9,H28:H33)</f>
        <v>169712</v>
      </c>
      <c r="I27" s="31">
        <f t="shared" ref="I27:AB27" si="9">SUBTOTAL(9,I28:I33)</f>
        <v>63360</v>
      </c>
      <c r="J27" s="31">
        <f t="shared" si="9"/>
        <v>106352</v>
      </c>
      <c r="K27" s="31">
        <f>SUBTOTAL(9,K28:K33)</f>
        <v>21873</v>
      </c>
      <c r="L27" s="31">
        <f>SUBTOTAL(9,L28:L33)</f>
        <v>10049</v>
      </c>
      <c r="M27" s="31">
        <f>SUBTOTAL(9,M28:M33)</f>
        <v>11824</v>
      </c>
      <c r="N27" s="31">
        <f>SUBTOTAL(9,N28:N33)</f>
        <v>21873</v>
      </c>
      <c r="O27" s="31">
        <f>SUBTOTAL(9,O28:O33)</f>
        <v>10049</v>
      </c>
      <c r="P27" s="31">
        <f t="shared" si="9"/>
        <v>11824</v>
      </c>
      <c r="Q27" s="31">
        <f t="shared" si="9"/>
        <v>10324</v>
      </c>
      <c r="R27" s="31">
        <f t="shared" si="9"/>
        <v>1500</v>
      </c>
      <c r="S27" s="31">
        <f t="shared" si="9"/>
        <v>0</v>
      </c>
      <c r="T27" s="31">
        <f t="shared" si="9"/>
        <v>0</v>
      </c>
      <c r="U27" s="31">
        <f t="shared" si="9"/>
        <v>27371</v>
      </c>
      <c r="V27" s="31">
        <f t="shared" si="9"/>
        <v>0</v>
      </c>
      <c r="W27" s="31">
        <f t="shared" si="9"/>
        <v>27371</v>
      </c>
      <c r="X27" s="31">
        <f t="shared" si="9"/>
        <v>12850</v>
      </c>
      <c r="Y27" s="31">
        <f t="shared" si="9"/>
        <v>14521</v>
      </c>
      <c r="Z27" s="31">
        <f t="shared" si="9"/>
        <v>0</v>
      </c>
      <c r="AA27" s="31">
        <f t="shared" si="9"/>
        <v>0</v>
      </c>
      <c r="AB27" s="31">
        <f t="shared" si="9"/>
        <v>3500</v>
      </c>
      <c r="AC27" s="32"/>
      <c r="AD27" s="32"/>
      <c r="AE27" s="32"/>
      <c r="AF27" s="26"/>
      <c r="AG27" s="26"/>
      <c r="AH27" s="26"/>
      <c r="AI27" s="26"/>
      <c r="AJ27" s="26"/>
    </row>
    <row r="28" spans="1:36" s="34" customFormat="1" ht="66">
      <c r="A28" s="39"/>
      <c r="B28" s="39">
        <v>7004686</v>
      </c>
      <c r="C28" s="55" t="s">
        <v>58</v>
      </c>
      <c r="D28" s="56" t="s">
        <v>59</v>
      </c>
      <c r="E28" s="56"/>
      <c r="F28" s="56" t="s">
        <v>60</v>
      </c>
      <c r="G28" s="39" t="s">
        <v>61</v>
      </c>
      <c r="H28" s="54">
        <v>39998</v>
      </c>
      <c r="I28" s="54">
        <v>36000</v>
      </c>
      <c r="J28" s="54">
        <f>H28-I28</f>
        <v>3998</v>
      </c>
      <c r="K28" s="42">
        <f t="shared" ref="K28:K33" si="10">SUM(L28:M28)</f>
        <v>10049</v>
      </c>
      <c r="L28" s="54">
        <v>10049</v>
      </c>
      <c r="M28" s="42">
        <f t="shared" si="5"/>
        <v>0</v>
      </c>
      <c r="N28" s="42">
        <f t="shared" ref="N28:N33" si="11">SUM(O28:P28)</f>
        <v>10049</v>
      </c>
      <c r="O28" s="42">
        <v>10049</v>
      </c>
      <c r="P28" s="42">
        <f t="shared" ref="P28:P33" si="12">SUM(Q28:T28)</f>
        <v>0</v>
      </c>
      <c r="Q28" s="42">
        <v>0</v>
      </c>
      <c r="R28" s="42">
        <v>0</v>
      </c>
      <c r="S28" s="42">
        <v>0</v>
      </c>
      <c r="T28" s="42">
        <v>0</v>
      </c>
      <c r="U28" s="42">
        <f t="shared" ref="U28:U33" si="13">W28</f>
        <v>5000</v>
      </c>
      <c r="V28" s="42"/>
      <c r="W28" s="43">
        <f t="shared" ref="W28:W33" si="14">SUM(X28:AA28)</f>
        <v>5000</v>
      </c>
      <c r="X28" s="43"/>
      <c r="Y28" s="43">
        <v>5000</v>
      </c>
      <c r="Z28" s="43"/>
      <c r="AA28" s="43"/>
      <c r="AB28" s="43"/>
      <c r="AC28" s="44" t="s">
        <v>53</v>
      </c>
      <c r="AD28" s="44" t="s">
        <v>44</v>
      </c>
      <c r="AE28" s="46" t="s">
        <v>37</v>
      </c>
      <c r="AF28" s="46" t="s">
        <v>40</v>
      </c>
      <c r="AG28" s="46"/>
      <c r="AH28" s="46"/>
      <c r="AI28" s="46"/>
      <c r="AJ28" s="46"/>
    </row>
    <row r="29" spans="1:36" s="34" customFormat="1" ht="56.25" customHeight="1">
      <c r="A29" s="39"/>
      <c r="B29" s="39">
        <v>7004686</v>
      </c>
      <c r="C29" s="40" t="s">
        <v>62</v>
      </c>
      <c r="D29" s="41" t="s">
        <v>42</v>
      </c>
      <c r="E29" s="41"/>
      <c r="F29" s="41"/>
      <c r="G29" s="53" t="s">
        <v>63</v>
      </c>
      <c r="H29" s="54">
        <v>84120</v>
      </c>
      <c r="I29" s="42">
        <f>H29-J29</f>
        <v>27360</v>
      </c>
      <c r="J29" s="42">
        <v>56760</v>
      </c>
      <c r="K29" s="42">
        <f t="shared" si="10"/>
        <v>0</v>
      </c>
      <c r="L29" s="42"/>
      <c r="M29" s="42">
        <f t="shared" si="5"/>
        <v>0</v>
      </c>
      <c r="N29" s="42">
        <f t="shared" si="11"/>
        <v>0</v>
      </c>
      <c r="O29" s="42"/>
      <c r="P29" s="42">
        <f t="shared" si="12"/>
        <v>0</v>
      </c>
      <c r="Q29" s="42">
        <v>0</v>
      </c>
      <c r="R29" s="42">
        <v>0</v>
      </c>
      <c r="S29" s="42">
        <v>0</v>
      </c>
      <c r="T29" s="42">
        <v>0</v>
      </c>
      <c r="U29" s="42">
        <f t="shared" si="13"/>
        <v>5521</v>
      </c>
      <c r="V29" s="42"/>
      <c r="W29" s="43">
        <f t="shared" si="14"/>
        <v>5521</v>
      </c>
      <c r="X29" s="42"/>
      <c r="Y29" s="42">
        <v>5521</v>
      </c>
      <c r="Z29" s="42"/>
      <c r="AA29" s="42"/>
      <c r="AB29" s="42"/>
      <c r="AC29" s="44" t="s">
        <v>53</v>
      </c>
      <c r="AD29" s="44" t="s">
        <v>44</v>
      </c>
      <c r="AE29" s="45" t="s">
        <v>37</v>
      </c>
      <c r="AF29" s="46" t="s">
        <v>40</v>
      </c>
      <c r="AG29" s="46"/>
      <c r="AH29" s="46"/>
      <c r="AI29" s="46"/>
      <c r="AJ29" s="46"/>
    </row>
    <row r="30" spans="1:36" s="57" customFormat="1" ht="66">
      <c r="A30" s="39"/>
      <c r="B30" s="39">
        <v>7004686</v>
      </c>
      <c r="C30" s="40" t="s">
        <v>64</v>
      </c>
      <c r="D30" s="41" t="s">
        <v>65</v>
      </c>
      <c r="E30" s="41"/>
      <c r="F30" s="41" t="s">
        <v>66</v>
      </c>
      <c r="G30" s="33" t="s">
        <v>67</v>
      </c>
      <c r="H30" s="42">
        <v>20826</v>
      </c>
      <c r="I30" s="42">
        <f>H30-J30</f>
        <v>0</v>
      </c>
      <c r="J30" s="42">
        <v>20826</v>
      </c>
      <c r="K30" s="42">
        <f t="shared" si="10"/>
        <v>6824</v>
      </c>
      <c r="L30" s="42"/>
      <c r="M30" s="42">
        <f t="shared" si="5"/>
        <v>6824</v>
      </c>
      <c r="N30" s="42">
        <f t="shared" si="11"/>
        <v>6824</v>
      </c>
      <c r="O30" s="42"/>
      <c r="P30" s="42">
        <f t="shared" si="12"/>
        <v>6824</v>
      </c>
      <c r="Q30" s="42">
        <v>6824</v>
      </c>
      <c r="R30" s="42">
        <v>0</v>
      </c>
      <c r="S30" s="42">
        <v>0</v>
      </c>
      <c r="T30" s="42">
        <v>0</v>
      </c>
      <c r="U30" s="42">
        <f t="shared" si="13"/>
        <v>5850</v>
      </c>
      <c r="V30" s="42"/>
      <c r="W30" s="43">
        <f t="shared" si="14"/>
        <v>5850</v>
      </c>
      <c r="X30" s="43">
        <v>5850</v>
      </c>
      <c r="Y30" s="43"/>
      <c r="Z30" s="43"/>
      <c r="AA30" s="43"/>
      <c r="AB30" s="43"/>
      <c r="AC30" s="44" t="s">
        <v>53</v>
      </c>
      <c r="AD30" s="44" t="s">
        <v>44</v>
      </c>
      <c r="AE30" s="45" t="s">
        <v>37</v>
      </c>
      <c r="AF30" s="37" t="s">
        <v>40</v>
      </c>
      <c r="AG30" s="37"/>
      <c r="AH30" s="37"/>
      <c r="AI30" s="37"/>
      <c r="AJ30" s="37"/>
    </row>
    <row r="31" spans="1:36" s="51" customFormat="1" ht="47.25" customHeight="1">
      <c r="A31" s="38"/>
      <c r="B31" s="39">
        <v>7004686</v>
      </c>
      <c r="C31" s="40" t="s">
        <v>68</v>
      </c>
      <c r="D31" s="41" t="s">
        <v>59</v>
      </c>
      <c r="E31" s="41"/>
      <c r="F31" s="41" t="s">
        <v>66</v>
      </c>
      <c r="G31" s="58" t="s">
        <v>69</v>
      </c>
      <c r="H31" s="42">
        <v>14924</v>
      </c>
      <c r="I31" s="42">
        <f>H31-J31</f>
        <v>0</v>
      </c>
      <c r="J31" s="42">
        <v>14924</v>
      </c>
      <c r="K31" s="42">
        <f t="shared" si="10"/>
        <v>3500</v>
      </c>
      <c r="L31" s="42"/>
      <c r="M31" s="42">
        <f t="shared" si="5"/>
        <v>3500</v>
      </c>
      <c r="N31" s="42">
        <f t="shared" si="11"/>
        <v>3500</v>
      </c>
      <c r="O31" s="42"/>
      <c r="P31" s="42">
        <f t="shared" si="12"/>
        <v>3500</v>
      </c>
      <c r="Q31" s="42">
        <v>3500</v>
      </c>
      <c r="R31" s="42">
        <v>0</v>
      </c>
      <c r="S31" s="42">
        <v>0</v>
      </c>
      <c r="T31" s="42">
        <v>0</v>
      </c>
      <c r="U31" s="42">
        <f t="shared" si="13"/>
        <v>7000</v>
      </c>
      <c r="V31" s="42"/>
      <c r="W31" s="43">
        <f t="shared" si="14"/>
        <v>7000</v>
      </c>
      <c r="X31" s="43">
        <v>7000</v>
      </c>
      <c r="Y31" s="43"/>
      <c r="Z31" s="43"/>
      <c r="AA31" s="43"/>
      <c r="AB31" s="43">
        <v>3500</v>
      </c>
      <c r="AC31" s="44" t="s">
        <v>53</v>
      </c>
      <c r="AD31" s="44" t="s">
        <v>44</v>
      </c>
      <c r="AE31" s="45" t="s">
        <v>37</v>
      </c>
      <c r="AF31" s="37" t="s">
        <v>40</v>
      </c>
      <c r="AG31" s="37"/>
      <c r="AH31" s="37"/>
      <c r="AI31" s="37"/>
      <c r="AJ31" s="37"/>
    </row>
    <row r="32" spans="1:36" s="34" customFormat="1" ht="66">
      <c r="A32" s="38"/>
      <c r="B32" s="39">
        <v>7004686</v>
      </c>
      <c r="C32" s="59" t="s">
        <v>70</v>
      </c>
      <c r="D32" s="39" t="s">
        <v>42</v>
      </c>
      <c r="E32" s="39"/>
      <c r="F32" s="39"/>
      <c r="G32" s="39" t="s">
        <v>71</v>
      </c>
      <c r="H32" s="60">
        <v>5852</v>
      </c>
      <c r="I32" s="42">
        <f>H32-J32</f>
        <v>0</v>
      </c>
      <c r="J32" s="60">
        <v>5852</v>
      </c>
      <c r="K32" s="42">
        <f t="shared" si="10"/>
        <v>1500</v>
      </c>
      <c r="L32" s="60"/>
      <c r="M32" s="42">
        <f t="shared" si="5"/>
        <v>1500</v>
      </c>
      <c r="N32" s="42">
        <f t="shared" si="11"/>
        <v>1500</v>
      </c>
      <c r="O32" s="42"/>
      <c r="P32" s="42">
        <f t="shared" si="12"/>
        <v>1500</v>
      </c>
      <c r="Q32" s="42">
        <v>0</v>
      </c>
      <c r="R32" s="42">
        <v>1500</v>
      </c>
      <c r="S32" s="42">
        <v>0</v>
      </c>
      <c r="T32" s="42">
        <v>0</v>
      </c>
      <c r="U32" s="42">
        <f t="shared" si="13"/>
        <v>2000</v>
      </c>
      <c r="V32" s="42"/>
      <c r="W32" s="43">
        <f t="shared" si="14"/>
        <v>2000</v>
      </c>
      <c r="X32" s="43"/>
      <c r="Y32" s="43">
        <v>2000</v>
      </c>
      <c r="Z32" s="43"/>
      <c r="AA32" s="43"/>
      <c r="AB32" s="43"/>
      <c r="AC32" s="44" t="s">
        <v>53</v>
      </c>
      <c r="AD32" s="44" t="s">
        <v>44</v>
      </c>
      <c r="AE32" s="45" t="s">
        <v>37</v>
      </c>
      <c r="AF32" s="46" t="s">
        <v>40</v>
      </c>
      <c r="AG32" s="46"/>
      <c r="AH32" s="46"/>
      <c r="AI32" s="46"/>
      <c r="AJ32" s="46"/>
    </row>
    <row r="33" spans="1:36" s="7" customFormat="1" ht="66">
      <c r="A33" s="33"/>
      <c r="B33" s="39">
        <v>7004686</v>
      </c>
      <c r="C33" s="61" t="s">
        <v>72</v>
      </c>
      <c r="D33" s="62" t="s">
        <v>42</v>
      </c>
      <c r="E33" s="62"/>
      <c r="F33" s="62"/>
      <c r="G33" s="49" t="s">
        <v>73</v>
      </c>
      <c r="H33" s="63">
        <v>3992</v>
      </c>
      <c r="I33" s="42">
        <f>H33-J33</f>
        <v>0</v>
      </c>
      <c r="J33" s="63">
        <v>3992</v>
      </c>
      <c r="K33" s="42">
        <f t="shared" si="10"/>
        <v>0</v>
      </c>
      <c r="L33" s="63"/>
      <c r="M33" s="42">
        <f t="shared" si="5"/>
        <v>0</v>
      </c>
      <c r="N33" s="42">
        <f t="shared" si="11"/>
        <v>0</v>
      </c>
      <c r="O33" s="42"/>
      <c r="P33" s="42">
        <f t="shared" si="12"/>
        <v>0</v>
      </c>
      <c r="Q33" s="42">
        <v>0</v>
      </c>
      <c r="R33" s="42">
        <v>0</v>
      </c>
      <c r="S33" s="42">
        <v>0</v>
      </c>
      <c r="T33" s="42">
        <v>0</v>
      </c>
      <c r="U33" s="42">
        <f t="shared" si="13"/>
        <v>2000</v>
      </c>
      <c r="V33" s="42"/>
      <c r="W33" s="43">
        <f t="shared" si="14"/>
        <v>2000</v>
      </c>
      <c r="X33" s="43"/>
      <c r="Y33" s="43">
        <v>2000</v>
      </c>
      <c r="Z33" s="43"/>
      <c r="AA33" s="43"/>
      <c r="AB33" s="43"/>
      <c r="AC33" s="44" t="s">
        <v>53</v>
      </c>
      <c r="AD33" s="44" t="s">
        <v>44</v>
      </c>
      <c r="AE33" s="45" t="s">
        <v>37</v>
      </c>
      <c r="AF33" s="46" t="s">
        <v>40</v>
      </c>
      <c r="AG33" s="46"/>
      <c r="AH33" s="46"/>
      <c r="AI33" s="46"/>
      <c r="AJ33" s="46"/>
    </row>
    <row r="34" spans="1:36" s="34" customFormat="1">
      <c r="A34" s="32" t="s">
        <v>74</v>
      </c>
      <c r="B34" s="32"/>
      <c r="C34" s="36" t="s">
        <v>75</v>
      </c>
      <c r="D34" s="26"/>
      <c r="E34" s="26"/>
      <c r="F34" s="26"/>
      <c r="G34" s="32"/>
      <c r="H34" s="31">
        <f>H35</f>
        <v>29411</v>
      </c>
      <c r="I34" s="31">
        <f t="shared" ref="I34:AB36" si="15">I35</f>
        <v>0</v>
      </c>
      <c r="J34" s="31">
        <f t="shared" si="15"/>
        <v>29411</v>
      </c>
      <c r="K34" s="31">
        <f t="shared" si="15"/>
        <v>0</v>
      </c>
      <c r="L34" s="31">
        <f t="shared" si="15"/>
        <v>0</v>
      </c>
      <c r="M34" s="31">
        <f t="shared" si="15"/>
        <v>0</v>
      </c>
      <c r="N34" s="31">
        <f t="shared" si="15"/>
        <v>0</v>
      </c>
      <c r="O34" s="31">
        <f t="shared" si="15"/>
        <v>0</v>
      </c>
      <c r="P34" s="31">
        <f t="shared" si="15"/>
        <v>0</v>
      </c>
      <c r="Q34" s="31">
        <f t="shared" si="15"/>
        <v>0</v>
      </c>
      <c r="R34" s="31">
        <f t="shared" si="15"/>
        <v>0</v>
      </c>
      <c r="S34" s="31">
        <f t="shared" si="15"/>
        <v>0</v>
      </c>
      <c r="T34" s="31">
        <f t="shared" si="15"/>
        <v>0</v>
      </c>
      <c r="U34" s="31">
        <f t="shared" si="15"/>
        <v>11200</v>
      </c>
      <c r="V34" s="31">
        <f t="shared" si="15"/>
        <v>0</v>
      </c>
      <c r="W34" s="31">
        <f t="shared" si="15"/>
        <v>11200</v>
      </c>
      <c r="X34" s="31">
        <f t="shared" si="15"/>
        <v>0</v>
      </c>
      <c r="Y34" s="31">
        <f t="shared" si="15"/>
        <v>11200</v>
      </c>
      <c r="Z34" s="31">
        <f t="shared" si="15"/>
        <v>0</v>
      </c>
      <c r="AA34" s="31">
        <f t="shared" si="15"/>
        <v>0</v>
      </c>
      <c r="AB34" s="31">
        <f t="shared" si="15"/>
        <v>0</v>
      </c>
      <c r="AC34" s="32"/>
      <c r="AD34" s="33"/>
      <c r="AE34" s="32"/>
      <c r="AF34" s="26"/>
      <c r="AG34" s="26"/>
      <c r="AH34" s="26"/>
      <c r="AI34" s="26"/>
      <c r="AJ34" s="26"/>
    </row>
    <row r="35" spans="1:36" s="34" customFormat="1">
      <c r="A35" s="32">
        <v>1</v>
      </c>
      <c r="B35" s="32"/>
      <c r="C35" s="35" t="s">
        <v>76</v>
      </c>
      <c r="D35" s="26"/>
      <c r="E35" s="26"/>
      <c r="F35" s="26"/>
      <c r="G35" s="32"/>
      <c r="H35" s="31">
        <f>H36</f>
        <v>29411</v>
      </c>
      <c r="I35" s="31">
        <f t="shared" si="15"/>
        <v>0</v>
      </c>
      <c r="J35" s="31">
        <f t="shared" si="15"/>
        <v>29411</v>
      </c>
      <c r="K35" s="31">
        <f t="shared" si="15"/>
        <v>0</v>
      </c>
      <c r="L35" s="31">
        <f t="shared" si="15"/>
        <v>0</v>
      </c>
      <c r="M35" s="31">
        <f t="shared" si="15"/>
        <v>0</v>
      </c>
      <c r="N35" s="31">
        <f t="shared" si="15"/>
        <v>0</v>
      </c>
      <c r="O35" s="31">
        <f t="shared" si="15"/>
        <v>0</v>
      </c>
      <c r="P35" s="31">
        <f t="shared" si="15"/>
        <v>0</v>
      </c>
      <c r="Q35" s="31">
        <f t="shared" si="15"/>
        <v>0</v>
      </c>
      <c r="R35" s="31">
        <f t="shared" si="15"/>
        <v>0</v>
      </c>
      <c r="S35" s="31">
        <f t="shared" si="15"/>
        <v>0</v>
      </c>
      <c r="T35" s="31">
        <f t="shared" si="15"/>
        <v>0</v>
      </c>
      <c r="U35" s="31">
        <f t="shared" si="15"/>
        <v>11200</v>
      </c>
      <c r="V35" s="31">
        <f t="shared" si="15"/>
        <v>0</v>
      </c>
      <c r="W35" s="31">
        <f t="shared" si="15"/>
        <v>11200</v>
      </c>
      <c r="X35" s="31">
        <f t="shared" si="15"/>
        <v>0</v>
      </c>
      <c r="Y35" s="31">
        <f t="shared" si="15"/>
        <v>11200</v>
      </c>
      <c r="Z35" s="31">
        <f t="shared" si="15"/>
        <v>0</v>
      </c>
      <c r="AA35" s="31">
        <f t="shared" si="15"/>
        <v>0</v>
      </c>
      <c r="AB35" s="31">
        <f t="shared" si="15"/>
        <v>0</v>
      </c>
      <c r="AC35" s="32"/>
      <c r="AD35" s="32"/>
      <c r="AE35" s="32"/>
      <c r="AF35" s="26"/>
      <c r="AG35" s="26"/>
      <c r="AH35" s="26"/>
      <c r="AI35" s="26"/>
      <c r="AJ35" s="26"/>
    </row>
    <row r="36" spans="1:36" s="34" customFormat="1">
      <c r="A36" s="32"/>
      <c r="B36" s="32"/>
      <c r="C36" s="35" t="s">
        <v>39</v>
      </c>
      <c r="D36" s="26"/>
      <c r="E36" s="26"/>
      <c r="F36" s="26"/>
      <c r="G36" s="32"/>
      <c r="H36" s="31">
        <f>H37</f>
        <v>29411</v>
      </c>
      <c r="I36" s="31">
        <f t="shared" si="15"/>
        <v>0</v>
      </c>
      <c r="J36" s="31">
        <f t="shared" si="15"/>
        <v>29411</v>
      </c>
      <c r="K36" s="31">
        <f t="shared" si="15"/>
        <v>0</v>
      </c>
      <c r="L36" s="31">
        <f t="shared" si="15"/>
        <v>0</v>
      </c>
      <c r="M36" s="31">
        <f t="shared" si="15"/>
        <v>0</v>
      </c>
      <c r="N36" s="31">
        <f t="shared" si="15"/>
        <v>0</v>
      </c>
      <c r="O36" s="31">
        <f t="shared" si="15"/>
        <v>0</v>
      </c>
      <c r="P36" s="31">
        <f t="shared" si="15"/>
        <v>0</v>
      </c>
      <c r="Q36" s="31">
        <f t="shared" si="15"/>
        <v>0</v>
      </c>
      <c r="R36" s="31">
        <f t="shared" si="15"/>
        <v>0</v>
      </c>
      <c r="S36" s="31">
        <f t="shared" si="15"/>
        <v>0</v>
      </c>
      <c r="T36" s="31">
        <f t="shared" si="15"/>
        <v>0</v>
      </c>
      <c r="U36" s="31">
        <f t="shared" si="15"/>
        <v>11200</v>
      </c>
      <c r="V36" s="31">
        <f t="shared" si="15"/>
        <v>0</v>
      </c>
      <c r="W36" s="31">
        <f t="shared" si="15"/>
        <v>11200</v>
      </c>
      <c r="X36" s="31">
        <f t="shared" si="15"/>
        <v>0</v>
      </c>
      <c r="Y36" s="31">
        <f t="shared" si="15"/>
        <v>11200</v>
      </c>
      <c r="Z36" s="31">
        <f t="shared" si="15"/>
        <v>0</v>
      </c>
      <c r="AA36" s="31">
        <f t="shared" si="15"/>
        <v>0</v>
      </c>
      <c r="AB36" s="31">
        <f t="shared" si="15"/>
        <v>0</v>
      </c>
      <c r="AC36" s="32"/>
      <c r="AD36" s="32"/>
      <c r="AE36" s="32"/>
      <c r="AF36" s="26"/>
      <c r="AG36" s="26"/>
      <c r="AH36" s="26"/>
      <c r="AI36" s="26"/>
      <c r="AJ36" s="26"/>
    </row>
    <row r="37" spans="1:36" s="34" customFormat="1" ht="33">
      <c r="A37" s="32"/>
      <c r="B37" s="32"/>
      <c r="C37" s="37" t="s">
        <v>40</v>
      </c>
      <c r="D37" s="26"/>
      <c r="E37" s="26"/>
      <c r="F37" s="26"/>
      <c r="G37" s="32"/>
      <c r="H37" s="31">
        <f>SUM(H38:H39)</f>
        <v>29411</v>
      </c>
      <c r="I37" s="31">
        <f t="shared" ref="I37:W37" si="16">SUM(I38:I39)</f>
        <v>0</v>
      </c>
      <c r="J37" s="31">
        <f t="shared" si="16"/>
        <v>29411</v>
      </c>
      <c r="K37" s="31">
        <f t="shared" si="16"/>
        <v>0</v>
      </c>
      <c r="L37" s="31">
        <f t="shared" si="16"/>
        <v>0</v>
      </c>
      <c r="M37" s="31">
        <f t="shared" si="16"/>
        <v>0</v>
      </c>
      <c r="N37" s="31">
        <f t="shared" si="16"/>
        <v>0</v>
      </c>
      <c r="O37" s="31">
        <f t="shared" si="16"/>
        <v>0</v>
      </c>
      <c r="P37" s="31">
        <f t="shared" si="16"/>
        <v>0</v>
      </c>
      <c r="Q37" s="31">
        <f t="shared" si="16"/>
        <v>0</v>
      </c>
      <c r="R37" s="31">
        <f t="shared" si="16"/>
        <v>0</v>
      </c>
      <c r="S37" s="31">
        <f t="shared" si="16"/>
        <v>0</v>
      </c>
      <c r="T37" s="31">
        <f t="shared" si="16"/>
        <v>0</v>
      </c>
      <c r="U37" s="31">
        <f t="shared" si="16"/>
        <v>11200</v>
      </c>
      <c r="V37" s="31">
        <f t="shared" si="16"/>
        <v>0</v>
      </c>
      <c r="W37" s="31">
        <f t="shared" si="16"/>
        <v>11200</v>
      </c>
      <c r="X37" s="31">
        <f>SUM(X38:X39)</f>
        <v>0</v>
      </c>
      <c r="Y37" s="31">
        <f>SUM(Y38:Y39)</f>
        <v>11200</v>
      </c>
      <c r="Z37" s="31">
        <f>SUM(Z38:Z39)</f>
        <v>0</v>
      </c>
      <c r="AA37" s="31">
        <f>SUM(AA38:AA39)</f>
        <v>0</v>
      </c>
      <c r="AB37" s="31">
        <f>AB39</f>
        <v>0</v>
      </c>
      <c r="AC37" s="32"/>
      <c r="AD37" s="32"/>
      <c r="AE37" s="32"/>
      <c r="AF37" s="26"/>
      <c r="AG37" s="26"/>
      <c r="AH37" s="26"/>
      <c r="AI37" s="26"/>
      <c r="AJ37" s="26"/>
    </row>
    <row r="38" spans="1:36" s="51" customFormat="1" ht="82.5">
      <c r="A38" s="39"/>
      <c r="B38" s="38"/>
      <c r="C38" s="40" t="s">
        <v>77</v>
      </c>
      <c r="D38" s="41"/>
      <c r="E38" s="41"/>
      <c r="F38" s="41"/>
      <c r="G38" s="64" t="s">
        <v>78</v>
      </c>
      <c r="H38" s="42">
        <v>19411</v>
      </c>
      <c r="I38" s="42"/>
      <c r="J38" s="42">
        <v>19411</v>
      </c>
      <c r="K38" s="42"/>
      <c r="L38" s="42"/>
      <c r="M38" s="42"/>
      <c r="N38" s="42"/>
      <c r="O38" s="42"/>
      <c r="P38" s="42"/>
      <c r="Q38" s="42"/>
      <c r="R38" s="42"/>
      <c r="S38" s="42"/>
      <c r="T38" s="42"/>
      <c r="U38" s="42">
        <f>W38</f>
        <v>9200</v>
      </c>
      <c r="V38" s="42"/>
      <c r="W38" s="43">
        <f>SUM(X38:AA38)</f>
        <v>9200</v>
      </c>
      <c r="X38" s="43"/>
      <c r="Y38" s="43">
        <v>9200</v>
      </c>
      <c r="Z38" s="43"/>
      <c r="AA38" s="43"/>
      <c r="AB38" s="43"/>
      <c r="AC38" s="44"/>
      <c r="AD38" s="44"/>
      <c r="AE38" s="45"/>
      <c r="AF38" s="46"/>
      <c r="AG38" s="46"/>
      <c r="AH38" s="46"/>
      <c r="AI38" s="46"/>
      <c r="AJ38" s="46"/>
    </row>
    <row r="39" spans="1:36" s="51" customFormat="1" ht="66">
      <c r="A39" s="39"/>
      <c r="B39" s="38">
        <v>7004692</v>
      </c>
      <c r="C39" s="40" t="s">
        <v>79</v>
      </c>
      <c r="D39" s="41" t="s">
        <v>80</v>
      </c>
      <c r="E39" s="41"/>
      <c r="F39" s="41"/>
      <c r="G39" s="64" t="s">
        <v>81</v>
      </c>
      <c r="H39" s="42">
        <v>10000</v>
      </c>
      <c r="I39" s="42"/>
      <c r="J39" s="42">
        <v>10000</v>
      </c>
      <c r="K39" s="42">
        <f>SUM(L39:M39)</f>
        <v>0</v>
      </c>
      <c r="L39" s="42"/>
      <c r="M39" s="42">
        <f t="shared" si="5"/>
        <v>0</v>
      </c>
      <c r="N39" s="42">
        <f>SUM(O39:P39)</f>
        <v>0</v>
      </c>
      <c r="O39" s="42"/>
      <c r="P39" s="42">
        <f>SUM(Q39:T39)</f>
        <v>0</v>
      </c>
      <c r="Q39" s="42">
        <v>0</v>
      </c>
      <c r="R39" s="42">
        <v>0</v>
      </c>
      <c r="S39" s="42">
        <v>0</v>
      </c>
      <c r="T39" s="42">
        <v>0</v>
      </c>
      <c r="U39" s="42">
        <f>W39</f>
        <v>2000</v>
      </c>
      <c r="V39" s="42"/>
      <c r="W39" s="43">
        <f>SUM(X39:AA39)</f>
        <v>2000</v>
      </c>
      <c r="X39" s="43"/>
      <c r="Y39" s="43">
        <v>2000</v>
      </c>
      <c r="Z39" s="43"/>
      <c r="AA39" s="43"/>
      <c r="AB39" s="43"/>
      <c r="AC39" s="44" t="s">
        <v>76</v>
      </c>
      <c r="AD39" s="44" t="s">
        <v>44</v>
      </c>
      <c r="AE39" s="45" t="s">
        <v>75</v>
      </c>
      <c r="AF39" s="46" t="s">
        <v>40</v>
      </c>
      <c r="AG39" s="46"/>
      <c r="AH39" s="46"/>
      <c r="AI39" s="46"/>
      <c r="AJ39" s="46"/>
    </row>
    <row r="40" spans="1:36" s="34" customFormat="1">
      <c r="A40" s="32" t="s">
        <v>82</v>
      </c>
      <c r="B40" s="32"/>
      <c r="C40" s="36" t="s">
        <v>83</v>
      </c>
      <c r="D40" s="26"/>
      <c r="E40" s="26"/>
      <c r="F40" s="26"/>
      <c r="G40" s="32"/>
      <c r="H40" s="31">
        <f>H41+H51+H60</f>
        <v>290854</v>
      </c>
      <c r="I40" s="31">
        <f t="shared" ref="I40:AB40" si="17">I41+I51+I60</f>
        <v>84602</v>
      </c>
      <c r="J40" s="31">
        <f t="shared" si="17"/>
        <v>206252</v>
      </c>
      <c r="K40" s="31">
        <f t="shared" si="17"/>
        <v>72503</v>
      </c>
      <c r="L40" s="31">
        <f>L41+L51+L60</f>
        <v>28000</v>
      </c>
      <c r="M40" s="31">
        <f>M41+M51+M60</f>
        <v>44503</v>
      </c>
      <c r="N40" s="31">
        <f>N41+N51+N60</f>
        <v>72503</v>
      </c>
      <c r="O40" s="31">
        <f>O41+O51+O60</f>
        <v>28000</v>
      </c>
      <c r="P40" s="31">
        <f t="shared" si="17"/>
        <v>44503</v>
      </c>
      <c r="Q40" s="31">
        <f t="shared" si="17"/>
        <v>29598</v>
      </c>
      <c r="R40" s="31">
        <f t="shared" si="17"/>
        <v>2200</v>
      </c>
      <c r="S40" s="31">
        <f t="shared" si="17"/>
        <v>12705</v>
      </c>
      <c r="T40" s="31">
        <f t="shared" si="17"/>
        <v>0</v>
      </c>
      <c r="U40" s="31">
        <f>U41+U51+U60</f>
        <v>60817</v>
      </c>
      <c r="V40" s="31">
        <f>V41+V51+V60</f>
        <v>0</v>
      </c>
      <c r="W40" s="31">
        <f t="shared" si="17"/>
        <v>60817</v>
      </c>
      <c r="X40" s="31">
        <f>X41+X51+X60</f>
        <v>0</v>
      </c>
      <c r="Y40" s="31">
        <f>Y41+Y51+Y60</f>
        <v>28000</v>
      </c>
      <c r="Z40" s="31">
        <f>Z41+Z51+Z60</f>
        <v>32817</v>
      </c>
      <c r="AA40" s="31">
        <f>AA41+AA51+AA60</f>
        <v>0</v>
      </c>
      <c r="AB40" s="31">
        <f t="shared" si="17"/>
        <v>2000</v>
      </c>
      <c r="AC40" s="32"/>
      <c r="AD40" s="33"/>
      <c r="AE40" s="32"/>
      <c r="AF40" s="26"/>
      <c r="AG40" s="26"/>
      <c r="AH40" s="26"/>
      <c r="AI40" s="26"/>
      <c r="AJ40" s="26"/>
    </row>
    <row r="41" spans="1:36" s="34" customFormat="1" ht="33">
      <c r="A41" s="32">
        <v>1</v>
      </c>
      <c r="B41" s="32"/>
      <c r="C41" s="35" t="s">
        <v>84</v>
      </c>
      <c r="D41" s="26"/>
      <c r="E41" s="26"/>
      <c r="F41" s="26"/>
      <c r="G41" s="32"/>
      <c r="H41" s="31">
        <f>H42</f>
        <v>246825</v>
      </c>
      <c r="I41" s="31">
        <f t="shared" ref="I41:AB41" si="18">I42</f>
        <v>80380</v>
      </c>
      <c r="J41" s="31">
        <f t="shared" si="18"/>
        <v>166445</v>
      </c>
      <c r="K41" s="31">
        <f t="shared" si="18"/>
        <v>65150</v>
      </c>
      <c r="L41" s="31">
        <f>L42</f>
        <v>28000</v>
      </c>
      <c r="M41" s="31">
        <f>M42</f>
        <v>37150</v>
      </c>
      <c r="N41" s="31">
        <f>N42</f>
        <v>65150</v>
      </c>
      <c r="O41" s="31">
        <f>O42</f>
        <v>28000</v>
      </c>
      <c r="P41" s="31">
        <f t="shared" si="18"/>
        <v>37150</v>
      </c>
      <c r="Q41" s="31">
        <f t="shared" si="18"/>
        <v>27795</v>
      </c>
      <c r="R41" s="31">
        <f t="shared" si="18"/>
        <v>2200</v>
      </c>
      <c r="S41" s="31">
        <f t="shared" si="18"/>
        <v>7155</v>
      </c>
      <c r="T41" s="31">
        <f t="shared" si="18"/>
        <v>0</v>
      </c>
      <c r="U41" s="31">
        <f t="shared" si="18"/>
        <v>50920</v>
      </c>
      <c r="V41" s="31">
        <f t="shared" si="18"/>
        <v>0</v>
      </c>
      <c r="W41" s="31">
        <f t="shared" si="18"/>
        <v>50920</v>
      </c>
      <c r="X41" s="31">
        <f t="shared" si="18"/>
        <v>0</v>
      </c>
      <c r="Y41" s="31">
        <f t="shared" si="18"/>
        <v>24500</v>
      </c>
      <c r="Z41" s="31">
        <f t="shared" si="18"/>
        <v>26420</v>
      </c>
      <c r="AA41" s="31">
        <f t="shared" si="18"/>
        <v>0</v>
      </c>
      <c r="AB41" s="31">
        <f t="shared" si="18"/>
        <v>2000</v>
      </c>
      <c r="AC41" s="32"/>
      <c r="AD41" s="32"/>
      <c r="AE41" s="32"/>
      <c r="AF41" s="26"/>
      <c r="AG41" s="26"/>
      <c r="AH41" s="26"/>
      <c r="AI41" s="26"/>
      <c r="AJ41" s="26"/>
    </row>
    <row r="42" spans="1:36" s="34" customFormat="1">
      <c r="A42" s="32"/>
      <c r="B42" s="32"/>
      <c r="C42" s="35" t="s">
        <v>39</v>
      </c>
      <c r="D42" s="26"/>
      <c r="E42" s="26"/>
      <c r="F42" s="26"/>
      <c r="G42" s="32"/>
      <c r="H42" s="31">
        <f>H43+H45</f>
        <v>246825</v>
      </c>
      <c r="I42" s="31">
        <f t="shared" ref="I42:AB42" si="19">I43+I45</f>
        <v>80380</v>
      </c>
      <c r="J42" s="31">
        <f t="shared" si="19"/>
        <v>166445</v>
      </c>
      <c r="K42" s="31">
        <f t="shared" si="19"/>
        <v>65150</v>
      </c>
      <c r="L42" s="31">
        <f>L43+L45</f>
        <v>28000</v>
      </c>
      <c r="M42" s="31">
        <f>M43+M45</f>
        <v>37150</v>
      </c>
      <c r="N42" s="31">
        <f>N43+N45</f>
        <v>65150</v>
      </c>
      <c r="O42" s="31">
        <f>O43+O45</f>
        <v>28000</v>
      </c>
      <c r="P42" s="31">
        <f t="shared" si="19"/>
        <v>37150</v>
      </c>
      <c r="Q42" s="31">
        <f t="shared" si="19"/>
        <v>27795</v>
      </c>
      <c r="R42" s="31">
        <f t="shared" si="19"/>
        <v>2200</v>
      </c>
      <c r="S42" s="31">
        <f t="shared" si="19"/>
        <v>7155</v>
      </c>
      <c r="T42" s="31">
        <f t="shared" si="19"/>
        <v>0</v>
      </c>
      <c r="U42" s="31">
        <f>U43+U45</f>
        <v>50920</v>
      </c>
      <c r="V42" s="31">
        <f>V43+V45</f>
        <v>0</v>
      </c>
      <c r="W42" s="31">
        <f t="shared" si="19"/>
        <v>50920</v>
      </c>
      <c r="X42" s="31">
        <f>X43+X45</f>
        <v>0</v>
      </c>
      <c r="Y42" s="31">
        <f>Y43+Y45</f>
        <v>24500</v>
      </c>
      <c r="Z42" s="31">
        <f>Z43+Z45</f>
        <v>26420</v>
      </c>
      <c r="AA42" s="31">
        <f>AA43+AA45</f>
        <v>0</v>
      </c>
      <c r="AB42" s="31">
        <f t="shared" si="19"/>
        <v>2000</v>
      </c>
      <c r="AC42" s="32"/>
      <c r="AD42" s="32"/>
      <c r="AE42" s="32"/>
      <c r="AF42" s="26"/>
      <c r="AG42" s="26"/>
      <c r="AH42" s="26"/>
      <c r="AI42" s="26"/>
      <c r="AJ42" s="26"/>
    </row>
    <row r="43" spans="1:36" s="34" customFormat="1" ht="49.5">
      <c r="A43" s="32"/>
      <c r="B43" s="32"/>
      <c r="C43" s="37" t="s">
        <v>54</v>
      </c>
      <c r="D43" s="26"/>
      <c r="E43" s="26"/>
      <c r="F43" s="26"/>
      <c r="G43" s="32"/>
      <c r="H43" s="31">
        <f>H44</f>
        <v>25042</v>
      </c>
      <c r="I43" s="31">
        <f t="shared" ref="I43:AB43" si="20">I44</f>
        <v>0</v>
      </c>
      <c r="J43" s="31">
        <f t="shared" si="20"/>
        <v>25042</v>
      </c>
      <c r="K43" s="31">
        <f t="shared" si="20"/>
        <v>12540</v>
      </c>
      <c r="L43" s="31">
        <f>L44</f>
        <v>0</v>
      </c>
      <c r="M43" s="31">
        <f>M44</f>
        <v>12540</v>
      </c>
      <c r="N43" s="31">
        <f>N44</f>
        <v>12540</v>
      </c>
      <c r="O43" s="31">
        <f>O44</f>
        <v>0</v>
      </c>
      <c r="P43" s="31">
        <f t="shared" si="20"/>
        <v>12540</v>
      </c>
      <c r="Q43" s="31">
        <f t="shared" si="20"/>
        <v>8015</v>
      </c>
      <c r="R43" s="31">
        <f t="shared" si="20"/>
        <v>2200</v>
      </c>
      <c r="S43" s="31">
        <f t="shared" si="20"/>
        <v>2325</v>
      </c>
      <c r="T43" s="31">
        <f t="shared" si="20"/>
        <v>0</v>
      </c>
      <c r="U43" s="31">
        <f t="shared" si="20"/>
        <v>5500</v>
      </c>
      <c r="V43" s="31">
        <f t="shared" si="20"/>
        <v>0</v>
      </c>
      <c r="W43" s="31">
        <f t="shared" si="20"/>
        <v>5500</v>
      </c>
      <c r="X43" s="31">
        <f t="shared" si="20"/>
        <v>0</v>
      </c>
      <c r="Y43" s="31">
        <f t="shared" si="20"/>
        <v>5500</v>
      </c>
      <c r="Z43" s="31">
        <f t="shared" si="20"/>
        <v>0</v>
      </c>
      <c r="AA43" s="31">
        <f t="shared" si="20"/>
        <v>0</v>
      </c>
      <c r="AB43" s="31">
        <f t="shared" si="20"/>
        <v>0</v>
      </c>
      <c r="AC43" s="32"/>
      <c r="AD43" s="32"/>
      <c r="AE43" s="32"/>
      <c r="AF43" s="26"/>
      <c r="AG43" s="26"/>
      <c r="AH43" s="26"/>
      <c r="AI43" s="26"/>
      <c r="AJ43" s="26"/>
    </row>
    <row r="44" spans="1:36" s="51" customFormat="1" ht="82.5">
      <c r="A44" s="39"/>
      <c r="B44" s="38">
        <v>7233637</v>
      </c>
      <c r="C44" s="47" t="s">
        <v>85</v>
      </c>
      <c r="D44" s="48" t="s">
        <v>86</v>
      </c>
      <c r="E44" s="48"/>
      <c r="F44" s="65" t="s">
        <v>87</v>
      </c>
      <c r="G44" s="64" t="s">
        <v>88</v>
      </c>
      <c r="H44" s="50">
        <v>25042</v>
      </c>
      <c r="I44" s="50"/>
      <c r="J44" s="50">
        <v>25042</v>
      </c>
      <c r="K44" s="42">
        <f>SUM(L44:M44)</f>
        <v>12540</v>
      </c>
      <c r="L44" s="50"/>
      <c r="M44" s="42">
        <f t="shared" si="5"/>
        <v>12540</v>
      </c>
      <c r="N44" s="42">
        <f>SUM(O44:P44)</f>
        <v>12540</v>
      </c>
      <c r="O44" s="42"/>
      <c r="P44" s="42">
        <f>SUM(Q44:T44)</f>
        <v>12540</v>
      </c>
      <c r="Q44" s="42">
        <v>8015</v>
      </c>
      <c r="R44" s="42">
        <v>2200</v>
      </c>
      <c r="S44" s="42">
        <v>2325</v>
      </c>
      <c r="T44" s="42">
        <v>0</v>
      </c>
      <c r="U44" s="42">
        <f>W44</f>
        <v>5500</v>
      </c>
      <c r="V44" s="42"/>
      <c r="W44" s="43">
        <f>SUM(X44:AA44)</f>
        <v>5500</v>
      </c>
      <c r="X44" s="43">
        <f>5500-5500</f>
        <v>0</v>
      </c>
      <c r="Y44" s="43">
        <v>5500</v>
      </c>
      <c r="Z44" s="43"/>
      <c r="AA44" s="43"/>
      <c r="AB44" s="43"/>
      <c r="AC44" s="44" t="s">
        <v>84</v>
      </c>
      <c r="AD44" s="44" t="s">
        <v>44</v>
      </c>
      <c r="AE44" s="45" t="s">
        <v>83</v>
      </c>
      <c r="AF44" s="46" t="s">
        <v>54</v>
      </c>
      <c r="AG44" s="46" t="s">
        <v>89</v>
      </c>
      <c r="AH44" s="46"/>
      <c r="AI44" s="46"/>
      <c r="AJ44" s="46"/>
    </row>
    <row r="45" spans="1:36" s="34" customFormat="1" ht="33">
      <c r="A45" s="32"/>
      <c r="B45" s="32"/>
      <c r="C45" s="37" t="s">
        <v>40</v>
      </c>
      <c r="D45" s="26"/>
      <c r="E45" s="26"/>
      <c r="F45" s="26"/>
      <c r="G45" s="32"/>
      <c r="H45" s="31">
        <f>SUBTOTAL(9,H46:H50)</f>
        <v>221783</v>
      </c>
      <c r="I45" s="31">
        <f t="shared" ref="I45:AB45" si="21">SUBTOTAL(9,I46:I50)</f>
        <v>80380</v>
      </c>
      <c r="J45" s="31">
        <f t="shared" si="21"/>
        <v>141403</v>
      </c>
      <c r="K45" s="31">
        <f t="shared" si="21"/>
        <v>52610</v>
      </c>
      <c r="L45" s="31">
        <f>SUBTOTAL(9,L46:L50)</f>
        <v>28000</v>
      </c>
      <c r="M45" s="31">
        <f>SUBTOTAL(9,M46:M50)</f>
        <v>24610</v>
      </c>
      <c r="N45" s="31">
        <f>SUBTOTAL(9,N46:N50)</f>
        <v>52610</v>
      </c>
      <c r="O45" s="31">
        <f>SUBTOTAL(9,O46:O50)</f>
        <v>28000</v>
      </c>
      <c r="P45" s="31">
        <f t="shared" si="21"/>
        <v>24610</v>
      </c>
      <c r="Q45" s="31">
        <f t="shared" si="21"/>
        <v>19780</v>
      </c>
      <c r="R45" s="31">
        <f t="shared" si="21"/>
        <v>0</v>
      </c>
      <c r="S45" s="31">
        <f t="shared" si="21"/>
        <v>4830</v>
      </c>
      <c r="T45" s="31">
        <f t="shared" si="21"/>
        <v>0</v>
      </c>
      <c r="U45" s="31">
        <f t="shared" si="21"/>
        <v>45420</v>
      </c>
      <c r="V45" s="31">
        <f t="shared" si="21"/>
        <v>0</v>
      </c>
      <c r="W45" s="31">
        <f t="shared" si="21"/>
        <v>45420</v>
      </c>
      <c r="X45" s="31">
        <f t="shared" si="21"/>
        <v>0</v>
      </c>
      <c r="Y45" s="31">
        <f t="shared" si="21"/>
        <v>19000</v>
      </c>
      <c r="Z45" s="31">
        <f t="shared" si="21"/>
        <v>26420</v>
      </c>
      <c r="AA45" s="31"/>
      <c r="AB45" s="31">
        <f t="shared" si="21"/>
        <v>2000</v>
      </c>
      <c r="AC45" s="32"/>
      <c r="AD45" s="32"/>
      <c r="AE45" s="32"/>
      <c r="AF45" s="26"/>
      <c r="AG45" s="26"/>
      <c r="AH45" s="26"/>
      <c r="AI45" s="26"/>
      <c r="AJ45" s="26"/>
    </row>
    <row r="46" spans="1:36" ht="66">
      <c r="A46" s="38"/>
      <c r="B46" s="39"/>
      <c r="C46" s="66" t="s">
        <v>90</v>
      </c>
      <c r="D46" s="67" t="s">
        <v>42</v>
      </c>
      <c r="E46" s="67"/>
      <c r="F46" s="67" t="s">
        <v>91</v>
      </c>
      <c r="G46" s="49" t="s">
        <v>92</v>
      </c>
      <c r="H46" s="68">
        <v>57972</v>
      </c>
      <c r="I46" s="50"/>
      <c r="J46" s="68">
        <v>57972</v>
      </c>
      <c r="K46" s="42">
        <f>SUM(L46:M46)</f>
        <v>0</v>
      </c>
      <c r="L46" s="68"/>
      <c r="M46" s="42">
        <f t="shared" si="5"/>
        <v>0</v>
      </c>
      <c r="N46" s="42">
        <f>SUM(O46:P46)</f>
        <v>0</v>
      </c>
      <c r="O46" s="42"/>
      <c r="P46" s="42">
        <f>SUM(Q46:T46)</f>
        <v>0</v>
      </c>
      <c r="Q46" s="42">
        <v>0</v>
      </c>
      <c r="R46" s="42">
        <v>0</v>
      </c>
      <c r="S46" s="42">
        <v>0</v>
      </c>
      <c r="T46" s="42">
        <v>0</v>
      </c>
      <c r="U46" s="42">
        <f>W46</f>
        <v>3000</v>
      </c>
      <c r="V46" s="42"/>
      <c r="W46" s="43">
        <f>SUM(X46:Z46)</f>
        <v>3000</v>
      </c>
      <c r="X46" s="43"/>
      <c r="Y46" s="43">
        <v>3000</v>
      </c>
      <c r="Z46" s="43"/>
      <c r="AA46" s="43"/>
      <c r="AB46" s="43"/>
      <c r="AC46" s="44" t="s">
        <v>84</v>
      </c>
      <c r="AD46" s="44" t="s">
        <v>44</v>
      </c>
      <c r="AE46" s="69" t="s">
        <v>83</v>
      </c>
      <c r="AF46" s="46" t="s">
        <v>40</v>
      </c>
      <c r="AG46" s="46"/>
      <c r="AH46" s="46"/>
      <c r="AI46" s="46"/>
      <c r="AJ46" s="46"/>
    </row>
    <row r="47" spans="1:36" s="51" customFormat="1" ht="66">
      <c r="A47" s="38"/>
      <c r="B47" s="38">
        <v>7544405</v>
      </c>
      <c r="C47" s="59" t="s">
        <v>93</v>
      </c>
      <c r="D47" s="39" t="s">
        <v>42</v>
      </c>
      <c r="E47" s="39"/>
      <c r="F47" s="39" t="s">
        <v>91</v>
      </c>
      <c r="G47" s="39" t="s">
        <v>94</v>
      </c>
      <c r="H47" s="54">
        <v>80380</v>
      </c>
      <c r="I47" s="70">
        <v>80380</v>
      </c>
      <c r="J47" s="54"/>
      <c r="K47" s="42">
        <f>SUM(L47:M47)</f>
        <v>28000</v>
      </c>
      <c r="L47" s="54">
        <v>28000</v>
      </c>
      <c r="M47" s="42">
        <f t="shared" si="5"/>
        <v>0</v>
      </c>
      <c r="N47" s="42">
        <f>SUM(O47:P47)</f>
        <v>28000</v>
      </c>
      <c r="O47" s="42">
        <v>28000</v>
      </c>
      <c r="P47" s="42">
        <f>SUM(Q47:T47)</f>
        <v>0</v>
      </c>
      <c r="Q47" s="42">
        <v>0</v>
      </c>
      <c r="R47" s="42">
        <v>0</v>
      </c>
      <c r="S47" s="42">
        <v>0</v>
      </c>
      <c r="T47" s="42">
        <v>0</v>
      </c>
      <c r="U47" s="42">
        <f>W47</f>
        <v>9000</v>
      </c>
      <c r="V47" s="42"/>
      <c r="W47" s="43">
        <f>SUM(X47:Z47)</f>
        <v>9000</v>
      </c>
      <c r="X47" s="43"/>
      <c r="Y47" s="43">
        <v>9000</v>
      </c>
      <c r="Z47" s="43"/>
      <c r="AA47" s="43"/>
      <c r="AB47" s="43"/>
      <c r="AC47" s="44" t="s">
        <v>84</v>
      </c>
      <c r="AD47" s="44" t="s">
        <v>44</v>
      </c>
      <c r="AE47" s="69" t="s">
        <v>83</v>
      </c>
      <c r="AF47" s="46" t="s">
        <v>40</v>
      </c>
      <c r="AG47" s="46"/>
      <c r="AH47" s="46"/>
      <c r="AI47" s="46"/>
      <c r="AJ47" s="46"/>
    </row>
    <row r="48" spans="1:36" ht="66">
      <c r="A48" s="38"/>
      <c r="B48" s="38">
        <v>7063339</v>
      </c>
      <c r="C48" s="47" t="s">
        <v>95</v>
      </c>
      <c r="D48" s="48" t="s">
        <v>96</v>
      </c>
      <c r="E48" s="48"/>
      <c r="F48" s="65" t="s">
        <v>97</v>
      </c>
      <c r="G48" s="64" t="s">
        <v>98</v>
      </c>
      <c r="H48" s="50">
        <v>18316</v>
      </c>
      <c r="I48" s="50"/>
      <c r="J48" s="50">
        <v>18316</v>
      </c>
      <c r="K48" s="42">
        <f>SUM(L48:M48)</f>
        <v>8000</v>
      </c>
      <c r="L48" s="50"/>
      <c r="M48" s="42">
        <f t="shared" si="5"/>
        <v>8000</v>
      </c>
      <c r="N48" s="42">
        <f>SUM(O48:P48)</f>
        <v>8000</v>
      </c>
      <c r="O48" s="42"/>
      <c r="P48" s="42">
        <f>SUM(Q48:T48)</f>
        <v>8000</v>
      </c>
      <c r="Q48" s="42">
        <v>8000</v>
      </c>
      <c r="R48" s="42">
        <v>0</v>
      </c>
      <c r="S48" s="42">
        <v>0</v>
      </c>
      <c r="T48" s="42">
        <v>0</v>
      </c>
      <c r="U48" s="42">
        <f>W48</f>
        <v>7000</v>
      </c>
      <c r="V48" s="42"/>
      <c r="W48" s="43">
        <f>SUM(X48:Z48)</f>
        <v>7000</v>
      </c>
      <c r="X48" s="43"/>
      <c r="Y48" s="43">
        <v>7000</v>
      </c>
      <c r="Z48" s="43"/>
      <c r="AA48" s="43"/>
      <c r="AB48" s="43"/>
      <c r="AC48" s="44" t="s">
        <v>84</v>
      </c>
      <c r="AD48" s="44" t="s">
        <v>44</v>
      </c>
      <c r="AE48" s="69" t="s">
        <v>83</v>
      </c>
      <c r="AF48" s="46" t="s">
        <v>40</v>
      </c>
      <c r="AG48" s="46"/>
      <c r="AH48" s="46"/>
      <c r="AI48" s="46"/>
      <c r="AJ48" s="46"/>
    </row>
    <row r="49" spans="1:36" s="51" customFormat="1" ht="66">
      <c r="A49" s="39"/>
      <c r="B49" s="38">
        <v>7457056</v>
      </c>
      <c r="C49" s="40" t="s">
        <v>99</v>
      </c>
      <c r="D49" s="41" t="s">
        <v>86</v>
      </c>
      <c r="E49" s="41"/>
      <c r="F49" s="41" t="s">
        <v>100</v>
      </c>
      <c r="G49" s="64" t="s">
        <v>101</v>
      </c>
      <c r="H49" s="42">
        <v>59814</v>
      </c>
      <c r="I49" s="42"/>
      <c r="J49" s="42">
        <v>59814</v>
      </c>
      <c r="K49" s="42">
        <f>SUM(L49:M49)</f>
        <v>13780</v>
      </c>
      <c r="L49" s="42"/>
      <c r="M49" s="42">
        <f t="shared" si="5"/>
        <v>13780</v>
      </c>
      <c r="N49" s="42">
        <f>SUM(O49:P49)</f>
        <v>13780</v>
      </c>
      <c r="O49" s="42"/>
      <c r="P49" s="42">
        <f>SUM(Q49:T49)</f>
        <v>13780</v>
      </c>
      <c r="Q49" s="42">
        <v>11780</v>
      </c>
      <c r="R49" s="42">
        <v>0</v>
      </c>
      <c r="S49" s="42">
        <v>2000</v>
      </c>
      <c r="T49" s="42">
        <v>0</v>
      </c>
      <c r="U49" s="42">
        <f>W49</f>
        <v>23950</v>
      </c>
      <c r="V49" s="42"/>
      <c r="W49" s="43">
        <f>SUM(X49:Z49)</f>
        <v>23950</v>
      </c>
      <c r="X49" s="43"/>
      <c r="Y49" s="43"/>
      <c r="Z49" s="43">
        <v>23950</v>
      </c>
      <c r="AA49" s="43"/>
      <c r="AB49" s="43"/>
      <c r="AC49" s="44" t="s">
        <v>84</v>
      </c>
      <c r="AD49" s="44" t="s">
        <v>44</v>
      </c>
      <c r="AE49" s="45" t="s">
        <v>83</v>
      </c>
      <c r="AF49" s="46" t="s">
        <v>40</v>
      </c>
      <c r="AG49" s="46"/>
      <c r="AH49" s="46"/>
      <c r="AI49" s="46"/>
      <c r="AJ49" s="46"/>
    </row>
    <row r="50" spans="1:36" s="51" customFormat="1" ht="66">
      <c r="A50" s="39"/>
      <c r="B50" s="71">
        <v>7545775</v>
      </c>
      <c r="C50" s="40" t="s">
        <v>102</v>
      </c>
      <c r="D50" s="41" t="s">
        <v>42</v>
      </c>
      <c r="E50" s="41" t="s">
        <v>103</v>
      </c>
      <c r="F50" s="41" t="s">
        <v>60</v>
      </c>
      <c r="G50" s="44" t="s">
        <v>104</v>
      </c>
      <c r="H50" s="42">
        <v>5301</v>
      </c>
      <c r="I50" s="42"/>
      <c r="J50" s="42">
        <v>5301</v>
      </c>
      <c r="K50" s="42">
        <f>SUM(L50:M50)</f>
        <v>2830</v>
      </c>
      <c r="L50" s="42"/>
      <c r="M50" s="42">
        <f t="shared" si="5"/>
        <v>2830</v>
      </c>
      <c r="N50" s="42">
        <f>SUM(O50:P50)</f>
        <v>2830</v>
      </c>
      <c r="O50" s="42"/>
      <c r="P50" s="42">
        <f>SUM(Q50:T50)</f>
        <v>2830</v>
      </c>
      <c r="Q50" s="42">
        <v>0</v>
      </c>
      <c r="R50" s="42">
        <v>0</v>
      </c>
      <c r="S50" s="42">
        <v>2830</v>
      </c>
      <c r="T50" s="42">
        <v>0</v>
      </c>
      <c r="U50" s="42">
        <f>W50</f>
        <v>2470</v>
      </c>
      <c r="V50" s="42"/>
      <c r="W50" s="43">
        <f>SUM(X50:Z50)</f>
        <v>2470</v>
      </c>
      <c r="X50" s="43"/>
      <c r="Y50" s="43"/>
      <c r="Z50" s="43">
        <v>2470</v>
      </c>
      <c r="AA50" s="43"/>
      <c r="AB50" s="43">
        <v>2000</v>
      </c>
      <c r="AC50" s="44" t="s">
        <v>84</v>
      </c>
      <c r="AD50" s="44" t="s">
        <v>44</v>
      </c>
      <c r="AE50" s="45" t="s">
        <v>83</v>
      </c>
      <c r="AF50" s="46" t="s">
        <v>40</v>
      </c>
      <c r="AG50" s="46"/>
      <c r="AH50" s="46"/>
      <c r="AI50" s="46"/>
      <c r="AJ50" s="46"/>
    </row>
    <row r="51" spans="1:36" s="75" customFormat="1">
      <c r="A51" s="72">
        <v>2</v>
      </c>
      <c r="B51" s="73"/>
      <c r="C51" s="35" t="s">
        <v>105</v>
      </c>
      <c r="D51" s="46"/>
      <c r="E51" s="46"/>
      <c r="F51" s="46"/>
      <c r="G51" s="26"/>
      <c r="H51" s="74">
        <f>H52</f>
        <v>25007</v>
      </c>
      <c r="I51" s="74">
        <f t="shared" ref="I51:AB52" si="22">I52</f>
        <v>0</v>
      </c>
      <c r="J51" s="74">
        <f t="shared" si="22"/>
        <v>25007</v>
      </c>
      <c r="K51" s="74">
        <f t="shared" si="22"/>
        <v>7353</v>
      </c>
      <c r="L51" s="74">
        <f t="shared" si="22"/>
        <v>0</v>
      </c>
      <c r="M51" s="74">
        <f t="shared" si="22"/>
        <v>7353</v>
      </c>
      <c r="N51" s="74">
        <f t="shared" si="22"/>
        <v>7353</v>
      </c>
      <c r="O51" s="74">
        <f t="shared" si="22"/>
        <v>0</v>
      </c>
      <c r="P51" s="74">
        <f t="shared" si="22"/>
        <v>7353</v>
      </c>
      <c r="Q51" s="74">
        <f t="shared" si="22"/>
        <v>1803</v>
      </c>
      <c r="R51" s="74">
        <f t="shared" si="22"/>
        <v>0</v>
      </c>
      <c r="S51" s="74">
        <f t="shared" si="22"/>
        <v>5550</v>
      </c>
      <c r="T51" s="74">
        <f t="shared" si="22"/>
        <v>0</v>
      </c>
      <c r="U51" s="74">
        <f t="shared" si="22"/>
        <v>6397</v>
      </c>
      <c r="V51" s="74">
        <f t="shared" si="22"/>
        <v>0</v>
      </c>
      <c r="W51" s="74">
        <f t="shared" si="22"/>
        <v>6397</v>
      </c>
      <c r="X51" s="74">
        <f t="shared" si="22"/>
        <v>0</v>
      </c>
      <c r="Y51" s="74">
        <f t="shared" si="22"/>
        <v>0</v>
      </c>
      <c r="Z51" s="74">
        <f t="shared" si="22"/>
        <v>6397</v>
      </c>
      <c r="AA51" s="74"/>
      <c r="AB51" s="74">
        <f t="shared" si="22"/>
        <v>0</v>
      </c>
      <c r="AC51" s="35"/>
      <c r="AD51" s="35"/>
      <c r="AE51" s="36"/>
      <c r="AF51" s="37"/>
      <c r="AG51" s="37"/>
      <c r="AH51" s="37"/>
      <c r="AI51" s="37"/>
      <c r="AJ51" s="37"/>
    </row>
    <row r="52" spans="1:36" s="75" customFormat="1">
      <c r="A52" s="72"/>
      <c r="B52" s="73"/>
      <c r="C52" s="37" t="s">
        <v>39</v>
      </c>
      <c r="D52" s="46"/>
      <c r="E52" s="46"/>
      <c r="F52" s="46"/>
      <c r="G52" s="26"/>
      <c r="H52" s="74">
        <f>H53</f>
        <v>25007</v>
      </c>
      <c r="I52" s="74">
        <f t="shared" si="22"/>
        <v>0</v>
      </c>
      <c r="J52" s="74">
        <f t="shared" si="22"/>
        <v>25007</v>
      </c>
      <c r="K52" s="74">
        <f t="shared" si="22"/>
        <v>7353</v>
      </c>
      <c r="L52" s="74">
        <f t="shared" si="22"/>
        <v>0</v>
      </c>
      <c r="M52" s="74">
        <f t="shared" si="22"/>
        <v>7353</v>
      </c>
      <c r="N52" s="74">
        <f t="shared" si="22"/>
        <v>7353</v>
      </c>
      <c r="O52" s="74">
        <f t="shared" si="22"/>
        <v>0</v>
      </c>
      <c r="P52" s="74">
        <f t="shared" si="22"/>
        <v>7353</v>
      </c>
      <c r="Q52" s="74">
        <f t="shared" si="22"/>
        <v>1803</v>
      </c>
      <c r="R52" s="74">
        <f t="shared" si="22"/>
        <v>0</v>
      </c>
      <c r="S52" s="74">
        <f t="shared" si="22"/>
        <v>5550</v>
      </c>
      <c r="T52" s="74">
        <f t="shared" si="22"/>
        <v>0</v>
      </c>
      <c r="U52" s="74">
        <f t="shared" si="22"/>
        <v>6397</v>
      </c>
      <c r="V52" s="74">
        <f t="shared" si="22"/>
        <v>0</v>
      </c>
      <c r="W52" s="74">
        <f t="shared" si="22"/>
        <v>6397</v>
      </c>
      <c r="X52" s="74">
        <f t="shared" si="22"/>
        <v>0</v>
      </c>
      <c r="Y52" s="74">
        <f t="shared" si="22"/>
        <v>0</v>
      </c>
      <c r="Z52" s="74">
        <f t="shared" si="22"/>
        <v>6397</v>
      </c>
      <c r="AA52" s="74"/>
      <c r="AB52" s="74">
        <f t="shared" si="22"/>
        <v>0</v>
      </c>
      <c r="AC52" s="35"/>
      <c r="AD52" s="35"/>
      <c r="AE52" s="36"/>
      <c r="AF52" s="37"/>
      <c r="AG52" s="37"/>
      <c r="AH52" s="37"/>
      <c r="AI52" s="37"/>
      <c r="AJ52" s="37"/>
    </row>
    <row r="53" spans="1:36" s="75" customFormat="1" ht="33">
      <c r="A53" s="72"/>
      <c r="B53" s="73"/>
      <c r="C53" s="37" t="s">
        <v>40</v>
      </c>
      <c r="D53" s="46"/>
      <c r="E53" s="46"/>
      <c r="F53" s="46"/>
      <c r="G53" s="26"/>
      <c r="H53" s="74">
        <f>SUBTOTAL(9,H54:H59)</f>
        <v>25007</v>
      </c>
      <c r="I53" s="74">
        <f t="shared" ref="I53:AB53" si="23">SUBTOTAL(9,I54:I59)</f>
        <v>0</v>
      </c>
      <c r="J53" s="74">
        <f t="shared" si="23"/>
        <v>25007</v>
      </c>
      <c r="K53" s="74">
        <f t="shared" si="23"/>
        <v>7353</v>
      </c>
      <c r="L53" s="74">
        <f>SUBTOTAL(9,L54:L59)</f>
        <v>0</v>
      </c>
      <c r="M53" s="74">
        <f>SUBTOTAL(9,M54:M59)</f>
        <v>7353</v>
      </c>
      <c r="N53" s="74">
        <f>SUBTOTAL(9,N54:N59)</f>
        <v>7353</v>
      </c>
      <c r="O53" s="74">
        <f>SUBTOTAL(9,O54:O59)</f>
        <v>0</v>
      </c>
      <c r="P53" s="74">
        <f t="shared" si="23"/>
        <v>7353</v>
      </c>
      <c r="Q53" s="74">
        <f t="shared" si="23"/>
        <v>1803</v>
      </c>
      <c r="R53" s="74">
        <f t="shared" si="23"/>
        <v>0</v>
      </c>
      <c r="S53" s="74">
        <f t="shared" si="23"/>
        <v>5550</v>
      </c>
      <c r="T53" s="74">
        <f t="shared" si="23"/>
        <v>0</v>
      </c>
      <c r="U53" s="74">
        <f>SUBTOTAL(9,U54:U59)</f>
        <v>6397</v>
      </c>
      <c r="V53" s="74">
        <f>SUBTOTAL(9,V54:V59)</f>
        <v>0</v>
      </c>
      <c r="W53" s="74">
        <f t="shared" si="23"/>
        <v>6397</v>
      </c>
      <c r="X53" s="74">
        <f t="shared" si="23"/>
        <v>0</v>
      </c>
      <c r="Y53" s="74">
        <f t="shared" si="23"/>
        <v>0</v>
      </c>
      <c r="Z53" s="74">
        <f t="shared" si="23"/>
        <v>6397</v>
      </c>
      <c r="AA53" s="74"/>
      <c r="AB53" s="74">
        <f t="shared" si="23"/>
        <v>0</v>
      </c>
      <c r="AC53" s="35"/>
      <c r="AD53" s="35"/>
      <c r="AE53" s="36"/>
      <c r="AF53" s="37"/>
      <c r="AG53" s="37"/>
      <c r="AH53" s="37"/>
      <c r="AI53" s="37"/>
      <c r="AJ53" s="37"/>
    </row>
    <row r="54" spans="1:36" ht="66">
      <c r="A54" s="39"/>
      <c r="B54" s="38">
        <v>7645363</v>
      </c>
      <c r="C54" s="66" t="s">
        <v>106</v>
      </c>
      <c r="D54" s="67" t="s">
        <v>59</v>
      </c>
      <c r="E54" s="67"/>
      <c r="F54" s="67"/>
      <c r="G54" s="39" t="s">
        <v>107</v>
      </c>
      <c r="H54" s="42">
        <v>16444</v>
      </c>
      <c r="I54" s="76"/>
      <c r="J54" s="42">
        <v>16444</v>
      </c>
      <c r="K54" s="42">
        <f t="shared" ref="K54:K59" si="24">SUM(L54:M54)</f>
        <v>2050</v>
      </c>
      <c r="L54" s="42"/>
      <c r="M54" s="42">
        <f t="shared" si="5"/>
        <v>2050</v>
      </c>
      <c r="N54" s="42">
        <f t="shared" ref="N54:N59" si="25">SUM(O54:P54)</f>
        <v>2050</v>
      </c>
      <c r="O54" s="42"/>
      <c r="P54" s="42">
        <f t="shared" ref="P54:P59" si="26">SUM(Q54:T54)</f>
        <v>2050</v>
      </c>
      <c r="Q54" s="42">
        <v>50</v>
      </c>
      <c r="R54" s="42">
        <v>0</v>
      </c>
      <c r="S54" s="42">
        <v>2000</v>
      </c>
      <c r="T54" s="42">
        <v>0</v>
      </c>
      <c r="U54" s="42">
        <f t="shared" ref="U54:U59" si="27">W54</f>
        <v>6000</v>
      </c>
      <c r="V54" s="42"/>
      <c r="W54" s="43">
        <f t="shared" ref="W54:W59" si="28">SUM(X54:Z54)</f>
        <v>6000</v>
      </c>
      <c r="X54" s="42"/>
      <c r="Y54" s="42"/>
      <c r="Z54" s="42">
        <v>6000</v>
      </c>
      <c r="AA54" s="42"/>
      <c r="AB54" s="42"/>
      <c r="AC54" s="44" t="s">
        <v>105</v>
      </c>
      <c r="AD54" s="44" t="s">
        <v>44</v>
      </c>
      <c r="AE54" s="45" t="s">
        <v>83</v>
      </c>
      <c r="AF54" s="46" t="s">
        <v>40</v>
      </c>
      <c r="AG54" s="46"/>
      <c r="AH54" s="46"/>
      <c r="AI54" s="46"/>
      <c r="AJ54" s="46"/>
    </row>
    <row r="55" spans="1:36" s="51" customFormat="1" ht="66">
      <c r="A55" s="38"/>
      <c r="B55" s="71">
        <v>7654500</v>
      </c>
      <c r="C55" s="40" t="s">
        <v>108</v>
      </c>
      <c r="D55" s="41" t="s">
        <v>96</v>
      </c>
      <c r="E55" s="41"/>
      <c r="F55" s="41"/>
      <c r="G55" s="49" t="s">
        <v>109</v>
      </c>
      <c r="H55" s="68">
        <v>995</v>
      </c>
      <c r="I55" s="60"/>
      <c r="J55" s="54">
        <v>995</v>
      </c>
      <c r="K55" s="42">
        <f t="shared" si="24"/>
        <v>0</v>
      </c>
      <c r="L55" s="54"/>
      <c r="M55" s="42">
        <f t="shared" si="5"/>
        <v>0</v>
      </c>
      <c r="N55" s="42">
        <f t="shared" si="25"/>
        <v>0</v>
      </c>
      <c r="O55" s="42"/>
      <c r="P55" s="42">
        <f t="shared" si="26"/>
        <v>0</v>
      </c>
      <c r="Q55" s="42">
        <v>0</v>
      </c>
      <c r="R55" s="42">
        <v>0</v>
      </c>
      <c r="S55" s="42">
        <v>0</v>
      </c>
      <c r="T55" s="42">
        <v>0</v>
      </c>
      <c r="U55" s="42">
        <f t="shared" si="27"/>
        <v>100</v>
      </c>
      <c r="V55" s="42"/>
      <c r="W55" s="43">
        <f t="shared" si="28"/>
        <v>100</v>
      </c>
      <c r="X55" s="43"/>
      <c r="Y55" s="43"/>
      <c r="Z55" s="43">
        <v>100</v>
      </c>
      <c r="AA55" s="43"/>
      <c r="AB55" s="43"/>
      <c r="AC55" s="44" t="s">
        <v>105</v>
      </c>
      <c r="AD55" s="44" t="s">
        <v>44</v>
      </c>
      <c r="AE55" s="45" t="s">
        <v>83</v>
      </c>
      <c r="AF55" s="46" t="s">
        <v>40</v>
      </c>
      <c r="AG55" s="46"/>
      <c r="AH55" s="46"/>
      <c r="AI55" s="46"/>
      <c r="AJ55" s="46"/>
    </row>
    <row r="56" spans="1:36" ht="66">
      <c r="A56" s="39"/>
      <c r="B56" s="38">
        <v>7550697</v>
      </c>
      <c r="C56" s="47" t="s">
        <v>110</v>
      </c>
      <c r="D56" s="48" t="s">
        <v>42</v>
      </c>
      <c r="E56" s="48"/>
      <c r="F56" s="33" t="s">
        <v>60</v>
      </c>
      <c r="G56" s="33" t="s">
        <v>111</v>
      </c>
      <c r="H56" s="42">
        <v>3529</v>
      </c>
      <c r="I56" s="42"/>
      <c r="J56" s="42">
        <v>3529</v>
      </c>
      <c r="K56" s="42">
        <f t="shared" si="24"/>
        <v>2753</v>
      </c>
      <c r="L56" s="42"/>
      <c r="M56" s="42">
        <f t="shared" si="5"/>
        <v>2753</v>
      </c>
      <c r="N56" s="42">
        <f t="shared" si="25"/>
        <v>2753</v>
      </c>
      <c r="O56" s="42"/>
      <c r="P56" s="42">
        <f t="shared" si="26"/>
        <v>2753</v>
      </c>
      <c r="Q56" s="42">
        <v>1753</v>
      </c>
      <c r="R56" s="42">
        <v>0</v>
      </c>
      <c r="S56" s="42">
        <v>1000</v>
      </c>
      <c r="T56" s="42">
        <v>0</v>
      </c>
      <c r="U56" s="42">
        <f t="shared" si="27"/>
        <v>147</v>
      </c>
      <c r="V56" s="42"/>
      <c r="W56" s="43">
        <f t="shared" si="28"/>
        <v>147</v>
      </c>
      <c r="X56" s="43"/>
      <c r="Y56" s="43"/>
      <c r="Z56" s="43">
        <v>147</v>
      </c>
      <c r="AA56" s="43"/>
      <c r="AB56" s="43"/>
      <c r="AC56" s="44" t="s">
        <v>105</v>
      </c>
      <c r="AD56" s="44" t="s">
        <v>44</v>
      </c>
      <c r="AE56" s="45" t="s">
        <v>83</v>
      </c>
      <c r="AF56" s="37" t="s">
        <v>40</v>
      </c>
      <c r="AG56" s="37"/>
      <c r="AH56" s="37"/>
      <c r="AI56" s="37"/>
      <c r="AJ56" s="37"/>
    </row>
    <row r="57" spans="1:36" s="34" customFormat="1" ht="66">
      <c r="A57" s="38"/>
      <c r="B57" s="39">
        <v>7641575</v>
      </c>
      <c r="C57" s="59" t="s">
        <v>112</v>
      </c>
      <c r="D57" s="39" t="s">
        <v>113</v>
      </c>
      <c r="E57" s="39"/>
      <c r="F57" s="39" t="s">
        <v>51</v>
      </c>
      <c r="G57" s="39" t="s">
        <v>114</v>
      </c>
      <c r="H57" s="60">
        <v>1153</v>
      </c>
      <c r="I57" s="60"/>
      <c r="J57" s="60">
        <v>1153</v>
      </c>
      <c r="K57" s="42">
        <f t="shared" si="24"/>
        <v>850</v>
      </c>
      <c r="L57" s="60"/>
      <c r="M57" s="42">
        <f t="shared" si="5"/>
        <v>850</v>
      </c>
      <c r="N57" s="42">
        <f t="shared" si="25"/>
        <v>850</v>
      </c>
      <c r="O57" s="42"/>
      <c r="P57" s="42">
        <f t="shared" si="26"/>
        <v>850</v>
      </c>
      <c r="Q57" s="42">
        <v>0</v>
      </c>
      <c r="R57" s="42">
        <v>0</v>
      </c>
      <c r="S57" s="42">
        <v>850</v>
      </c>
      <c r="T57" s="42">
        <v>0</v>
      </c>
      <c r="U57" s="42">
        <f t="shared" si="27"/>
        <v>50</v>
      </c>
      <c r="V57" s="42"/>
      <c r="W57" s="43">
        <f t="shared" si="28"/>
        <v>50</v>
      </c>
      <c r="X57" s="43"/>
      <c r="Y57" s="43"/>
      <c r="Z57" s="43">
        <v>50</v>
      </c>
      <c r="AA57" s="43"/>
      <c r="AB57" s="43"/>
      <c r="AC57" s="44" t="s">
        <v>105</v>
      </c>
      <c r="AD57" s="44" t="s">
        <v>44</v>
      </c>
      <c r="AE57" s="45" t="s">
        <v>83</v>
      </c>
      <c r="AF57" s="37" t="s">
        <v>40</v>
      </c>
      <c r="AG57" s="37"/>
      <c r="AH57" s="37"/>
      <c r="AI57" s="37"/>
      <c r="AJ57" s="37"/>
    </row>
    <row r="58" spans="1:36" s="34" customFormat="1" ht="66">
      <c r="A58" s="38"/>
      <c r="B58" s="39">
        <v>7654501</v>
      </c>
      <c r="C58" s="59" t="s">
        <v>115</v>
      </c>
      <c r="D58" s="39" t="s">
        <v>86</v>
      </c>
      <c r="E58" s="39"/>
      <c r="F58" s="39" t="s">
        <v>51</v>
      </c>
      <c r="G58" s="39" t="s">
        <v>116</v>
      </c>
      <c r="H58" s="60">
        <v>1160</v>
      </c>
      <c r="I58" s="60"/>
      <c r="J58" s="54">
        <v>1160</v>
      </c>
      <c r="K58" s="42">
        <f t="shared" si="24"/>
        <v>850</v>
      </c>
      <c r="L58" s="54"/>
      <c r="M58" s="42">
        <f t="shared" si="5"/>
        <v>850</v>
      </c>
      <c r="N58" s="42">
        <f t="shared" si="25"/>
        <v>850</v>
      </c>
      <c r="O58" s="42"/>
      <c r="P58" s="42">
        <f t="shared" si="26"/>
        <v>850</v>
      </c>
      <c r="Q58" s="42">
        <v>0</v>
      </c>
      <c r="R58" s="42">
        <v>0</v>
      </c>
      <c r="S58" s="42">
        <v>850</v>
      </c>
      <c r="T58" s="42">
        <v>0</v>
      </c>
      <c r="U58" s="42">
        <f t="shared" si="27"/>
        <v>50</v>
      </c>
      <c r="V58" s="42"/>
      <c r="W58" s="43">
        <f t="shared" si="28"/>
        <v>50</v>
      </c>
      <c r="X58" s="43"/>
      <c r="Y58" s="43"/>
      <c r="Z58" s="43">
        <v>50</v>
      </c>
      <c r="AA58" s="43"/>
      <c r="AB58" s="43"/>
      <c r="AC58" s="44" t="s">
        <v>105</v>
      </c>
      <c r="AD58" s="44" t="s">
        <v>44</v>
      </c>
      <c r="AE58" s="45" t="s">
        <v>83</v>
      </c>
      <c r="AF58" s="37" t="s">
        <v>40</v>
      </c>
      <c r="AG58" s="37"/>
      <c r="AH58" s="37"/>
      <c r="AI58" s="37"/>
      <c r="AJ58" s="37"/>
    </row>
    <row r="59" spans="1:36" s="51" customFormat="1" ht="66">
      <c r="A59" s="38"/>
      <c r="B59" s="39">
        <v>7641573</v>
      </c>
      <c r="C59" s="59" t="s">
        <v>117</v>
      </c>
      <c r="D59" s="39" t="s">
        <v>42</v>
      </c>
      <c r="E59" s="39"/>
      <c r="F59" s="39" t="s">
        <v>51</v>
      </c>
      <c r="G59" s="39" t="s">
        <v>118</v>
      </c>
      <c r="H59" s="60">
        <v>1726</v>
      </c>
      <c r="I59" s="60"/>
      <c r="J59" s="54">
        <v>1726</v>
      </c>
      <c r="K59" s="42">
        <f t="shared" si="24"/>
        <v>850</v>
      </c>
      <c r="L59" s="54"/>
      <c r="M59" s="42">
        <f t="shared" si="5"/>
        <v>850</v>
      </c>
      <c r="N59" s="42">
        <f t="shared" si="25"/>
        <v>850</v>
      </c>
      <c r="O59" s="42"/>
      <c r="P59" s="42">
        <f t="shared" si="26"/>
        <v>850</v>
      </c>
      <c r="Q59" s="42">
        <v>0</v>
      </c>
      <c r="R59" s="42">
        <v>0</v>
      </c>
      <c r="S59" s="42">
        <v>850</v>
      </c>
      <c r="T59" s="42">
        <v>0</v>
      </c>
      <c r="U59" s="42">
        <f t="shared" si="27"/>
        <v>50</v>
      </c>
      <c r="V59" s="42"/>
      <c r="W59" s="43">
        <f t="shared" si="28"/>
        <v>50</v>
      </c>
      <c r="X59" s="43"/>
      <c r="Y59" s="43"/>
      <c r="Z59" s="43">
        <v>50</v>
      </c>
      <c r="AA59" s="43"/>
      <c r="AB59" s="43"/>
      <c r="AC59" s="44" t="s">
        <v>105</v>
      </c>
      <c r="AD59" s="44" t="s">
        <v>44</v>
      </c>
      <c r="AE59" s="45" t="s">
        <v>83</v>
      </c>
      <c r="AF59" s="37" t="s">
        <v>40</v>
      </c>
      <c r="AG59" s="37"/>
      <c r="AH59" s="37"/>
      <c r="AI59" s="37"/>
      <c r="AJ59" s="37"/>
    </row>
    <row r="60" spans="1:36" s="75" customFormat="1">
      <c r="A60" s="72">
        <v>3</v>
      </c>
      <c r="B60" s="73"/>
      <c r="C60" s="35" t="s">
        <v>119</v>
      </c>
      <c r="D60" s="46"/>
      <c r="E60" s="46"/>
      <c r="F60" s="46"/>
      <c r="G60" s="26"/>
      <c r="H60" s="74">
        <f>H61</f>
        <v>19022</v>
      </c>
      <c r="I60" s="74">
        <f t="shared" ref="I60:AB62" si="29">I61</f>
        <v>4222</v>
      </c>
      <c r="J60" s="74">
        <f t="shared" si="29"/>
        <v>14800</v>
      </c>
      <c r="K60" s="74">
        <f t="shared" si="29"/>
        <v>0</v>
      </c>
      <c r="L60" s="74">
        <f t="shared" si="29"/>
        <v>0</v>
      </c>
      <c r="M60" s="74">
        <f t="shared" si="29"/>
        <v>0</v>
      </c>
      <c r="N60" s="74">
        <f t="shared" si="29"/>
        <v>0</v>
      </c>
      <c r="O60" s="74">
        <f t="shared" si="29"/>
        <v>0</v>
      </c>
      <c r="P60" s="74">
        <f t="shared" si="29"/>
        <v>0</v>
      </c>
      <c r="Q60" s="74">
        <f t="shared" si="29"/>
        <v>0</v>
      </c>
      <c r="R60" s="74">
        <f t="shared" si="29"/>
        <v>0</v>
      </c>
      <c r="S60" s="74">
        <f t="shared" si="29"/>
        <v>0</v>
      </c>
      <c r="T60" s="74">
        <f t="shared" si="29"/>
        <v>0</v>
      </c>
      <c r="U60" s="74">
        <f t="shared" si="29"/>
        <v>3500</v>
      </c>
      <c r="V60" s="74">
        <f t="shared" si="29"/>
        <v>0</v>
      </c>
      <c r="W60" s="74">
        <f t="shared" si="29"/>
        <v>3500</v>
      </c>
      <c r="X60" s="74">
        <f t="shared" si="29"/>
        <v>0</v>
      </c>
      <c r="Y60" s="74">
        <f t="shared" si="29"/>
        <v>3500</v>
      </c>
      <c r="Z60" s="74">
        <f t="shared" si="29"/>
        <v>0</v>
      </c>
      <c r="AA60" s="74"/>
      <c r="AB60" s="74">
        <f t="shared" si="29"/>
        <v>0</v>
      </c>
      <c r="AC60" s="35"/>
      <c r="AD60" s="35"/>
      <c r="AE60" s="36"/>
      <c r="AF60" s="37"/>
      <c r="AG60" s="37"/>
      <c r="AH60" s="37"/>
      <c r="AI60" s="37"/>
      <c r="AJ60" s="37"/>
    </row>
    <row r="61" spans="1:36" s="75" customFormat="1">
      <c r="A61" s="72"/>
      <c r="B61" s="73"/>
      <c r="C61" s="37" t="s">
        <v>39</v>
      </c>
      <c r="D61" s="46"/>
      <c r="E61" s="46"/>
      <c r="F61" s="46"/>
      <c r="G61" s="26"/>
      <c r="H61" s="74">
        <f>H62</f>
        <v>19022</v>
      </c>
      <c r="I61" s="74">
        <f t="shared" si="29"/>
        <v>4222</v>
      </c>
      <c r="J61" s="74">
        <f t="shared" si="29"/>
        <v>14800</v>
      </c>
      <c r="K61" s="74">
        <f t="shared" si="29"/>
        <v>0</v>
      </c>
      <c r="L61" s="74">
        <f t="shared" si="29"/>
        <v>0</v>
      </c>
      <c r="M61" s="74">
        <f t="shared" si="29"/>
        <v>0</v>
      </c>
      <c r="N61" s="74">
        <f t="shared" si="29"/>
        <v>0</v>
      </c>
      <c r="O61" s="74">
        <f t="shared" si="29"/>
        <v>0</v>
      </c>
      <c r="P61" s="74">
        <f t="shared" si="29"/>
        <v>0</v>
      </c>
      <c r="Q61" s="74">
        <f t="shared" si="29"/>
        <v>0</v>
      </c>
      <c r="R61" s="74">
        <f t="shared" si="29"/>
        <v>0</v>
      </c>
      <c r="S61" s="74">
        <f t="shared" si="29"/>
        <v>0</v>
      </c>
      <c r="T61" s="74">
        <f t="shared" si="29"/>
        <v>0</v>
      </c>
      <c r="U61" s="74">
        <f t="shared" si="29"/>
        <v>3500</v>
      </c>
      <c r="V61" s="74">
        <f t="shared" si="29"/>
        <v>0</v>
      </c>
      <c r="W61" s="74">
        <f t="shared" si="29"/>
        <v>3500</v>
      </c>
      <c r="X61" s="74">
        <f t="shared" si="29"/>
        <v>0</v>
      </c>
      <c r="Y61" s="74">
        <f t="shared" si="29"/>
        <v>3500</v>
      </c>
      <c r="Z61" s="74">
        <f t="shared" si="29"/>
        <v>0</v>
      </c>
      <c r="AA61" s="74"/>
      <c r="AB61" s="74">
        <f t="shared" si="29"/>
        <v>0</v>
      </c>
      <c r="AC61" s="35"/>
      <c r="AD61" s="35"/>
      <c r="AE61" s="36"/>
      <c r="AF61" s="37"/>
      <c r="AG61" s="37"/>
      <c r="AH61" s="37"/>
      <c r="AI61" s="37"/>
      <c r="AJ61" s="37"/>
    </row>
    <row r="62" spans="1:36" s="75" customFormat="1" ht="33">
      <c r="A62" s="72"/>
      <c r="B62" s="73"/>
      <c r="C62" s="37" t="s">
        <v>40</v>
      </c>
      <c r="D62" s="46"/>
      <c r="E62" s="46"/>
      <c r="F62" s="46"/>
      <c r="G62" s="26"/>
      <c r="H62" s="74">
        <f>H63</f>
        <v>19022</v>
      </c>
      <c r="I62" s="74">
        <f t="shared" si="29"/>
        <v>4222</v>
      </c>
      <c r="J62" s="74">
        <f t="shared" si="29"/>
        <v>14800</v>
      </c>
      <c r="K62" s="74">
        <f t="shared" si="29"/>
        <v>0</v>
      </c>
      <c r="L62" s="74">
        <f t="shared" si="29"/>
        <v>0</v>
      </c>
      <c r="M62" s="74">
        <f t="shared" si="29"/>
        <v>0</v>
      </c>
      <c r="N62" s="74">
        <f t="shared" si="29"/>
        <v>0</v>
      </c>
      <c r="O62" s="74">
        <f t="shared" si="29"/>
        <v>0</v>
      </c>
      <c r="P62" s="74">
        <f t="shared" si="29"/>
        <v>0</v>
      </c>
      <c r="Q62" s="74">
        <f t="shared" si="29"/>
        <v>0</v>
      </c>
      <c r="R62" s="74">
        <f t="shared" si="29"/>
        <v>0</v>
      </c>
      <c r="S62" s="74">
        <f t="shared" si="29"/>
        <v>0</v>
      </c>
      <c r="T62" s="74">
        <f t="shared" si="29"/>
        <v>0</v>
      </c>
      <c r="U62" s="74">
        <f t="shared" si="29"/>
        <v>3500</v>
      </c>
      <c r="V62" s="74">
        <f t="shared" si="29"/>
        <v>0</v>
      </c>
      <c r="W62" s="74">
        <f t="shared" si="29"/>
        <v>3500</v>
      </c>
      <c r="X62" s="74">
        <f t="shared" si="29"/>
        <v>0</v>
      </c>
      <c r="Y62" s="74">
        <f t="shared" si="29"/>
        <v>3500</v>
      </c>
      <c r="Z62" s="74">
        <f t="shared" si="29"/>
        <v>0</v>
      </c>
      <c r="AA62" s="74"/>
      <c r="AB62" s="74">
        <f t="shared" si="29"/>
        <v>0</v>
      </c>
      <c r="AC62" s="35"/>
      <c r="AD62" s="35"/>
      <c r="AE62" s="36"/>
      <c r="AF62" s="37"/>
      <c r="AG62" s="37"/>
      <c r="AH62" s="37"/>
      <c r="AI62" s="37"/>
      <c r="AJ62" s="37"/>
    </row>
    <row r="63" spans="1:36" s="51" customFormat="1" ht="66">
      <c r="A63" s="38"/>
      <c r="B63" s="39"/>
      <c r="C63" s="47" t="s">
        <v>120</v>
      </c>
      <c r="D63" s="48" t="s">
        <v>42</v>
      </c>
      <c r="E63" s="48"/>
      <c r="F63" s="48"/>
      <c r="G63" s="49" t="s">
        <v>121</v>
      </c>
      <c r="H63" s="68">
        <v>19022</v>
      </c>
      <c r="I63" s="50">
        <f>H63-J63</f>
        <v>4222</v>
      </c>
      <c r="J63" s="50">
        <v>14800</v>
      </c>
      <c r="K63" s="42">
        <f>SUM(L63:M63)</f>
        <v>0</v>
      </c>
      <c r="L63" s="50"/>
      <c r="M63" s="42">
        <f t="shared" si="5"/>
        <v>0</v>
      </c>
      <c r="N63" s="42">
        <f>SUM(O63:P63)</f>
        <v>0</v>
      </c>
      <c r="O63" s="42"/>
      <c r="P63" s="42">
        <f>SUM(Q63:T63)</f>
        <v>0</v>
      </c>
      <c r="Q63" s="42">
        <v>0</v>
      </c>
      <c r="R63" s="42">
        <v>0</v>
      </c>
      <c r="S63" s="42">
        <v>0</v>
      </c>
      <c r="T63" s="42">
        <v>0</v>
      </c>
      <c r="U63" s="42">
        <f>W63</f>
        <v>3500</v>
      </c>
      <c r="V63" s="42"/>
      <c r="W63" s="43">
        <f>SUM(X63:Z63)</f>
        <v>3500</v>
      </c>
      <c r="X63" s="43"/>
      <c r="Y63" s="43">
        <v>3500</v>
      </c>
      <c r="Z63" s="43"/>
      <c r="AA63" s="43"/>
      <c r="AB63" s="43"/>
      <c r="AC63" s="44" t="s">
        <v>119</v>
      </c>
      <c r="AD63" s="44" t="s">
        <v>44</v>
      </c>
      <c r="AE63" s="45" t="s">
        <v>83</v>
      </c>
      <c r="AF63" s="46" t="s">
        <v>40</v>
      </c>
      <c r="AG63" s="46"/>
      <c r="AH63" s="46"/>
      <c r="AI63" s="46"/>
      <c r="AJ63" s="46"/>
    </row>
    <row r="64" spans="1:36" s="34" customFormat="1">
      <c r="A64" s="32" t="s">
        <v>122</v>
      </c>
      <c r="B64" s="32"/>
      <c r="C64" s="36" t="s">
        <v>123</v>
      </c>
      <c r="D64" s="26"/>
      <c r="E64" s="26"/>
      <c r="F64" s="26"/>
      <c r="G64" s="32"/>
      <c r="H64" s="77">
        <f>H65</f>
        <v>479828</v>
      </c>
      <c r="I64" s="77">
        <f t="shared" ref="I64:AB66" si="30">I65</f>
        <v>160528</v>
      </c>
      <c r="J64" s="77">
        <f t="shared" si="30"/>
        <v>319300</v>
      </c>
      <c r="K64" s="77">
        <f t="shared" si="30"/>
        <v>186746</v>
      </c>
      <c r="L64" s="77">
        <f t="shared" si="30"/>
        <v>130000</v>
      </c>
      <c r="M64" s="77">
        <f t="shared" si="30"/>
        <v>56746</v>
      </c>
      <c r="N64" s="77">
        <f t="shared" si="30"/>
        <v>186746</v>
      </c>
      <c r="O64" s="77">
        <f t="shared" si="30"/>
        <v>130000</v>
      </c>
      <c r="P64" s="77">
        <f t="shared" si="30"/>
        <v>56746</v>
      </c>
      <c r="Q64" s="77">
        <f t="shared" si="30"/>
        <v>10946</v>
      </c>
      <c r="R64" s="77">
        <f t="shared" si="30"/>
        <v>45800</v>
      </c>
      <c r="S64" s="77">
        <f t="shared" si="30"/>
        <v>0</v>
      </c>
      <c r="T64" s="77">
        <f t="shared" si="30"/>
        <v>0</v>
      </c>
      <c r="U64" s="77">
        <f t="shared" si="30"/>
        <v>24269</v>
      </c>
      <c r="V64" s="77">
        <f t="shared" si="30"/>
        <v>0</v>
      </c>
      <c r="W64" s="77">
        <f t="shared" si="30"/>
        <v>24269</v>
      </c>
      <c r="X64" s="77">
        <f t="shared" si="30"/>
        <v>13569</v>
      </c>
      <c r="Y64" s="77">
        <f t="shared" si="30"/>
        <v>10700</v>
      </c>
      <c r="Z64" s="77">
        <f t="shared" si="30"/>
        <v>0</v>
      </c>
      <c r="AA64" s="77"/>
      <c r="AB64" s="77">
        <f t="shared" si="30"/>
        <v>9700</v>
      </c>
      <c r="AC64" s="32"/>
      <c r="AD64" s="33"/>
      <c r="AE64" s="32"/>
      <c r="AF64" s="26"/>
      <c r="AG64" s="26"/>
      <c r="AH64" s="26"/>
      <c r="AI64" s="26"/>
      <c r="AJ64" s="26"/>
    </row>
    <row r="65" spans="1:36" s="75" customFormat="1" ht="33">
      <c r="A65" s="72">
        <v>1</v>
      </c>
      <c r="B65" s="73"/>
      <c r="C65" s="35" t="s">
        <v>124</v>
      </c>
      <c r="D65" s="46"/>
      <c r="E65" s="46"/>
      <c r="F65" s="46"/>
      <c r="G65" s="26"/>
      <c r="H65" s="78">
        <f>H66</f>
        <v>479828</v>
      </c>
      <c r="I65" s="78">
        <f t="shared" si="30"/>
        <v>160528</v>
      </c>
      <c r="J65" s="78">
        <f t="shared" si="30"/>
        <v>319300</v>
      </c>
      <c r="K65" s="78">
        <f t="shared" si="30"/>
        <v>186746</v>
      </c>
      <c r="L65" s="78">
        <f t="shared" si="30"/>
        <v>130000</v>
      </c>
      <c r="M65" s="78">
        <f t="shared" si="30"/>
        <v>56746</v>
      </c>
      <c r="N65" s="78">
        <f t="shared" si="30"/>
        <v>186746</v>
      </c>
      <c r="O65" s="78">
        <f t="shared" si="30"/>
        <v>130000</v>
      </c>
      <c r="P65" s="78">
        <f t="shared" si="30"/>
        <v>56746</v>
      </c>
      <c r="Q65" s="78">
        <f t="shared" si="30"/>
        <v>10946</v>
      </c>
      <c r="R65" s="78">
        <f t="shared" si="30"/>
        <v>45800</v>
      </c>
      <c r="S65" s="78">
        <f t="shared" si="30"/>
        <v>0</v>
      </c>
      <c r="T65" s="78">
        <f t="shared" si="30"/>
        <v>0</v>
      </c>
      <c r="U65" s="78">
        <f t="shared" si="30"/>
        <v>24269</v>
      </c>
      <c r="V65" s="78">
        <f t="shared" si="30"/>
        <v>0</v>
      </c>
      <c r="W65" s="78">
        <f t="shared" si="30"/>
        <v>24269</v>
      </c>
      <c r="X65" s="78">
        <f t="shared" si="30"/>
        <v>13569</v>
      </c>
      <c r="Y65" s="78">
        <f t="shared" si="30"/>
        <v>10700</v>
      </c>
      <c r="Z65" s="78">
        <f t="shared" si="30"/>
        <v>0</v>
      </c>
      <c r="AA65" s="78"/>
      <c r="AB65" s="78">
        <f t="shared" si="30"/>
        <v>9700</v>
      </c>
      <c r="AC65" s="35"/>
      <c r="AD65" s="35"/>
      <c r="AE65" s="36"/>
      <c r="AF65" s="37"/>
      <c r="AG65" s="37"/>
      <c r="AH65" s="37"/>
      <c r="AI65" s="37"/>
      <c r="AJ65" s="37"/>
    </row>
    <row r="66" spans="1:36" s="75" customFormat="1">
      <c r="A66" s="72"/>
      <c r="B66" s="73"/>
      <c r="C66" s="37" t="s">
        <v>39</v>
      </c>
      <c r="D66" s="46"/>
      <c r="E66" s="46"/>
      <c r="F66" s="46"/>
      <c r="G66" s="26"/>
      <c r="H66" s="78">
        <f>H67</f>
        <v>479828</v>
      </c>
      <c r="I66" s="78">
        <f t="shared" si="30"/>
        <v>160528</v>
      </c>
      <c r="J66" s="78">
        <f t="shared" si="30"/>
        <v>319300</v>
      </c>
      <c r="K66" s="78">
        <f t="shared" si="30"/>
        <v>186746</v>
      </c>
      <c r="L66" s="78">
        <f t="shared" si="30"/>
        <v>130000</v>
      </c>
      <c r="M66" s="78">
        <f t="shared" si="30"/>
        <v>56746</v>
      </c>
      <c r="N66" s="78">
        <f t="shared" si="30"/>
        <v>186746</v>
      </c>
      <c r="O66" s="78">
        <f t="shared" si="30"/>
        <v>130000</v>
      </c>
      <c r="P66" s="78">
        <f t="shared" si="30"/>
        <v>56746</v>
      </c>
      <c r="Q66" s="78">
        <f t="shared" si="30"/>
        <v>10946</v>
      </c>
      <c r="R66" s="78">
        <f t="shared" si="30"/>
        <v>45800</v>
      </c>
      <c r="S66" s="78">
        <f t="shared" si="30"/>
        <v>0</v>
      </c>
      <c r="T66" s="78">
        <f t="shared" si="30"/>
        <v>0</v>
      </c>
      <c r="U66" s="78">
        <f t="shared" si="30"/>
        <v>24269</v>
      </c>
      <c r="V66" s="78">
        <f t="shared" si="30"/>
        <v>0</v>
      </c>
      <c r="W66" s="78">
        <f t="shared" si="30"/>
        <v>24269</v>
      </c>
      <c r="X66" s="78">
        <f t="shared" si="30"/>
        <v>13569</v>
      </c>
      <c r="Y66" s="78">
        <f t="shared" si="30"/>
        <v>10700</v>
      </c>
      <c r="Z66" s="78">
        <f t="shared" si="30"/>
        <v>0</v>
      </c>
      <c r="AA66" s="78"/>
      <c r="AB66" s="78">
        <f t="shared" si="30"/>
        <v>9700</v>
      </c>
      <c r="AC66" s="35"/>
      <c r="AD66" s="35"/>
      <c r="AE66" s="36"/>
      <c r="AF66" s="37"/>
      <c r="AG66" s="37"/>
      <c r="AH66" s="37"/>
      <c r="AI66" s="37"/>
      <c r="AJ66" s="37"/>
    </row>
    <row r="67" spans="1:36" s="75" customFormat="1" ht="33">
      <c r="A67" s="72"/>
      <c r="B67" s="73"/>
      <c r="C67" s="37" t="s">
        <v>40</v>
      </c>
      <c r="D67" s="46"/>
      <c r="E67" s="46"/>
      <c r="F67" s="46"/>
      <c r="G67" s="26"/>
      <c r="H67" s="78">
        <f>SUBTOTAL(9,H68:H71)</f>
        <v>479828</v>
      </c>
      <c r="I67" s="78">
        <f t="shared" ref="I67:AB67" si="31">SUBTOTAL(9,I68:I71)</f>
        <v>160528</v>
      </c>
      <c r="J67" s="78">
        <f t="shared" si="31"/>
        <v>319300</v>
      </c>
      <c r="K67" s="78">
        <f t="shared" si="31"/>
        <v>186746</v>
      </c>
      <c r="L67" s="78">
        <f>SUBTOTAL(9,L68:L71)</f>
        <v>130000</v>
      </c>
      <c r="M67" s="78">
        <f>SUBTOTAL(9,M68:M71)</f>
        <v>56746</v>
      </c>
      <c r="N67" s="78">
        <f>SUBTOTAL(9,N68:N71)</f>
        <v>186746</v>
      </c>
      <c r="O67" s="78">
        <f>SUBTOTAL(9,O68:O71)</f>
        <v>130000</v>
      </c>
      <c r="P67" s="78">
        <f t="shared" si="31"/>
        <v>56746</v>
      </c>
      <c r="Q67" s="78">
        <f t="shared" si="31"/>
        <v>10946</v>
      </c>
      <c r="R67" s="78">
        <f t="shared" si="31"/>
        <v>45800</v>
      </c>
      <c r="S67" s="78">
        <f t="shared" si="31"/>
        <v>0</v>
      </c>
      <c r="T67" s="78">
        <f t="shared" si="31"/>
        <v>0</v>
      </c>
      <c r="U67" s="78">
        <f>SUBTOTAL(9,U68:U71)</f>
        <v>24269</v>
      </c>
      <c r="V67" s="78">
        <f>SUBTOTAL(9,V68:V71)</f>
        <v>0</v>
      </c>
      <c r="W67" s="78">
        <f t="shared" si="31"/>
        <v>24269</v>
      </c>
      <c r="X67" s="78">
        <f t="shared" si="31"/>
        <v>13569</v>
      </c>
      <c r="Y67" s="78">
        <f t="shared" si="31"/>
        <v>10700</v>
      </c>
      <c r="Z67" s="78">
        <f t="shared" si="31"/>
        <v>0</v>
      </c>
      <c r="AA67" s="78"/>
      <c r="AB67" s="78">
        <f t="shared" si="31"/>
        <v>9700</v>
      </c>
      <c r="AC67" s="35"/>
      <c r="AD67" s="35"/>
      <c r="AE67" s="36"/>
      <c r="AF67" s="37"/>
      <c r="AG67" s="37"/>
      <c r="AH67" s="37"/>
      <c r="AI67" s="37"/>
      <c r="AJ67" s="37"/>
    </row>
    <row r="68" spans="1:36" s="34" customFormat="1" ht="82.5">
      <c r="A68" s="38"/>
      <c r="B68" s="38">
        <v>7550684</v>
      </c>
      <c r="C68" s="47" t="s">
        <v>125</v>
      </c>
      <c r="D68" s="48" t="s">
        <v>59</v>
      </c>
      <c r="E68" s="48" t="s">
        <v>126</v>
      </c>
      <c r="F68" s="48" t="s">
        <v>91</v>
      </c>
      <c r="G68" s="48" t="s">
        <v>127</v>
      </c>
      <c r="H68" s="79">
        <v>445000</v>
      </c>
      <c r="I68" s="79">
        <f>H68-J68</f>
        <v>151000</v>
      </c>
      <c r="J68" s="79">
        <v>294000</v>
      </c>
      <c r="K68" s="42">
        <f>SUM(L68:M68)</f>
        <v>172746</v>
      </c>
      <c r="L68" s="54">
        <v>130000</v>
      </c>
      <c r="M68" s="42">
        <f t="shared" si="5"/>
        <v>42746</v>
      </c>
      <c r="N68" s="42">
        <f>SUM(O68:P68)</f>
        <v>172746</v>
      </c>
      <c r="O68" s="42">
        <v>130000</v>
      </c>
      <c r="P68" s="42">
        <f>SUM(Q68:T68)</f>
        <v>42746</v>
      </c>
      <c r="Q68" s="42">
        <v>446</v>
      </c>
      <c r="R68" s="42">
        <v>42300</v>
      </c>
      <c r="S68" s="42">
        <v>0</v>
      </c>
      <c r="T68" s="42">
        <v>0</v>
      </c>
      <c r="U68" s="42">
        <f>W68</f>
        <v>17319</v>
      </c>
      <c r="V68" s="42"/>
      <c r="W68" s="43">
        <f>SUM(X68:Z68)</f>
        <v>17319</v>
      </c>
      <c r="X68" s="43">
        <v>6619</v>
      </c>
      <c r="Y68" s="43">
        <v>10700</v>
      </c>
      <c r="Z68" s="43"/>
      <c r="AA68" s="43"/>
      <c r="AB68" s="43">
        <v>3700</v>
      </c>
      <c r="AC68" s="44" t="s">
        <v>124</v>
      </c>
      <c r="AD68" s="44" t="s">
        <v>44</v>
      </c>
      <c r="AE68" s="69" t="s">
        <v>123</v>
      </c>
      <c r="AF68" s="46" t="s">
        <v>40</v>
      </c>
      <c r="AG68" s="46"/>
      <c r="AH68" s="46"/>
      <c r="AI68" s="46"/>
      <c r="AJ68" s="46"/>
    </row>
    <row r="69" spans="1:36" s="34" customFormat="1" ht="82.5">
      <c r="A69" s="38"/>
      <c r="B69" s="38">
        <v>7550685</v>
      </c>
      <c r="C69" s="47" t="s">
        <v>128</v>
      </c>
      <c r="D69" s="48" t="s">
        <v>42</v>
      </c>
      <c r="E69" s="48"/>
      <c r="F69" s="48"/>
      <c r="G69" s="53" t="s">
        <v>129</v>
      </c>
      <c r="H69" s="54">
        <v>24000</v>
      </c>
      <c r="I69" s="54">
        <f>H69-J69</f>
        <v>0</v>
      </c>
      <c r="J69" s="80">
        <v>24000</v>
      </c>
      <c r="K69" s="42">
        <f>SUM(L69:M69)</f>
        <v>14000</v>
      </c>
      <c r="L69" s="80"/>
      <c r="M69" s="42">
        <f t="shared" si="5"/>
        <v>14000</v>
      </c>
      <c r="N69" s="42">
        <f>SUM(O69:P69)</f>
        <v>14000</v>
      </c>
      <c r="O69" s="42"/>
      <c r="P69" s="42">
        <f>SUM(Q69:T69)</f>
        <v>14000</v>
      </c>
      <c r="Q69" s="42">
        <v>10500</v>
      </c>
      <c r="R69" s="42">
        <v>3500</v>
      </c>
      <c r="S69" s="42">
        <v>0</v>
      </c>
      <c r="T69" s="42">
        <v>0</v>
      </c>
      <c r="U69" s="42">
        <f>W69</f>
        <v>6000</v>
      </c>
      <c r="V69" s="42"/>
      <c r="W69" s="43">
        <f>SUM(X69:Z69)</f>
        <v>6000</v>
      </c>
      <c r="X69" s="43">
        <v>6000</v>
      </c>
      <c r="Y69" s="43"/>
      <c r="Z69" s="43"/>
      <c r="AA69" s="43"/>
      <c r="AB69" s="43">
        <v>6000</v>
      </c>
      <c r="AC69" s="44" t="s">
        <v>124</v>
      </c>
      <c r="AD69" s="44" t="s">
        <v>44</v>
      </c>
      <c r="AE69" s="45" t="s">
        <v>123</v>
      </c>
      <c r="AF69" s="46" t="s">
        <v>40</v>
      </c>
      <c r="AG69" s="46"/>
      <c r="AH69" s="46"/>
      <c r="AI69" s="46"/>
      <c r="AJ69" s="46"/>
    </row>
    <row r="70" spans="1:36" ht="82.5">
      <c r="A70" s="38"/>
      <c r="B70" s="71"/>
      <c r="C70" s="81" t="s">
        <v>130</v>
      </c>
      <c r="D70" s="65" t="s">
        <v>131</v>
      </c>
      <c r="E70" s="65"/>
      <c r="F70" s="65"/>
      <c r="G70" s="65" t="s">
        <v>132</v>
      </c>
      <c r="H70" s="82">
        <v>5339</v>
      </c>
      <c r="I70" s="54">
        <f>H70-J70</f>
        <v>4539</v>
      </c>
      <c r="J70" s="82">
        <v>800</v>
      </c>
      <c r="K70" s="42">
        <f>SUM(L70:M70)</f>
        <v>0</v>
      </c>
      <c r="L70" s="82"/>
      <c r="M70" s="42">
        <f t="shared" si="5"/>
        <v>0</v>
      </c>
      <c r="N70" s="42">
        <f>SUM(O70:P70)</f>
        <v>0</v>
      </c>
      <c r="O70" s="42"/>
      <c r="P70" s="42">
        <f>SUM(Q70:T70)</f>
        <v>0</v>
      </c>
      <c r="Q70" s="42">
        <v>0</v>
      </c>
      <c r="R70" s="42">
        <v>0</v>
      </c>
      <c r="S70" s="42">
        <v>0</v>
      </c>
      <c r="T70" s="42">
        <v>0</v>
      </c>
      <c r="U70" s="42">
        <f>W70</f>
        <v>800</v>
      </c>
      <c r="V70" s="42"/>
      <c r="W70" s="43">
        <f>SUM(X70:Z70)</f>
        <v>800</v>
      </c>
      <c r="X70" s="43">
        <v>800</v>
      </c>
      <c r="Y70" s="43"/>
      <c r="Z70" s="43"/>
      <c r="AA70" s="43"/>
      <c r="AB70" s="43"/>
      <c r="AC70" s="44" t="s">
        <v>124</v>
      </c>
      <c r="AD70" s="44" t="s">
        <v>44</v>
      </c>
      <c r="AE70" s="45" t="s">
        <v>123</v>
      </c>
      <c r="AF70" s="46" t="s">
        <v>40</v>
      </c>
      <c r="AG70" s="46"/>
      <c r="AH70" s="46"/>
      <c r="AI70" s="46"/>
      <c r="AJ70" s="46"/>
    </row>
    <row r="71" spans="1:36" s="34" customFormat="1" ht="82.5">
      <c r="A71" s="38"/>
      <c r="B71" s="71"/>
      <c r="C71" s="81" t="s">
        <v>133</v>
      </c>
      <c r="D71" s="65" t="s">
        <v>131</v>
      </c>
      <c r="E71" s="65"/>
      <c r="F71" s="65"/>
      <c r="G71" s="65" t="s">
        <v>134</v>
      </c>
      <c r="H71" s="82">
        <v>5489</v>
      </c>
      <c r="I71" s="54">
        <f>H71-J71</f>
        <v>4989</v>
      </c>
      <c r="J71" s="82">
        <v>500</v>
      </c>
      <c r="K71" s="42">
        <f>SUM(L71:M71)</f>
        <v>0</v>
      </c>
      <c r="L71" s="82"/>
      <c r="M71" s="42">
        <f t="shared" si="5"/>
        <v>0</v>
      </c>
      <c r="N71" s="42">
        <f>SUM(O71:P71)</f>
        <v>0</v>
      </c>
      <c r="O71" s="42"/>
      <c r="P71" s="42">
        <f>SUM(Q71:T71)</f>
        <v>0</v>
      </c>
      <c r="Q71" s="42">
        <v>0</v>
      </c>
      <c r="R71" s="42">
        <v>0</v>
      </c>
      <c r="S71" s="42">
        <v>0</v>
      </c>
      <c r="T71" s="42">
        <v>0</v>
      </c>
      <c r="U71" s="42">
        <f>W71</f>
        <v>150</v>
      </c>
      <c r="V71" s="42"/>
      <c r="W71" s="43">
        <f>SUM(X71:Z71)</f>
        <v>150</v>
      </c>
      <c r="X71" s="43">
        <v>150</v>
      </c>
      <c r="Y71" s="43"/>
      <c r="Z71" s="43"/>
      <c r="AA71" s="43"/>
      <c r="AB71" s="43"/>
      <c r="AC71" s="44" t="s">
        <v>124</v>
      </c>
      <c r="AD71" s="44" t="s">
        <v>44</v>
      </c>
      <c r="AE71" s="45" t="s">
        <v>123</v>
      </c>
      <c r="AF71" s="46" t="s">
        <v>40</v>
      </c>
      <c r="AG71" s="46"/>
      <c r="AH71" s="46"/>
      <c r="AI71" s="46"/>
      <c r="AJ71" s="46"/>
    </row>
    <row r="72" spans="1:36" s="34" customFormat="1">
      <c r="A72" s="32" t="s">
        <v>135</v>
      </c>
      <c r="B72" s="32"/>
      <c r="C72" s="36" t="s">
        <v>136</v>
      </c>
      <c r="D72" s="26"/>
      <c r="E72" s="26"/>
      <c r="F72" s="26"/>
      <c r="G72" s="32"/>
      <c r="H72" s="31">
        <f>H73+H77</f>
        <v>50314</v>
      </c>
      <c r="I72" s="31">
        <f t="shared" ref="I72:AB72" si="32">I73+I77</f>
        <v>36596</v>
      </c>
      <c r="J72" s="31">
        <f t="shared" si="32"/>
        <v>13718</v>
      </c>
      <c r="K72" s="31">
        <f t="shared" si="32"/>
        <v>10517</v>
      </c>
      <c r="L72" s="31">
        <f>L73+L77</f>
        <v>0</v>
      </c>
      <c r="M72" s="31">
        <f>M73+M77</f>
        <v>10517</v>
      </c>
      <c r="N72" s="31">
        <f>N73+N77</f>
        <v>10517</v>
      </c>
      <c r="O72" s="31">
        <f>O73+O77</f>
        <v>0</v>
      </c>
      <c r="P72" s="31">
        <f t="shared" si="32"/>
        <v>10517</v>
      </c>
      <c r="Q72" s="31">
        <f t="shared" si="32"/>
        <v>0</v>
      </c>
      <c r="R72" s="31">
        <f t="shared" si="32"/>
        <v>2500</v>
      </c>
      <c r="S72" s="31">
        <f t="shared" si="32"/>
        <v>8017</v>
      </c>
      <c r="T72" s="31">
        <f t="shared" si="32"/>
        <v>0</v>
      </c>
      <c r="U72" s="31">
        <f>U73+U77</f>
        <v>4183</v>
      </c>
      <c r="V72" s="31">
        <f>V73+V77</f>
        <v>0</v>
      </c>
      <c r="W72" s="31">
        <f t="shared" si="32"/>
        <v>4183</v>
      </c>
      <c r="X72" s="31">
        <f t="shared" si="32"/>
        <v>0</v>
      </c>
      <c r="Y72" s="31">
        <f t="shared" si="32"/>
        <v>2000</v>
      </c>
      <c r="Z72" s="31">
        <f t="shared" si="32"/>
        <v>2183</v>
      </c>
      <c r="AA72" s="31"/>
      <c r="AB72" s="31">
        <f t="shared" si="32"/>
        <v>0</v>
      </c>
      <c r="AC72" s="32"/>
      <c r="AD72" s="33"/>
      <c r="AE72" s="32"/>
      <c r="AF72" s="26"/>
      <c r="AG72" s="26"/>
      <c r="AH72" s="26"/>
      <c r="AI72" s="26"/>
      <c r="AJ72" s="26"/>
    </row>
    <row r="73" spans="1:36" s="34" customFormat="1" ht="33">
      <c r="A73" s="32">
        <v>1</v>
      </c>
      <c r="B73" s="32"/>
      <c r="C73" s="35" t="s">
        <v>84</v>
      </c>
      <c r="D73" s="26"/>
      <c r="E73" s="26"/>
      <c r="F73" s="26"/>
      <c r="G73" s="32"/>
      <c r="H73" s="31">
        <f>H74</f>
        <v>6543</v>
      </c>
      <c r="I73" s="31">
        <f t="shared" ref="I73:AB75" si="33">I74</f>
        <v>0</v>
      </c>
      <c r="J73" s="31">
        <f t="shared" si="33"/>
        <v>6543</v>
      </c>
      <c r="K73" s="31">
        <f t="shared" si="33"/>
        <v>5417</v>
      </c>
      <c r="L73" s="31">
        <f t="shared" si="33"/>
        <v>0</v>
      </c>
      <c r="M73" s="31">
        <f t="shared" si="33"/>
        <v>5417</v>
      </c>
      <c r="N73" s="31">
        <f t="shared" si="33"/>
        <v>5417</v>
      </c>
      <c r="O73" s="31">
        <f t="shared" si="33"/>
        <v>0</v>
      </c>
      <c r="P73" s="31">
        <f t="shared" si="33"/>
        <v>5417</v>
      </c>
      <c r="Q73" s="31">
        <f t="shared" si="33"/>
        <v>0</v>
      </c>
      <c r="R73" s="31">
        <f t="shared" si="33"/>
        <v>0</v>
      </c>
      <c r="S73" s="31">
        <f t="shared" si="33"/>
        <v>5417</v>
      </c>
      <c r="T73" s="31">
        <f t="shared" si="33"/>
        <v>0</v>
      </c>
      <c r="U73" s="31">
        <f t="shared" si="33"/>
        <v>183</v>
      </c>
      <c r="V73" s="31">
        <f t="shared" si="33"/>
        <v>0</v>
      </c>
      <c r="W73" s="31">
        <f t="shared" si="33"/>
        <v>183</v>
      </c>
      <c r="X73" s="31">
        <f t="shared" si="33"/>
        <v>0</v>
      </c>
      <c r="Y73" s="31">
        <f t="shared" si="33"/>
        <v>0</v>
      </c>
      <c r="Z73" s="31">
        <f t="shared" si="33"/>
        <v>183</v>
      </c>
      <c r="AA73" s="31"/>
      <c r="AB73" s="31">
        <f t="shared" si="33"/>
        <v>0</v>
      </c>
      <c r="AC73" s="32"/>
      <c r="AD73" s="32"/>
      <c r="AE73" s="32"/>
      <c r="AF73" s="26"/>
      <c r="AG73" s="26"/>
      <c r="AH73" s="26"/>
      <c r="AI73" s="26"/>
      <c r="AJ73" s="26"/>
    </row>
    <row r="74" spans="1:36" s="34" customFormat="1">
      <c r="A74" s="32"/>
      <c r="B74" s="32"/>
      <c r="C74" s="35" t="s">
        <v>39</v>
      </c>
      <c r="D74" s="26"/>
      <c r="E74" s="26"/>
      <c r="F74" s="26"/>
      <c r="G74" s="32"/>
      <c r="H74" s="31">
        <f>H75</f>
        <v>6543</v>
      </c>
      <c r="I74" s="31">
        <f t="shared" si="33"/>
        <v>0</v>
      </c>
      <c r="J74" s="31">
        <f t="shared" si="33"/>
        <v>6543</v>
      </c>
      <c r="K74" s="31">
        <f t="shared" si="33"/>
        <v>5417</v>
      </c>
      <c r="L74" s="31">
        <f t="shared" si="33"/>
        <v>0</v>
      </c>
      <c r="M74" s="31">
        <f t="shared" si="33"/>
        <v>5417</v>
      </c>
      <c r="N74" s="31">
        <f t="shared" si="33"/>
        <v>5417</v>
      </c>
      <c r="O74" s="31">
        <f t="shared" si="33"/>
        <v>0</v>
      </c>
      <c r="P74" s="31">
        <f t="shared" si="33"/>
        <v>5417</v>
      </c>
      <c r="Q74" s="31">
        <f t="shared" si="33"/>
        <v>0</v>
      </c>
      <c r="R74" s="31">
        <f t="shared" si="33"/>
        <v>0</v>
      </c>
      <c r="S74" s="31">
        <f t="shared" si="33"/>
        <v>5417</v>
      </c>
      <c r="T74" s="31">
        <f t="shared" si="33"/>
        <v>0</v>
      </c>
      <c r="U74" s="31">
        <f t="shared" si="33"/>
        <v>183</v>
      </c>
      <c r="V74" s="31">
        <f t="shared" si="33"/>
        <v>0</v>
      </c>
      <c r="W74" s="31">
        <f t="shared" si="33"/>
        <v>183</v>
      </c>
      <c r="X74" s="31">
        <f t="shared" si="33"/>
        <v>0</v>
      </c>
      <c r="Y74" s="31">
        <f t="shared" si="33"/>
        <v>0</v>
      </c>
      <c r="Z74" s="31">
        <f t="shared" si="33"/>
        <v>183</v>
      </c>
      <c r="AA74" s="31"/>
      <c r="AB74" s="31">
        <f t="shared" si="33"/>
        <v>0</v>
      </c>
      <c r="AC74" s="32"/>
      <c r="AD74" s="32"/>
      <c r="AE74" s="32"/>
      <c r="AF74" s="26"/>
      <c r="AG74" s="26"/>
      <c r="AH74" s="26"/>
      <c r="AI74" s="26"/>
      <c r="AJ74" s="26"/>
    </row>
    <row r="75" spans="1:36" s="34" customFormat="1" ht="49.5">
      <c r="A75" s="32"/>
      <c r="B75" s="32"/>
      <c r="C75" s="37" t="s">
        <v>54</v>
      </c>
      <c r="D75" s="26"/>
      <c r="E75" s="26"/>
      <c r="F75" s="26"/>
      <c r="G75" s="32"/>
      <c r="H75" s="31">
        <f>H76</f>
        <v>6543</v>
      </c>
      <c r="I75" s="31">
        <f t="shared" si="33"/>
        <v>0</v>
      </c>
      <c r="J75" s="31">
        <f t="shared" si="33"/>
        <v>6543</v>
      </c>
      <c r="K75" s="31">
        <f t="shared" si="33"/>
        <v>5417</v>
      </c>
      <c r="L75" s="31">
        <f t="shared" si="33"/>
        <v>0</v>
      </c>
      <c r="M75" s="31">
        <f t="shared" si="33"/>
        <v>5417</v>
      </c>
      <c r="N75" s="31">
        <f t="shared" si="33"/>
        <v>5417</v>
      </c>
      <c r="O75" s="31">
        <f t="shared" si="33"/>
        <v>0</v>
      </c>
      <c r="P75" s="31">
        <f t="shared" si="33"/>
        <v>5417</v>
      </c>
      <c r="Q75" s="31">
        <f t="shared" si="33"/>
        <v>0</v>
      </c>
      <c r="R75" s="31">
        <f t="shared" si="33"/>
        <v>0</v>
      </c>
      <c r="S75" s="31">
        <f t="shared" si="33"/>
        <v>5417</v>
      </c>
      <c r="T75" s="31">
        <f t="shared" si="33"/>
        <v>0</v>
      </c>
      <c r="U75" s="31">
        <f t="shared" si="33"/>
        <v>183</v>
      </c>
      <c r="V75" s="31">
        <f t="shared" si="33"/>
        <v>0</v>
      </c>
      <c r="W75" s="31">
        <f t="shared" si="33"/>
        <v>183</v>
      </c>
      <c r="X75" s="31">
        <f t="shared" si="33"/>
        <v>0</v>
      </c>
      <c r="Y75" s="31">
        <f t="shared" si="33"/>
        <v>0</v>
      </c>
      <c r="Z75" s="31">
        <f t="shared" si="33"/>
        <v>183</v>
      </c>
      <c r="AA75" s="31"/>
      <c r="AB75" s="31">
        <f t="shared" si="33"/>
        <v>0</v>
      </c>
      <c r="AC75" s="32"/>
      <c r="AD75" s="32"/>
      <c r="AE75" s="32"/>
      <c r="AF75" s="26"/>
      <c r="AG75" s="26"/>
      <c r="AH75" s="26"/>
      <c r="AI75" s="26"/>
      <c r="AJ75" s="26"/>
    </row>
    <row r="76" spans="1:36" s="51" customFormat="1" ht="82.5">
      <c r="A76" s="38"/>
      <c r="B76" s="38">
        <v>7430606</v>
      </c>
      <c r="C76" s="40" t="s">
        <v>137</v>
      </c>
      <c r="D76" s="41" t="s">
        <v>46</v>
      </c>
      <c r="E76" s="41"/>
      <c r="F76" s="41"/>
      <c r="G76" s="83" t="s">
        <v>138</v>
      </c>
      <c r="H76" s="42">
        <v>6543</v>
      </c>
      <c r="I76" s="42"/>
      <c r="J76" s="42">
        <v>6543</v>
      </c>
      <c r="K76" s="42">
        <f>SUM(L76:M76)</f>
        <v>5417</v>
      </c>
      <c r="L76" s="42"/>
      <c r="M76" s="42">
        <f t="shared" si="5"/>
        <v>5417</v>
      </c>
      <c r="N76" s="42">
        <f>SUM(O76:P76)</f>
        <v>5417</v>
      </c>
      <c r="O76" s="42"/>
      <c r="P76" s="42">
        <f>SUM(Q76:T76)</f>
        <v>5417</v>
      </c>
      <c r="Q76" s="42">
        <v>0</v>
      </c>
      <c r="R76" s="42">
        <v>0</v>
      </c>
      <c r="S76" s="42">
        <v>5417</v>
      </c>
      <c r="T76" s="42">
        <v>0</v>
      </c>
      <c r="U76" s="42">
        <f>W76</f>
        <v>183</v>
      </c>
      <c r="V76" s="42"/>
      <c r="W76" s="43">
        <f>SUM(X76:Z76)</f>
        <v>183</v>
      </c>
      <c r="X76" s="43"/>
      <c r="Y76" s="43"/>
      <c r="Z76" s="43">
        <v>183</v>
      </c>
      <c r="AA76" s="43"/>
      <c r="AB76" s="43"/>
      <c r="AC76" s="44" t="s">
        <v>84</v>
      </c>
      <c r="AD76" s="44" t="s">
        <v>44</v>
      </c>
      <c r="AE76" s="45" t="s">
        <v>136</v>
      </c>
      <c r="AF76" s="46" t="s">
        <v>54</v>
      </c>
      <c r="AG76" s="46"/>
      <c r="AH76" s="46"/>
      <c r="AI76" s="46"/>
      <c r="AJ76" s="46"/>
    </row>
    <row r="77" spans="1:36" s="34" customFormat="1">
      <c r="A77" s="32">
        <v>2</v>
      </c>
      <c r="B77" s="32"/>
      <c r="C77" s="35" t="s">
        <v>139</v>
      </c>
      <c r="D77" s="26"/>
      <c r="E77" s="26"/>
      <c r="F77" s="26"/>
      <c r="G77" s="32"/>
      <c r="H77" s="31">
        <f>H78</f>
        <v>43771</v>
      </c>
      <c r="I77" s="31">
        <f t="shared" ref="I77:AB79" si="34">I78</f>
        <v>36596</v>
      </c>
      <c r="J77" s="31">
        <f t="shared" si="34"/>
        <v>7175</v>
      </c>
      <c r="K77" s="31">
        <f t="shared" si="34"/>
        <v>5100</v>
      </c>
      <c r="L77" s="31">
        <f t="shared" si="34"/>
        <v>0</v>
      </c>
      <c r="M77" s="31">
        <f t="shared" si="34"/>
        <v>5100</v>
      </c>
      <c r="N77" s="31">
        <f t="shared" si="34"/>
        <v>5100</v>
      </c>
      <c r="O77" s="31">
        <f t="shared" si="34"/>
        <v>0</v>
      </c>
      <c r="P77" s="31">
        <f t="shared" si="34"/>
        <v>5100</v>
      </c>
      <c r="Q77" s="31">
        <f t="shared" si="34"/>
        <v>0</v>
      </c>
      <c r="R77" s="31">
        <f t="shared" si="34"/>
        <v>2500</v>
      </c>
      <c r="S77" s="31">
        <f t="shared" si="34"/>
        <v>2600</v>
      </c>
      <c r="T77" s="31">
        <f t="shared" si="34"/>
        <v>0</v>
      </c>
      <c r="U77" s="31">
        <f t="shared" si="34"/>
        <v>4000</v>
      </c>
      <c r="V77" s="31">
        <f t="shared" si="34"/>
        <v>0</v>
      </c>
      <c r="W77" s="31">
        <f t="shared" si="34"/>
        <v>4000</v>
      </c>
      <c r="X77" s="31">
        <f t="shared" si="34"/>
        <v>0</v>
      </c>
      <c r="Y77" s="31">
        <f t="shared" si="34"/>
        <v>2000</v>
      </c>
      <c r="Z77" s="31">
        <f t="shared" si="34"/>
        <v>2000</v>
      </c>
      <c r="AA77" s="31"/>
      <c r="AB77" s="31">
        <f t="shared" si="34"/>
        <v>0</v>
      </c>
      <c r="AC77" s="32"/>
      <c r="AD77" s="32"/>
      <c r="AE77" s="32"/>
      <c r="AF77" s="26"/>
      <c r="AG77" s="26"/>
      <c r="AH77" s="26"/>
      <c r="AI77" s="26"/>
      <c r="AJ77" s="26"/>
    </row>
    <row r="78" spans="1:36" s="34" customFormat="1">
      <c r="A78" s="32"/>
      <c r="B78" s="32"/>
      <c r="C78" s="35" t="s">
        <v>39</v>
      </c>
      <c r="D78" s="26"/>
      <c r="E78" s="26"/>
      <c r="F78" s="26"/>
      <c r="G78" s="32"/>
      <c r="H78" s="31">
        <f>H79</f>
        <v>43771</v>
      </c>
      <c r="I78" s="31">
        <f t="shared" si="34"/>
        <v>36596</v>
      </c>
      <c r="J78" s="31">
        <f t="shared" si="34"/>
        <v>7175</v>
      </c>
      <c r="K78" s="31">
        <f t="shared" si="34"/>
        <v>5100</v>
      </c>
      <c r="L78" s="31">
        <f t="shared" si="34"/>
        <v>0</v>
      </c>
      <c r="M78" s="31">
        <f t="shared" si="34"/>
        <v>5100</v>
      </c>
      <c r="N78" s="31">
        <f t="shared" si="34"/>
        <v>5100</v>
      </c>
      <c r="O78" s="31">
        <f t="shared" si="34"/>
        <v>0</v>
      </c>
      <c r="P78" s="31">
        <f t="shared" si="34"/>
        <v>5100</v>
      </c>
      <c r="Q78" s="31">
        <f t="shared" si="34"/>
        <v>0</v>
      </c>
      <c r="R78" s="31">
        <f t="shared" si="34"/>
        <v>2500</v>
      </c>
      <c r="S78" s="31">
        <f t="shared" si="34"/>
        <v>2600</v>
      </c>
      <c r="T78" s="31">
        <f t="shared" si="34"/>
        <v>0</v>
      </c>
      <c r="U78" s="31">
        <f t="shared" si="34"/>
        <v>4000</v>
      </c>
      <c r="V78" s="31">
        <f t="shared" si="34"/>
        <v>0</v>
      </c>
      <c r="W78" s="31">
        <f t="shared" si="34"/>
        <v>4000</v>
      </c>
      <c r="X78" s="31">
        <f t="shared" si="34"/>
        <v>0</v>
      </c>
      <c r="Y78" s="31">
        <f t="shared" si="34"/>
        <v>2000</v>
      </c>
      <c r="Z78" s="31">
        <f t="shared" si="34"/>
        <v>2000</v>
      </c>
      <c r="AA78" s="31"/>
      <c r="AB78" s="31">
        <f t="shared" si="34"/>
        <v>0</v>
      </c>
      <c r="AC78" s="32"/>
      <c r="AD78" s="32"/>
      <c r="AE78" s="32"/>
      <c r="AF78" s="26"/>
      <c r="AG78" s="26"/>
      <c r="AH78" s="26"/>
      <c r="AI78" s="26"/>
      <c r="AJ78" s="26"/>
    </row>
    <row r="79" spans="1:36" s="34" customFormat="1" ht="33">
      <c r="A79" s="32"/>
      <c r="B79" s="32"/>
      <c r="C79" s="37" t="s">
        <v>40</v>
      </c>
      <c r="D79" s="26"/>
      <c r="E79" s="26"/>
      <c r="F79" s="26"/>
      <c r="G79" s="32"/>
      <c r="H79" s="31">
        <f>H80</f>
        <v>43771</v>
      </c>
      <c r="I79" s="31">
        <f t="shared" si="34"/>
        <v>36596</v>
      </c>
      <c r="J79" s="31">
        <f t="shared" si="34"/>
        <v>7175</v>
      </c>
      <c r="K79" s="31">
        <f t="shared" si="34"/>
        <v>5100</v>
      </c>
      <c r="L79" s="31">
        <f t="shared" si="34"/>
        <v>0</v>
      </c>
      <c r="M79" s="31">
        <f t="shared" si="34"/>
        <v>5100</v>
      </c>
      <c r="N79" s="31">
        <f t="shared" si="34"/>
        <v>5100</v>
      </c>
      <c r="O79" s="31">
        <f t="shared" si="34"/>
        <v>0</v>
      </c>
      <c r="P79" s="31">
        <f t="shared" si="34"/>
        <v>5100</v>
      </c>
      <c r="Q79" s="31">
        <f t="shared" si="34"/>
        <v>0</v>
      </c>
      <c r="R79" s="31">
        <f t="shared" si="34"/>
        <v>2500</v>
      </c>
      <c r="S79" s="31">
        <f t="shared" si="34"/>
        <v>2600</v>
      </c>
      <c r="T79" s="31">
        <f t="shared" si="34"/>
        <v>0</v>
      </c>
      <c r="U79" s="31">
        <f t="shared" si="34"/>
        <v>4000</v>
      </c>
      <c r="V79" s="31">
        <f t="shared" si="34"/>
        <v>0</v>
      </c>
      <c r="W79" s="31">
        <f t="shared" si="34"/>
        <v>4000</v>
      </c>
      <c r="X79" s="31">
        <f t="shared" si="34"/>
        <v>0</v>
      </c>
      <c r="Y79" s="31">
        <f t="shared" si="34"/>
        <v>2000</v>
      </c>
      <c r="Z79" s="31">
        <f t="shared" si="34"/>
        <v>2000</v>
      </c>
      <c r="AA79" s="31"/>
      <c r="AB79" s="31">
        <f t="shared" si="34"/>
        <v>0</v>
      </c>
      <c r="AC79" s="32"/>
      <c r="AD79" s="32"/>
      <c r="AE79" s="32"/>
      <c r="AF79" s="26"/>
      <c r="AG79" s="26"/>
      <c r="AH79" s="26"/>
      <c r="AI79" s="26"/>
      <c r="AJ79" s="26"/>
    </row>
    <row r="80" spans="1:36" s="51" customFormat="1" ht="99">
      <c r="A80" s="67"/>
      <c r="B80" s="38">
        <v>7563707</v>
      </c>
      <c r="C80" s="66" t="s">
        <v>140</v>
      </c>
      <c r="D80" s="67" t="s">
        <v>59</v>
      </c>
      <c r="E80" s="67"/>
      <c r="F80" s="67" t="s">
        <v>60</v>
      </c>
      <c r="G80" s="67" t="s">
        <v>141</v>
      </c>
      <c r="H80" s="84">
        <v>43771</v>
      </c>
      <c r="I80" s="84">
        <f>H80-J80</f>
        <v>36596</v>
      </c>
      <c r="J80" s="84">
        <v>7175</v>
      </c>
      <c r="K80" s="42">
        <f>SUM(L80:M80)</f>
        <v>5100</v>
      </c>
      <c r="L80" s="84"/>
      <c r="M80" s="42">
        <f t="shared" ref="M80:M141" si="35">P80</f>
        <v>5100</v>
      </c>
      <c r="N80" s="42">
        <f>SUM(O80:P80)</f>
        <v>5100</v>
      </c>
      <c r="O80" s="42"/>
      <c r="P80" s="42">
        <f>SUM(Q80:T80)</f>
        <v>5100</v>
      </c>
      <c r="Q80" s="42">
        <v>0</v>
      </c>
      <c r="R80" s="42">
        <v>2500</v>
      </c>
      <c r="S80" s="42">
        <v>2600</v>
      </c>
      <c r="T80" s="42">
        <v>0</v>
      </c>
      <c r="U80" s="42">
        <f>W80</f>
        <v>4000</v>
      </c>
      <c r="V80" s="42"/>
      <c r="W80" s="43">
        <f>SUM(X80:Z80)</f>
        <v>4000</v>
      </c>
      <c r="X80" s="43"/>
      <c r="Y80" s="43">
        <v>2000</v>
      </c>
      <c r="Z80" s="43">
        <v>2000</v>
      </c>
      <c r="AA80" s="43"/>
      <c r="AB80" s="43"/>
      <c r="AC80" s="44" t="s">
        <v>139</v>
      </c>
      <c r="AD80" s="44" t="s">
        <v>44</v>
      </c>
      <c r="AE80" s="69" t="s">
        <v>136</v>
      </c>
      <c r="AF80" s="46" t="s">
        <v>40</v>
      </c>
      <c r="AG80" s="46"/>
      <c r="AH80" s="46"/>
      <c r="AI80" s="46"/>
      <c r="AJ80" s="46"/>
    </row>
    <row r="81" spans="1:36" s="34" customFormat="1">
      <c r="A81" s="32" t="s">
        <v>142</v>
      </c>
      <c r="B81" s="32"/>
      <c r="C81" s="36" t="s">
        <v>143</v>
      </c>
      <c r="D81" s="26"/>
      <c r="E81" s="26"/>
      <c r="F81" s="26"/>
      <c r="G81" s="32"/>
      <c r="H81" s="31">
        <f>H82+H86</f>
        <v>26941</v>
      </c>
      <c r="I81" s="31">
        <f t="shared" ref="I81:AB81" si="36">I82+I86</f>
        <v>4080</v>
      </c>
      <c r="J81" s="31">
        <f t="shared" si="36"/>
        <v>22861</v>
      </c>
      <c r="K81" s="31">
        <f t="shared" si="36"/>
        <v>5920</v>
      </c>
      <c r="L81" s="31">
        <f>L82+L86</f>
        <v>0</v>
      </c>
      <c r="M81" s="31">
        <f>M82+M86</f>
        <v>5920</v>
      </c>
      <c r="N81" s="31">
        <f>N82+N86</f>
        <v>5920</v>
      </c>
      <c r="O81" s="31">
        <f>O82+O86</f>
        <v>0</v>
      </c>
      <c r="P81" s="31">
        <f t="shared" si="36"/>
        <v>5920</v>
      </c>
      <c r="Q81" s="31">
        <f t="shared" si="36"/>
        <v>1220</v>
      </c>
      <c r="R81" s="31">
        <f t="shared" si="36"/>
        <v>4700</v>
      </c>
      <c r="S81" s="31">
        <f t="shared" si="36"/>
        <v>0</v>
      </c>
      <c r="T81" s="31">
        <f t="shared" si="36"/>
        <v>0</v>
      </c>
      <c r="U81" s="31">
        <f>U82+U86</f>
        <v>15000</v>
      </c>
      <c r="V81" s="31">
        <f>V82+V86</f>
        <v>0</v>
      </c>
      <c r="W81" s="31">
        <f t="shared" si="36"/>
        <v>15000</v>
      </c>
      <c r="X81" s="31">
        <f t="shared" si="36"/>
        <v>8300</v>
      </c>
      <c r="Y81" s="31">
        <f t="shared" si="36"/>
        <v>6700</v>
      </c>
      <c r="Z81" s="31">
        <f t="shared" si="36"/>
        <v>0</v>
      </c>
      <c r="AA81" s="31"/>
      <c r="AB81" s="31">
        <f t="shared" si="36"/>
        <v>15000</v>
      </c>
      <c r="AC81" s="32"/>
      <c r="AD81" s="33"/>
      <c r="AE81" s="32"/>
      <c r="AF81" s="26"/>
      <c r="AG81" s="26"/>
      <c r="AH81" s="26"/>
      <c r="AI81" s="26"/>
      <c r="AJ81" s="26"/>
    </row>
    <row r="82" spans="1:36" s="75" customFormat="1" ht="33">
      <c r="A82" s="72">
        <v>1</v>
      </c>
      <c r="B82" s="73"/>
      <c r="C82" s="35" t="s">
        <v>84</v>
      </c>
      <c r="D82" s="46"/>
      <c r="E82" s="46"/>
      <c r="F82" s="46"/>
      <c r="G82" s="26"/>
      <c r="H82" s="74">
        <f>H83</f>
        <v>14435</v>
      </c>
      <c r="I82" s="74">
        <f t="shared" ref="I82:AB84" si="37">I83</f>
        <v>0</v>
      </c>
      <c r="J82" s="74">
        <f t="shared" si="37"/>
        <v>14435</v>
      </c>
      <c r="K82" s="74">
        <f t="shared" si="37"/>
        <v>3920</v>
      </c>
      <c r="L82" s="74">
        <f t="shared" si="37"/>
        <v>0</v>
      </c>
      <c r="M82" s="74">
        <f t="shared" si="37"/>
        <v>3920</v>
      </c>
      <c r="N82" s="74">
        <f t="shared" si="37"/>
        <v>3920</v>
      </c>
      <c r="O82" s="74">
        <f t="shared" si="37"/>
        <v>0</v>
      </c>
      <c r="P82" s="74">
        <f t="shared" si="37"/>
        <v>3920</v>
      </c>
      <c r="Q82" s="74">
        <f t="shared" si="37"/>
        <v>1220</v>
      </c>
      <c r="R82" s="74">
        <f t="shared" si="37"/>
        <v>2700</v>
      </c>
      <c r="S82" s="74">
        <f t="shared" si="37"/>
        <v>0</v>
      </c>
      <c r="T82" s="74">
        <f t="shared" si="37"/>
        <v>0</v>
      </c>
      <c r="U82" s="74">
        <f t="shared" si="37"/>
        <v>10000</v>
      </c>
      <c r="V82" s="74">
        <f t="shared" si="37"/>
        <v>0</v>
      </c>
      <c r="W82" s="74">
        <f t="shared" si="37"/>
        <v>10000</v>
      </c>
      <c r="X82" s="74">
        <f t="shared" si="37"/>
        <v>8300</v>
      </c>
      <c r="Y82" s="74">
        <f t="shared" si="37"/>
        <v>1700</v>
      </c>
      <c r="Z82" s="74">
        <f t="shared" si="37"/>
        <v>0</v>
      </c>
      <c r="AA82" s="74"/>
      <c r="AB82" s="74">
        <f t="shared" si="37"/>
        <v>10000</v>
      </c>
      <c r="AC82" s="35"/>
      <c r="AD82" s="35"/>
      <c r="AE82" s="36"/>
      <c r="AF82" s="37"/>
      <c r="AG82" s="37"/>
      <c r="AH82" s="37"/>
      <c r="AI82" s="37"/>
      <c r="AJ82" s="37"/>
    </row>
    <row r="83" spans="1:36" s="75" customFormat="1">
      <c r="A83" s="72"/>
      <c r="B83" s="73"/>
      <c r="C83" s="37" t="s">
        <v>39</v>
      </c>
      <c r="D83" s="46"/>
      <c r="E83" s="46"/>
      <c r="F83" s="46"/>
      <c r="G83" s="26"/>
      <c r="H83" s="74">
        <f>H84</f>
        <v>14435</v>
      </c>
      <c r="I83" s="74">
        <f t="shared" si="37"/>
        <v>0</v>
      </c>
      <c r="J83" s="74">
        <f t="shared" si="37"/>
        <v>14435</v>
      </c>
      <c r="K83" s="74">
        <f t="shared" si="37"/>
        <v>3920</v>
      </c>
      <c r="L83" s="74">
        <f t="shared" si="37"/>
        <v>0</v>
      </c>
      <c r="M83" s="74">
        <f t="shared" si="37"/>
        <v>3920</v>
      </c>
      <c r="N83" s="74">
        <f t="shared" si="37"/>
        <v>3920</v>
      </c>
      <c r="O83" s="74">
        <f t="shared" si="37"/>
        <v>0</v>
      </c>
      <c r="P83" s="74">
        <f t="shared" si="37"/>
        <v>3920</v>
      </c>
      <c r="Q83" s="74">
        <f t="shared" si="37"/>
        <v>1220</v>
      </c>
      <c r="R83" s="74">
        <f t="shared" si="37"/>
        <v>2700</v>
      </c>
      <c r="S83" s="74">
        <f t="shared" si="37"/>
        <v>0</v>
      </c>
      <c r="T83" s="74">
        <f t="shared" si="37"/>
        <v>0</v>
      </c>
      <c r="U83" s="74">
        <f t="shared" si="37"/>
        <v>10000</v>
      </c>
      <c r="V83" s="74">
        <f t="shared" si="37"/>
        <v>0</v>
      </c>
      <c r="W83" s="74">
        <f t="shared" si="37"/>
        <v>10000</v>
      </c>
      <c r="X83" s="74">
        <f t="shared" si="37"/>
        <v>8300</v>
      </c>
      <c r="Y83" s="74">
        <f t="shared" si="37"/>
        <v>1700</v>
      </c>
      <c r="Z83" s="74">
        <f t="shared" si="37"/>
        <v>0</v>
      </c>
      <c r="AA83" s="74"/>
      <c r="AB83" s="74">
        <f t="shared" si="37"/>
        <v>10000</v>
      </c>
      <c r="AC83" s="35"/>
      <c r="AD83" s="35"/>
      <c r="AE83" s="36"/>
      <c r="AF83" s="37"/>
      <c r="AG83" s="37"/>
      <c r="AH83" s="37"/>
      <c r="AI83" s="37"/>
      <c r="AJ83" s="37"/>
    </row>
    <row r="84" spans="1:36" s="75" customFormat="1" ht="33">
      <c r="A84" s="72"/>
      <c r="B84" s="73"/>
      <c r="C84" s="37" t="s">
        <v>40</v>
      </c>
      <c r="D84" s="46"/>
      <c r="E84" s="46"/>
      <c r="F84" s="46"/>
      <c r="G84" s="26"/>
      <c r="H84" s="74">
        <f>H85</f>
        <v>14435</v>
      </c>
      <c r="I84" s="74">
        <f t="shared" si="37"/>
        <v>0</v>
      </c>
      <c r="J84" s="74">
        <f t="shared" si="37"/>
        <v>14435</v>
      </c>
      <c r="K84" s="74">
        <f t="shared" si="37"/>
        <v>3920</v>
      </c>
      <c r="L84" s="74">
        <f t="shared" si="37"/>
        <v>0</v>
      </c>
      <c r="M84" s="74">
        <f t="shared" si="37"/>
        <v>3920</v>
      </c>
      <c r="N84" s="74">
        <f t="shared" si="37"/>
        <v>3920</v>
      </c>
      <c r="O84" s="74">
        <f t="shared" si="37"/>
        <v>0</v>
      </c>
      <c r="P84" s="74">
        <f t="shared" si="37"/>
        <v>3920</v>
      </c>
      <c r="Q84" s="74">
        <f t="shared" si="37"/>
        <v>1220</v>
      </c>
      <c r="R84" s="74">
        <f t="shared" si="37"/>
        <v>2700</v>
      </c>
      <c r="S84" s="74">
        <f t="shared" si="37"/>
        <v>0</v>
      </c>
      <c r="T84" s="74">
        <f t="shared" si="37"/>
        <v>0</v>
      </c>
      <c r="U84" s="74">
        <f t="shared" si="37"/>
        <v>10000</v>
      </c>
      <c r="V84" s="74">
        <f t="shared" si="37"/>
        <v>0</v>
      </c>
      <c r="W84" s="74">
        <f t="shared" si="37"/>
        <v>10000</v>
      </c>
      <c r="X84" s="74">
        <f t="shared" si="37"/>
        <v>8300</v>
      </c>
      <c r="Y84" s="74">
        <f t="shared" si="37"/>
        <v>1700</v>
      </c>
      <c r="Z84" s="74">
        <f t="shared" si="37"/>
        <v>0</v>
      </c>
      <c r="AA84" s="74"/>
      <c r="AB84" s="74">
        <f t="shared" si="37"/>
        <v>10000</v>
      </c>
      <c r="AC84" s="35"/>
      <c r="AD84" s="35"/>
      <c r="AE84" s="36"/>
      <c r="AF84" s="37"/>
      <c r="AG84" s="37"/>
      <c r="AH84" s="37"/>
      <c r="AI84" s="37"/>
      <c r="AJ84" s="37"/>
    </row>
    <row r="85" spans="1:36" s="51" customFormat="1" ht="66">
      <c r="A85" s="38"/>
      <c r="B85" s="71">
        <v>7608207</v>
      </c>
      <c r="C85" s="40" t="s">
        <v>144</v>
      </c>
      <c r="D85" s="41" t="s">
        <v>42</v>
      </c>
      <c r="E85" s="41"/>
      <c r="F85" s="41" t="s">
        <v>51</v>
      </c>
      <c r="G85" s="39" t="s">
        <v>145</v>
      </c>
      <c r="H85" s="42">
        <v>14435</v>
      </c>
      <c r="I85" s="42">
        <f>H85-J85</f>
        <v>0</v>
      </c>
      <c r="J85" s="42">
        <v>14435</v>
      </c>
      <c r="K85" s="42">
        <f>SUM(L85:M85)</f>
        <v>3920</v>
      </c>
      <c r="L85" s="42"/>
      <c r="M85" s="42">
        <f t="shared" si="35"/>
        <v>3920</v>
      </c>
      <c r="N85" s="42">
        <f>SUM(O85:P85)</f>
        <v>3920</v>
      </c>
      <c r="O85" s="42"/>
      <c r="P85" s="42">
        <f>SUM(Q85:T85)</f>
        <v>3920</v>
      </c>
      <c r="Q85" s="42">
        <v>1220</v>
      </c>
      <c r="R85" s="42">
        <v>2700</v>
      </c>
      <c r="S85" s="42">
        <v>0</v>
      </c>
      <c r="T85" s="42">
        <v>0</v>
      </c>
      <c r="U85" s="42">
        <f>W85</f>
        <v>10000</v>
      </c>
      <c r="V85" s="42"/>
      <c r="W85" s="43">
        <f>SUM(X85:Z85)</f>
        <v>10000</v>
      </c>
      <c r="X85" s="43">
        <v>8300</v>
      </c>
      <c r="Y85" s="43">
        <v>1700</v>
      </c>
      <c r="Z85" s="43"/>
      <c r="AA85" s="43"/>
      <c r="AB85" s="43">
        <v>10000</v>
      </c>
      <c r="AC85" s="44" t="s">
        <v>84</v>
      </c>
      <c r="AD85" s="44" t="s">
        <v>44</v>
      </c>
      <c r="AE85" s="45" t="s">
        <v>143</v>
      </c>
      <c r="AF85" s="46" t="s">
        <v>40</v>
      </c>
      <c r="AG85" s="46"/>
      <c r="AH85" s="46"/>
      <c r="AI85" s="46"/>
      <c r="AJ85" s="46"/>
    </row>
    <row r="86" spans="1:36" s="75" customFormat="1">
      <c r="A86" s="72">
        <v>2</v>
      </c>
      <c r="B86" s="73"/>
      <c r="C86" s="35" t="s">
        <v>146</v>
      </c>
      <c r="D86" s="46"/>
      <c r="E86" s="46"/>
      <c r="F86" s="46"/>
      <c r="G86" s="26"/>
      <c r="H86" s="74">
        <f>H87</f>
        <v>12506</v>
      </c>
      <c r="I86" s="74">
        <f t="shared" ref="I86:AB88" si="38">I87</f>
        <v>4080</v>
      </c>
      <c r="J86" s="74">
        <f t="shared" si="38"/>
        <v>8426</v>
      </c>
      <c r="K86" s="74">
        <f t="shared" si="38"/>
        <v>2000</v>
      </c>
      <c r="L86" s="74">
        <f t="shared" si="38"/>
        <v>0</v>
      </c>
      <c r="M86" s="74">
        <f t="shared" si="38"/>
        <v>2000</v>
      </c>
      <c r="N86" s="74">
        <f t="shared" si="38"/>
        <v>2000</v>
      </c>
      <c r="O86" s="74">
        <f t="shared" si="38"/>
        <v>0</v>
      </c>
      <c r="P86" s="74">
        <f t="shared" si="38"/>
        <v>2000</v>
      </c>
      <c r="Q86" s="74">
        <f t="shared" si="38"/>
        <v>0</v>
      </c>
      <c r="R86" s="74">
        <f t="shared" si="38"/>
        <v>2000</v>
      </c>
      <c r="S86" s="74">
        <f t="shared" si="38"/>
        <v>0</v>
      </c>
      <c r="T86" s="74">
        <f t="shared" si="38"/>
        <v>0</v>
      </c>
      <c r="U86" s="74">
        <f t="shared" si="38"/>
        <v>5000</v>
      </c>
      <c r="V86" s="74">
        <f t="shared" si="38"/>
        <v>0</v>
      </c>
      <c r="W86" s="74">
        <f t="shared" si="38"/>
        <v>5000</v>
      </c>
      <c r="X86" s="74">
        <f t="shared" si="38"/>
        <v>0</v>
      </c>
      <c r="Y86" s="74">
        <f t="shared" si="38"/>
        <v>5000</v>
      </c>
      <c r="Z86" s="74">
        <f t="shared" si="38"/>
        <v>0</v>
      </c>
      <c r="AA86" s="74"/>
      <c r="AB86" s="74">
        <f t="shared" si="38"/>
        <v>5000</v>
      </c>
      <c r="AC86" s="35"/>
      <c r="AD86" s="35"/>
      <c r="AE86" s="36"/>
      <c r="AF86" s="37"/>
      <c r="AG86" s="37"/>
      <c r="AH86" s="37"/>
      <c r="AI86" s="37"/>
      <c r="AJ86" s="37"/>
    </row>
    <row r="87" spans="1:36" s="75" customFormat="1">
      <c r="A87" s="72"/>
      <c r="B87" s="73"/>
      <c r="C87" s="37" t="s">
        <v>39</v>
      </c>
      <c r="D87" s="46"/>
      <c r="E87" s="46"/>
      <c r="F87" s="46"/>
      <c r="G87" s="26"/>
      <c r="H87" s="74">
        <f>H88</f>
        <v>12506</v>
      </c>
      <c r="I87" s="74">
        <f t="shared" si="38"/>
        <v>4080</v>
      </c>
      <c r="J87" s="74">
        <f t="shared" si="38"/>
        <v>8426</v>
      </c>
      <c r="K87" s="74">
        <f t="shared" si="38"/>
        <v>2000</v>
      </c>
      <c r="L87" s="74">
        <f t="shared" si="38"/>
        <v>0</v>
      </c>
      <c r="M87" s="74">
        <f t="shared" si="38"/>
        <v>2000</v>
      </c>
      <c r="N87" s="74">
        <f t="shared" si="38"/>
        <v>2000</v>
      </c>
      <c r="O87" s="74">
        <f t="shared" si="38"/>
        <v>0</v>
      </c>
      <c r="P87" s="74">
        <f t="shared" si="38"/>
        <v>2000</v>
      </c>
      <c r="Q87" s="74">
        <f t="shared" si="38"/>
        <v>0</v>
      </c>
      <c r="R87" s="74">
        <f t="shared" si="38"/>
        <v>2000</v>
      </c>
      <c r="S87" s="74">
        <f t="shared" si="38"/>
        <v>0</v>
      </c>
      <c r="T87" s="74">
        <f t="shared" si="38"/>
        <v>0</v>
      </c>
      <c r="U87" s="74">
        <f t="shared" si="38"/>
        <v>5000</v>
      </c>
      <c r="V87" s="74">
        <f t="shared" si="38"/>
        <v>0</v>
      </c>
      <c r="W87" s="74">
        <f t="shared" si="38"/>
        <v>5000</v>
      </c>
      <c r="X87" s="74">
        <f t="shared" si="38"/>
        <v>0</v>
      </c>
      <c r="Y87" s="74">
        <f t="shared" si="38"/>
        <v>5000</v>
      </c>
      <c r="Z87" s="74">
        <f t="shared" si="38"/>
        <v>0</v>
      </c>
      <c r="AA87" s="74"/>
      <c r="AB87" s="74">
        <f t="shared" si="38"/>
        <v>5000</v>
      </c>
      <c r="AC87" s="35"/>
      <c r="AD87" s="35"/>
      <c r="AE87" s="36"/>
      <c r="AF87" s="37"/>
      <c r="AG87" s="37"/>
      <c r="AH87" s="37"/>
      <c r="AI87" s="37"/>
      <c r="AJ87" s="37"/>
    </row>
    <row r="88" spans="1:36" s="75" customFormat="1" ht="49.5">
      <c r="A88" s="72"/>
      <c r="B88" s="73"/>
      <c r="C88" s="37" t="s">
        <v>54</v>
      </c>
      <c r="D88" s="46"/>
      <c r="E88" s="46"/>
      <c r="F88" s="46"/>
      <c r="G88" s="26"/>
      <c r="H88" s="74">
        <f>H89</f>
        <v>12506</v>
      </c>
      <c r="I88" s="74">
        <f t="shared" si="38"/>
        <v>4080</v>
      </c>
      <c r="J88" s="74">
        <f t="shared" si="38"/>
        <v>8426</v>
      </c>
      <c r="K88" s="74">
        <f t="shared" si="38"/>
        <v>2000</v>
      </c>
      <c r="L88" s="74">
        <f t="shared" si="38"/>
        <v>0</v>
      </c>
      <c r="M88" s="74">
        <f t="shared" si="38"/>
        <v>2000</v>
      </c>
      <c r="N88" s="74">
        <f t="shared" si="38"/>
        <v>2000</v>
      </c>
      <c r="O88" s="74">
        <f t="shared" si="38"/>
        <v>0</v>
      </c>
      <c r="P88" s="74">
        <f t="shared" si="38"/>
        <v>2000</v>
      </c>
      <c r="Q88" s="74">
        <f t="shared" si="38"/>
        <v>0</v>
      </c>
      <c r="R88" s="74">
        <f t="shared" si="38"/>
        <v>2000</v>
      </c>
      <c r="S88" s="74">
        <f t="shared" si="38"/>
        <v>0</v>
      </c>
      <c r="T88" s="74">
        <f t="shared" si="38"/>
        <v>0</v>
      </c>
      <c r="U88" s="74">
        <f t="shared" si="38"/>
        <v>5000</v>
      </c>
      <c r="V88" s="74">
        <f t="shared" si="38"/>
        <v>0</v>
      </c>
      <c r="W88" s="74">
        <f t="shared" si="38"/>
        <v>5000</v>
      </c>
      <c r="X88" s="74">
        <f t="shared" si="38"/>
        <v>0</v>
      </c>
      <c r="Y88" s="74">
        <f t="shared" si="38"/>
        <v>5000</v>
      </c>
      <c r="Z88" s="74">
        <f t="shared" si="38"/>
        <v>0</v>
      </c>
      <c r="AA88" s="74"/>
      <c r="AB88" s="74">
        <f t="shared" si="38"/>
        <v>5000</v>
      </c>
      <c r="AC88" s="35"/>
      <c r="AD88" s="35"/>
      <c r="AE88" s="36"/>
      <c r="AF88" s="37"/>
      <c r="AG88" s="37"/>
      <c r="AH88" s="37"/>
      <c r="AI88" s="37"/>
      <c r="AJ88" s="37"/>
    </row>
    <row r="89" spans="1:36" s="51" customFormat="1" ht="82.5">
      <c r="A89" s="39"/>
      <c r="B89" s="38">
        <v>7621707</v>
      </c>
      <c r="C89" s="40" t="s">
        <v>147</v>
      </c>
      <c r="D89" s="41" t="s">
        <v>42</v>
      </c>
      <c r="E89" s="41"/>
      <c r="F89" s="41"/>
      <c r="G89" s="39" t="s">
        <v>148</v>
      </c>
      <c r="H89" s="60">
        <v>12506</v>
      </c>
      <c r="I89" s="42">
        <f>H89-J89</f>
        <v>4080</v>
      </c>
      <c r="J89" s="42">
        <v>8426</v>
      </c>
      <c r="K89" s="42">
        <f>SUM(L89:M89)</f>
        <v>2000</v>
      </c>
      <c r="L89" s="42"/>
      <c r="M89" s="42">
        <f t="shared" si="35"/>
        <v>2000</v>
      </c>
      <c r="N89" s="42">
        <f>SUM(O89:P89)</f>
        <v>2000</v>
      </c>
      <c r="O89" s="42"/>
      <c r="P89" s="42">
        <f>SUM(Q89:T89)</f>
        <v>2000</v>
      </c>
      <c r="Q89" s="42">
        <v>0</v>
      </c>
      <c r="R89" s="42">
        <v>2000</v>
      </c>
      <c r="S89" s="42">
        <v>0</v>
      </c>
      <c r="T89" s="42">
        <v>0</v>
      </c>
      <c r="U89" s="42">
        <f>W89</f>
        <v>5000</v>
      </c>
      <c r="V89" s="42"/>
      <c r="W89" s="43">
        <f>SUM(X89:Z89)</f>
        <v>5000</v>
      </c>
      <c r="X89" s="43"/>
      <c r="Y89" s="43">
        <v>5000</v>
      </c>
      <c r="Z89" s="43"/>
      <c r="AA89" s="43"/>
      <c r="AB89" s="43">
        <v>5000</v>
      </c>
      <c r="AC89" s="44" t="s">
        <v>146</v>
      </c>
      <c r="AD89" s="44" t="s">
        <v>44</v>
      </c>
      <c r="AE89" s="45" t="s">
        <v>143</v>
      </c>
      <c r="AF89" s="46" t="s">
        <v>54</v>
      </c>
      <c r="AG89" s="46" t="s">
        <v>89</v>
      </c>
      <c r="AH89" s="46"/>
      <c r="AI89" s="46"/>
      <c r="AJ89" s="46"/>
    </row>
    <row r="90" spans="1:36" s="34" customFormat="1">
      <c r="A90" s="32" t="s">
        <v>149</v>
      </c>
      <c r="B90" s="32"/>
      <c r="C90" s="36" t="s">
        <v>150</v>
      </c>
      <c r="D90" s="26"/>
      <c r="E90" s="26"/>
      <c r="F90" s="26"/>
      <c r="G90" s="32"/>
      <c r="H90" s="77">
        <f>H91+H122+H132+H136+H146</f>
        <v>8571256.7329999991</v>
      </c>
      <c r="I90" s="77">
        <f t="shared" ref="I90:AB90" si="39">I91+I122+I132+I136+I146</f>
        <v>3530818</v>
      </c>
      <c r="J90" s="77">
        <f t="shared" si="39"/>
        <v>5040439</v>
      </c>
      <c r="K90" s="77">
        <f t="shared" si="39"/>
        <v>1256566</v>
      </c>
      <c r="L90" s="77">
        <f>L91+L122+L132+L136+L146</f>
        <v>429190</v>
      </c>
      <c r="M90" s="77">
        <f>M91+M122+M132+M136+M146</f>
        <v>827376</v>
      </c>
      <c r="N90" s="77">
        <f>N91+N122+N132+N136+N146</f>
        <v>1257066</v>
      </c>
      <c r="O90" s="77">
        <f>O91+O122+O132+O136+O146</f>
        <v>429690</v>
      </c>
      <c r="P90" s="77">
        <f t="shared" si="39"/>
        <v>827376</v>
      </c>
      <c r="Q90" s="77">
        <f t="shared" si="39"/>
        <v>93912</v>
      </c>
      <c r="R90" s="77">
        <f t="shared" si="39"/>
        <v>613130</v>
      </c>
      <c r="S90" s="77">
        <f t="shared" si="39"/>
        <v>0</v>
      </c>
      <c r="T90" s="77">
        <f t="shared" si="39"/>
        <v>120334</v>
      </c>
      <c r="U90" s="77">
        <f t="shared" si="39"/>
        <v>830879</v>
      </c>
      <c r="V90" s="77">
        <f t="shared" si="39"/>
        <v>0</v>
      </c>
      <c r="W90" s="77">
        <f t="shared" si="39"/>
        <v>830879</v>
      </c>
      <c r="X90" s="77">
        <f t="shared" si="39"/>
        <v>14400</v>
      </c>
      <c r="Y90" s="77">
        <f t="shared" si="39"/>
        <v>816479</v>
      </c>
      <c r="Z90" s="77">
        <f t="shared" si="39"/>
        <v>0</v>
      </c>
      <c r="AA90" s="77"/>
      <c r="AB90" s="77">
        <f t="shared" si="39"/>
        <v>164900</v>
      </c>
      <c r="AC90" s="32"/>
      <c r="AD90" s="33"/>
      <c r="AE90" s="32"/>
      <c r="AF90" s="26"/>
      <c r="AG90" s="26"/>
      <c r="AH90" s="26"/>
      <c r="AI90" s="26"/>
      <c r="AJ90" s="26"/>
    </row>
    <row r="91" spans="1:36" s="75" customFormat="1" ht="33">
      <c r="A91" s="72">
        <v>1</v>
      </c>
      <c r="B91" s="73"/>
      <c r="C91" s="35" t="s">
        <v>84</v>
      </c>
      <c r="D91" s="46"/>
      <c r="E91" s="46"/>
      <c r="F91" s="46"/>
      <c r="G91" s="26"/>
      <c r="H91" s="78">
        <f>H92</f>
        <v>5647300</v>
      </c>
      <c r="I91" s="78">
        <f t="shared" ref="I91:AB91" si="40">I92</f>
        <v>1931815</v>
      </c>
      <c r="J91" s="78">
        <f t="shared" si="40"/>
        <v>3715485</v>
      </c>
      <c r="K91" s="78">
        <f t="shared" si="40"/>
        <v>608615</v>
      </c>
      <c r="L91" s="78">
        <f>L92</f>
        <v>211856</v>
      </c>
      <c r="M91" s="78">
        <f>M92</f>
        <v>396759</v>
      </c>
      <c r="N91" s="78">
        <f>N92</f>
        <v>608615</v>
      </c>
      <c r="O91" s="78">
        <f>O92</f>
        <v>211856</v>
      </c>
      <c r="P91" s="78">
        <f t="shared" si="40"/>
        <v>396759</v>
      </c>
      <c r="Q91" s="78">
        <f t="shared" si="40"/>
        <v>47295</v>
      </c>
      <c r="R91" s="78">
        <f t="shared" si="40"/>
        <v>229130</v>
      </c>
      <c r="S91" s="78">
        <f t="shared" si="40"/>
        <v>0</v>
      </c>
      <c r="T91" s="78">
        <f t="shared" si="40"/>
        <v>120334</v>
      </c>
      <c r="U91" s="78">
        <f t="shared" si="40"/>
        <v>491079</v>
      </c>
      <c r="V91" s="78">
        <f t="shared" si="40"/>
        <v>0</v>
      </c>
      <c r="W91" s="78">
        <f t="shared" si="40"/>
        <v>491079</v>
      </c>
      <c r="X91" s="78">
        <f t="shared" si="40"/>
        <v>2000</v>
      </c>
      <c r="Y91" s="78">
        <f t="shared" si="40"/>
        <v>489079</v>
      </c>
      <c r="Z91" s="78">
        <f t="shared" si="40"/>
        <v>0</v>
      </c>
      <c r="AA91" s="78"/>
      <c r="AB91" s="78">
        <f t="shared" si="40"/>
        <v>119400</v>
      </c>
      <c r="AC91" s="35"/>
      <c r="AD91" s="35"/>
      <c r="AE91" s="36"/>
      <c r="AF91" s="37"/>
      <c r="AG91" s="37"/>
      <c r="AH91" s="37"/>
      <c r="AI91" s="37"/>
      <c r="AJ91" s="37"/>
    </row>
    <row r="92" spans="1:36" s="75" customFormat="1">
      <c r="A92" s="72"/>
      <c r="B92" s="73"/>
      <c r="C92" s="37" t="s">
        <v>39</v>
      </c>
      <c r="D92" s="46"/>
      <c r="E92" s="46"/>
      <c r="F92" s="46"/>
      <c r="G92" s="26"/>
      <c r="H92" s="78">
        <f>H93+H96</f>
        <v>5647300</v>
      </c>
      <c r="I92" s="78">
        <f t="shared" ref="I92:AB92" si="41">I93+I96</f>
        <v>1931815</v>
      </c>
      <c r="J92" s="78">
        <f t="shared" si="41"/>
        <v>3715485</v>
      </c>
      <c r="K92" s="78">
        <f t="shared" si="41"/>
        <v>608615</v>
      </c>
      <c r="L92" s="78">
        <f>L93+L96</f>
        <v>211856</v>
      </c>
      <c r="M92" s="78">
        <f>M93+M96</f>
        <v>396759</v>
      </c>
      <c r="N92" s="78">
        <f>N93+N96</f>
        <v>608615</v>
      </c>
      <c r="O92" s="78">
        <f>O93+O96</f>
        <v>211856</v>
      </c>
      <c r="P92" s="78">
        <f t="shared" si="41"/>
        <v>396759</v>
      </c>
      <c r="Q92" s="78">
        <f t="shared" si="41"/>
        <v>47295</v>
      </c>
      <c r="R92" s="78">
        <f t="shared" si="41"/>
        <v>229130</v>
      </c>
      <c r="S92" s="78">
        <f t="shared" si="41"/>
        <v>0</v>
      </c>
      <c r="T92" s="78">
        <f t="shared" si="41"/>
        <v>120334</v>
      </c>
      <c r="U92" s="78">
        <f t="shared" si="41"/>
        <v>491079</v>
      </c>
      <c r="V92" s="78">
        <f t="shared" si="41"/>
        <v>0</v>
      </c>
      <c r="W92" s="78">
        <f t="shared" si="41"/>
        <v>491079</v>
      </c>
      <c r="X92" s="78">
        <f t="shared" si="41"/>
        <v>2000</v>
      </c>
      <c r="Y92" s="78">
        <f t="shared" si="41"/>
        <v>489079</v>
      </c>
      <c r="Z92" s="78">
        <f t="shared" si="41"/>
        <v>0</v>
      </c>
      <c r="AA92" s="78"/>
      <c r="AB92" s="78">
        <f t="shared" si="41"/>
        <v>119400</v>
      </c>
      <c r="AC92" s="35"/>
      <c r="AD92" s="35"/>
      <c r="AE92" s="36"/>
      <c r="AF92" s="37"/>
      <c r="AG92" s="37"/>
      <c r="AH92" s="37"/>
      <c r="AI92" s="37"/>
      <c r="AJ92" s="37"/>
    </row>
    <row r="93" spans="1:36" s="75" customFormat="1" ht="49.5">
      <c r="A93" s="72"/>
      <c r="B93" s="73"/>
      <c r="C93" s="37" t="s">
        <v>54</v>
      </c>
      <c r="D93" s="46"/>
      <c r="E93" s="46"/>
      <c r="F93" s="46"/>
      <c r="G93" s="26"/>
      <c r="H93" s="78">
        <f>SUBTOTAL(9,H94:H95)</f>
        <v>809786</v>
      </c>
      <c r="I93" s="78">
        <f t="shared" ref="I93:AB93" si="42">SUBTOTAL(9,I94:I95)</f>
        <v>656289</v>
      </c>
      <c r="J93" s="78">
        <f t="shared" si="42"/>
        <v>153497</v>
      </c>
      <c r="K93" s="78">
        <f t="shared" si="42"/>
        <v>101308</v>
      </c>
      <c r="L93" s="78">
        <f>SUBTOTAL(9,L94:L95)</f>
        <v>34500</v>
      </c>
      <c r="M93" s="78">
        <f>SUBTOTAL(9,M94:M95)</f>
        <v>66808</v>
      </c>
      <c r="N93" s="78">
        <f>SUBTOTAL(9,N94:N95)</f>
        <v>101308</v>
      </c>
      <c r="O93" s="78">
        <f>SUBTOTAL(9,O94:O95)</f>
        <v>34500</v>
      </c>
      <c r="P93" s="78">
        <f t="shared" si="42"/>
        <v>66808</v>
      </c>
      <c r="Q93" s="78">
        <f t="shared" si="42"/>
        <v>11278</v>
      </c>
      <c r="R93" s="78">
        <f t="shared" si="42"/>
        <v>55530</v>
      </c>
      <c r="S93" s="78">
        <f t="shared" si="42"/>
        <v>0</v>
      </c>
      <c r="T93" s="78">
        <f t="shared" si="42"/>
        <v>0</v>
      </c>
      <c r="U93" s="78">
        <f t="shared" si="42"/>
        <v>12500</v>
      </c>
      <c r="V93" s="78">
        <f t="shared" si="42"/>
        <v>0</v>
      </c>
      <c r="W93" s="78">
        <f t="shared" si="42"/>
        <v>12500</v>
      </c>
      <c r="X93" s="78">
        <f t="shared" si="42"/>
        <v>0</v>
      </c>
      <c r="Y93" s="78">
        <f t="shared" si="42"/>
        <v>12500</v>
      </c>
      <c r="Z93" s="78">
        <f t="shared" si="42"/>
        <v>0</v>
      </c>
      <c r="AA93" s="78"/>
      <c r="AB93" s="78">
        <f t="shared" si="42"/>
        <v>0</v>
      </c>
      <c r="AC93" s="35"/>
      <c r="AD93" s="35"/>
      <c r="AE93" s="36"/>
      <c r="AF93" s="37"/>
      <c r="AG93" s="37"/>
      <c r="AH93" s="37"/>
      <c r="AI93" s="37"/>
      <c r="AJ93" s="37"/>
    </row>
    <row r="94" spans="1:36" s="34" customFormat="1" ht="132">
      <c r="A94" s="67"/>
      <c r="B94" s="85">
        <v>7183956</v>
      </c>
      <c r="C94" s="81" t="s">
        <v>151</v>
      </c>
      <c r="D94" s="65" t="s">
        <v>56</v>
      </c>
      <c r="E94" s="65"/>
      <c r="F94" s="65" t="s">
        <v>152</v>
      </c>
      <c r="G94" s="58" t="s">
        <v>153</v>
      </c>
      <c r="H94" s="43">
        <v>794842</v>
      </c>
      <c r="I94" s="43">
        <f>H94-J94</f>
        <v>656289</v>
      </c>
      <c r="J94" s="43">
        <v>138553</v>
      </c>
      <c r="K94" s="42">
        <f>SUM(L94:M94)</f>
        <v>96529</v>
      </c>
      <c r="L94" s="54">
        <v>34500</v>
      </c>
      <c r="M94" s="42">
        <f t="shared" si="35"/>
        <v>62029</v>
      </c>
      <c r="N94" s="42">
        <f>SUM(O94:P94)</f>
        <v>96529</v>
      </c>
      <c r="O94" s="42">
        <v>34500</v>
      </c>
      <c r="P94" s="42">
        <f>SUM(Q94:T94)</f>
        <v>62029</v>
      </c>
      <c r="Q94" s="42">
        <v>10729</v>
      </c>
      <c r="R94" s="42">
        <v>51300</v>
      </c>
      <c r="S94" s="42">
        <v>0</v>
      </c>
      <c r="T94" s="42">
        <v>0</v>
      </c>
      <c r="U94" s="42">
        <f>W94</f>
        <v>8500</v>
      </c>
      <c r="V94" s="42"/>
      <c r="W94" s="43">
        <f>SUM(X94:Z94)</f>
        <v>8500</v>
      </c>
      <c r="X94" s="43"/>
      <c r="Y94" s="43">
        <v>8500</v>
      </c>
      <c r="Z94" s="43"/>
      <c r="AA94" s="43"/>
      <c r="AB94" s="43"/>
      <c r="AC94" s="44" t="s">
        <v>84</v>
      </c>
      <c r="AD94" s="44" t="s">
        <v>44</v>
      </c>
      <c r="AE94" s="86" t="s">
        <v>150</v>
      </c>
      <c r="AF94" s="46" t="s">
        <v>54</v>
      </c>
      <c r="AG94" s="46"/>
      <c r="AH94" s="46">
        <v>292</v>
      </c>
      <c r="AI94" s="46" t="str">
        <f>VLOOKUP(AH94,'[1]Phụ lục II'!$C$64:$D$96,2,0)</f>
        <v>Giao thông đường bộ</v>
      </c>
      <c r="AJ94" s="46" t="s">
        <v>154</v>
      </c>
    </row>
    <row r="95" spans="1:36" s="51" customFormat="1" ht="82.5">
      <c r="A95" s="39"/>
      <c r="B95" s="38">
        <v>7643737</v>
      </c>
      <c r="C95" s="87" t="s">
        <v>155</v>
      </c>
      <c r="D95" s="44" t="s">
        <v>42</v>
      </c>
      <c r="E95" s="44"/>
      <c r="F95" s="44"/>
      <c r="G95" s="88" t="s">
        <v>156</v>
      </c>
      <c r="H95" s="60">
        <v>14944</v>
      </c>
      <c r="I95" s="70">
        <f>H95-J95</f>
        <v>0</v>
      </c>
      <c r="J95" s="60">
        <v>14944</v>
      </c>
      <c r="K95" s="42">
        <f>SUM(L95:M95)</f>
        <v>4779</v>
      </c>
      <c r="L95" s="60"/>
      <c r="M95" s="42">
        <f t="shared" si="35"/>
        <v>4779</v>
      </c>
      <c r="N95" s="42">
        <f>SUM(O95:P95)</f>
        <v>4779</v>
      </c>
      <c r="O95" s="42"/>
      <c r="P95" s="42">
        <f>SUM(Q95:T95)</f>
        <v>4779</v>
      </c>
      <c r="Q95" s="42">
        <v>549</v>
      </c>
      <c r="R95" s="42">
        <v>4230</v>
      </c>
      <c r="S95" s="42">
        <v>0</v>
      </c>
      <c r="T95" s="42">
        <v>0</v>
      </c>
      <c r="U95" s="42">
        <f>W95</f>
        <v>4000</v>
      </c>
      <c r="V95" s="42"/>
      <c r="W95" s="43">
        <f>SUM(X95:Z95)</f>
        <v>4000</v>
      </c>
      <c r="X95" s="43"/>
      <c r="Y95" s="43">
        <v>4000</v>
      </c>
      <c r="Z95" s="43"/>
      <c r="AA95" s="43"/>
      <c r="AB95" s="43"/>
      <c r="AC95" s="44" t="s">
        <v>84</v>
      </c>
      <c r="AD95" s="44" t="s">
        <v>44</v>
      </c>
      <c r="AE95" s="45" t="s">
        <v>150</v>
      </c>
      <c r="AF95" s="46" t="s">
        <v>54</v>
      </c>
      <c r="AG95" s="46"/>
      <c r="AH95" s="46">
        <v>283</v>
      </c>
      <c r="AI95" s="46" t="str">
        <f>VLOOKUP(AH95,'[1]Phụ lục II'!$C$64:$D$96,2,0)</f>
        <v>Thủy lợi và dịch vụ thủy lợi</v>
      </c>
      <c r="AJ95" s="46" t="s">
        <v>157</v>
      </c>
    </row>
    <row r="96" spans="1:36" s="75" customFormat="1" ht="33">
      <c r="A96" s="72"/>
      <c r="B96" s="73"/>
      <c r="C96" s="37" t="s">
        <v>40</v>
      </c>
      <c r="D96" s="46"/>
      <c r="E96" s="46"/>
      <c r="F96" s="46"/>
      <c r="G96" s="26"/>
      <c r="H96" s="74">
        <f>SUBTOTAL(9,H97:H121)</f>
        <v>4837514</v>
      </c>
      <c r="I96" s="74">
        <f t="shared" ref="I96:AB96" si="43">SUBTOTAL(9,I97:I121)</f>
        <v>1275526</v>
      </c>
      <c r="J96" s="74">
        <f t="shared" si="43"/>
        <v>3561988</v>
      </c>
      <c r="K96" s="74">
        <f t="shared" si="43"/>
        <v>507307</v>
      </c>
      <c r="L96" s="74">
        <f>SUBTOTAL(9,L97:L121)</f>
        <v>177356</v>
      </c>
      <c r="M96" s="74">
        <f>SUBTOTAL(9,M97:M121)</f>
        <v>329951</v>
      </c>
      <c r="N96" s="74">
        <f>SUBTOTAL(9,N97:N121)</f>
        <v>507307</v>
      </c>
      <c r="O96" s="74">
        <f>SUBTOTAL(9,O97:O121)</f>
        <v>177356</v>
      </c>
      <c r="P96" s="74">
        <f t="shared" si="43"/>
        <v>329951</v>
      </c>
      <c r="Q96" s="74">
        <f t="shared" si="43"/>
        <v>36017</v>
      </c>
      <c r="R96" s="74">
        <f t="shared" si="43"/>
        <v>173600</v>
      </c>
      <c r="S96" s="74">
        <f t="shared" si="43"/>
        <v>0</v>
      </c>
      <c r="T96" s="74">
        <f t="shared" si="43"/>
        <v>120334</v>
      </c>
      <c r="U96" s="74">
        <f t="shared" si="43"/>
        <v>478579</v>
      </c>
      <c r="V96" s="74">
        <f t="shared" si="43"/>
        <v>0</v>
      </c>
      <c r="W96" s="74">
        <f t="shared" si="43"/>
        <v>478579</v>
      </c>
      <c r="X96" s="74">
        <f t="shared" si="43"/>
        <v>2000</v>
      </c>
      <c r="Y96" s="74">
        <f t="shared" si="43"/>
        <v>476579</v>
      </c>
      <c r="Z96" s="74">
        <f t="shared" si="43"/>
        <v>0</v>
      </c>
      <c r="AA96" s="74"/>
      <c r="AB96" s="74">
        <f t="shared" si="43"/>
        <v>119400</v>
      </c>
      <c r="AC96" s="35"/>
      <c r="AD96" s="35"/>
      <c r="AE96" s="36"/>
      <c r="AF96" s="37"/>
      <c r="AG96" s="37"/>
      <c r="AH96" s="37"/>
      <c r="AI96" s="37"/>
      <c r="AJ96" s="37"/>
    </row>
    <row r="97" spans="1:36" ht="66">
      <c r="A97" s="67"/>
      <c r="B97" s="85">
        <v>7625259</v>
      </c>
      <c r="C97" s="66" t="s">
        <v>158</v>
      </c>
      <c r="D97" s="67" t="s">
        <v>159</v>
      </c>
      <c r="E97" s="67"/>
      <c r="F97" s="67" t="s">
        <v>160</v>
      </c>
      <c r="G97" s="67" t="s">
        <v>161</v>
      </c>
      <c r="H97" s="84">
        <v>119980</v>
      </c>
      <c r="I97" s="84">
        <f>H97-J97</f>
        <v>113680</v>
      </c>
      <c r="J97" s="84">
        <v>6300</v>
      </c>
      <c r="K97" s="42">
        <f t="shared" ref="K97:K121" si="44">SUM(L97:M97)</f>
        <v>4600</v>
      </c>
      <c r="L97" s="84"/>
      <c r="M97" s="42">
        <f t="shared" si="35"/>
        <v>4600</v>
      </c>
      <c r="N97" s="42">
        <f t="shared" ref="N97:N121" si="45">SUM(O97:P97)</f>
        <v>4600</v>
      </c>
      <c r="O97" s="42"/>
      <c r="P97" s="42">
        <f t="shared" ref="P97:P121" si="46">SUM(Q97:T97)</f>
        <v>4600</v>
      </c>
      <c r="Q97" s="42">
        <v>0</v>
      </c>
      <c r="R97" s="42">
        <v>4600</v>
      </c>
      <c r="S97" s="42">
        <v>0</v>
      </c>
      <c r="T97" s="42">
        <v>0</v>
      </c>
      <c r="U97" s="42">
        <f t="shared" ref="U97:U121" si="47">W97</f>
        <v>3000</v>
      </c>
      <c r="V97" s="42"/>
      <c r="W97" s="43">
        <f t="shared" ref="W97:W121" si="48">SUM(X97:Z97)</f>
        <v>3000</v>
      </c>
      <c r="X97" s="43"/>
      <c r="Y97" s="43">
        <v>3000</v>
      </c>
      <c r="Z97" s="43"/>
      <c r="AA97" s="43"/>
      <c r="AB97" s="43"/>
      <c r="AC97" s="44" t="s">
        <v>84</v>
      </c>
      <c r="AD97" s="44" t="s">
        <v>44</v>
      </c>
      <c r="AE97" s="86" t="s">
        <v>150</v>
      </c>
      <c r="AF97" s="46" t="s">
        <v>40</v>
      </c>
      <c r="AG97" s="46" t="s">
        <v>89</v>
      </c>
      <c r="AH97" s="46">
        <v>283</v>
      </c>
      <c r="AI97" s="46" t="str">
        <f>VLOOKUP(AH97,'[1]Phụ lục II'!$C$64:$D$96,2,0)</f>
        <v>Thủy lợi và dịch vụ thủy lợi</v>
      </c>
      <c r="AJ97" s="46" t="s">
        <v>157</v>
      </c>
    </row>
    <row r="98" spans="1:36" s="34" customFormat="1" ht="66">
      <c r="A98" s="67"/>
      <c r="B98" s="89">
        <v>7620066</v>
      </c>
      <c r="C98" s="66" t="s">
        <v>162</v>
      </c>
      <c r="D98" s="67" t="s">
        <v>59</v>
      </c>
      <c r="E98" s="67"/>
      <c r="F98" s="67"/>
      <c r="G98" s="65" t="s">
        <v>163</v>
      </c>
      <c r="H98" s="90">
        <v>404885</v>
      </c>
      <c r="I98" s="84">
        <f t="shared" ref="I98:I121" si="49">H98-J98</f>
        <v>361655</v>
      </c>
      <c r="J98" s="43">
        <v>43230</v>
      </c>
      <c r="K98" s="42">
        <f t="shared" si="44"/>
        <v>35000</v>
      </c>
      <c r="L98" s="43"/>
      <c r="M98" s="42">
        <f t="shared" si="35"/>
        <v>35000</v>
      </c>
      <c r="N98" s="42">
        <f t="shared" si="45"/>
        <v>35000</v>
      </c>
      <c r="O98" s="42"/>
      <c r="P98" s="42">
        <f t="shared" si="46"/>
        <v>35000</v>
      </c>
      <c r="Q98" s="42">
        <v>15000</v>
      </c>
      <c r="R98" s="42">
        <v>20000</v>
      </c>
      <c r="S98" s="42">
        <v>0</v>
      </c>
      <c r="T98" s="42">
        <v>0</v>
      </c>
      <c r="U98" s="42">
        <f t="shared" si="47"/>
        <v>2000</v>
      </c>
      <c r="V98" s="42"/>
      <c r="W98" s="43">
        <f t="shared" si="48"/>
        <v>2000</v>
      </c>
      <c r="X98" s="42"/>
      <c r="Y98" s="42">
        <v>2000</v>
      </c>
      <c r="Z98" s="42"/>
      <c r="AA98" s="42"/>
      <c r="AB98" s="42"/>
      <c r="AC98" s="44" t="s">
        <v>84</v>
      </c>
      <c r="AD98" s="44"/>
      <c r="AE98" s="86" t="s">
        <v>150</v>
      </c>
      <c r="AF98" s="46" t="s">
        <v>40</v>
      </c>
      <c r="AG98" s="46"/>
      <c r="AH98" s="46">
        <v>283</v>
      </c>
      <c r="AI98" s="46" t="str">
        <f>VLOOKUP(AH98,'[1]Phụ lục II'!$C$64:$D$96,2,0)</f>
        <v>Thủy lợi và dịch vụ thủy lợi</v>
      </c>
      <c r="AJ98" s="46" t="s">
        <v>157</v>
      </c>
    </row>
    <row r="99" spans="1:36" ht="66">
      <c r="A99" s="38"/>
      <c r="B99" s="39"/>
      <c r="C99" s="66" t="s">
        <v>164</v>
      </c>
      <c r="D99" s="67" t="s">
        <v>42</v>
      </c>
      <c r="E99" s="67"/>
      <c r="F99" s="67"/>
      <c r="G99" s="49" t="s">
        <v>165</v>
      </c>
      <c r="H99" s="82">
        <v>816000</v>
      </c>
      <c r="I99" s="84">
        <f t="shared" si="49"/>
        <v>0</v>
      </c>
      <c r="J99" s="82">
        <v>816000</v>
      </c>
      <c r="K99" s="42">
        <f t="shared" si="44"/>
        <v>0</v>
      </c>
      <c r="L99" s="82"/>
      <c r="M99" s="42">
        <f t="shared" si="35"/>
        <v>0</v>
      </c>
      <c r="N99" s="42">
        <f t="shared" si="45"/>
        <v>0</v>
      </c>
      <c r="O99" s="42"/>
      <c r="P99" s="42">
        <f t="shared" si="46"/>
        <v>0</v>
      </c>
      <c r="Q99" s="42">
        <v>0</v>
      </c>
      <c r="R99" s="42">
        <v>0</v>
      </c>
      <c r="S99" s="42">
        <v>0</v>
      </c>
      <c r="T99" s="42">
        <v>0</v>
      </c>
      <c r="U99" s="42">
        <f t="shared" si="47"/>
        <v>63000</v>
      </c>
      <c r="V99" s="42"/>
      <c r="W99" s="43">
        <f t="shared" si="48"/>
        <v>63000</v>
      </c>
      <c r="X99" s="43"/>
      <c r="Y99" s="43">
        <v>63000</v>
      </c>
      <c r="Z99" s="43"/>
      <c r="AA99" s="43"/>
      <c r="AB99" s="43"/>
      <c r="AC99" s="44" t="s">
        <v>84</v>
      </c>
      <c r="AD99" s="44" t="s">
        <v>44</v>
      </c>
      <c r="AE99" s="86" t="s">
        <v>150</v>
      </c>
      <c r="AF99" s="46" t="s">
        <v>40</v>
      </c>
      <c r="AG99" s="46"/>
      <c r="AH99" s="46">
        <v>283</v>
      </c>
      <c r="AI99" s="46" t="str">
        <f>VLOOKUP(AH99,'[1]Phụ lục II'!$C$64:$D$96,2,0)</f>
        <v>Thủy lợi và dịch vụ thủy lợi</v>
      </c>
      <c r="AJ99" s="46" t="s">
        <v>157</v>
      </c>
    </row>
    <row r="100" spans="1:36" s="51" customFormat="1" ht="82.5">
      <c r="A100" s="38"/>
      <c r="B100" s="38">
        <v>7657096</v>
      </c>
      <c r="C100" s="59" t="s">
        <v>166</v>
      </c>
      <c r="D100" s="39" t="s">
        <v>42</v>
      </c>
      <c r="E100" s="39"/>
      <c r="F100" s="39" t="s">
        <v>167</v>
      </c>
      <c r="G100" s="65" t="s">
        <v>168</v>
      </c>
      <c r="H100" s="60">
        <v>218852</v>
      </c>
      <c r="I100" s="84">
        <f t="shared" si="49"/>
        <v>0</v>
      </c>
      <c r="J100" s="60">
        <v>218852</v>
      </c>
      <c r="K100" s="42">
        <f t="shared" si="44"/>
        <v>65000</v>
      </c>
      <c r="L100" s="60"/>
      <c r="M100" s="42">
        <f t="shared" si="35"/>
        <v>65000</v>
      </c>
      <c r="N100" s="42">
        <f t="shared" si="45"/>
        <v>65000</v>
      </c>
      <c r="O100" s="42"/>
      <c r="P100" s="42">
        <f t="shared" si="46"/>
        <v>65000</v>
      </c>
      <c r="Q100" s="42">
        <v>0</v>
      </c>
      <c r="R100" s="42">
        <v>15000</v>
      </c>
      <c r="S100" s="42">
        <v>0</v>
      </c>
      <c r="T100" s="42">
        <v>50000</v>
      </c>
      <c r="U100" s="42">
        <f t="shared" si="47"/>
        <v>84656</v>
      </c>
      <c r="V100" s="42"/>
      <c r="W100" s="43">
        <f t="shared" si="48"/>
        <v>84656</v>
      </c>
      <c r="X100" s="42"/>
      <c r="Y100" s="42">
        <v>84656</v>
      </c>
      <c r="Z100" s="42"/>
      <c r="AA100" s="42"/>
      <c r="AB100" s="42">
        <v>35400</v>
      </c>
      <c r="AC100" s="44" t="s">
        <v>84</v>
      </c>
      <c r="AD100" s="44" t="s">
        <v>44</v>
      </c>
      <c r="AE100" s="86" t="s">
        <v>150</v>
      </c>
      <c r="AF100" s="46" t="s">
        <v>40</v>
      </c>
      <c r="AG100" s="46"/>
      <c r="AH100" s="46">
        <v>309</v>
      </c>
      <c r="AI100" s="46" t="str">
        <f>VLOOKUP(AH100,'[1]Phụ lục II'!$C$64:$D$96,2,0)</f>
        <v>Công nghiệp khác</v>
      </c>
      <c r="AJ100" s="46"/>
    </row>
    <row r="101" spans="1:36" ht="82.5">
      <c r="A101" s="38"/>
      <c r="B101" s="85">
        <v>7406425</v>
      </c>
      <c r="C101" s="59" t="s">
        <v>169</v>
      </c>
      <c r="D101" s="39" t="s">
        <v>170</v>
      </c>
      <c r="E101" s="39"/>
      <c r="F101" s="39" t="s">
        <v>171</v>
      </c>
      <c r="G101" s="39" t="s">
        <v>172</v>
      </c>
      <c r="H101" s="54">
        <v>507617</v>
      </c>
      <c r="I101" s="84">
        <f t="shared" si="49"/>
        <v>310193</v>
      </c>
      <c r="J101" s="54">
        <v>197424</v>
      </c>
      <c r="K101" s="42">
        <f t="shared" si="44"/>
        <v>171016</v>
      </c>
      <c r="L101" s="54">
        <v>103549</v>
      </c>
      <c r="M101" s="42">
        <f t="shared" si="35"/>
        <v>67467</v>
      </c>
      <c r="N101" s="42">
        <f t="shared" si="45"/>
        <v>171016</v>
      </c>
      <c r="O101" s="42">
        <v>103549</v>
      </c>
      <c r="P101" s="42">
        <f t="shared" si="46"/>
        <v>67467</v>
      </c>
      <c r="Q101" s="42">
        <v>7467</v>
      </c>
      <c r="R101" s="42">
        <v>60000</v>
      </c>
      <c r="S101" s="42">
        <v>0</v>
      </c>
      <c r="T101" s="42">
        <v>0</v>
      </c>
      <c r="U101" s="42">
        <f t="shared" si="47"/>
        <v>74000</v>
      </c>
      <c r="V101" s="42"/>
      <c r="W101" s="43">
        <f t="shared" si="48"/>
        <v>74000</v>
      </c>
      <c r="X101" s="43"/>
      <c r="Y101" s="43">
        <v>74000</v>
      </c>
      <c r="Z101" s="43"/>
      <c r="AA101" s="43"/>
      <c r="AB101" s="43">
        <v>74000</v>
      </c>
      <c r="AC101" s="44" t="s">
        <v>84</v>
      </c>
      <c r="AD101" s="44" t="s">
        <v>44</v>
      </c>
      <c r="AE101" s="86" t="s">
        <v>150</v>
      </c>
      <c r="AF101" s="46" t="s">
        <v>40</v>
      </c>
      <c r="AG101" s="46"/>
      <c r="AH101" s="46">
        <v>292</v>
      </c>
      <c r="AI101" s="46" t="str">
        <f>VLOOKUP(AH101,'[1]Phụ lục II'!$C$64:$D$96,2,0)</f>
        <v>Giao thông đường bộ</v>
      </c>
      <c r="AJ101" s="46" t="s">
        <v>154</v>
      </c>
    </row>
    <row r="102" spans="1:36" s="51" customFormat="1" ht="66">
      <c r="A102" s="39"/>
      <c r="B102" s="38">
        <v>7641857</v>
      </c>
      <c r="C102" s="66" t="s">
        <v>173</v>
      </c>
      <c r="D102" s="67" t="s">
        <v>42</v>
      </c>
      <c r="E102" s="67"/>
      <c r="F102" s="67"/>
      <c r="G102" s="39" t="s">
        <v>174</v>
      </c>
      <c r="H102" s="90">
        <v>150000</v>
      </c>
      <c r="I102" s="84">
        <f t="shared" si="49"/>
        <v>75000</v>
      </c>
      <c r="J102" s="50">
        <v>75000</v>
      </c>
      <c r="K102" s="42">
        <f t="shared" si="44"/>
        <v>41400</v>
      </c>
      <c r="L102" s="54">
        <v>20000</v>
      </c>
      <c r="M102" s="42">
        <f t="shared" si="35"/>
        <v>21400</v>
      </c>
      <c r="N102" s="42">
        <f t="shared" si="45"/>
        <v>41400</v>
      </c>
      <c r="O102" s="42">
        <v>20000</v>
      </c>
      <c r="P102" s="42">
        <f t="shared" si="46"/>
        <v>21400</v>
      </c>
      <c r="Q102" s="42">
        <v>1400</v>
      </c>
      <c r="R102" s="42">
        <v>0</v>
      </c>
      <c r="S102" s="42">
        <v>0</v>
      </c>
      <c r="T102" s="42">
        <v>20000</v>
      </c>
      <c r="U102" s="42">
        <f t="shared" si="47"/>
        <v>10000</v>
      </c>
      <c r="V102" s="42"/>
      <c r="W102" s="43">
        <f t="shared" si="48"/>
        <v>10000</v>
      </c>
      <c r="X102" s="43"/>
      <c r="Y102" s="43">
        <v>10000</v>
      </c>
      <c r="Z102" s="43"/>
      <c r="AA102" s="43"/>
      <c r="AB102" s="43"/>
      <c r="AC102" s="44" t="s">
        <v>84</v>
      </c>
      <c r="AD102" s="44" t="s">
        <v>44</v>
      </c>
      <c r="AE102" s="86" t="s">
        <v>150</v>
      </c>
      <c r="AF102" s="46" t="s">
        <v>40</v>
      </c>
      <c r="AG102" s="46"/>
      <c r="AH102" s="46">
        <v>283</v>
      </c>
      <c r="AI102" s="46" t="str">
        <f>VLOOKUP(AH102,'[1]Phụ lục II'!$C$64:$D$96,2,0)</f>
        <v>Thủy lợi và dịch vụ thủy lợi</v>
      </c>
      <c r="AJ102" s="46" t="s">
        <v>157</v>
      </c>
    </row>
    <row r="103" spans="1:36" s="51" customFormat="1" ht="66">
      <c r="A103" s="38"/>
      <c r="B103" s="38">
        <v>7108309</v>
      </c>
      <c r="C103" s="66" t="s">
        <v>175</v>
      </c>
      <c r="D103" s="67" t="s">
        <v>42</v>
      </c>
      <c r="E103" s="67" t="s">
        <v>176</v>
      </c>
      <c r="F103" s="67" t="s">
        <v>91</v>
      </c>
      <c r="G103" s="39" t="s">
        <v>177</v>
      </c>
      <c r="H103" s="54">
        <v>85901</v>
      </c>
      <c r="I103" s="84">
        <f t="shared" si="49"/>
        <v>80000</v>
      </c>
      <c r="J103" s="50">
        <v>5901</v>
      </c>
      <c r="K103" s="42">
        <f t="shared" si="44"/>
        <v>29000</v>
      </c>
      <c r="L103" s="54">
        <v>19000</v>
      </c>
      <c r="M103" s="42">
        <f t="shared" si="35"/>
        <v>10000</v>
      </c>
      <c r="N103" s="42">
        <f t="shared" si="45"/>
        <v>29000</v>
      </c>
      <c r="O103" s="42">
        <v>19000</v>
      </c>
      <c r="P103" s="42">
        <f t="shared" si="46"/>
        <v>10000</v>
      </c>
      <c r="Q103" s="42">
        <v>0</v>
      </c>
      <c r="R103" s="42">
        <v>10000</v>
      </c>
      <c r="S103" s="42">
        <v>0</v>
      </c>
      <c r="T103" s="42">
        <v>0</v>
      </c>
      <c r="U103" s="42">
        <f t="shared" si="47"/>
        <v>10000</v>
      </c>
      <c r="V103" s="42"/>
      <c r="W103" s="43">
        <f t="shared" si="48"/>
        <v>10000</v>
      </c>
      <c r="X103" s="43"/>
      <c r="Y103" s="43">
        <v>10000</v>
      </c>
      <c r="Z103" s="43"/>
      <c r="AA103" s="43"/>
      <c r="AB103" s="43"/>
      <c r="AC103" s="44" t="s">
        <v>84</v>
      </c>
      <c r="AD103" s="44" t="s">
        <v>44</v>
      </c>
      <c r="AE103" s="86" t="s">
        <v>150</v>
      </c>
      <c r="AF103" s="46" t="s">
        <v>40</v>
      </c>
      <c r="AG103" s="46"/>
      <c r="AH103" s="46">
        <v>284</v>
      </c>
      <c r="AI103" s="46" t="str">
        <f>VLOOKUP(AH103,'[1]Phụ lục II'!$C$64:$D$96,2,0)</f>
        <v>Thủy sản và dịch vụ thủy sản</v>
      </c>
      <c r="AJ103" s="46" t="s">
        <v>157</v>
      </c>
    </row>
    <row r="104" spans="1:36" ht="66">
      <c r="A104" s="39"/>
      <c r="B104" s="38">
        <v>7570005</v>
      </c>
      <c r="C104" s="66" t="s">
        <v>178</v>
      </c>
      <c r="D104" s="67" t="s">
        <v>42</v>
      </c>
      <c r="E104" s="67"/>
      <c r="F104" s="67" t="s">
        <v>91</v>
      </c>
      <c r="G104" s="39" t="s">
        <v>179</v>
      </c>
      <c r="H104" s="54">
        <v>239998</v>
      </c>
      <c r="I104" s="84">
        <f t="shared" si="49"/>
        <v>239998</v>
      </c>
      <c r="J104" s="50"/>
      <c r="K104" s="42">
        <f t="shared" si="44"/>
        <v>30000</v>
      </c>
      <c r="L104" s="50"/>
      <c r="M104" s="42">
        <f t="shared" si="35"/>
        <v>30000</v>
      </c>
      <c r="N104" s="42">
        <f t="shared" si="45"/>
        <v>30000</v>
      </c>
      <c r="O104" s="42"/>
      <c r="P104" s="42">
        <f t="shared" si="46"/>
        <v>30000</v>
      </c>
      <c r="Q104" s="42">
        <v>10000</v>
      </c>
      <c r="R104" s="42">
        <v>20000</v>
      </c>
      <c r="S104" s="42">
        <v>0</v>
      </c>
      <c r="T104" s="42">
        <v>0</v>
      </c>
      <c r="U104" s="42">
        <f t="shared" si="47"/>
        <v>12000</v>
      </c>
      <c r="V104" s="42"/>
      <c r="W104" s="43">
        <f t="shared" si="48"/>
        <v>12000</v>
      </c>
      <c r="X104" s="43"/>
      <c r="Y104" s="43">
        <v>12000</v>
      </c>
      <c r="Z104" s="43"/>
      <c r="AA104" s="43"/>
      <c r="AB104" s="43"/>
      <c r="AC104" s="44" t="s">
        <v>84</v>
      </c>
      <c r="AD104" s="44" t="s">
        <v>44</v>
      </c>
      <c r="AE104" s="86" t="s">
        <v>150</v>
      </c>
      <c r="AF104" s="46" t="s">
        <v>40</v>
      </c>
      <c r="AG104" s="46"/>
      <c r="AH104" s="46">
        <v>283</v>
      </c>
      <c r="AI104" s="46" t="str">
        <f>VLOOKUP(AH104,'[1]Phụ lục II'!$C$64:$D$96,2,0)</f>
        <v>Thủy lợi và dịch vụ thủy lợi</v>
      </c>
      <c r="AJ104" s="46" t="s">
        <v>157</v>
      </c>
    </row>
    <row r="105" spans="1:36" s="51" customFormat="1" ht="82.5">
      <c r="A105" s="38"/>
      <c r="B105" s="39">
        <v>7689463</v>
      </c>
      <c r="C105" s="66" t="s">
        <v>180</v>
      </c>
      <c r="D105" s="67" t="s">
        <v>42</v>
      </c>
      <c r="E105" s="67"/>
      <c r="F105" s="67"/>
      <c r="G105" s="49" t="s">
        <v>181</v>
      </c>
      <c r="H105" s="68">
        <v>23309</v>
      </c>
      <c r="I105" s="84">
        <f t="shared" si="49"/>
        <v>0</v>
      </c>
      <c r="J105" s="50">
        <v>23309</v>
      </c>
      <c r="K105" s="42">
        <f t="shared" si="44"/>
        <v>0</v>
      </c>
      <c r="L105" s="50"/>
      <c r="M105" s="42">
        <f t="shared" si="35"/>
        <v>0</v>
      </c>
      <c r="N105" s="42">
        <f t="shared" si="45"/>
        <v>0</v>
      </c>
      <c r="O105" s="42"/>
      <c r="P105" s="42">
        <f t="shared" si="46"/>
        <v>0</v>
      </c>
      <c r="Q105" s="42">
        <v>0</v>
      </c>
      <c r="R105" s="42">
        <v>0</v>
      </c>
      <c r="S105" s="42">
        <v>0</v>
      </c>
      <c r="T105" s="42">
        <v>0</v>
      </c>
      <c r="U105" s="42">
        <f t="shared" si="47"/>
        <v>8000</v>
      </c>
      <c r="V105" s="42"/>
      <c r="W105" s="43">
        <f t="shared" si="48"/>
        <v>8000</v>
      </c>
      <c r="X105" s="43"/>
      <c r="Y105" s="43">
        <v>8000</v>
      </c>
      <c r="Z105" s="43"/>
      <c r="AA105" s="43"/>
      <c r="AB105" s="43"/>
      <c r="AC105" s="44" t="s">
        <v>84</v>
      </c>
      <c r="AD105" s="44" t="s">
        <v>44</v>
      </c>
      <c r="AE105" s="86" t="s">
        <v>150</v>
      </c>
      <c r="AF105" s="46" t="s">
        <v>40</v>
      </c>
      <c r="AG105" s="46"/>
      <c r="AH105" s="46">
        <v>292</v>
      </c>
      <c r="AI105" s="46" t="str">
        <f>VLOOKUP(AH105,'[1]Phụ lục II'!$C$64:$D$96,2,0)</f>
        <v>Giao thông đường bộ</v>
      </c>
      <c r="AJ105" s="46" t="s">
        <v>154</v>
      </c>
    </row>
    <row r="106" spans="1:36" ht="66">
      <c r="A106" s="39"/>
      <c r="B106" s="38">
        <v>7464847</v>
      </c>
      <c r="C106" s="66" t="s">
        <v>182</v>
      </c>
      <c r="D106" s="67" t="s">
        <v>42</v>
      </c>
      <c r="E106" s="67" t="s">
        <v>183</v>
      </c>
      <c r="F106" s="67" t="s">
        <v>91</v>
      </c>
      <c r="G106" s="39" t="s">
        <v>184</v>
      </c>
      <c r="H106" s="54">
        <v>61000</v>
      </c>
      <c r="I106" s="84">
        <f t="shared" si="49"/>
        <v>50000</v>
      </c>
      <c r="J106" s="54">
        <v>11000</v>
      </c>
      <c r="K106" s="42">
        <f t="shared" si="44"/>
        <v>17141</v>
      </c>
      <c r="L106" s="54">
        <v>16807</v>
      </c>
      <c r="M106" s="42">
        <f t="shared" si="35"/>
        <v>334</v>
      </c>
      <c r="N106" s="42">
        <f t="shared" si="45"/>
        <v>17141</v>
      </c>
      <c r="O106" s="42">
        <v>16807</v>
      </c>
      <c r="P106" s="42">
        <f t="shared" si="46"/>
        <v>334</v>
      </c>
      <c r="Q106" s="42">
        <v>0</v>
      </c>
      <c r="R106" s="42">
        <v>0</v>
      </c>
      <c r="S106" s="42">
        <v>0</v>
      </c>
      <c r="T106" s="42">
        <v>334</v>
      </c>
      <c r="U106" s="42">
        <f t="shared" si="47"/>
        <v>4000</v>
      </c>
      <c r="V106" s="42"/>
      <c r="W106" s="43">
        <f t="shared" si="48"/>
        <v>4000</v>
      </c>
      <c r="X106" s="43"/>
      <c r="Y106" s="43">
        <v>4000</v>
      </c>
      <c r="Z106" s="43"/>
      <c r="AA106" s="43"/>
      <c r="AB106" s="43"/>
      <c r="AC106" s="44" t="s">
        <v>84</v>
      </c>
      <c r="AD106" s="44" t="s">
        <v>44</v>
      </c>
      <c r="AE106" s="86" t="s">
        <v>150</v>
      </c>
      <c r="AF106" s="46" t="s">
        <v>40</v>
      </c>
      <c r="AG106" s="46"/>
      <c r="AH106" s="46">
        <v>283</v>
      </c>
      <c r="AI106" s="46" t="str">
        <f>VLOOKUP(AH106,'[1]Phụ lục II'!$C$64:$D$96,2,0)</f>
        <v>Thủy lợi và dịch vụ thủy lợi</v>
      </c>
      <c r="AJ106" s="46" t="s">
        <v>157</v>
      </c>
    </row>
    <row r="107" spans="1:36" ht="115.5">
      <c r="A107" s="39"/>
      <c r="B107" s="71">
        <v>7000798</v>
      </c>
      <c r="C107" s="87" t="s">
        <v>185</v>
      </c>
      <c r="D107" s="44" t="s">
        <v>42</v>
      </c>
      <c r="E107" s="44"/>
      <c r="F107" s="44"/>
      <c r="G107" s="88" t="s">
        <v>186</v>
      </c>
      <c r="H107" s="60">
        <v>46000</v>
      </c>
      <c r="I107" s="84">
        <f t="shared" si="49"/>
        <v>0</v>
      </c>
      <c r="J107" s="60">
        <v>46000</v>
      </c>
      <c r="K107" s="42">
        <f t="shared" si="44"/>
        <v>25000</v>
      </c>
      <c r="L107" s="60"/>
      <c r="M107" s="42">
        <f t="shared" si="35"/>
        <v>25000</v>
      </c>
      <c r="N107" s="42">
        <f t="shared" si="45"/>
        <v>25000</v>
      </c>
      <c r="O107" s="42"/>
      <c r="P107" s="42">
        <f t="shared" si="46"/>
        <v>25000</v>
      </c>
      <c r="Q107" s="42">
        <v>0</v>
      </c>
      <c r="R107" s="42">
        <v>25000</v>
      </c>
      <c r="S107" s="42">
        <v>0</v>
      </c>
      <c r="T107" s="42">
        <v>0</v>
      </c>
      <c r="U107" s="42">
        <f t="shared" si="47"/>
        <v>9835</v>
      </c>
      <c r="V107" s="42"/>
      <c r="W107" s="43">
        <f t="shared" si="48"/>
        <v>9835</v>
      </c>
      <c r="X107" s="43"/>
      <c r="Y107" s="43">
        <v>9835</v>
      </c>
      <c r="Z107" s="43"/>
      <c r="AA107" s="43"/>
      <c r="AB107" s="43"/>
      <c r="AC107" s="44" t="s">
        <v>84</v>
      </c>
      <c r="AD107" s="44" t="s">
        <v>44</v>
      </c>
      <c r="AE107" s="86" t="s">
        <v>150</v>
      </c>
      <c r="AF107" s="46" t="s">
        <v>40</v>
      </c>
      <c r="AG107" s="46"/>
      <c r="AH107" s="46">
        <v>283</v>
      </c>
      <c r="AI107" s="46" t="str">
        <f>VLOOKUP(AH107,'[1]Phụ lục II'!$C$64:$D$96,2,0)</f>
        <v>Thủy lợi và dịch vụ thủy lợi</v>
      </c>
      <c r="AJ107" s="46" t="s">
        <v>157</v>
      </c>
    </row>
    <row r="108" spans="1:36" s="34" customFormat="1" ht="66">
      <c r="A108" s="38"/>
      <c r="B108" s="38">
        <v>7669737</v>
      </c>
      <c r="C108" s="59" t="s">
        <v>187</v>
      </c>
      <c r="D108" s="39" t="s">
        <v>56</v>
      </c>
      <c r="E108" s="39"/>
      <c r="F108" s="39"/>
      <c r="G108" s="65" t="s">
        <v>188</v>
      </c>
      <c r="H108" s="60">
        <v>24000</v>
      </c>
      <c r="I108" s="84">
        <f t="shared" si="49"/>
        <v>0</v>
      </c>
      <c r="J108" s="60">
        <v>24000</v>
      </c>
      <c r="K108" s="42">
        <f t="shared" si="44"/>
        <v>10000</v>
      </c>
      <c r="L108" s="60"/>
      <c r="M108" s="42">
        <f t="shared" si="35"/>
        <v>10000</v>
      </c>
      <c r="N108" s="42">
        <f t="shared" si="45"/>
        <v>10000</v>
      </c>
      <c r="O108" s="42"/>
      <c r="P108" s="42">
        <f t="shared" si="46"/>
        <v>10000</v>
      </c>
      <c r="Q108" s="42">
        <v>0</v>
      </c>
      <c r="R108" s="42">
        <v>10000</v>
      </c>
      <c r="S108" s="42">
        <v>0</v>
      </c>
      <c r="T108" s="42">
        <v>0</v>
      </c>
      <c r="U108" s="42">
        <f t="shared" si="47"/>
        <v>6000</v>
      </c>
      <c r="V108" s="42"/>
      <c r="W108" s="43">
        <f t="shared" si="48"/>
        <v>6000</v>
      </c>
      <c r="X108" s="43"/>
      <c r="Y108" s="43">
        <v>6000</v>
      </c>
      <c r="Z108" s="43"/>
      <c r="AA108" s="43"/>
      <c r="AB108" s="43"/>
      <c r="AC108" s="44" t="s">
        <v>84</v>
      </c>
      <c r="AD108" s="44" t="s">
        <v>44</v>
      </c>
      <c r="AE108" s="45" t="s">
        <v>150</v>
      </c>
      <c r="AF108" s="46" t="s">
        <v>40</v>
      </c>
      <c r="AG108" s="46"/>
      <c r="AH108" s="46">
        <v>292</v>
      </c>
      <c r="AI108" s="46" t="str">
        <f>VLOOKUP(AH108,'[1]Phụ lục II'!$C$64:$D$96,2,0)</f>
        <v>Giao thông đường bộ</v>
      </c>
      <c r="AJ108" s="46" t="s">
        <v>154</v>
      </c>
    </row>
    <row r="109" spans="1:36" s="51" customFormat="1" ht="66">
      <c r="A109" s="38"/>
      <c r="B109" s="38">
        <v>7547553</v>
      </c>
      <c r="C109" s="59" t="s">
        <v>189</v>
      </c>
      <c r="D109" s="39" t="s">
        <v>42</v>
      </c>
      <c r="E109" s="39"/>
      <c r="F109" s="39" t="s">
        <v>91</v>
      </c>
      <c r="G109" s="39" t="s">
        <v>190</v>
      </c>
      <c r="H109" s="54">
        <v>50000</v>
      </c>
      <c r="I109" s="84">
        <f t="shared" si="49"/>
        <v>45000</v>
      </c>
      <c r="J109" s="54">
        <v>5000</v>
      </c>
      <c r="K109" s="42">
        <f t="shared" si="44"/>
        <v>27000</v>
      </c>
      <c r="L109" s="54">
        <v>18000</v>
      </c>
      <c r="M109" s="42">
        <f t="shared" si="35"/>
        <v>9000</v>
      </c>
      <c r="N109" s="42">
        <f t="shared" si="45"/>
        <v>27000</v>
      </c>
      <c r="O109" s="42">
        <v>18000</v>
      </c>
      <c r="P109" s="42">
        <f t="shared" si="46"/>
        <v>9000</v>
      </c>
      <c r="Q109" s="42">
        <v>0</v>
      </c>
      <c r="R109" s="42">
        <v>9000</v>
      </c>
      <c r="S109" s="42">
        <v>0</v>
      </c>
      <c r="T109" s="42">
        <v>0</v>
      </c>
      <c r="U109" s="42">
        <f t="shared" si="47"/>
        <v>7000</v>
      </c>
      <c r="V109" s="42"/>
      <c r="W109" s="43">
        <f t="shared" si="48"/>
        <v>7000</v>
      </c>
      <c r="X109" s="43"/>
      <c r="Y109" s="43">
        <v>7000</v>
      </c>
      <c r="Z109" s="43"/>
      <c r="AA109" s="43"/>
      <c r="AB109" s="43"/>
      <c r="AC109" s="44" t="s">
        <v>84</v>
      </c>
      <c r="AD109" s="44" t="s">
        <v>44</v>
      </c>
      <c r="AE109" s="45" t="s">
        <v>150</v>
      </c>
      <c r="AF109" s="46" t="s">
        <v>40</v>
      </c>
      <c r="AG109" s="46"/>
      <c r="AH109" s="46">
        <v>321</v>
      </c>
      <c r="AI109" s="46" t="str">
        <f>VLOOKUP(AH109,'[1]Phụ lục II'!$C$64:$D$96,2,0)</f>
        <v>Thương mại</v>
      </c>
      <c r="AJ109" s="46"/>
    </row>
    <row r="110" spans="1:36" s="51" customFormat="1" ht="66">
      <c r="A110" s="38"/>
      <c r="B110" s="38">
        <v>7689463</v>
      </c>
      <c r="C110" s="66" t="s">
        <v>191</v>
      </c>
      <c r="D110" s="67" t="s">
        <v>42</v>
      </c>
      <c r="E110" s="67"/>
      <c r="F110" s="67"/>
      <c r="G110" s="49" t="s">
        <v>192</v>
      </c>
      <c r="H110" s="68">
        <v>11800</v>
      </c>
      <c r="I110" s="84">
        <f t="shared" si="49"/>
        <v>0</v>
      </c>
      <c r="J110" s="68">
        <v>11800</v>
      </c>
      <c r="K110" s="42">
        <f t="shared" si="44"/>
        <v>0</v>
      </c>
      <c r="L110" s="68"/>
      <c r="M110" s="42">
        <f t="shared" si="35"/>
        <v>0</v>
      </c>
      <c r="N110" s="42">
        <f t="shared" si="45"/>
        <v>0</v>
      </c>
      <c r="O110" s="42"/>
      <c r="P110" s="42">
        <f t="shared" si="46"/>
        <v>0</v>
      </c>
      <c r="Q110" s="42">
        <v>0</v>
      </c>
      <c r="R110" s="42">
        <v>0</v>
      </c>
      <c r="S110" s="42">
        <v>0</v>
      </c>
      <c r="T110" s="42">
        <v>0</v>
      </c>
      <c r="U110" s="42">
        <f t="shared" si="47"/>
        <v>4000</v>
      </c>
      <c r="V110" s="42"/>
      <c r="W110" s="43">
        <f t="shared" si="48"/>
        <v>4000</v>
      </c>
      <c r="X110" s="43"/>
      <c r="Y110" s="43">
        <v>4000</v>
      </c>
      <c r="Z110" s="43"/>
      <c r="AA110" s="43"/>
      <c r="AB110" s="43"/>
      <c r="AC110" s="44" t="s">
        <v>84</v>
      </c>
      <c r="AD110" s="44" t="s">
        <v>44</v>
      </c>
      <c r="AE110" s="45" t="s">
        <v>150</v>
      </c>
      <c r="AF110" s="46" t="s">
        <v>40</v>
      </c>
      <c r="AG110" s="46"/>
      <c r="AH110" s="46">
        <v>292</v>
      </c>
      <c r="AI110" s="46" t="str">
        <f>VLOOKUP(AH110,'[1]Phụ lục II'!$C$64:$D$96,2,0)</f>
        <v>Giao thông đường bộ</v>
      </c>
      <c r="AJ110" s="46" t="s">
        <v>154</v>
      </c>
    </row>
    <row r="111" spans="1:36" s="34" customFormat="1" ht="66">
      <c r="A111" s="39"/>
      <c r="B111" s="38"/>
      <c r="C111" s="59" t="s">
        <v>193</v>
      </c>
      <c r="D111" s="39" t="s">
        <v>42</v>
      </c>
      <c r="E111" s="39"/>
      <c r="F111" s="39"/>
      <c r="G111" s="65" t="s">
        <v>194</v>
      </c>
      <c r="H111" s="60">
        <v>349424</v>
      </c>
      <c r="I111" s="84">
        <f t="shared" si="49"/>
        <v>0</v>
      </c>
      <c r="J111" s="60">
        <v>349424</v>
      </c>
      <c r="K111" s="42">
        <f t="shared" si="44"/>
        <v>0</v>
      </c>
      <c r="L111" s="60"/>
      <c r="M111" s="42">
        <f t="shared" si="35"/>
        <v>0</v>
      </c>
      <c r="N111" s="42">
        <f t="shared" si="45"/>
        <v>0</v>
      </c>
      <c r="O111" s="42"/>
      <c r="P111" s="42">
        <f t="shared" si="46"/>
        <v>0</v>
      </c>
      <c r="Q111" s="42">
        <v>0</v>
      </c>
      <c r="R111" s="42">
        <v>0</v>
      </c>
      <c r="S111" s="42">
        <v>0</v>
      </c>
      <c r="T111" s="42">
        <v>0</v>
      </c>
      <c r="U111" s="42">
        <f t="shared" si="47"/>
        <v>20000</v>
      </c>
      <c r="V111" s="42"/>
      <c r="W111" s="43">
        <f t="shared" si="48"/>
        <v>20000</v>
      </c>
      <c r="X111" s="43"/>
      <c r="Y111" s="43">
        <v>20000</v>
      </c>
      <c r="Z111" s="43"/>
      <c r="AA111" s="43"/>
      <c r="AB111" s="43"/>
      <c r="AC111" s="44" t="s">
        <v>84</v>
      </c>
      <c r="AD111" s="44" t="s">
        <v>44</v>
      </c>
      <c r="AE111" s="45" t="s">
        <v>150</v>
      </c>
      <c r="AF111" s="46" t="s">
        <v>40</v>
      </c>
      <c r="AG111" s="46"/>
      <c r="AH111" s="46">
        <v>283</v>
      </c>
      <c r="AI111" s="46" t="str">
        <f>VLOOKUP(AH111,'[1]Phụ lục II'!$C$64:$D$96,2,0)</f>
        <v>Thủy lợi và dịch vụ thủy lợi</v>
      </c>
      <c r="AJ111" s="46" t="s">
        <v>157</v>
      </c>
    </row>
    <row r="112" spans="1:36" s="34" customFormat="1" ht="66">
      <c r="A112" s="39"/>
      <c r="B112" s="39"/>
      <c r="C112" s="47" t="s">
        <v>195</v>
      </c>
      <c r="D112" s="48" t="s">
        <v>86</v>
      </c>
      <c r="E112" s="48"/>
      <c r="F112" s="48"/>
      <c r="G112" s="44" t="s">
        <v>196</v>
      </c>
      <c r="H112" s="82">
        <v>57424</v>
      </c>
      <c r="I112" s="84">
        <f t="shared" si="49"/>
        <v>0</v>
      </c>
      <c r="J112" s="82">
        <v>57424</v>
      </c>
      <c r="K112" s="42">
        <f t="shared" si="44"/>
        <v>0</v>
      </c>
      <c r="L112" s="82"/>
      <c r="M112" s="42">
        <f t="shared" si="35"/>
        <v>0</v>
      </c>
      <c r="N112" s="42">
        <f t="shared" si="45"/>
        <v>0</v>
      </c>
      <c r="O112" s="42"/>
      <c r="P112" s="42">
        <f t="shared" si="46"/>
        <v>0</v>
      </c>
      <c r="Q112" s="42">
        <v>0</v>
      </c>
      <c r="R112" s="42">
        <v>0</v>
      </c>
      <c r="S112" s="42">
        <v>0</v>
      </c>
      <c r="T112" s="42">
        <v>0</v>
      </c>
      <c r="U112" s="42">
        <f t="shared" si="47"/>
        <v>38000</v>
      </c>
      <c r="V112" s="42"/>
      <c r="W112" s="43">
        <f t="shared" si="48"/>
        <v>38000</v>
      </c>
      <c r="X112" s="43"/>
      <c r="Y112" s="43">
        <v>38000</v>
      </c>
      <c r="Z112" s="43"/>
      <c r="AA112" s="43"/>
      <c r="AB112" s="43"/>
      <c r="AC112" s="44" t="s">
        <v>84</v>
      </c>
      <c r="AD112" s="44" t="s">
        <v>44</v>
      </c>
      <c r="AE112" s="45" t="s">
        <v>150</v>
      </c>
      <c r="AF112" s="46" t="s">
        <v>40</v>
      </c>
      <c r="AG112" s="46"/>
      <c r="AH112" s="46">
        <v>292</v>
      </c>
      <c r="AI112" s="46" t="str">
        <f>VLOOKUP(AH112,'[1]Phụ lục II'!$C$64:$D$96,2,0)</f>
        <v>Giao thông đường bộ</v>
      </c>
      <c r="AJ112" s="46" t="s">
        <v>154</v>
      </c>
    </row>
    <row r="113" spans="1:36" s="34" customFormat="1" ht="66">
      <c r="A113" s="39"/>
      <c r="B113" s="85">
        <v>7608211</v>
      </c>
      <c r="C113" s="40" t="s">
        <v>197</v>
      </c>
      <c r="D113" s="41" t="s">
        <v>42</v>
      </c>
      <c r="E113" s="41"/>
      <c r="F113" s="41" t="s">
        <v>198</v>
      </c>
      <c r="G113" s="44" t="s">
        <v>199</v>
      </c>
      <c r="H113" s="42">
        <v>68475</v>
      </c>
      <c r="I113" s="84">
        <f t="shared" si="49"/>
        <v>0</v>
      </c>
      <c r="J113" s="42">
        <v>68475</v>
      </c>
      <c r="K113" s="42">
        <f t="shared" si="44"/>
        <v>50000</v>
      </c>
      <c r="L113" s="42"/>
      <c r="M113" s="42">
        <f t="shared" si="35"/>
        <v>50000</v>
      </c>
      <c r="N113" s="42">
        <f t="shared" si="45"/>
        <v>50000</v>
      </c>
      <c r="O113" s="42"/>
      <c r="P113" s="42">
        <f t="shared" si="46"/>
        <v>50000</v>
      </c>
      <c r="Q113" s="42">
        <v>0</v>
      </c>
      <c r="R113" s="42">
        <v>0</v>
      </c>
      <c r="S113" s="42">
        <v>0</v>
      </c>
      <c r="T113" s="42">
        <v>50000</v>
      </c>
      <c r="U113" s="42">
        <f t="shared" si="47"/>
        <v>14000</v>
      </c>
      <c r="V113" s="42"/>
      <c r="W113" s="43">
        <f t="shared" si="48"/>
        <v>14000</v>
      </c>
      <c r="X113" s="43"/>
      <c r="Y113" s="43">
        <v>14000</v>
      </c>
      <c r="Z113" s="43"/>
      <c r="AA113" s="43"/>
      <c r="AB113" s="43"/>
      <c r="AC113" s="44" t="s">
        <v>84</v>
      </c>
      <c r="AD113" s="44" t="s">
        <v>44</v>
      </c>
      <c r="AE113" s="45" t="s">
        <v>150</v>
      </c>
      <c r="AF113" s="46" t="s">
        <v>40</v>
      </c>
      <c r="AG113" s="46"/>
      <c r="AH113" s="46">
        <v>292</v>
      </c>
      <c r="AI113" s="46" t="str">
        <f>VLOOKUP(AH113,'[1]Phụ lục II'!$C$64:$D$96,2,0)</f>
        <v>Giao thông đường bộ</v>
      </c>
      <c r="AJ113" s="46" t="s">
        <v>154</v>
      </c>
    </row>
    <row r="114" spans="1:36" s="51" customFormat="1" ht="66">
      <c r="A114" s="39"/>
      <c r="B114" s="71">
        <v>7595681</v>
      </c>
      <c r="C114" s="66" t="s">
        <v>200</v>
      </c>
      <c r="D114" s="48" t="s">
        <v>86</v>
      </c>
      <c r="E114" s="67"/>
      <c r="F114" s="67"/>
      <c r="G114" s="49" t="s">
        <v>201</v>
      </c>
      <c r="H114" s="82">
        <v>12088</v>
      </c>
      <c r="I114" s="84">
        <f t="shared" si="49"/>
        <v>0</v>
      </c>
      <c r="J114" s="82">
        <v>12088</v>
      </c>
      <c r="K114" s="42">
        <f t="shared" si="44"/>
        <v>0</v>
      </c>
      <c r="L114" s="82"/>
      <c r="M114" s="42">
        <f t="shared" si="35"/>
        <v>0</v>
      </c>
      <c r="N114" s="42">
        <f t="shared" si="45"/>
        <v>0</v>
      </c>
      <c r="O114" s="42"/>
      <c r="P114" s="42">
        <f t="shared" si="46"/>
        <v>0</v>
      </c>
      <c r="Q114" s="42">
        <v>0</v>
      </c>
      <c r="R114" s="42">
        <v>0</v>
      </c>
      <c r="S114" s="42">
        <v>0</v>
      </c>
      <c r="T114" s="42">
        <v>0</v>
      </c>
      <c r="U114" s="42">
        <f t="shared" si="47"/>
        <v>12088</v>
      </c>
      <c r="V114" s="42"/>
      <c r="W114" s="43">
        <f t="shared" si="48"/>
        <v>12088</v>
      </c>
      <c r="X114" s="43"/>
      <c r="Y114" s="43">
        <v>12088</v>
      </c>
      <c r="Z114" s="43"/>
      <c r="AA114" s="43"/>
      <c r="AB114" s="43">
        <v>10000</v>
      </c>
      <c r="AC114" s="44" t="s">
        <v>84</v>
      </c>
      <c r="AD114" s="44" t="s">
        <v>44</v>
      </c>
      <c r="AE114" s="45" t="s">
        <v>150</v>
      </c>
      <c r="AF114" s="46" t="s">
        <v>40</v>
      </c>
      <c r="AG114" s="46"/>
      <c r="AH114" s="46">
        <v>283</v>
      </c>
      <c r="AI114" s="46" t="str">
        <f>VLOOKUP(AH114,'[1]Phụ lục II'!$C$64:$D$96,2,0)</f>
        <v>Thủy lợi và dịch vụ thủy lợi</v>
      </c>
      <c r="AJ114" s="46" t="s">
        <v>157</v>
      </c>
    </row>
    <row r="115" spans="1:36" s="51" customFormat="1" ht="66">
      <c r="A115" s="38"/>
      <c r="B115" s="38">
        <v>7625493</v>
      </c>
      <c r="C115" s="40" t="s">
        <v>202</v>
      </c>
      <c r="D115" s="41" t="s">
        <v>113</v>
      </c>
      <c r="E115" s="41"/>
      <c r="F115" s="33" t="s">
        <v>203</v>
      </c>
      <c r="G115" s="39" t="s">
        <v>204</v>
      </c>
      <c r="H115" s="42">
        <v>4715</v>
      </c>
      <c r="I115" s="84">
        <f t="shared" si="49"/>
        <v>0</v>
      </c>
      <c r="J115" s="42">
        <v>4715</v>
      </c>
      <c r="K115" s="42">
        <f t="shared" si="44"/>
        <v>2150</v>
      </c>
      <c r="L115" s="42"/>
      <c r="M115" s="42">
        <f t="shared" si="35"/>
        <v>2150</v>
      </c>
      <c r="N115" s="42">
        <f t="shared" si="45"/>
        <v>2150</v>
      </c>
      <c r="O115" s="42"/>
      <c r="P115" s="42">
        <f t="shared" si="46"/>
        <v>2150</v>
      </c>
      <c r="Q115" s="42">
        <v>2150</v>
      </c>
      <c r="R115" s="42">
        <v>0</v>
      </c>
      <c r="S115" s="42">
        <v>0</v>
      </c>
      <c r="T115" s="42">
        <v>0</v>
      </c>
      <c r="U115" s="42">
        <f t="shared" si="47"/>
        <v>2000</v>
      </c>
      <c r="V115" s="42"/>
      <c r="W115" s="43">
        <f t="shared" si="48"/>
        <v>2000</v>
      </c>
      <c r="X115" s="43">
        <v>2000</v>
      </c>
      <c r="Y115" s="43"/>
      <c r="Z115" s="43"/>
      <c r="AA115" s="43"/>
      <c r="AB115" s="43"/>
      <c r="AC115" s="44" t="s">
        <v>84</v>
      </c>
      <c r="AD115" s="44" t="s">
        <v>44</v>
      </c>
      <c r="AE115" s="45" t="s">
        <v>150</v>
      </c>
      <c r="AF115" s="46" t="s">
        <v>40</v>
      </c>
      <c r="AG115" s="46"/>
      <c r="AH115" s="46">
        <v>282</v>
      </c>
      <c r="AI115" s="46" t="str">
        <f>VLOOKUP(AH115,'[1]Phụ lục II'!$C$64:$D$96,2,0)</f>
        <v>Lâm nghiệp và dịch vụ lâm nghiệp</v>
      </c>
      <c r="AJ115" s="46" t="s">
        <v>157</v>
      </c>
    </row>
    <row r="116" spans="1:36" s="51" customFormat="1" ht="99">
      <c r="A116" s="33"/>
      <c r="B116" s="33"/>
      <c r="C116" s="81" t="s">
        <v>205</v>
      </c>
      <c r="D116" s="65" t="s">
        <v>42</v>
      </c>
      <c r="E116" s="65"/>
      <c r="F116" s="65"/>
      <c r="G116" s="39" t="s">
        <v>206</v>
      </c>
      <c r="H116" s="63">
        <v>84776</v>
      </c>
      <c r="I116" s="84">
        <f t="shared" si="49"/>
        <v>0</v>
      </c>
      <c r="J116" s="63">
        <v>84776</v>
      </c>
      <c r="K116" s="42">
        <f t="shared" si="44"/>
        <v>0</v>
      </c>
      <c r="L116" s="63"/>
      <c r="M116" s="42">
        <f t="shared" si="35"/>
        <v>0</v>
      </c>
      <c r="N116" s="42">
        <f t="shared" si="45"/>
        <v>0</v>
      </c>
      <c r="O116" s="42"/>
      <c r="P116" s="42">
        <f t="shared" si="46"/>
        <v>0</v>
      </c>
      <c r="Q116" s="42">
        <v>0</v>
      </c>
      <c r="R116" s="42">
        <v>0</v>
      </c>
      <c r="S116" s="42">
        <v>0</v>
      </c>
      <c r="T116" s="42">
        <v>0</v>
      </c>
      <c r="U116" s="42">
        <f t="shared" si="47"/>
        <v>24000</v>
      </c>
      <c r="V116" s="42"/>
      <c r="W116" s="43">
        <f t="shared" si="48"/>
        <v>24000</v>
      </c>
      <c r="X116" s="43"/>
      <c r="Y116" s="43">
        <v>24000</v>
      </c>
      <c r="Z116" s="43"/>
      <c r="AA116" s="43"/>
      <c r="AB116" s="43"/>
      <c r="AC116" s="44" t="s">
        <v>84</v>
      </c>
      <c r="AD116" s="44" t="s">
        <v>44</v>
      </c>
      <c r="AE116" s="45" t="s">
        <v>150</v>
      </c>
      <c r="AF116" s="46" t="s">
        <v>40</v>
      </c>
      <c r="AG116" s="46"/>
      <c r="AH116" s="46">
        <v>292</v>
      </c>
      <c r="AI116" s="46" t="str">
        <f>VLOOKUP(AH116,'[1]Phụ lục II'!$C$64:$D$96,2,0)</f>
        <v>Giao thông đường bộ</v>
      </c>
      <c r="AJ116" s="46" t="s">
        <v>154</v>
      </c>
    </row>
    <row r="117" spans="1:36" s="51" customFormat="1" ht="66">
      <c r="A117" s="33"/>
      <c r="B117" s="33"/>
      <c r="C117" s="47" t="s">
        <v>207</v>
      </c>
      <c r="D117" s="48" t="s">
        <v>208</v>
      </c>
      <c r="E117" s="48"/>
      <c r="F117" s="48"/>
      <c r="G117" s="49" t="s">
        <v>209</v>
      </c>
      <c r="H117" s="42"/>
      <c r="I117" s="84">
        <f t="shared" si="49"/>
        <v>0</v>
      </c>
      <c r="J117" s="42"/>
      <c r="K117" s="42">
        <f t="shared" si="44"/>
        <v>0</v>
      </c>
      <c r="L117" s="42"/>
      <c r="M117" s="42">
        <f t="shared" si="35"/>
        <v>0</v>
      </c>
      <c r="N117" s="42">
        <f t="shared" si="45"/>
        <v>0</v>
      </c>
      <c r="O117" s="42"/>
      <c r="P117" s="42">
        <f t="shared" si="46"/>
        <v>0</v>
      </c>
      <c r="Q117" s="42">
        <v>0</v>
      </c>
      <c r="R117" s="42">
        <v>0</v>
      </c>
      <c r="S117" s="42">
        <v>0</v>
      </c>
      <c r="T117" s="42">
        <v>0</v>
      </c>
      <c r="U117" s="42">
        <f t="shared" si="47"/>
        <v>20000</v>
      </c>
      <c r="V117" s="42"/>
      <c r="W117" s="43">
        <f t="shared" si="48"/>
        <v>20000</v>
      </c>
      <c r="X117" s="43"/>
      <c r="Y117" s="43">
        <v>20000</v>
      </c>
      <c r="Z117" s="43"/>
      <c r="AA117" s="43"/>
      <c r="AB117" s="43"/>
      <c r="AC117" s="44" t="s">
        <v>84</v>
      </c>
      <c r="AD117" s="44" t="s">
        <v>44</v>
      </c>
      <c r="AE117" s="45" t="s">
        <v>150</v>
      </c>
      <c r="AF117" s="46" t="s">
        <v>40</v>
      </c>
      <c r="AG117" s="46"/>
      <c r="AH117" s="46">
        <v>292</v>
      </c>
      <c r="AI117" s="46" t="str">
        <f>VLOOKUP(AH117,'[1]Phụ lục II'!$C$64:$D$96,2,0)</f>
        <v>Giao thông đường bộ</v>
      </c>
      <c r="AJ117" s="46" t="s">
        <v>154</v>
      </c>
    </row>
    <row r="118" spans="1:36" s="51" customFormat="1" ht="66">
      <c r="A118" s="33"/>
      <c r="B118" s="33"/>
      <c r="C118" s="47" t="s">
        <v>210</v>
      </c>
      <c r="D118" s="48" t="s">
        <v>42</v>
      </c>
      <c r="E118" s="48"/>
      <c r="F118" s="48"/>
      <c r="G118" s="39" t="s">
        <v>211</v>
      </c>
      <c r="H118" s="91">
        <v>60700</v>
      </c>
      <c r="I118" s="84">
        <f t="shared" si="49"/>
        <v>0</v>
      </c>
      <c r="J118" s="91">
        <v>60700</v>
      </c>
      <c r="K118" s="42">
        <f t="shared" si="44"/>
        <v>0</v>
      </c>
      <c r="L118" s="91"/>
      <c r="M118" s="42">
        <f t="shared" si="35"/>
        <v>0</v>
      </c>
      <c r="N118" s="42">
        <f t="shared" si="45"/>
        <v>0</v>
      </c>
      <c r="O118" s="42"/>
      <c r="P118" s="42">
        <f t="shared" si="46"/>
        <v>0</v>
      </c>
      <c r="Q118" s="42">
        <v>0</v>
      </c>
      <c r="R118" s="42">
        <v>0</v>
      </c>
      <c r="S118" s="42">
        <v>0</v>
      </c>
      <c r="T118" s="42">
        <v>0</v>
      </c>
      <c r="U118" s="42">
        <f t="shared" si="47"/>
        <v>3000</v>
      </c>
      <c r="V118" s="42"/>
      <c r="W118" s="43">
        <f t="shared" si="48"/>
        <v>3000</v>
      </c>
      <c r="X118" s="43"/>
      <c r="Y118" s="43">
        <v>3000</v>
      </c>
      <c r="Z118" s="43"/>
      <c r="AA118" s="43"/>
      <c r="AB118" s="43"/>
      <c r="AC118" s="44" t="s">
        <v>84</v>
      </c>
      <c r="AD118" s="44" t="s">
        <v>44</v>
      </c>
      <c r="AE118" s="45" t="s">
        <v>150</v>
      </c>
      <c r="AF118" s="46" t="s">
        <v>40</v>
      </c>
      <c r="AG118" s="46"/>
      <c r="AH118" s="46">
        <v>283</v>
      </c>
      <c r="AI118" s="46" t="str">
        <f>VLOOKUP(AH118,'[1]Phụ lục II'!$C$64:$D$96,2,0)</f>
        <v>Thủy lợi và dịch vụ thủy lợi</v>
      </c>
      <c r="AJ118" s="46" t="s">
        <v>157</v>
      </c>
    </row>
    <row r="119" spans="1:36" ht="66">
      <c r="A119" s="33"/>
      <c r="B119" s="33"/>
      <c r="C119" s="92" t="s">
        <v>212</v>
      </c>
      <c r="D119" s="93" t="s">
        <v>42</v>
      </c>
      <c r="E119" s="93"/>
      <c r="F119" s="93"/>
      <c r="G119" s="39" t="s">
        <v>213</v>
      </c>
      <c r="H119" s="91">
        <v>29342</v>
      </c>
      <c r="I119" s="84">
        <f t="shared" si="49"/>
        <v>0</v>
      </c>
      <c r="J119" s="91">
        <v>29342</v>
      </c>
      <c r="K119" s="42">
        <f t="shared" si="44"/>
        <v>0</v>
      </c>
      <c r="L119" s="91"/>
      <c r="M119" s="42">
        <f t="shared" si="35"/>
        <v>0</v>
      </c>
      <c r="N119" s="42">
        <f t="shared" si="45"/>
        <v>0</v>
      </c>
      <c r="O119" s="42"/>
      <c r="P119" s="42">
        <f t="shared" si="46"/>
        <v>0</v>
      </c>
      <c r="Q119" s="42">
        <v>0</v>
      </c>
      <c r="R119" s="42">
        <v>0</v>
      </c>
      <c r="S119" s="42">
        <v>0</v>
      </c>
      <c r="T119" s="42">
        <v>0</v>
      </c>
      <c r="U119" s="42">
        <f t="shared" si="47"/>
        <v>8000</v>
      </c>
      <c r="V119" s="42"/>
      <c r="W119" s="43">
        <f t="shared" si="48"/>
        <v>8000</v>
      </c>
      <c r="X119" s="43"/>
      <c r="Y119" s="43">
        <v>8000</v>
      </c>
      <c r="Z119" s="43"/>
      <c r="AA119" s="43"/>
      <c r="AB119" s="43"/>
      <c r="AC119" s="44" t="s">
        <v>84</v>
      </c>
      <c r="AD119" s="44" t="s">
        <v>44</v>
      </c>
      <c r="AE119" s="45" t="s">
        <v>150</v>
      </c>
      <c r="AF119" s="46" t="s">
        <v>40</v>
      </c>
      <c r="AG119" s="46"/>
      <c r="AH119" s="46">
        <v>292</v>
      </c>
      <c r="AI119" s="46" t="str">
        <f>VLOOKUP(AH119,'[1]Phụ lục II'!$C$64:$D$96,2,0)</f>
        <v>Giao thông đường bộ</v>
      </c>
      <c r="AJ119" s="46" t="s">
        <v>154</v>
      </c>
    </row>
    <row r="120" spans="1:36" s="51" customFormat="1" ht="66">
      <c r="A120" s="33"/>
      <c r="B120" s="38"/>
      <c r="C120" s="66" t="s">
        <v>214</v>
      </c>
      <c r="D120" s="67" t="s">
        <v>42</v>
      </c>
      <c r="E120" s="67"/>
      <c r="F120" s="67"/>
      <c r="G120" s="39" t="s">
        <v>215</v>
      </c>
      <c r="H120" s="91">
        <v>658511</v>
      </c>
      <c r="I120" s="84">
        <f t="shared" si="49"/>
        <v>0</v>
      </c>
      <c r="J120" s="91">
        <v>658511</v>
      </c>
      <c r="K120" s="42">
        <f t="shared" si="44"/>
        <v>0</v>
      </c>
      <c r="L120" s="91"/>
      <c r="M120" s="42">
        <f t="shared" si="35"/>
        <v>0</v>
      </c>
      <c r="N120" s="42">
        <f t="shared" si="45"/>
        <v>0</v>
      </c>
      <c r="O120" s="42"/>
      <c r="P120" s="42">
        <f t="shared" si="46"/>
        <v>0</v>
      </c>
      <c r="Q120" s="42">
        <v>0</v>
      </c>
      <c r="R120" s="42">
        <v>0</v>
      </c>
      <c r="S120" s="42">
        <v>0</v>
      </c>
      <c r="T120" s="42">
        <v>0</v>
      </c>
      <c r="U120" s="42">
        <f t="shared" si="47"/>
        <v>20000</v>
      </c>
      <c r="V120" s="42"/>
      <c r="W120" s="43">
        <f t="shared" si="48"/>
        <v>20000</v>
      </c>
      <c r="X120" s="42"/>
      <c r="Y120" s="42">
        <v>20000</v>
      </c>
      <c r="Z120" s="42"/>
      <c r="AA120" s="42"/>
      <c r="AB120" s="42"/>
      <c r="AC120" s="44" t="s">
        <v>84</v>
      </c>
      <c r="AD120" s="44" t="s">
        <v>44</v>
      </c>
      <c r="AE120" s="45" t="s">
        <v>150</v>
      </c>
      <c r="AF120" s="46" t="s">
        <v>40</v>
      </c>
      <c r="AG120" s="46"/>
      <c r="AH120" s="46">
        <v>292</v>
      </c>
      <c r="AI120" s="46" t="str">
        <f>VLOOKUP(AH120,'[1]Phụ lục II'!$C$64:$D$96,2,0)</f>
        <v>Giao thông đường bộ</v>
      </c>
      <c r="AJ120" s="46" t="s">
        <v>154</v>
      </c>
    </row>
    <row r="121" spans="1:36" s="51" customFormat="1" ht="66">
      <c r="A121" s="33"/>
      <c r="B121" s="33"/>
      <c r="C121" s="47" t="s">
        <v>216</v>
      </c>
      <c r="D121" s="48" t="s">
        <v>42</v>
      </c>
      <c r="E121" s="48"/>
      <c r="F121" s="48"/>
      <c r="G121" s="39" t="s">
        <v>217</v>
      </c>
      <c r="H121" s="91">
        <v>752717</v>
      </c>
      <c r="I121" s="84">
        <f t="shared" si="49"/>
        <v>0</v>
      </c>
      <c r="J121" s="91">
        <v>752717</v>
      </c>
      <c r="K121" s="42">
        <f t="shared" si="44"/>
        <v>0</v>
      </c>
      <c r="L121" s="91"/>
      <c r="M121" s="42">
        <f t="shared" si="35"/>
        <v>0</v>
      </c>
      <c r="N121" s="42">
        <f t="shared" si="45"/>
        <v>0</v>
      </c>
      <c r="O121" s="42"/>
      <c r="P121" s="42">
        <f t="shared" si="46"/>
        <v>0</v>
      </c>
      <c r="Q121" s="42">
        <v>0</v>
      </c>
      <c r="R121" s="42">
        <v>0</v>
      </c>
      <c r="S121" s="42">
        <v>0</v>
      </c>
      <c r="T121" s="42">
        <v>0</v>
      </c>
      <c r="U121" s="42">
        <f t="shared" si="47"/>
        <v>20000</v>
      </c>
      <c r="V121" s="42"/>
      <c r="W121" s="43">
        <f t="shared" si="48"/>
        <v>20000</v>
      </c>
      <c r="X121" s="43"/>
      <c r="Y121" s="43">
        <v>20000</v>
      </c>
      <c r="Z121" s="43"/>
      <c r="AA121" s="43"/>
      <c r="AB121" s="43"/>
      <c r="AC121" s="44" t="s">
        <v>84</v>
      </c>
      <c r="AD121" s="44" t="s">
        <v>44</v>
      </c>
      <c r="AE121" s="45" t="s">
        <v>150</v>
      </c>
      <c r="AF121" s="46" t="s">
        <v>40</v>
      </c>
      <c r="AG121" s="46"/>
      <c r="AH121" s="46">
        <v>292</v>
      </c>
      <c r="AI121" s="46" t="str">
        <f>VLOOKUP(AH121,'[1]Phụ lục II'!$C$64:$D$96,2,0)</f>
        <v>Giao thông đường bộ</v>
      </c>
      <c r="AJ121" s="46" t="s">
        <v>154</v>
      </c>
    </row>
    <row r="122" spans="1:36" s="75" customFormat="1">
      <c r="A122" s="72">
        <v>2</v>
      </c>
      <c r="B122" s="73"/>
      <c r="C122" s="35" t="s">
        <v>218</v>
      </c>
      <c r="D122" s="46"/>
      <c r="E122" s="46"/>
      <c r="F122" s="46"/>
      <c r="G122" s="26"/>
      <c r="H122" s="74">
        <f>H123</f>
        <v>2043622</v>
      </c>
      <c r="I122" s="74">
        <f t="shared" ref="I122:AB122" si="50">I123</f>
        <v>849003</v>
      </c>
      <c r="J122" s="74">
        <f t="shared" si="50"/>
        <v>1194619</v>
      </c>
      <c r="K122" s="74">
        <f t="shared" si="50"/>
        <v>406000</v>
      </c>
      <c r="L122" s="74">
        <f>L123</f>
        <v>112000</v>
      </c>
      <c r="M122" s="74">
        <f>M123</f>
        <v>294000</v>
      </c>
      <c r="N122" s="74">
        <f>N123</f>
        <v>406000</v>
      </c>
      <c r="O122" s="74">
        <f>O123</f>
        <v>112000</v>
      </c>
      <c r="P122" s="74">
        <f t="shared" si="50"/>
        <v>294000</v>
      </c>
      <c r="Q122" s="74">
        <f t="shared" si="50"/>
        <v>0</v>
      </c>
      <c r="R122" s="74">
        <f t="shared" si="50"/>
        <v>294000</v>
      </c>
      <c r="S122" s="74">
        <f t="shared" si="50"/>
        <v>0</v>
      </c>
      <c r="T122" s="74">
        <f t="shared" si="50"/>
        <v>0</v>
      </c>
      <c r="U122" s="74">
        <f t="shared" si="50"/>
        <v>274900</v>
      </c>
      <c r="V122" s="74">
        <f t="shared" si="50"/>
        <v>0</v>
      </c>
      <c r="W122" s="74">
        <f t="shared" si="50"/>
        <v>274900</v>
      </c>
      <c r="X122" s="74">
        <f t="shared" si="50"/>
        <v>5500</v>
      </c>
      <c r="Y122" s="74">
        <f t="shared" si="50"/>
        <v>269400</v>
      </c>
      <c r="Z122" s="74">
        <f t="shared" si="50"/>
        <v>0</v>
      </c>
      <c r="AA122" s="74"/>
      <c r="AB122" s="74">
        <f t="shared" si="50"/>
        <v>44000</v>
      </c>
      <c r="AC122" s="35"/>
      <c r="AD122" s="35"/>
      <c r="AE122" s="36"/>
      <c r="AF122" s="37"/>
      <c r="AG122" s="37"/>
      <c r="AH122" s="37"/>
      <c r="AI122" s="37"/>
      <c r="AJ122" s="37"/>
    </row>
    <row r="123" spans="1:36" s="75" customFormat="1">
      <c r="A123" s="72"/>
      <c r="B123" s="73"/>
      <c r="C123" s="37" t="s">
        <v>39</v>
      </c>
      <c r="D123" s="46"/>
      <c r="E123" s="46"/>
      <c r="F123" s="46"/>
      <c r="G123" s="26"/>
      <c r="H123" s="74">
        <f>H124+H127</f>
        <v>2043622</v>
      </c>
      <c r="I123" s="74">
        <f t="shared" ref="I123:AB123" si="51">I124+I127</f>
        <v>849003</v>
      </c>
      <c r="J123" s="74">
        <f t="shared" si="51"/>
        <v>1194619</v>
      </c>
      <c r="K123" s="74">
        <f t="shared" si="51"/>
        <v>406000</v>
      </c>
      <c r="L123" s="74">
        <f>L124+L127</f>
        <v>112000</v>
      </c>
      <c r="M123" s="74">
        <f>M124+M127</f>
        <v>294000</v>
      </c>
      <c r="N123" s="74">
        <f>N124+N127</f>
        <v>406000</v>
      </c>
      <c r="O123" s="74">
        <f>O124+O127</f>
        <v>112000</v>
      </c>
      <c r="P123" s="74">
        <f t="shared" si="51"/>
        <v>294000</v>
      </c>
      <c r="Q123" s="74">
        <f t="shared" si="51"/>
        <v>0</v>
      </c>
      <c r="R123" s="74">
        <f t="shared" si="51"/>
        <v>294000</v>
      </c>
      <c r="S123" s="74">
        <f t="shared" si="51"/>
        <v>0</v>
      </c>
      <c r="T123" s="74">
        <f t="shared" si="51"/>
        <v>0</v>
      </c>
      <c r="U123" s="74">
        <f t="shared" si="51"/>
        <v>274900</v>
      </c>
      <c r="V123" s="74">
        <f t="shared" si="51"/>
        <v>0</v>
      </c>
      <c r="W123" s="74">
        <f t="shared" si="51"/>
        <v>274900</v>
      </c>
      <c r="X123" s="74">
        <f t="shared" si="51"/>
        <v>5500</v>
      </c>
      <c r="Y123" s="74">
        <f t="shared" si="51"/>
        <v>269400</v>
      </c>
      <c r="Z123" s="74">
        <f t="shared" si="51"/>
        <v>0</v>
      </c>
      <c r="AA123" s="74"/>
      <c r="AB123" s="74">
        <f t="shared" si="51"/>
        <v>44000</v>
      </c>
      <c r="AC123" s="35"/>
      <c r="AD123" s="35"/>
      <c r="AE123" s="36"/>
      <c r="AF123" s="37"/>
      <c r="AG123" s="37"/>
      <c r="AH123" s="37"/>
      <c r="AI123" s="37"/>
      <c r="AJ123" s="37"/>
    </row>
    <row r="124" spans="1:36" s="75" customFormat="1" ht="49.5">
      <c r="A124" s="72"/>
      <c r="B124" s="73"/>
      <c r="C124" s="37" t="s">
        <v>54</v>
      </c>
      <c r="D124" s="46"/>
      <c r="E124" s="46"/>
      <c r="F124" s="46"/>
      <c r="G124" s="26"/>
      <c r="H124" s="74">
        <f>SUBTOTAL(9,H125:H126)</f>
        <v>864296</v>
      </c>
      <c r="I124" s="74">
        <f t="shared" ref="I124:AB124" si="52">SUBTOTAL(9,I125:I126)</f>
        <v>759003</v>
      </c>
      <c r="J124" s="74">
        <f t="shared" si="52"/>
        <v>105293</v>
      </c>
      <c r="K124" s="74">
        <f t="shared" si="52"/>
        <v>102000</v>
      </c>
      <c r="L124" s="74">
        <f>SUBTOTAL(9,L125:L126)</f>
        <v>72000</v>
      </c>
      <c r="M124" s="74">
        <f>SUBTOTAL(9,M125:M126)</f>
        <v>30000</v>
      </c>
      <c r="N124" s="74">
        <f>SUBTOTAL(9,N125:N126)</f>
        <v>102000</v>
      </c>
      <c r="O124" s="74">
        <f>SUBTOTAL(9,O125:O126)</f>
        <v>72000</v>
      </c>
      <c r="P124" s="74">
        <f t="shared" si="52"/>
        <v>30000</v>
      </c>
      <c r="Q124" s="74">
        <f t="shared" si="52"/>
        <v>0</v>
      </c>
      <c r="R124" s="74">
        <f t="shared" si="52"/>
        <v>30000</v>
      </c>
      <c r="S124" s="74">
        <f t="shared" si="52"/>
        <v>0</v>
      </c>
      <c r="T124" s="74">
        <f t="shared" si="52"/>
        <v>0</v>
      </c>
      <c r="U124" s="74">
        <f t="shared" si="52"/>
        <v>51500</v>
      </c>
      <c r="V124" s="74">
        <f t="shared" si="52"/>
        <v>0</v>
      </c>
      <c r="W124" s="74">
        <f t="shared" si="52"/>
        <v>51500</v>
      </c>
      <c r="X124" s="74">
        <f t="shared" si="52"/>
        <v>5500</v>
      </c>
      <c r="Y124" s="74">
        <f t="shared" si="52"/>
        <v>46000</v>
      </c>
      <c r="Z124" s="74">
        <f t="shared" si="52"/>
        <v>0</v>
      </c>
      <c r="AA124" s="74"/>
      <c r="AB124" s="74">
        <f t="shared" si="52"/>
        <v>24000</v>
      </c>
      <c r="AC124" s="35"/>
      <c r="AD124" s="35"/>
      <c r="AE124" s="36"/>
      <c r="AF124" s="37"/>
      <c r="AG124" s="37"/>
      <c r="AH124" s="37"/>
      <c r="AI124" s="37"/>
      <c r="AJ124" s="37"/>
    </row>
    <row r="125" spans="1:36" s="34" customFormat="1" ht="82.5">
      <c r="A125" s="38"/>
      <c r="B125" s="38">
        <v>7328116</v>
      </c>
      <c r="C125" s="59" t="s">
        <v>219</v>
      </c>
      <c r="D125" s="39" t="s">
        <v>86</v>
      </c>
      <c r="E125" s="39"/>
      <c r="F125" s="39" t="s">
        <v>220</v>
      </c>
      <c r="G125" s="39" t="s">
        <v>221</v>
      </c>
      <c r="H125" s="54">
        <v>375293</v>
      </c>
      <c r="I125" s="70">
        <f>H125-J125</f>
        <v>270000</v>
      </c>
      <c r="J125" s="54">
        <f>'[2]TW 2019'!D10-'[2]TW 2019'!E10</f>
        <v>105293</v>
      </c>
      <c r="K125" s="42">
        <f>SUM(L125:M125)</f>
        <v>102000</v>
      </c>
      <c r="L125" s="54">
        <v>72000</v>
      </c>
      <c r="M125" s="42">
        <f t="shared" si="35"/>
        <v>30000</v>
      </c>
      <c r="N125" s="42">
        <f>SUM(O125:P125)</f>
        <v>102000</v>
      </c>
      <c r="O125" s="42">
        <v>72000</v>
      </c>
      <c r="P125" s="42">
        <f>SUM(Q125:T125)</f>
        <v>30000</v>
      </c>
      <c r="Q125" s="42">
        <v>0</v>
      </c>
      <c r="R125" s="42">
        <v>30000</v>
      </c>
      <c r="S125" s="42">
        <v>0</v>
      </c>
      <c r="T125" s="42">
        <v>0</v>
      </c>
      <c r="U125" s="42">
        <f>W125</f>
        <v>48000</v>
      </c>
      <c r="V125" s="42"/>
      <c r="W125" s="43">
        <f>SUM(X125:Z125)</f>
        <v>48000</v>
      </c>
      <c r="X125" s="43">
        <v>5500</v>
      </c>
      <c r="Y125" s="43">
        <v>42500</v>
      </c>
      <c r="Z125" s="43"/>
      <c r="AA125" s="43"/>
      <c r="AB125" s="43">
        <v>24000</v>
      </c>
      <c r="AC125" s="44" t="s">
        <v>218</v>
      </c>
      <c r="AD125" s="44" t="s">
        <v>44</v>
      </c>
      <c r="AE125" s="86" t="s">
        <v>150</v>
      </c>
      <c r="AF125" s="46" t="s">
        <v>54</v>
      </c>
      <c r="AG125" s="46"/>
      <c r="AH125" s="46">
        <v>309</v>
      </c>
      <c r="AI125" s="46" t="str">
        <f>VLOOKUP(AH125,'[1]Phụ lục II'!$C$64:$D$96,2,0)</f>
        <v>Công nghiệp khác</v>
      </c>
      <c r="AJ125" s="46"/>
    </row>
    <row r="126" spans="1:36" s="51" customFormat="1" ht="82.5">
      <c r="A126" s="39"/>
      <c r="B126" s="38">
        <v>7495364</v>
      </c>
      <c r="C126" s="52" t="s">
        <v>222</v>
      </c>
      <c r="D126" s="53" t="s">
        <v>86</v>
      </c>
      <c r="E126" s="53"/>
      <c r="F126" s="53"/>
      <c r="G126" s="39" t="s">
        <v>223</v>
      </c>
      <c r="H126" s="54">
        <v>489003</v>
      </c>
      <c r="I126" s="70">
        <f>H126</f>
        <v>489003</v>
      </c>
      <c r="J126" s="54"/>
      <c r="K126" s="42">
        <f>SUM(L126:M126)</f>
        <v>0</v>
      </c>
      <c r="L126" s="54"/>
      <c r="M126" s="42">
        <f t="shared" si="35"/>
        <v>0</v>
      </c>
      <c r="N126" s="42">
        <f>SUM(O126:P126)</f>
        <v>0</v>
      </c>
      <c r="O126" s="42"/>
      <c r="P126" s="42">
        <f>SUM(Q126:T126)</f>
        <v>0</v>
      </c>
      <c r="Q126" s="42">
        <v>0</v>
      </c>
      <c r="R126" s="42">
        <v>0</v>
      </c>
      <c r="S126" s="42">
        <v>0</v>
      </c>
      <c r="T126" s="42">
        <v>0</v>
      </c>
      <c r="U126" s="42">
        <f>W126</f>
        <v>3500</v>
      </c>
      <c r="V126" s="42"/>
      <c r="W126" s="43">
        <f>SUM(X126:Z126)</f>
        <v>3500</v>
      </c>
      <c r="X126" s="43"/>
      <c r="Y126" s="43">
        <v>3500</v>
      </c>
      <c r="Z126" s="43"/>
      <c r="AA126" s="43"/>
      <c r="AB126" s="43"/>
      <c r="AC126" s="44" t="s">
        <v>218</v>
      </c>
      <c r="AD126" s="44" t="s">
        <v>44</v>
      </c>
      <c r="AE126" s="86" t="s">
        <v>150</v>
      </c>
      <c r="AF126" s="46" t="s">
        <v>54</v>
      </c>
      <c r="AG126" s="46"/>
      <c r="AH126" s="46">
        <v>309</v>
      </c>
      <c r="AI126" s="46" t="str">
        <f>VLOOKUP(AH126,'[1]Phụ lục II'!$C$64:$D$96,2,0)</f>
        <v>Công nghiệp khác</v>
      </c>
      <c r="AJ126" s="46"/>
    </row>
    <row r="127" spans="1:36" s="75" customFormat="1" ht="33">
      <c r="A127" s="72"/>
      <c r="B127" s="73"/>
      <c r="C127" s="37" t="s">
        <v>40</v>
      </c>
      <c r="D127" s="46"/>
      <c r="E127" s="46"/>
      <c r="F127" s="46"/>
      <c r="G127" s="26"/>
      <c r="H127" s="74">
        <f t="shared" ref="H127:V127" si="53">SUBTOTAL(9,H128:H131)</f>
        <v>1179326</v>
      </c>
      <c r="I127" s="74">
        <f t="shared" si="53"/>
        <v>90000</v>
      </c>
      <c r="J127" s="74">
        <f t="shared" si="53"/>
        <v>1089326</v>
      </c>
      <c r="K127" s="74">
        <f t="shared" si="53"/>
        <v>304000</v>
      </c>
      <c r="L127" s="74">
        <f t="shared" si="53"/>
        <v>40000</v>
      </c>
      <c r="M127" s="74">
        <f t="shared" si="53"/>
        <v>264000</v>
      </c>
      <c r="N127" s="74">
        <f t="shared" si="53"/>
        <v>304000</v>
      </c>
      <c r="O127" s="74">
        <f t="shared" si="53"/>
        <v>40000</v>
      </c>
      <c r="P127" s="74">
        <f t="shared" si="53"/>
        <v>264000</v>
      </c>
      <c r="Q127" s="74">
        <f t="shared" si="53"/>
        <v>0</v>
      </c>
      <c r="R127" s="74">
        <f t="shared" si="53"/>
        <v>264000</v>
      </c>
      <c r="S127" s="74">
        <f t="shared" si="53"/>
        <v>0</v>
      </c>
      <c r="T127" s="74">
        <f t="shared" si="53"/>
        <v>0</v>
      </c>
      <c r="U127" s="74">
        <f t="shared" si="53"/>
        <v>223400</v>
      </c>
      <c r="V127" s="74">
        <f t="shared" si="53"/>
        <v>0</v>
      </c>
      <c r="W127" s="74">
        <f>SUBTOTAL(9,W128:W131)</f>
        <v>223400</v>
      </c>
      <c r="X127" s="74">
        <f>SUBTOTAL(9,X128:X131)</f>
        <v>0</v>
      </c>
      <c r="Y127" s="74">
        <f>SUBTOTAL(9,Y128:Y131)</f>
        <v>223400</v>
      </c>
      <c r="Z127" s="74">
        <f>SUBTOTAL(9,Z128:Z131)</f>
        <v>0</v>
      </c>
      <c r="AA127" s="74"/>
      <c r="AB127" s="74">
        <f>SUBTOTAL(9,AB128:AB131)</f>
        <v>20000</v>
      </c>
      <c r="AC127" s="35"/>
      <c r="AD127" s="35"/>
      <c r="AE127" s="36"/>
      <c r="AF127" s="37"/>
      <c r="AG127" s="37"/>
      <c r="AH127" s="37"/>
      <c r="AI127" s="37"/>
      <c r="AJ127" s="37"/>
    </row>
    <row r="128" spans="1:36" ht="66">
      <c r="A128" s="39"/>
      <c r="B128" s="38">
        <v>7568516</v>
      </c>
      <c r="C128" s="59" t="s">
        <v>224</v>
      </c>
      <c r="D128" s="39" t="s">
        <v>46</v>
      </c>
      <c r="E128" s="39" t="s">
        <v>225</v>
      </c>
      <c r="F128" s="39" t="s">
        <v>66</v>
      </c>
      <c r="G128" s="39" t="s">
        <v>226</v>
      </c>
      <c r="H128" s="54">
        <v>110000</v>
      </c>
      <c r="I128" s="54">
        <v>90000</v>
      </c>
      <c r="J128" s="54">
        <f>H128-I128</f>
        <v>20000</v>
      </c>
      <c r="K128" s="42">
        <f>SUM(L128:M128)</f>
        <v>40000</v>
      </c>
      <c r="L128" s="54">
        <v>40000</v>
      </c>
      <c r="M128" s="42">
        <f t="shared" si="35"/>
        <v>0</v>
      </c>
      <c r="N128" s="42">
        <f>SUM(O128:P128)</f>
        <v>40000</v>
      </c>
      <c r="O128" s="42">
        <v>40000</v>
      </c>
      <c r="P128" s="42">
        <f>SUM(Q128:T128)</f>
        <v>0</v>
      </c>
      <c r="Q128" s="42">
        <v>0</v>
      </c>
      <c r="R128" s="42">
        <v>0</v>
      </c>
      <c r="S128" s="42">
        <v>0</v>
      </c>
      <c r="T128" s="42">
        <v>0</v>
      </c>
      <c r="U128" s="42">
        <f>W128</f>
        <v>3500</v>
      </c>
      <c r="V128" s="42"/>
      <c r="W128" s="43">
        <f>SUM(X128:Z128)</f>
        <v>3500</v>
      </c>
      <c r="X128" s="43"/>
      <c r="Y128" s="43">
        <v>3500</v>
      </c>
      <c r="Z128" s="43"/>
      <c r="AA128" s="43"/>
      <c r="AB128" s="43"/>
      <c r="AC128" s="44" t="s">
        <v>218</v>
      </c>
      <c r="AD128" s="44" t="s">
        <v>44</v>
      </c>
      <c r="AE128" s="86" t="s">
        <v>150</v>
      </c>
      <c r="AF128" s="46" t="s">
        <v>40</v>
      </c>
      <c r="AG128" s="46"/>
      <c r="AH128" s="46">
        <v>309</v>
      </c>
      <c r="AI128" s="46" t="str">
        <f>VLOOKUP(AH128,'[1]Phụ lục II'!$C$64:$D$96,2,0)</f>
        <v>Công nghiệp khác</v>
      </c>
      <c r="AJ128" s="46"/>
    </row>
    <row r="129" spans="1:36" ht="66">
      <c r="A129" s="39"/>
      <c r="B129" s="94">
        <v>7648797</v>
      </c>
      <c r="C129" s="95" t="s">
        <v>227</v>
      </c>
      <c r="D129" s="96" t="s">
        <v>42</v>
      </c>
      <c r="E129" s="96"/>
      <c r="F129" s="96" t="s">
        <v>167</v>
      </c>
      <c r="G129" s="65" t="s">
        <v>228</v>
      </c>
      <c r="H129" s="60">
        <v>155907</v>
      </c>
      <c r="I129" s="70">
        <f>H129-J129</f>
        <v>0</v>
      </c>
      <c r="J129" s="60">
        <v>155907</v>
      </c>
      <c r="K129" s="42">
        <f>SUM(L129:M129)</f>
        <v>30000</v>
      </c>
      <c r="L129" s="60"/>
      <c r="M129" s="42">
        <f t="shared" si="35"/>
        <v>30000</v>
      </c>
      <c r="N129" s="42">
        <f>SUM(O129:P129)</f>
        <v>30000</v>
      </c>
      <c r="O129" s="42"/>
      <c r="P129" s="42">
        <f>SUM(Q129:T129)</f>
        <v>30000</v>
      </c>
      <c r="Q129" s="42">
        <v>0</v>
      </c>
      <c r="R129" s="42">
        <v>30000</v>
      </c>
      <c r="S129" s="42">
        <v>0</v>
      </c>
      <c r="T129" s="42">
        <v>0</v>
      </c>
      <c r="U129" s="42">
        <f>W129</f>
        <v>80000</v>
      </c>
      <c r="V129" s="42"/>
      <c r="W129" s="43">
        <f>SUM(X129:Z129)</f>
        <v>80000</v>
      </c>
      <c r="X129" s="43"/>
      <c r="Y129" s="43">
        <v>80000</v>
      </c>
      <c r="Z129" s="43"/>
      <c r="AA129" s="43"/>
      <c r="AB129" s="43">
        <v>20000</v>
      </c>
      <c r="AC129" s="44" t="s">
        <v>218</v>
      </c>
      <c r="AD129" s="44" t="s">
        <v>44</v>
      </c>
      <c r="AE129" s="45" t="s">
        <v>150</v>
      </c>
      <c r="AF129" s="46" t="s">
        <v>40</v>
      </c>
      <c r="AG129" s="46"/>
      <c r="AH129" s="46">
        <v>309</v>
      </c>
      <c r="AI129" s="46" t="str">
        <f>VLOOKUP(AH129,'[1]Phụ lục II'!$C$64:$D$96,2,0)</f>
        <v>Công nghiệp khác</v>
      </c>
      <c r="AJ129" s="46"/>
    </row>
    <row r="130" spans="1:36" ht="66">
      <c r="A130" s="38"/>
      <c r="B130" s="38">
        <v>7583986</v>
      </c>
      <c r="C130" s="47" t="s">
        <v>229</v>
      </c>
      <c r="D130" s="48" t="s">
        <v>42</v>
      </c>
      <c r="E130" s="48"/>
      <c r="F130" s="48" t="s">
        <v>60</v>
      </c>
      <c r="G130" s="44" t="s">
        <v>230</v>
      </c>
      <c r="H130" s="42">
        <v>318937</v>
      </c>
      <c r="I130" s="70">
        <f>H130-J130</f>
        <v>0</v>
      </c>
      <c r="J130" s="42">
        <v>318937</v>
      </c>
      <c r="K130" s="42">
        <f>SUM(L130:M130)</f>
        <v>234000</v>
      </c>
      <c r="L130" s="42"/>
      <c r="M130" s="42">
        <f t="shared" si="35"/>
        <v>234000</v>
      </c>
      <c r="N130" s="42">
        <f>SUM(O130:P130)</f>
        <v>234000</v>
      </c>
      <c r="O130" s="42"/>
      <c r="P130" s="42">
        <f>SUM(Q130:T130)</f>
        <v>234000</v>
      </c>
      <c r="Q130" s="42">
        <v>0</v>
      </c>
      <c r="R130" s="42">
        <v>234000</v>
      </c>
      <c r="S130" s="42">
        <v>0</v>
      </c>
      <c r="T130" s="42">
        <v>0</v>
      </c>
      <c r="U130" s="42">
        <f>W130</f>
        <v>69900</v>
      </c>
      <c r="V130" s="42"/>
      <c r="W130" s="43">
        <f>SUM(X130:Z130)</f>
        <v>69900</v>
      </c>
      <c r="X130" s="43"/>
      <c r="Y130" s="43">
        <v>69900</v>
      </c>
      <c r="Z130" s="43"/>
      <c r="AA130" s="43"/>
      <c r="AB130" s="43"/>
      <c r="AC130" s="44" t="s">
        <v>218</v>
      </c>
      <c r="AD130" s="44" t="s">
        <v>44</v>
      </c>
      <c r="AE130" s="45" t="s">
        <v>150</v>
      </c>
      <c r="AF130" s="46" t="s">
        <v>40</v>
      </c>
      <c r="AG130" s="46"/>
      <c r="AH130" s="46">
        <v>309</v>
      </c>
      <c r="AI130" s="46" t="str">
        <f>VLOOKUP(AH130,'[1]Phụ lục II'!$C$64:$D$96,2,0)</f>
        <v>Công nghiệp khác</v>
      </c>
      <c r="AJ130" s="46"/>
    </row>
    <row r="131" spans="1:36" ht="66">
      <c r="A131" s="33"/>
      <c r="B131" s="33"/>
      <c r="C131" s="97" t="s">
        <v>231</v>
      </c>
      <c r="D131" s="98" t="s">
        <v>42</v>
      </c>
      <c r="E131" s="98" t="s">
        <v>232</v>
      </c>
      <c r="F131" s="98" t="s">
        <v>60</v>
      </c>
      <c r="G131" s="33" t="s">
        <v>233</v>
      </c>
      <c r="H131" s="42">
        <v>594482</v>
      </c>
      <c r="I131" s="70">
        <f>H131-J131</f>
        <v>0</v>
      </c>
      <c r="J131" s="42">
        <v>594482</v>
      </c>
      <c r="K131" s="42">
        <f>SUM(L131:M131)</f>
        <v>0</v>
      </c>
      <c r="L131" s="42"/>
      <c r="M131" s="42">
        <f t="shared" si="35"/>
        <v>0</v>
      </c>
      <c r="N131" s="42">
        <f>SUM(O131:P131)</f>
        <v>0</v>
      </c>
      <c r="O131" s="42"/>
      <c r="P131" s="42">
        <f>SUM(Q131:T131)</f>
        <v>0</v>
      </c>
      <c r="Q131" s="42">
        <v>0</v>
      </c>
      <c r="R131" s="42">
        <v>0</v>
      </c>
      <c r="S131" s="42">
        <v>0</v>
      </c>
      <c r="T131" s="42">
        <v>0</v>
      </c>
      <c r="U131" s="42">
        <f>W131</f>
        <v>70000</v>
      </c>
      <c r="V131" s="42"/>
      <c r="W131" s="43">
        <f>SUM(X131:Z131)</f>
        <v>70000</v>
      </c>
      <c r="X131" s="42"/>
      <c r="Y131" s="42">
        <v>70000</v>
      </c>
      <c r="Z131" s="42"/>
      <c r="AA131" s="42"/>
      <c r="AB131" s="42"/>
      <c r="AC131" s="44" t="s">
        <v>218</v>
      </c>
      <c r="AD131" s="44" t="s">
        <v>44</v>
      </c>
      <c r="AE131" s="45" t="s">
        <v>150</v>
      </c>
      <c r="AF131" s="46" t="s">
        <v>40</v>
      </c>
      <c r="AG131" s="46"/>
      <c r="AH131" s="46">
        <v>309</v>
      </c>
      <c r="AI131" s="46" t="str">
        <f>VLOOKUP(AH131,'[1]Phụ lục II'!$C$64:$D$96,2,0)</f>
        <v>Công nghiệp khác</v>
      </c>
      <c r="AJ131" s="46"/>
    </row>
    <row r="132" spans="1:36" s="75" customFormat="1">
      <c r="A132" s="72">
        <v>3</v>
      </c>
      <c r="B132" s="73"/>
      <c r="C132" s="35" t="s">
        <v>234</v>
      </c>
      <c r="D132" s="46"/>
      <c r="E132" s="46"/>
      <c r="F132" s="46"/>
      <c r="G132" s="26"/>
      <c r="H132" s="74">
        <f>H133</f>
        <v>0</v>
      </c>
      <c r="I132" s="74">
        <f t="shared" ref="I132:AB134" si="54">I133</f>
        <v>0</v>
      </c>
      <c r="J132" s="74">
        <f t="shared" si="54"/>
        <v>0</v>
      </c>
      <c r="K132" s="74">
        <f t="shared" si="54"/>
        <v>60000</v>
      </c>
      <c r="L132" s="74">
        <f t="shared" si="54"/>
        <v>0</v>
      </c>
      <c r="M132" s="74">
        <f t="shared" si="54"/>
        <v>60000</v>
      </c>
      <c r="N132" s="74">
        <f t="shared" si="54"/>
        <v>60000</v>
      </c>
      <c r="O132" s="74">
        <f t="shared" si="54"/>
        <v>0</v>
      </c>
      <c r="P132" s="74">
        <f t="shared" si="54"/>
        <v>60000</v>
      </c>
      <c r="Q132" s="74">
        <f t="shared" si="54"/>
        <v>0</v>
      </c>
      <c r="R132" s="74">
        <f t="shared" si="54"/>
        <v>60000</v>
      </c>
      <c r="S132" s="74">
        <f t="shared" si="54"/>
        <v>0</v>
      </c>
      <c r="T132" s="74">
        <f t="shared" si="54"/>
        <v>0</v>
      </c>
      <c r="U132" s="74">
        <f t="shared" si="54"/>
        <v>40000</v>
      </c>
      <c r="V132" s="74">
        <f t="shared" si="54"/>
        <v>0</v>
      </c>
      <c r="W132" s="74">
        <f t="shared" si="54"/>
        <v>40000</v>
      </c>
      <c r="X132" s="74">
        <f t="shared" si="54"/>
        <v>0</v>
      </c>
      <c r="Y132" s="74">
        <f t="shared" si="54"/>
        <v>40000</v>
      </c>
      <c r="Z132" s="74">
        <f t="shared" si="54"/>
        <v>0</v>
      </c>
      <c r="AA132" s="74"/>
      <c r="AB132" s="74">
        <f t="shared" si="54"/>
        <v>0</v>
      </c>
      <c r="AC132" s="35"/>
      <c r="AD132" s="35"/>
      <c r="AE132" s="36"/>
      <c r="AF132" s="37"/>
      <c r="AG132" s="37"/>
      <c r="AH132" s="37"/>
      <c r="AI132" s="37"/>
      <c r="AJ132" s="37"/>
    </row>
    <row r="133" spans="1:36" s="75" customFormat="1">
      <c r="A133" s="72"/>
      <c r="B133" s="73"/>
      <c r="C133" s="37" t="s">
        <v>39</v>
      </c>
      <c r="D133" s="46"/>
      <c r="E133" s="46"/>
      <c r="F133" s="46"/>
      <c r="G133" s="26"/>
      <c r="H133" s="74">
        <f>H134</f>
        <v>0</v>
      </c>
      <c r="I133" s="74">
        <f t="shared" si="54"/>
        <v>0</v>
      </c>
      <c r="J133" s="74">
        <f t="shared" si="54"/>
        <v>0</v>
      </c>
      <c r="K133" s="74">
        <f t="shared" si="54"/>
        <v>60000</v>
      </c>
      <c r="L133" s="74">
        <f t="shared" si="54"/>
        <v>0</v>
      </c>
      <c r="M133" s="74">
        <f t="shared" si="54"/>
        <v>60000</v>
      </c>
      <c r="N133" s="74">
        <f t="shared" si="54"/>
        <v>60000</v>
      </c>
      <c r="O133" s="74">
        <f t="shared" si="54"/>
        <v>0</v>
      </c>
      <c r="P133" s="74">
        <f t="shared" si="54"/>
        <v>60000</v>
      </c>
      <c r="Q133" s="74">
        <f t="shared" si="54"/>
        <v>0</v>
      </c>
      <c r="R133" s="74">
        <f t="shared" si="54"/>
        <v>60000</v>
      </c>
      <c r="S133" s="74">
        <f t="shared" si="54"/>
        <v>0</v>
      </c>
      <c r="T133" s="74">
        <f t="shared" si="54"/>
        <v>0</v>
      </c>
      <c r="U133" s="74">
        <f t="shared" si="54"/>
        <v>40000</v>
      </c>
      <c r="V133" s="74">
        <f t="shared" si="54"/>
        <v>0</v>
      </c>
      <c r="W133" s="74">
        <f t="shared" si="54"/>
        <v>40000</v>
      </c>
      <c r="X133" s="74">
        <f t="shared" si="54"/>
        <v>0</v>
      </c>
      <c r="Y133" s="74">
        <f t="shared" si="54"/>
        <v>40000</v>
      </c>
      <c r="Z133" s="74">
        <f t="shared" si="54"/>
        <v>0</v>
      </c>
      <c r="AA133" s="74"/>
      <c r="AB133" s="74">
        <f t="shared" si="54"/>
        <v>0</v>
      </c>
      <c r="AC133" s="35"/>
      <c r="AD133" s="35"/>
      <c r="AE133" s="36"/>
      <c r="AF133" s="37"/>
      <c r="AG133" s="37"/>
      <c r="AH133" s="37"/>
      <c r="AI133" s="37"/>
      <c r="AJ133" s="37"/>
    </row>
    <row r="134" spans="1:36" s="75" customFormat="1" ht="33">
      <c r="A134" s="72"/>
      <c r="B134" s="73"/>
      <c r="C134" s="37" t="s">
        <v>40</v>
      </c>
      <c r="D134" s="46"/>
      <c r="E134" s="46"/>
      <c r="F134" s="46"/>
      <c r="G134" s="26"/>
      <c r="H134" s="74">
        <f>H135</f>
        <v>0</v>
      </c>
      <c r="I134" s="74">
        <f t="shared" si="54"/>
        <v>0</v>
      </c>
      <c r="J134" s="74">
        <f t="shared" si="54"/>
        <v>0</v>
      </c>
      <c r="K134" s="74">
        <f t="shared" si="54"/>
        <v>60000</v>
      </c>
      <c r="L134" s="74">
        <f t="shared" si="54"/>
        <v>0</v>
      </c>
      <c r="M134" s="74">
        <f t="shared" si="54"/>
        <v>60000</v>
      </c>
      <c r="N134" s="74">
        <f t="shared" si="54"/>
        <v>60000</v>
      </c>
      <c r="O134" s="74">
        <f t="shared" si="54"/>
        <v>0</v>
      </c>
      <c r="P134" s="74">
        <f t="shared" si="54"/>
        <v>60000</v>
      </c>
      <c r="Q134" s="74">
        <f t="shared" si="54"/>
        <v>0</v>
      </c>
      <c r="R134" s="74">
        <f t="shared" si="54"/>
        <v>60000</v>
      </c>
      <c r="S134" s="74">
        <f t="shared" si="54"/>
        <v>0</v>
      </c>
      <c r="T134" s="74">
        <f t="shared" si="54"/>
        <v>0</v>
      </c>
      <c r="U134" s="74">
        <f t="shared" si="54"/>
        <v>40000</v>
      </c>
      <c r="V134" s="74">
        <f t="shared" si="54"/>
        <v>0</v>
      </c>
      <c r="W134" s="74">
        <f t="shared" si="54"/>
        <v>40000</v>
      </c>
      <c r="X134" s="74">
        <f t="shared" si="54"/>
        <v>0</v>
      </c>
      <c r="Y134" s="74">
        <f t="shared" si="54"/>
        <v>40000</v>
      </c>
      <c r="Z134" s="74">
        <f t="shared" si="54"/>
        <v>0</v>
      </c>
      <c r="AA134" s="74"/>
      <c r="AB134" s="74">
        <f t="shared" si="54"/>
        <v>0</v>
      </c>
      <c r="AC134" s="35"/>
      <c r="AD134" s="35"/>
      <c r="AE134" s="36"/>
      <c r="AF134" s="37"/>
      <c r="AG134" s="37"/>
      <c r="AH134" s="37"/>
      <c r="AI134" s="37"/>
      <c r="AJ134" s="37"/>
    </row>
    <row r="135" spans="1:36" ht="49.5">
      <c r="A135" s="38"/>
      <c r="B135" s="38"/>
      <c r="C135" s="47" t="s">
        <v>235</v>
      </c>
      <c r="D135" s="48"/>
      <c r="E135" s="48"/>
      <c r="F135" s="48"/>
      <c r="G135" s="33"/>
      <c r="H135" s="42"/>
      <c r="I135" s="42"/>
      <c r="J135" s="42"/>
      <c r="K135" s="42">
        <f>SUM(L135:M135)</f>
        <v>60000</v>
      </c>
      <c r="L135" s="42"/>
      <c r="M135" s="42">
        <f t="shared" si="35"/>
        <v>60000</v>
      </c>
      <c r="N135" s="42">
        <f>SUM(O135:P135)</f>
        <v>60000</v>
      </c>
      <c r="O135" s="42"/>
      <c r="P135" s="42">
        <f>SUM(Q135:T135)</f>
        <v>60000</v>
      </c>
      <c r="Q135" s="42">
        <v>0</v>
      </c>
      <c r="R135" s="42">
        <v>60000</v>
      </c>
      <c r="S135" s="42">
        <v>0</v>
      </c>
      <c r="T135" s="42">
        <v>0</v>
      </c>
      <c r="U135" s="42">
        <f>W135</f>
        <v>40000</v>
      </c>
      <c r="V135" s="42"/>
      <c r="W135" s="43">
        <f>SUM(X135:Z135)</f>
        <v>40000</v>
      </c>
      <c r="X135" s="43"/>
      <c r="Y135" s="43">
        <v>40000</v>
      </c>
      <c r="Z135" s="43"/>
      <c r="AA135" s="43"/>
      <c r="AB135" s="43"/>
      <c r="AC135" s="44" t="s">
        <v>236</v>
      </c>
      <c r="AD135" s="44" t="s">
        <v>237</v>
      </c>
      <c r="AE135" s="67" t="s">
        <v>150</v>
      </c>
      <c r="AF135" s="41" t="s">
        <v>40</v>
      </c>
      <c r="AG135" s="41"/>
      <c r="AH135" s="41" t="e">
        <f>VLOOKUP(B135,'[3]Số liệu gốc'!$B$14:$C$404,2,0)</f>
        <v>#N/A</v>
      </c>
      <c r="AI135" s="41" t="e">
        <f>VLOOKUP(AH135,'[1]Phụ lục II'!$C$64:$D$96,2,0)</f>
        <v>#N/A</v>
      </c>
      <c r="AJ135" s="41"/>
    </row>
    <row r="136" spans="1:36" s="75" customFormat="1" ht="33">
      <c r="A136" s="72">
        <v>4</v>
      </c>
      <c r="B136" s="73"/>
      <c r="C136" s="35" t="s">
        <v>238</v>
      </c>
      <c r="D136" s="46"/>
      <c r="E136" s="46"/>
      <c r="F136" s="46"/>
      <c r="G136" s="26"/>
      <c r="H136" s="74">
        <f>H137</f>
        <v>880334.73300000001</v>
      </c>
      <c r="I136" s="74">
        <f t="shared" ref="I136:AB136" si="55">I137</f>
        <v>750000</v>
      </c>
      <c r="J136" s="74">
        <f t="shared" si="55"/>
        <v>130335</v>
      </c>
      <c r="K136" s="74">
        <f t="shared" si="55"/>
        <v>161951</v>
      </c>
      <c r="L136" s="74">
        <f>L137</f>
        <v>105334</v>
      </c>
      <c r="M136" s="74">
        <f>M137</f>
        <v>56617</v>
      </c>
      <c r="N136" s="74">
        <f>N137</f>
        <v>162451</v>
      </c>
      <c r="O136" s="74">
        <f>O137</f>
        <v>105834</v>
      </c>
      <c r="P136" s="74">
        <f t="shared" si="55"/>
        <v>56617</v>
      </c>
      <c r="Q136" s="74">
        <f t="shared" si="55"/>
        <v>46617</v>
      </c>
      <c r="R136" s="74">
        <f t="shared" si="55"/>
        <v>10000</v>
      </c>
      <c r="S136" s="74">
        <f t="shared" si="55"/>
        <v>0</v>
      </c>
      <c r="T136" s="74">
        <f t="shared" si="55"/>
        <v>0</v>
      </c>
      <c r="U136" s="74">
        <f t="shared" si="55"/>
        <v>9900</v>
      </c>
      <c r="V136" s="74">
        <f t="shared" si="55"/>
        <v>0</v>
      </c>
      <c r="W136" s="74">
        <f t="shared" si="55"/>
        <v>9900</v>
      </c>
      <c r="X136" s="74">
        <f t="shared" si="55"/>
        <v>6900</v>
      </c>
      <c r="Y136" s="74">
        <f t="shared" si="55"/>
        <v>3000</v>
      </c>
      <c r="Z136" s="74">
        <f t="shared" si="55"/>
        <v>0</v>
      </c>
      <c r="AA136" s="74"/>
      <c r="AB136" s="74">
        <f t="shared" si="55"/>
        <v>1500</v>
      </c>
      <c r="AC136" s="35"/>
      <c r="AD136" s="35"/>
      <c r="AE136" s="36"/>
      <c r="AF136" s="37"/>
      <c r="AG136" s="37"/>
      <c r="AH136" s="37"/>
      <c r="AI136" s="37"/>
      <c r="AJ136" s="37"/>
    </row>
    <row r="137" spans="1:36" s="75" customFormat="1">
      <c r="A137" s="72"/>
      <c r="B137" s="73"/>
      <c r="C137" s="37" t="s">
        <v>39</v>
      </c>
      <c r="D137" s="46"/>
      <c r="E137" s="46"/>
      <c r="F137" s="46"/>
      <c r="G137" s="26"/>
      <c r="H137" s="74">
        <f>H138+H142</f>
        <v>880334.73300000001</v>
      </c>
      <c r="I137" s="74">
        <f t="shared" ref="I137:AB137" si="56">I138+I142</f>
        <v>750000</v>
      </c>
      <c r="J137" s="74">
        <f t="shared" si="56"/>
        <v>130335</v>
      </c>
      <c r="K137" s="74">
        <f t="shared" si="56"/>
        <v>161951</v>
      </c>
      <c r="L137" s="74">
        <f>L138+L142</f>
        <v>105334</v>
      </c>
      <c r="M137" s="74">
        <f>M138+M142</f>
        <v>56617</v>
      </c>
      <c r="N137" s="74">
        <f>N138+N142</f>
        <v>162451</v>
      </c>
      <c r="O137" s="74">
        <f>O138+O142</f>
        <v>105834</v>
      </c>
      <c r="P137" s="74">
        <f t="shared" si="56"/>
        <v>56617</v>
      </c>
      <c r="Q137" s="74">
        <f t="shared" si="56"/>
        <v>46617</v>
      </c>
      <c r="R137" s="74">
        <f t="shared" si="56"/>
        <v>10000</v>
      </c>
      <c r="S137" s="74">
        <f t="shared" si="56"/>
        <v>0</v>
      </c>
      <c r="T137" s="74">
        <f t="shared" si="56"/>
        <v>0</v>
      </c>
      <c r="U137" s="74">
        <f t="shared" si="56"/>
        <v>9900</v>
      </c>
      <c r="V137" s="74">
        <f t="shared" si="56"/>
        <v>0</v>
      </c>
      <c r="W137" s="74">
        <f t="shared" si="56"/>
        <v>9900</v>
      </c>
      <c r="X137" s="74">
        <f t="shared" si="56"/>
        <v>6900</v>
      </c>
      <c r="Y137" s="74">
        <f t="shared" si="56"/>
        <v>3000</v>
      </c>
      <c r="Z137" s="74">
        <f t="shared" si="56"/>
        <v>0</v>
      </c>
      <c r="AA137" s="74"/>
      <c r="AB137" s="74">
        <f t="shared" si="56"/>
        <v>1500</v>
      </c>
      <c r="AC137" s="35"/>
      <c r="AD137" s="35"/>
      <c r="AE137" s="36"/>
      <c r="AF137" s="37"/>
      <c r="AG137" s="37"/>
      <c r="AH137" s="37"/>
      <c r="AI137" s="37"/>
      <c r="AJ137" s="37"/>
    </row>
    <row r="138" spans="1:36" s="75" customFormat="1" ht="49.5">
      <c r="A138" s="72"/>
      <c r="B138" s="73"/>
      <c r="C138" s="37" t="s">
        <v>54</v>
      </c>
      <c r="D138" s="46"/>
      <c r="E138" s="46"/>
      <c r="F138" s="46"/>
      <c r="G138" s="26"/>
      <c r="H138" s="74">
        <f>SUBTOTAL(9,H139:H141)</f>
        <v>788791</v>
      </c>
      <c r="I138" s="74">
        <f t="shared" ref="I138:AB138" si="57">SUBTOTAL(9,I139:I141)</f>
        <v>679190</v>
      </c>
      <c r="J138" s="74">
        <f t="shared" si="57"/>
        <v>109601</v>
      </c>
      <c r="K138" s="74">
        <f t="shared" si="57"/>
        <v>161951</v>
      </c>
      <c r="L138" s="74">
        <f>SUBTOTAL(9,L139:L141)</f>
        <v>105334</v>
      </c>
      <c r="M138" s="74">
        <f>SUBTOTAL(9,M139:M141)</f>
        <v>56617</v>
      </c>
      <c r="N138" s="74">
        <f>SUBTOTAL(9,N139:N141)</f>
        <v>161951</v>
      </c>
      <c r="O138" s="74">
        <f>SUBTOTAL(9,O139:O141)</f>
        <v>105334</v>
      </c>
      <c r="P138" s="74">
        <f t="shared" si="57"/>
        <v>56617</v>
      </c>
      <c r="Q138" s="74">
        <f t="shared" si="57"/>
        <v>46617</v>
      </c>
      <c r="R138" s="74">
        <f t="shared" si="57"/>
        <v>10000</v>
      </c>
      <c r="S138" s="74">
        <f t="shared" si="57"/>
        <v>0</v>
      </c>
      <c r="T138" s="74">
        <f t="shared" si="57"/>
        <v>0</v>
      </c>
      <c r="U138" s="74">
        <f t="shared" si="57"/>
        <v>6900</v>
      </c>
      <c r="V138" s="74">
        <f t="shared" si="57"/>
        <v>0</v>
      </c>
      <c r="W138" s="74">
        <f t="shared" si="57"/>
        <v>6900</v>
      </c>
      <c r="X138" s="74">
        <f t="shared" si="57"/>
        <v>6900</v>
      </c>
      <c r="Y138" s="74">
        <f t="shared" si="57"/>
        <v>0</v>
      </c>
      <c r="Z138" s="74">
        <f t="shared" si="57"/>
        <v>0</v>
      </c>
      <c r="AA138" s="74"/>
      <c r="AB138" s="74">
        <f t="shared" si="57"/>
        <v>1500</v>
      </c>
      <c r="AC138" s="35"/>
      <c r="AD138" s="35"/>
      <c r="AE138" s="36"/>
      <c r="AF138" s="37"/>
      <c r="AG138" s="37"/>
      <c r="AH138" s="37"/>
      <c r="AI138" s="37"/>
      <c r="AJ138" s="37"/>
    </row>
    <row r="139" spans="1:36" s="51" customFormat="1" ht="132">
      <c r="A139" s="67"/>
      <c r="B139" s="38"/>
      <c r="C139" s="66" t="s">
        <v>239</v>
      </c>
      <c r="D139" s="67" t="s">
        <v>59</v>
      </c>
      <c r="E139" s="67"/>
      <c r="F139" s="67" t="s">
        <v>171</v>
      </c>
      <c r="G139" s="58" t="s">
        <v>240</v>
      </c>
      <c r="H139" s="76">
        <v>377485</v>
      </c>
      <c r="I139" s="76">
        <f>H139-J139</f>
        <v>302191</v>
      </c>
      <c r="J139" s="43">
        <v>75294</v>
      </c>
      <c r="K139" s="42">
        <f>SUM(L139:M139)</f>
        <v>52324</v>
      </c>
      <c r="L139" s="54">
        <v>9120</v>
      </c>
      <c r="M139" s="42">
        <f t="shared" si="35"/>
        <v>43204</v>
      </c>
      <c r="N139" s="42">
        <f>SUM(O139:P139)</f>
        <v>52324</v>
      </c>
      <c r="O139" s="42">
        <v>9120</v>
      </c>
      <c r="P139" s="42">
        <f>SUM(Q139:T139)</f>
        <v>43204</v>
      </c>
      <c r="Q139" s="42">
        <v>33204</v>
      </c>
      <c r="R139" s="42">
        <v>10000</v>
      </c>
      <c r="S139" s="42">
        <v>0</v>
      </c>
      <c r="T139" s="42">
        <v>0</v>
      </c>
      <c r="U139" s="42">
        <f>W139</f>
        <v>700</v>
      </c>
      <c r="V139" s="42"/>
      <c r="W139" s="43">
        <f>SUM(X139:Z139)</f>
        <v>700</v>
      </c>
      <c r="X139" s="42">
        <v>700</v>
      </c>
      <c r="Y139" s="42"/>
      <c r="Z139" s="42"/>
      <c r="AA139" s="42"/>
      <c r="AB139" s="42"/>
      <c r="AC139" s="44" t="s">
        <v>241</v>
      </c>
      <c r="AD139" s="44" t="s">
        <v>44</v>
      </c>
      <c r="AE139" s="86" t="s">
        <v>150</v>
      </c>
      <c r="AF139" s="46" t="s">
        <v>54</v>
      </c>
      <c r="AG139" s="46"/>
      <c r="AH139" s="46">
        <v>284</v>
      </c>
      <c r="AI139" s="46" t="str">
        <f>VLOOKUP(AH139,'[1]Phụ lục II'!$C$64:$D$96,2,0)</f>
        <v>Thủy sản và dịch vụ thủy sản</v>
      </c>
      <c r="AJ139" s="46" t="s">
        <v>157</v>
      </c>
    </row>
    <row r="140" spans="1:36" s="34" customFormat="1" ht="82.5">
      <c r="A140" s="67"/>
      <c r="B140" s="67"/>
      <c r="C140" s="66" t="s">
        <v>242</v>
      </c>
      <c r="D140" s="67" t="s">
        <v>59</v>
      </c>
      <c r="E140" s="67"/>
      <c r="F140" s="67"/>
      <c r="G140" s="58" t="s">
        <v>243</v>
      </c>
      <c r="H140" s="84">
        <v>257408</v>
      </c>
      <c r="I140" s="84">
        <f>H140-J140</f>
        <v>249215</v>
      </c>
      <c r="J140" s="99">
        <v>8193</v>
      </c>
      <c r="K140" s="42">
        <f>SUM(L140:M140)</f>
        <v>78275</v>
      </c>
      <c r="L140" s="54">
        <v>72875</v>
      </c>
      <c r="M140" s="42">
        <f t="shared" si="35"/>
        <v>5400</v>
      </c>
      <c r="N140" s="42">
        <f>SUM(O140:P140)</f>
        <v>78275</v>
      </c>
      <c r="O140" s="42">
        <v>72875</v>
      </c>
      <c r="P140" s="42">
        <f>SUM(Q140:T140)</f>
        <v>5400</v>
      </c>
      <c r="Q140" s="42">
        <v>5400</v>
      </c>
      <c r="R140" s="42">
        <v>0</v>
      </c>
      <c r="S140" s="42">
        <v>0</v>
      </c>
      <c r="T140" s="42">
        <v>0</v>
      </c>
      <c r="U140" s="42">
        <f>W140</f>
        <v>4200</v>
      </c>
      <c r="V140" s="42"/>
      <c r="W140" s="43">
        <f>SUM(X140:Z140)</f>
        <v>4200</v>
      </c>
      <c r="X140" s="43">
        <v>4200</v>
      </c>
      <c r="Y140" s="43"/>
      <c r="Z140" s="43"/>
      <c r="AA140" s="43"/>
      <c r="AB140" s="43">
        <v>1500</v>
      </c>
      <c r="AC140" s="44" t="s">
        <v>241</v>
      </c>
      <c r="AD140" s="44" t="s">
        <v>44</v>
      </c>
      <c r="AE140" s="86" t="s">
        <v>150</v>
      </c>
      <c r="AF140" s="46" t="s">
        <v>54</v>
      </c>
      <c r="AG140" s="46"/>
      <c r="AH140" s="46">
        <v>284</v>
      </c>
      <c r="AI140" s="46" t="str">
        <f>VLOOKUP(AH140,'[1]Phụ lục II'!$C$64:$D$96,2,0)</f>
        <v>Thủy sản và dịch vụ thủy sản</v>
      </c>
      <c r="AJ140" s="46" t="s">
        <v>157</v>
      </c>
    </row>
    <row r="141" spans="1:36" s="34" customFormat="1" ht="132">
      <c r="A141" s="67"/>
      <c r="B141" s="100">
        <v>7366392</v>
      </c>
      <c r="C141" s="66" t="s">
        <v>244</v>
      </c>
      <c r="D141" s="67" t="s">
        <v>59</v>
      </c>
      <c r="E141" s="67"/>
      <c r="F141" s="67" t="s">
        <v>245</v>
      </c>
      <c r="G141" s="65" t="s">
        <v>246</v>
      </c>
      <c r="H141" s="43">
        <v>153898</v>
      </c>
      <c r="I141" s="43">
        <f>H141-J141</f>
        <v>127784</v>
      </c>
      <c r="J141" s="43">
        <v>26114</v>
      </c>
      <c r="K141" s="42">
        <f>SUM(L141:M141)</f>
        <v>31352</v>
      </c>
      <c r="L141" s="54">
        <v>23339</v>
      </c>
      <c r="M141" s="42">
        <f t="shared" si="35"/>
        <v>8013</v>
      </c>
      <c r="N141" s="42">
        <f>SUM(O141:P141)</f>
        <v>31352</v>
      </c>
      <c r="O141" s="42">
        <v>23339</v>
      </c>
      <c r="P141" s="42">
        <f>SUM(Q141:T141)</f>
        <v>8013</v>
      </c>
      <c r="Q141" s="42">
        <v>8013</v>
      </c>
      <c r="R141" s="42">
        <v>0</v>
      </c>
      <c r="S141" s="42">
        <v>0</v>
      </c>
      <c r="T141" s="42">
        <v>0</v>
      </c>
      <c r="U141" s="42">
        <f>W141</f>
        <v>2000</v>
      </c>
      <c r="V141" s="42"/>
      <c r="W141" s="43">
        <f>SUM(X141:Z141)</f>
        <v>2000</v>
      </c>
      <c r="X141" s="43">
        <v>2000</v>
      </c>
      <c r="Y141" s="43"/>
      <c r="Z141" s="43"/>
      <c r="AA141" s="43"/>
      <c r="AB141" s="43"/>
      <c r="AC141" s="44" t="s">
        <v>241</v>
      </c>
      <c r="AD141" s="44" t="s">
        <v>44</v>
      </c>
      <c r="AE141" s="86" t="s">
        <v>150</v>
      </c>
      <c r="AF141" s="46" t="s">
        <v>54</v>
      </c>
      <c r="AG141" s="46"/>
      <c r="AH141" s="46">
        <v>282</v>
      </c>
      <c r="AI141" s="46" t="str">
        <f>VLOOKUP(AH141,'[1]Phụ lục II'!$C$64:$D$96,2,0)</f>
        <v>Lâm nghiệp và dịch vụ lâm nghiệp</v>
      </c>
      <c r="AJ141" s="46" t="s">
        <v>157</v>
      </c>
    </row>
    <row r="142" spans="1:36" s="75" customFormat="1" ht="33">
      <c r="A142" s="86"/>
      <c r="B142" s="101"/>
      <c r="C142" s="37" t="s">
        <v>40</v>
      </c>
      <c r="D142" s="86"/>
      <c r="E142" s="86"/>
      <c r="F142" s="86"/>
      <c r="G142" s="102"/>
      <c r="H142" s="103">
        <f>SUBTOTAL(9,H143:H145)</f>
        <v>91543.732999999993</v>
      </c>
      <c r="I142" s="103">
        <f t="shared" ref="I142:AB142" si="58">SUBTOTAL(9,I143:I145)</f>
        <v>70810</v>
      </c>
      <c r="J142" s="103">
        <f t="shared" si="58"/>
        <v>20734</v>
      </c>
      <c r="K142" s="103">
        <f t="shared" si="58"/>
        <v>0</v>
      </c>
      <c r="L142" s="103">
        <f>SUBTOTAL(9,L143:L145)</f>
        <v>0</v>
      </c>
      <c r="M142" s="103">
        <f>SUBTOTAL(9,M143:M145)</f>
        <v>0</v>
      </c>
      <c r="N142" s="103">
        <f>SUBTOTAL(9,N143:N145)</f>
        <v>500</v>
      </c>
      <c r="O142" s="103">
        <f>SUBTOTAL(9,O143:O145)</f>
        <v>500</v>
      </c>
      <c r="P142" s="103">
        <f t="shared" si="58"/>
        <v>0</v>
      </c>
      <c r="Q142" s="103">
        <f t="shared" si="58"/>
        <v>0</v>
      </c>
      <c r="R142" s="103">
        <f t="shared" si="58"/>
        <v>0</v>
      </c>
      <c r="S142" s="103">
        <f t="shared" si="58"/>
        <v>0</v>
      </c>
      <c r="T142" s="103">
        <f t="shared" si="58"/>
        <v>0</v>
      </c>
      <c r="U142" s="103">
        <f t="shared" si="58"/>
        <v>3000</v>
      </c>
      <c r="V142" s="103">
        <f t="shared" si="58"/>
        <v>0</v>
      </c>
      <c r="W142" s="103">
        <f t="shared" si="58"/>
        <v>3000</v>
      </c>
      <c r="X142" s="103">
        <f t="shared" si="58"/>
        <v>0</v>
      </c>
      <c r="Y142" s="103">
        <f t="shared" si="58"/>
        <v>3000</v>
      </c>
      <c r="Z142" s="103">
        <f t="shared" si="58"/>
        <v>0</v>
      </c>
      <c r="AA142" s="103"/>
      <c r="AB142" s="103">
        <f t="shared" si="58"/>
        <v>0</v>
      </c>
      <c r="AC142" s="35"/>
      <c r="AD142" s="35"/>
      <c r="AE142" s="104"/>
      <c r="AF142" s="37"/>
      <c r="AG142" s="37"/>
      <c r="AH142" s="37"/>
      <c r="AI142" s="37"/>
      <c r="AJ142" s="37"/>
    </row>
    <row r="143" spans="1:36" ht="66">
      <c r="A143" s="38"/>
      <c r="B143" s="39"/>
      <c r="C143" s="66" t="s">
        <v>247</v>
      </c>
      <c r="D143" s="67" t="s">
        <v>59</v>
      </c>
      <c r="E143" s="67"/>
      <c r="F143" s="67" t="s">
        <v>91</v>
      </c>
      <c r="G143" s="49" t="s">
        <v>248</v>
      </c>
      <c r="H143" s="82">
        <v>71809.732999999993</v>
      </c>
      <c r="I143" s="82">
        <v>70810</v>
      </c>
      <c r="J143" s="42">
        <v>1000</v>
      </c>
      <c r="K143" s="42">
        <f>SUM(L143:M143)</f>
        <v>0</v>
      </c>
      <c r="L143" s="54">
        <v>0</v>
      </c>
      <c r="M143" s="42">
        <f>P143</f>
        <v>0</v>
      </c>
      <c r="N143" s="42">
        <f>SUM(O143:P143)</f>
        <v>500</v>
      </c>
      <c r="O143" s="42">
        <v>500</v>
      </c>
      <c r="P143" s="42">
        <f>SUM(Q143:T143)</f>
        <v>0</v>
      </c>
      <c r="Q143" s="42">
        <v>0</v>
      </c>
      <c r="R143" s="42">
        <v>0</v>
      </c>
      <c r="S143" s="42">
        <v>0</v>
      </c>
      <c r="T143" s="42">
        <v>0</v>
      </c>
      <c r="U143" s="42">
        <f>W143</f>
        <v>1000</v>
      </c>
      <c r="V143" s="42"/>
      <c r="W143" s="43">
        <f>SUM(X143:Z143)</f>
        <v>1000</v>
      </c>
      <c r="X143" s="43"/>
      <c r="Y143" s="43">
        <v>1000</v>
      </c>
      <c r="Z143" s="43"/>
      <c r="AA143" s="43"/>
      <c r="AB143" s="43"/>
      <c r="AC143" s="44" t="s">
        <v>241</v>
      </c>
      <c r="AD143" s="44" t="s">
        <v>44</v>
      </c>
      <c r="AE143" s="45" t="s">
        <v>150</v>
      </c>
      <c r="AF143" s="46" t="s">
        <v>40</v>
      </c>
      <c r="AG143" s="46"/>
      <c r="AH143" s="46">
        <v>282</v>
      </c>
      <c r="AI143" s="46" t="str">
        <f>VLOOKUP(AH143,'[1]Phụ lục II'!$C$64:$D$96,2,0)</f>
        <v>Lâm nghiệp và dịch vụ lâm nghiệp</v>
      </c>
      <c r="AJ143" s="46" t="s">
        <v>157</v>
      </c>
    </row>
    <row r="144" spans="1:36" s="51" customFormat="1" ht="66">
      <c r="A144" s="38"/>
      <c r="B144" s="39"/>
      <c r="C144" s="47" t="s">
        <v>249</v>
      </c>
      <c r="D144" s="48" t="s">
        <v>46</v>
      </c>
      <c r="E144" s="48"/>
      <c r="F144" s="48"/>
      <c r="G144" s="49" t="s">
        <v>250</v>
      </c>
      <c r="H144" s="82">
        <v>14897</v>
      </c>
      <c r="I144" s="50"/>
      <c r="J144" s="82">
        <v>14897</v>
      </c>
      <c r="K144" s="42">
        <f>SUM(L144:M144)</f>
        <v>0</v>
      </c>
      <c r="L144" s="82"/>
      <c r="M144" s="42">
        <f>P144</f>
        <v>0</v>
      </c>
      <c r="N144" s="42">
        <f>SUM(O144:P144)</f>
        <v>0</v>
      </c>
      <c r="O144" s="42"/>
      <c r="P144" s="42">
        <f>SUM(Q144:T144)</f>
        <v>0</v>
      </c>
      <c r="Q144" s="42">
        <v>0</v>
      </c>
      <c r="R144" s="42">
        <v>0</v>
      </c>
      <c r="S144" s="42">
        <v>0</v>
      </c>
      <c r="T144" s="42">
        <v>0</v>
      </c>
      <c r="U144" s="42">
        <f>W144</f>
        <v>1000</v>
      </c>
      <c r="V144" s="42"/>
      <c r="W144" s="43">
        <f>SUM(X144:Z144)</f>
        <v>1000</v>
      </c>
      <c r="X144" s="43"/>
      <c r="Y144" s="43">
        <v>1000</v>
      </c>
      <c r="Z144" s="43"/>
      <c r="AA144" s="43"/>
      <c r="AB144" s="43"/>
      <c r="AC144" s="44" t="s">
        <v>241</v>
      </c>
      <c r="AD144" s="44" t="s">
        <v>44</v>
      </c>
      <c r="AE144" s="45" t="s">
        <v>150</v>
      </c>
      <c r="AF144" s="46" t="s">
        <v>40</v>
      </c>
      <c r="AG144" s="46"/>
      <c r="AH144" s="46">
        <v>281</v>
      </c>
      <c r="AI144" s="46" t="str">
        <f>VLOOKUP(AH144,'[1]Phụ lục II'!$C$64:$D$96,2,0)</f>
        <v>Nông nghiệp và dịch vụ nông nghiệp</v>
      </c>
      <c r="AJ144" s="46" t="s">
        <v>157</v>
      </c>
    </row>
    <row r="145" spans="1:36" ht="66">
      <c r="A145" s="39"/>
      <c r="B145" s="39"/>
      <c r="C145" s="47" t="s">
        <v>251</v>
      </c>
      <c r="D145" s="48" t="s">
        <v>59</v>
      </c>
      <c r="E145" s="48"/>
      <c r="F145" s="48" t="s">
        <v>252</v>
      </c>
      <c r="G145" s="49" t="s">
        <v>253</v>
      </c>
      <c r="H145" s="82">
        <v>4837</v>
      </c>
      <c r="I145" s="50"/>
      <c r="J145" s="82">
        <v>4837</v>
      </c>
      <c r="K145" s="42">
        <f>SUM(L145:M145)</f>
        <v>0</v>
      </c>
      <c r="L145" s="82"/>
      <c r="M145" s="42">
        <f>P145</f>
        <v>0</v>
      </c>
      <c r="N145" s="42">
        <f>SUM(O145:P145)</f>
        <v>0</v>
      </c>
      <c r="O145" s="42"/>
      <c r="P145" s="42">
        <f>SUM(Q145:T145)</f>
        <v>0</v>
      </c>
      <c r="Q145" s="42">
        <v>0</v>
      </c>
      <c r="R145" s="42">
        <v>0</v>
      </c>
      <c r="S145" s="42">
        <v>0</v>
      </c>
      <c r="T145" s="42">
        <v>0</v>
      </c>
      <c r="U145" s="42">
        <f>W145</f>
        <v>1000</v>
      </c>
      <c r="V145" s="42"/>
      <c r="W145" s="43">
        <f>SUM(X145:Z145)</f>
        <v>1000</v>
      </c>
      <c r="X145" s="43"/>
      <c r="Y145" s="43">
        <v>1000</v>
      </c>
      <c r="Z145" s="43"/>
      <c r="AA145" s="43"/>
      <c r="AB145" s="43"/>
      <c r="AC145" s="44" t="s">
        <v>241</v>
      </c>
      <c r="AD145" s="44" t="s">
        <v>44</v>
      </c>
      <c r="AE145" s="45" t="s">
        <v>150</v>
      </c>
      <c r="AF145" s="46" t="s">
        <v>40</v>
      </c>
      <c r="AG145" s="46"/>
      <c r="AH145" s="46">
        <v>282</v>
      </c>
      <c r="AI145" s="46" t="str">
        <f>VLOOKUP(AH145,'[1]Phụ lục II'!$C$64:$D$96,2,0)</f>
        <v>Lâm nghiệp và dịch vụ lâm nghiệp</v>
      </c>
      <c r="AJ145" s="46" t="s">
        <v>157</v>
      </c>
    </row>
    <row r="146" spans="1:36" s="75" customFormat="1">
      <c r="A146" s="72">
        <v>5</v>
      </c>
      <c r="B146" s="73"/>
      <c r="C146" s="35" t="s">
        <v>254</v>
      </c>
      <c r="D146" s="46"/>
      <c r="E146" s="46"/>
      <c r="F146" s="46"/>
      <c r="G146" s="26"/>
      <c r="H146" s="74">
        <f>H147</f>
        <v>0</v>
      </c>
      <c r="I146" s="74">
        <f t="shared" ref="I146:AB148" si="59">I147</f>
        <v>0</v>
      </c>
      <c r="J146" s="74">
        <f t="shared" si="59"/>
        <v>0</v>
      </c>
      <c r="K146" s="74">
        <f t="shared" si="59"/>
        <v>20000</v>
      </c>
      <c r="L146" s="74">
        <f t="shared" si="59"/>
        <v>0</v>
      </c>
      <c r="M146" s="74">
        <f t="shared" si="59"/>
        <v>20000</v>
      </c>
      <c r="N146" s="74">
        <f t="shared" si="59"/>
        <v>20000</v>
      </c>
      <c r="O146" s="74">
        <f t="shared" si="59"/>
        <v>0</v>
      </c>
      <c r="P146" s="74">
        <f t="shared" si="59"/>
        <v>20000</v>
      </c>
      <c r="Q146" s="74">
        <f t="shared" si="59"/>
        <v>0</v>
      </c>
      <c r="R146" s="74">
        <f t="shared" si="59"/>
        <v>20000</v>
      </c>
      <c r="S146" s="74">
        <f t="shared" si="59"/>
        <v>0</v>
      </c>
      <c r="T146" s="74">
        <f t="shared" si="59"/>
        <v>0</v>
      </c>
      <c r="U146" s="74">
        <f t="shared" si="59"/>
        <v>15000</v>
      </c>
      <c r="V146" s="74">
        <f t="shared" si="59"/>
        <v>0</v>
      </c>
      <c r="W146" s="74">
        <f t="shared" si="59"/>
        <v>15000</v>
      </c>
      <c r="X146" s="74">
        <f t="shared" si="59"/>
        <v>0</v>
      </c>
      <c r="Y146" s="74">
        <f t="shared" si="59"/>
        <v>15000</v>
      </c>
      <c r="Z146" s="74">
        <f t="shared" si="59"/>
        <v>0</v>
      </c>
      <c r="AA146" s="74"/>
      <c r="AB146" s="74">
        <f t="shared" si="59"/>
        <v>0</v>
      </c>
      <c r="AC146" s="35"/>
      <c r="AD146" s="35"/>
      <c r="AE146" s="36"/>
      <c r="AF146" s="37"/>
      <c r="AG146" s="37"/>
      <c r="AH146" s="37"/>
      <c r="AI146" s="37"/>
      <c r="AJ146" s="37"/>
    </row>
    <row r="147" spans="1:36" s="75" customFormat="1">
      <c r="A147" s="72"/>
      <c r="B147" s="73"/>
      <c r="C147" s="37" t="s">
        <v>39</v>
      </c>
      <c r="D147" s="46"/>
      <c r="E147" s="46"/>
      <c r="F147" s="46"/>
      <c r="G147" s="26"/>
      <c r="H147" s="74">
        <f>H148</f>
        <v>0</v>
      </c>
      <c r="I147" s="74">
        <f t="shared" si="59"/>
        <v>0</v>
      </c>
      <c r="J147" s="74">
        <f t="shared" si="59"/>
        <v>0</v>
      </c>
      <c r="K147" s="74">
        <f t="shared" si="59"/>
        <v>20000</v>
      </c>
      <c r="L147" s="74">
        <f t="shared" si="59"/>
        <v>0</v>
      </c>
      <c r="M147" s="74">
        <f t="shared" si="59"/>
        <v>20000</v>
      </c>
      <c r="N147" s="74">
        <f t="shared" si="59"/>
        <v>20000</v>
      </c>
      <c r="O147" s="74">
        <f t="shared" si="59"/>
        <v>0</v>
      </c>
      <c r="P147" s="74">
        <f t="shared" si="59"/>
        <v>20000</v>
      </c>
      <c r="Q147" s="74">
        <f t="shared" si="59"/>
        <v>0</v>
      </c>
      <c r="R147" s="74">
        <f t="shared" si="59"/>
        <v>20000</v>
      </c>
      <c r="S147" s="74">
        <f t="shared" si="59"/>
        <v>0</v>
      </c>
      <c r="T147" s="74">
        <f t="shared" si="59"/>
        <v>0</v>
      </c>
      <c r="U147" s="74">
        <f t="shared" si="59"/>
        <v>15000</v>
      </c>
      <c r="V147" s="74">
        <f t="shared" si="59"/>
        <v>0</v>
      </c>
      <c r="W147" s="74">
        <f t="shared" si="59"/>
        <v>15000</v>
      </c>
      <c r="X147" s="74">
        <f t="shared" si="59"/>
        <v>0</v>
      </c>
      <c r="Y147" s="74">
        <f t="shared" si="59"/>
        <v>15000</v>
      </c>
      <c r="Z147" s="74">
        <f t="shared" si="59"/>
        <v>0</v>
      </c>
      <c r="AA147" s="74"/>
      <c r="AB147" s="74">
        <f t="shared" si="59"/>
        <v>0</v>
      </c>
      <c r="AC147" s="35"/>
      <c r="AD147" s="35"/>
      <c r="AE147" s="36"/>
      <c r="AF147" s="37"/>
      <c r="AG147" s="37"/>
      <c r="AH147" s="37"/>
      <c r="AI147" s="37"/>
      <c r="AJ147" s="37"/>
    </row>
    <row r="148" spans="1:36" s="75" customFormat="1" ht="33">
      <c r="A148" s="72"/>
      <c r="B148" s="73"/>
      <c r="C148" s="37" t="s">
        <v>40</v>
      </c>
      <c r="D148" s="46"/>
      <c r="E148" s="46"/>
      <c r="F148" s="46"/>
      <c r="G148" s="26"/>
      <c r="H148" s="74">
        <f>H149</f>
        <v>0</v>
      </c>
      <c r="I148" s="74">
        <f t="shared" si="59"/>
        <v>0</v>
      </c>
      <c r="J148" s="74">
        <f t="shared" si="59"/>
        <v>0</v>
      </c>
      <c r="K148" s="74">
        <f t="shared" si="59"/>
        <v>20000</v>
      </c>
      <c r="L148" s="74">
        <f t="shared" si="59"/>
        <v>0</v>
      </c>
      <c r="M148" s="74">
        <f t="shared" si="59"/>
        <v>20000</v>
      </c>
      <c r="N148" s="74">
        <f t="shared" si="59"/>
        <v>20000</v>
      </c>
      <c r="O148" s="74">
        <f t="shared" si="59"/>
        <v>0</v>
      </c>
      <c r="P148" s="74">
        <f t="shared" si="59"/>
        <v>20000</v>
      </c>
      <c r="Q148" s="74">
        <f t="shared" si="59"/>
        <v>0</v>
      </c>
      <c r="R148" s="74">
        <f t="shared" si="59"/>
        <v>20000</v>
      </c>
      <c r="S148" s="74">
        <f t="shared" si="59"/>
        <v>0</v>
      </c>
      <c r="T148" s="74">
        <f t="shared" si="59"/>
        <v>0</v>
      </c>
      <c r="U148" s="74">
        <f t="shared" si="59"/>
        <v>15000</v>
      </c>
      <c r="V148" s="74">
        <f t="shared" si="59"/>
        <v>0</v>
      </c>
      <c r="W148" s="74">
        <f t="shared" si="59"/>
        <v>15000</v>
      </c>
      <c r="X148" s="74">
        <f t="shared" si="59"/>
        <v>0</v>
      </c>
      <c r="Y148" s="74">
        <f t="shared" si="59"/>
        <v>15000</v>
      </c>
      <c r="Z148" s="74">
        <f t="shared" si="59"/>
        <v>0</v>
      </c>
      <c r="AA148" s="74"/>
      <c r="AB148" s="74">
        <f t="shared" si="59"/>
        <v>0</v>
      </c>
      <c r="AC148" s="35"/>
      <c r="AD148" s="35"/>
      <c r="AE148" s="36"/>
      <c r="AF148" s="37"/>
      <c r="AG148" s="37"/>
      <c r="AH148" s="37"/>
      <c r="AI148" s="37"/>
      <c r="AJ148" s="37"/>
    </row>
    <row r="149" spans="1:36" ht="49.5">
      <c r="A149" s="38"/>
      <c r="B149" s="38"/>
      <c r="C149" s="47" t="s">
        <v>255</v>
      </c>
      <c r="D149" s="48"/>
      <c r="E149" s="48"/>
      <c r="F149" s="48"/>
      <c r="G149" s="33"/>
      <c r="H149" s="42"/>
      <c r="I149" s="42"/>
      <c r="J149" s="42"/>
      <c r="K149" s="42">
        <f>SUM(L149:M149)</f>
        <v>20000</v>
      </c>
      <c r="L149" s="42"/>
      <c r="M149" s="42">
        <f>P149</f>
        <v>20000</v>
      </c>
      <c r="N149" s="42">
        <f>SUM(O149:P149)</f>
        <v>20000</v>
      </c>
      <c r="O149" s="42"/>
      <c r="P149" s="42">
        <f>SUM(Q149:T149)</f>
        <v>20000</v>
      </c>
      <c r="Q149" s="42">
        <v>0</v>
      </c>
      <c r="R149" s="42">
        <v>20000</v>
      </c>
      <c r="S149" s="42">
        <v>0</v>
      </c>
      <c r="T149" s="42">
        <v>0</v>
      </c>
      <c r="U149" s="42">
        <f>W149</f>
        <v>15000</v>
      </c>
      <c r="V149" s="42"/>
      <c r="W149" s="43">
        <f>SUM(X149:Z149)</f>
        <v>15000</v>
      </c>
      <c r="X149" s="43"/>
      <c r="Y149" s="43">
        <v>15000</v>
      </c>
      <c r="Z149" s="43"/>
      <c r="AA149" s="43"/>
      <c r="AB149" s="43"/>
      <c r="AC149" s="44" t="s">
        <v>254</v>
      </c>
      <c r="AD149" s="44" t="s">
        <v>237</v>
      </c>
      <c r="AE149" s="67" t="s">
        <v>150</v>
      </c>
      <c r="AF149" s="41" t="s">
        <v>40</v>
      </c>
      <c r="AG149" s="41"/>
      <c r="AH149" s="41" t="e">
        <f>VLOOKUP(B149,'[3]Số liệu gốc'!$B$14:$C$404,2,0)</f>
        <v>#N/A</v>
      </c>
      <c r="AI149" s="41" t="e">
        <f>VLOOKUP(AH149,'[1]Phụ lục II'!$C$64:$D$96,2,0)</f>
        <v>#N/A</v>
      </c>
      <c r="AJ149" s="41"/>
    </row>
    <row r="150" spans="1:36" s="34" customFormat="1">
      <c r="A150" s="32" t="s">
        <v>256</v>
      </c>
      <c r="B150" s="32"/>
      <c r="C150" s="36" t="s">
        <v>257</v>
      </c>
      <c r="D150" s="26"/>
      <c r="E150" s="26"/>
      <c r="F150" s="26"/>
      <c r="G150" s="32"/>
      <c r="H150" s="77">
        <f>H151</f>
        <v>89844</v>
      </c>
      <c r="I150" s="77">
        <f t="shared" ref="I150:AB153" si="60">I151</f>
        <v>74486</v>
      </c>
      <c r="J150" s="77">
        <f t="shared" si="60"/>
        <v>15358</v>
      </c>
      <c r="K150" s="77">
        <f t="shared" si="60"/>
        <v>500</v>
      </c>
      <c r="L150" s="77">
        <f t="shared" si="60"/>
        <v>0</v>
      </c>
      <c r="M150" s="77">
        <f t="shared" si="60"/>
        <v>500</v>
      </c>
      <c r="N150" s="77">
        <f t="shared" si="60"/>
        <v>500</v>
      </c>
      <c r="O150" s="77">
        <f t="shared" si="60"/>
        <v>0</v>
      </c>
      <c r="P150" s="77">
        <f t="shared" si="60"/>
        <v>500</v>
      </c>
      <c r="Q150" s="77">
        <f t="shared" si="60"/>
        <v>0</v>
      </c>
      <c r="R150" s="77">
        <f t="shared" si="60"/>
        <v>500</v>
      </c>
      <c r="S150" s="77">
        <f t="shared" si="60"/>
        <v>0</v>
      </c>
      <c r="T150" s="77">
        <f t="shared" si="60"/>
        <v>0</v>
      </c>
      <c r="U150" s="77">
        <f t="shared" si="60"/>
        <v>6000</v>
      </c>
      <c r="V150" s="77">
        <f t="shared" si="60"/>
        <v>0</v>
      </c>
      <c r="W150" s="77">
        <f t="shared" si="60"/>
        <v>6000</v>
      </c>
      <c r="X150" s="77">
        <f t="shared" si="60"/>
        <v>0</v>
      </c>
      <c r="Y150" s="77">
        <f t="shared" si="60"/>
        <v>6000</v>
      </c>
      <c r="Z150" s="77">
        <f t="shared" si="60"/>
        <v>0</v>
      </c>
      <c r="AA150" s="77"/>
      <c r="AB150" s="77">
        <f t="shared" si="60"/>
        <v>0</v>
      </c>
      <c r="AC150" s="32"/>
      <c r="AD150" s="33"/>
      <c r="AE150" s="32"/>
      <c r="AF150" s="26"/>
      <c r="AG150" s="26"/>
      <c r="AH150" s="26"/>
      <c r="AI150" s="26"/>
      <c r="AJ150" s="26"/>
    </row>
    <row r="151" spans="1:36" s="75" customFormat="1">
      <c r="A151" s="72">
        <v>1</v>
      </c>
      <c r="B151" s="73"/>
      <c r="C151" s="35" t="s">
        <v>258</v>
      </c>
      <c r="D151" s="46"/>
      <c r="E151" s="46"/>
      <c r="F151" s="46"/>
      <c r="G151" s="26"/>
      <c r="H151" s="78">
        <f>H152</f>
        <v>89844</v>
      </c>
      <c r="I151" s="78">
        <f t="shared" si="60"/>
        <v>74486</v>
      </c>
      <c r="J151" s="78">
        <f t="shared" si="60"/>
        <v>15358</v>
      </c>
      <c r="K151" s="78">
        <f t="shared" si="60"/>
        <v>500</v>
      </c>
      <c r="L151" s="78">
        <f t="shared" si="60"/>
        <v>0</v>
      </c>
      <c r="M151" s="78">
        <f t="shared" si="60"/>
        <v>500</v>
      </c>
      <c r="N151" s="78">
        <f t="shared" si="60"/>
        <v>500</v>
      </c>
      <c r="O151" s="78">
        <f t="shared" si="60"/>
        <v>0</v>
      </c>
      <c r="P151" s="78">
        <f t="shared" si="60"/>
        <v>500</v>
      </c>
      <c r="Q151" s="78">
        <f t="shared" si="60"/>
        <v>0</v>
      </c>
      <c r="R151" s="78">
        <f t="shared" si="60"/>
        <v>500</v>
      </c>
      <c r="S151" s="78">
        <f t="shared" si="60"/>
        <v>0</v>
      </c>
      <c r="T151" s="78">
        <f t="shared" si="60"/>
        <v>0</v>
      </c>
      <c r="U151" s="78">
        <f t="shared" si="60"/>
        <v>6000</v>
      </c>
      <c r="V151" s="78">
        <f t="shared" si="60"/>
        <v>0</v>
      </c>
      <c r="W151" s="78">
        <f t="shared" si="60"/>
        <v>6000</v>
      </c>
      <c r="X151" s="78">
        <f t="shared" si="60"/>
        <v>0</v>
      </c>
      <c r="Y151" s="78">
        <f t="shared" si="60"/>
        <v>6000</v>
      </c>
      <c r="Z151" s="78">
        <f t="shared" si="60"/>
        <v>0</v>
      </c>
      <c r="AA151" s="78"/>
      <c r="AB151" s="78">
        <f t="shared" si="60"/>
        <v>0</v>
      </c>
      <c r="AC151" s="35"/>
      <c r="AD151" s="35"/>
      <c r="AE151" s="36"/>
      <c r="AF151" s="37"/>
      <c r="AG151" s="37"/>
      <c r="AH151" s="37"/>
      <c r="AI151" s="37"/>
      <c r="AJ151" s="37"/>
    </row>
    <row r="152" spans="1:36" s="75" customFormat="1">
      <c r="A152" s="72"/>
      <c r="B152" s="73"/>
      <c r="C152" s="37" t="s">
        <v>39</v>
      </c>
      <c r="D152" s="46"/>
      <c r="E152" s="46"/>
      <c r="F152" s="46"/>
      <c r="G152" s="26"/>
      <c r="H152" s="78">
        <f>H153</f>
        <v>89844</v>
      </c>
      <c r="I152" s="78">
        <f t="shared" si="60"/>
        <v>74486</v>
      </c>
      <c r="J152" s="78">
        <f t="shared" si="60"/>
        <v>15358</v>
      </c>
      <c r="K152" s="78">
        <f t="shared" si="60"/>
        <v>500</v>
      </c>
      <c r="L152" s="78">
        <f t="shared" si="60"/>
        <v>0</v>
      </c>
      <c r="M152" s="78">
        <f t="shared" si="60"/>
        <v>500</v>
      </c>
      <c r="N152" s="78">
        <f t="shared" si="60"/>
        <v>500</v>
      </c>
      <c r="O152" s="78">
        <f t="shared" si="60"/>
        <v>0</v>
      </c>
      <c r="P152" s="78">
        <f t="shared" si="60"/>
        <v>500</v>
      </c>
      <c r="Q152" s="78">
        <f t="shared" si="60"/>
        <v>0</v>
      </c>
      <c r="R152" s="78">
        <f t="shared" si="60"/>
        <v>500</v>
      </c>
      <c r="S152" s="78">
        <f t="shared" si="60"/>
        <v>0</v>
      </c>
      <c r="T152" s="78">
        <f t="shared" si="60"/>
        <v>0</v>
      </c>
      <c r="U152" s="78">
        <f t="shared" si="60"/>
        <v>6000</v>
      </c>
      <c r="V152" s="78">
        <f t="shared" si="60"/>
        <v>0</v>
      </c>
      <c r="W152" s="78">
        <f t="shared" si="60"/>
        <v>6000</v>
      </c>
      <c r="X152" s="78">
        <f t="shared" si="60"/>
        <v>0</v>
      </c>
      <c r="Y152" s="78">
        <f t="shared" si="60"/>
        <v>6000</v>
      </c>
      <c r="Z152" s="78">
        <f t="shared" si="60"/>
        <v>0</v>
      </c>
      <c r="AA152" s="78"/>
      <c r="AB152" s="78">
        <f t="shared" si="60"/>
        <v>0</v>
      </c>
      <c r="AC152" s="35"/>
      <c r="AD152" s="35"/>
      <c r="AE152" s="36"/>
      <c r="AF152" s="37"/>
      <c r="AG152" s="37"/>
      <c r="AH152" s="37"/>
      <c r="AI152" s="37"/>
      <c r="AJ152" s="37"/>
    </row>
    <row r="153" spans="1:36" s="75" customFormat="1" ht="33">
      <c r="A153" s="72"/>
      <c r="B153" s="73"/>
      <c r="C153" s="37" t="s">
        <v>40</v>
      </c>
      <c r="D153" s="46"/>
      <c r="E153" s="46"/>
      <c r="F153" s="46"/>
      <c r="G153" s="26"/>
      <c r="H153" s="78">
        <f>H154</f>
        <v>89844</v>
      </c>
      <c r="I153" s="78">
        <f t="shared" si="60"/>
        <v>74486</v>
      </c>
      <c r="J153" s="78">
        <f t="shared" si="60"/>
        <v>15358</v>
      </c>
      <c r="K153" s="78">
        <f t="shared" si="60"/>
        <v>500</v>
      </c>
      <c r="L153" s="78">
        <f t="shared" si="60"/>
        <v>0</v>
      </c>
      <c r="M153" s="78">
        <f t="shared" si="60"/>
        <v>500</v>
      </c>
      <c r="N153" s="78">
        <f t="shared" si="60"/>
        <v>500</v>
      </c>
      <c r="O153" s="78">
        <f t="shared" si="60"/>
        <v>0</v>
      </c>
      <c r="P153" s="78">
        <f t="shared" si="60"/>
        <v>500</v>
      </c>
      <c r="Q153" s="78">
        <f t="shared" si="60"/>
        <v>0</v>
      </c>
      <c r="R153" s="78">
        <f t="shared" si="60"/>
        <v>500</v>
      </c>
      <c r="S153" s="78">
        <f t="shared" si="60"/>
        <v>0</v>
      </c>
      <c r="T153" s="78">
        <f t="shared" si="60"/>
        <v>0</v>
      </c>
      <c r="U153" s="78">
        <f t="shared" si="60"/>
        <v>6000</v>
      </c>
      <c r="V153" s="78">
        <f t="shared" si="60"/>
        <v>0</v>
      </c>
      <c r="W153" s="78">
        <f t="shared" si="60"/>
        <v>6000</v>
      </c>
      <c r="X153" s="78">
        <f t="shared" si="60"/>
        <v>0</v>
      </c>
      <c r="Y153" s="78">
        <f t="shared" si="60"/>
        <v>6000</v>
      </c>
      <c r="Z153" s="78">
        <f t="shared" si="60"/>
        <v>0</v>
      </c>
      <c r="AA153" s="78"/>
      <c r="AB153" s="78">
        <f t="shared" si="60"/>
        <v>0</v>
      </c>
      <c r="AC153" s="35"/>
      <c r="AD153" s="35"/>
      <c r="AE153" s="36"/>
      <c r="AF153" s="37"/>
      <c r="AG153" s="37"/>
      <c r="AH153" s="37"/>
      <c r="AI153" s="37"/>
      <c r="AJ153" s="37"/>
    </row>
    <row r="154" spans="1:36" ht="66">
      <c r="A154" s="67"/>
      <c r="B154" s="38"/>
      <c r="C154" s="66" t="s">
        <v>259</v>
      </c>
      <c r="D154" s="67" t="s">
        <v>59</v>
      </c>
      <c r="E154" s="67"/>
      <c r="F154" s="67" t="s">
        <v>260</v>
      </c>
      <c r="G154" s="67" t="s">
        <v>261</v>
      </c>
      <c r="H154" s="76">
        <v>89844</v>
      </c>
      <c r="I154" s="76">
        <f>H154-J154</f>
        <v>74486</v>
      </c>
      <c r="J154" s="43">
        <v>15358</v>
      </c>
      <c r="K154" s="42">
        <f>SUM(L154:M154)</f>
        <v>500</v>
      </c>
      <c r="L154" s="54">
        <v>0</v>
      </c>
      <c r="M154" s="42">
        <f>P154</f>
        <v>500</v>
      </c>
      <c r="N154" s="42">
        <f>SUM(O154:P154)</f>
        <v>500</v>
      </c>
      <c r="O154" s="42"/>
      <c r="P154" s="42">
        <f>SUM(Q154:T154)</f>
        <v>500</v>
      </c>
      <c r="Q154" s="42">
        <v>0</v>
      </c>
      <c r="R154" s="42">
        <v>500</v>
      </c>
      <c r="S154" s="42">
        <v>0</v>
      </c>
      <c r="T154" s="42">
        <v>0</v>
      </c>
      <c r="U154" s="42">
        <f>W154</f>
        <v>6000</v>
      </c>
      <c r="V154" s="42"/>
      <c r="W154" s="43">
        <f>SUM(X154:Z154)</f>
        <v>6000</v>
      </c>
      <c r="X154" s="42"/>
      <c r="Y154" s="42">
        <v>6000</v>
      </c>
      <c r="Z154" s="42"/>
      <c r="AA154" s="42"/>
      <c r="AB154" s="42"/>
      <c r="AC154" s="44" t="s">
        <v>258</v>
      </c>
      <c r="AD154" s="44" t="s">
        <v>44</v>
      </c>
      <c r="AE154" s="86" t="s">
        <v>257</v>
      </c>
      <c r="AF154" s="46" t="s">
        <v>40</v>
      </c>
      <c r="AG154" s="46" t="s">
        <v>89</v>
      </c>
      <c r="AH154" s="46"/>
      <c r="AI154" s="46"/>
      <c r="AJ154" s="46"/>
    </row>
    <row r="155" spans="1:36" s="34" customFormat="1" ht="33">
      <c r="A155" s="32" t="s">
        <v>262</v>
      </c>
      <c r="B155" s="32"/>
      <c r="C155" s="36" t="s">
        <v>263</v>
      </c>
      <c r="D155" s="26"/>
      <c r="E155" s="26"/>
      <c r="F155" s="26"/>
      <c r="G155" s="32"/>
      <c r="H155" s="77">
        <f>H156+H164+H168+H172+H176</f>
        <v>117652</v>
      </c>
      <c r="I155" s="77">
        <f t="shared" ref="I155:AB155" si="61">I156+I164+I168+I172+I176</f>
        <v>35937</v>
      </c>
      <c r="J155" s="77">
        <f t="shared" si="61"/>
        <v>80715</v>
      </c>
      <c r="K155" s="77">
        <f t="shared" si="61"/>
        <v>56975</v>
      </c>
      <c r="L155" s="77">
        <f>L156+L164+L168+L172+L176</f>
        <v>16000</v>
      </c>
      <c r="M155" s="77">
        <f>M156+M164+M168+M172+M176</f>
        <v>40975</v>
      </c>
      <c r="N155" s="77">
        <f>N156+N164+N168+N172+N176</f>
        <v>56975</v>
      </c>
      <c r="O155" s="77">
        <f>O156+O164+O168+O172+O176</f>
        <v>16000</v>
      </c>
      <c r="P155" s="77">
        <f t="shared" si="61"/>
        <v>40975</v>
      </c>
      <c r="Q155" s="77">
        <f t="shared" si="61"/>
        <v>18500</v>
      </c>
      <c r="R155" s="77">
        <f t="shared" si="61"/>
        <v>22475</v>
      </c>
      <c r="S155" s="77">
        <f t="shared" si="61"/>
        <v>0</v>
      </c>
      <c r="T155" s="77">
        <f t="shared" si="61"/>
        <v>0</v>
      </c>
      <c r="U155" s="77">
        <f t="shared" si="61"/>
        <v>28600</v>
      </c>
      <c r="V155" s="77">
        <f t="shared" si="61"/>
        <v>0</v>
      </c>
      <c r="W155" s="77">
        <f t="shared" si="61"/>
        <v>28600</v>
      </c>
      <c r="X155" s="77">
        <f t="shared" si="61"/>
        <v>13100</v>
      </c>
      <c r="Y155" s="77">
        <f t="shared" si="61"/>
        <v>15500</v>
      </c>
      <c r="Z155" s="77">
        <f t="shared" si="61"/>
        <v>0</v>
      </c>
      <c r="AA155" s="77"/>
      <c r="AB155" s="77">
        <f t="shared" si="61"/>
        <v>7000</v>
      </c>
      <c r="AC155" s="32"/>
      <c r="AD155" s="33"/>
      <c r="AE155" s="32"/>
      <c r="AF155" s="26"/>
      <c r="AG155" s="26"/>
      <c r="AH155" s="26"/>
      <c r="AI155" s="26"/>
      <c r="AJ155" s="26"/>
    </row>
    <row r="156" spans="1:36" s="75" customFormat="1" ht="33">
      <c r="A156" s="72">
        <v>1</v>
      </c>
      <c r="B156" s="73"/>
      <c r="C156" s="35" t="s">
        <v>84</v>
      </c>
      <c r="D156" s="46"/>
      <c r="E156" s="46"/>
      <c r="F156" s="46"/>
      <c r="G156" s="26"/>
      <c r="H156" s="78">
        <f>H157</f>
        <v>83192</v>
      </c>
      <c r="I156" s="78">
        <f t="shared" ref="I156:AB156" si="62">I157</f>
        <v>35937</v>
      </c>
      <c r="J156" s="78">
        <f t="shared" si="62"/>
        <v>47255</v>
      </c>
      <c r="K156" s="78">
        <f t="shared" si="62"/>
        <v>43975</v>
      </c>
      <c r="L156" s="78">
        <f>L157</f>
        <v>16000</v>
      </c>
      <c r="M156" s="78">
        <f>M157</f>
        <v>27975</v>
      </c>
      <c r="N156" s="78">
        <f>N157</f>
        <v>43975</v>
      </c>
      <c r="O156" s="78">
        <f>O157</f>
        <v>16000</v>
      </c>
      <c r="P156" s="78">
        <f t="shared" si="62"/>
        <v>27975</v>
      </c>
      <c r="Q156" s="78">
        <f t="shared" si="62"/>
        <v>6200</v>
      </c>
      <c r="R156" s="78">
        <f t="shared" si="62"/>
        <v>21775</v>
      </c>
      <c r="S156" s="78">
        <f t="shared" si="62"/>
        <v>0</v>
      </c>
      <c r="T156" s="78">
        <f t="shared" si="62"/>
        <v>0</v>
      </c>
      <c r="U156" s="78">
        <f t="shared" si="62"/>
        <v>15000</v>
      </c>
      <c r="V156" s="78">
        <f t="shared" si="62"/>
        <v>0</v>
      </c>
      <c r="W156" s="78">
        <f t="shared" si="62"/>
        <v>15000</v>
      </c>
      <c r="X156" s="78">
        <f t="shared" si="62"/>
        <v>1000</v>
      </c>
      <c r="Y156" s="78">
        <f t="shared" si="62"/>
        <v>14000</v>
      </c>
      <c r="Z156" s="78">
        <f t="shared" si="62"/>
        <v>0</v>
      </c>
      <c r="AA156" s="78"/>
      <c r="AB156" s="78">
        <f t="shared" si="62"/>
        <v>0</v>
      </c>
      <c r="AC156" s="35"/>
      <c r="AD156" s="35"/>
      <c r="AE156" s="36"/>
      <c r="AF156" s="37"/>
      <c r="AG156" s="37"/>
      <c r="AH156" s="37"/>
      <c r="AI156" s="37"/>
      <c r="AJ156" s="37"/>
    </row>
    <row r="157" spans="1:36" s="75" customFormat="1">
      <c r="A157" s="72"/>
      <c r="B157" s="73"/>
      <c r="C157" s="37" t="s">
        <v>39</v>
      </c>
      <c r="D157" s="46"/>
      <c r="E157" s="46"/>
      <c r="F157" s="46"/>
      <c r="G157" s="26"/>
      <c r="H157" s="78">
        <f>H158+H160</f>
        <v>83192</v>
      </c>
      <c r="I157" s="78">
        <f t="shared" ref="I157:AB157" si="63">I158+I160</f>
        <v>35937</v>
      </c>
      <c r="J157" s="78">
        <f t="shared" si="63"/>
        <v>47255</v>
      </c>
      <c r="K157" s="78">
        <f t="shared" si="63"/>
        <v>43975</v>
      </c>
      <c r="L157" s="78">
        <f>L158+L160</f>
        <v>16000</v>
      </c>
      <c r="M157" s="78">
        <f>M158+M160</f>
        <v>27975</v>
      </c>
      <c r="N157" s="78">
        <f>N158+N160</f>
        <v>43975</v>
      </c>
      <c r="O157" s="78">
        <f>O158+O160</f>
        <v>16000</v>
      </c>
      <c r="P157" s="78">
        <f t="shared" si="63"/>
        <v>27975</v>
      </c>
      <c r="Q157" s="78">
        <f t="shared" si="63"/>
        <v>6200</v>
      </c>
      <c r="R157" s="78">
        <f t="shared" si="63"/>
        <v>21775</v>
      </c>
      <c r="S157" s="78">
        <f t="shared" si="63"/>
        <v>0</v>
      </c>
      <c r="T157" s="78">
        <f t="shared" si="63"/>
        <v>0</v>
      </c>
      <c r="U157" s="78">
        <f t="shared" si="63"/>
        <v>15000</v>
      </c>
      <c r="V157" s="78">
        <f t="shared" si="63"/>
        <v>0</v>
      </c>
      <c r="W157" s="78">
        <f t="shared" si="63"/>
        <v>15000</v>
      </c>
      <c r="X157" s="78">
        <f t="shared" si="63"/>
        <v>1000</v>
      </c>
      <c r="Y157" s="78">
        <f t="shared" si="63"/>
        <v>14000</v>
      </c>
      <c r="Z157" s="78">
        <f t="shared" si="63"/>
        <v>0</v>
      </c>
      <c r="AA157" s="78"/>
      <c r="AB157" s="78">
        <f t="shared" si="63"/>
        <v>0</v>
      </c>
      <c r="AC157" s="35"/>
      <c r="AD157" s="35"/>
      <c r="AE157" s="36"/>
      <c r="AF157" s="37"/>
      <c r="AG157" s="37"/>
      <c r="AH157" s="37"/>
      <c r="AI157" s="37"/>
      <c r="AJ157" s="37"/>
    </row>
    <row r="158" spans="1:36" s="75" customFormat="1" ht="49.5">
      <c r="A158" s="72"/>
      <c r="B158" s="73"/>
      <c r="C158" s="37" t="s">
        <v>54</v>
      </c>
      <c r="D158" s="46"/>
      <c r="E158" s="46"/>
      <c r="F158" s="46"/>
      <c r="G158" s="26"/>
      <c r="H158" s="78">
        <f>H159</f>
        <v>14921</v>
      </c>
      <c r="I158" s="78">
        <f t="shared" ref="I158:AB158" si="64">I159</f>
        <v>0</v>
      </c>
      <c r="J158" s="78">
        <f t="shared" si="64"/>
        <v>14921</v>
      </c>
      <c r="K158" s="78">
        <f t="shared" si="64"/>
        <v>10075</v>
      </c>
      <c r="L158" s="78">
        <f>L159</f>
        <v>0</v>
      </c>
      <c r="M158" s="78">
        <f>M159</f>
        <v>10075</v>
      </c>
      <c r="N158" s="78">
        <f>N159</f>
        <v>10075</v>
      </c>
      <c r="O158" s="78">
        <f>O159</f>
        <v>0</v>
      </c>
      <c r="P158" s="78">
        <f t="shared" si="64"/>
        <v>10075</v>
      </c>
      <c r="Q158" s="78">
        <f t="shared" si="64"/>
        <v>4300</v>
      </c>
      <c r="R158" s="78">
        <f t="shared" si="64"/>
        <v>5775</v>
      </c>
      <c r="S158" s="78">
        <f t="shared" si="64"/>
        <v>0</v>
      </c>
      <c r="T158" s="78">
        <f t="shared" si="64"/>
        <v>0</v>
      </c>
      <c r="U158" s="78">
        <f t="shared" si="64"/>
        <v>3000</v>
      </c>
      <c r="V158" s="78">
        <f t="shared" si="64"/>
        <v>0</v>
      </c>
      <c r="W158" s="78">
        <f t="shared" si="64"/>
        <v>3000</v>
      </c>
      <c r="X158" s="78">
        <f t="shared" si="64"/>
        <v>0</v>
      </c>
      <c r="Y158" s="78">
        <f t="shared" si="64"/>
        <v>3000</v>
      </c>
      <c r="Z158" s="78">
        <f t="shared" si="64"/>
        <v>0</v>
      </c>
      <c r="AA158" s="78"/>
      <c r="AB158" s="78">
        <f t="shared" si="64"/>
        <v>0</v>
      </c>
      <c r="AC158" s="35"/>
      <c r="AD158" s="35"/>
      <c r="AE158" s="36"/>
      <c r="AF158" s="37"/>
      <c r="AG158" s="37"/>
      <c r="AH158" s="37"/>
      <c r="AI158" s="37"/>
      <c r="AJ158" s="37"/>
    </row>
    <row r="159" spans="1:36" s="51" customFormat="1" ht="82.5">
      <c r="A159" s="38"/>
      <c r="B159" s="38">
        <v>7361711</v>
      </c>
      <c r="C159" s="52" t="s">
        <v>264</v>
      </c>
      <c r="D159" s="53" t="s">
        <v>42</v>
      </c>
      <c r="E159" s="53"/>
      <c r="F159" s="65" t="s">
        <v>97</v>
      </c>
      <c r="G159" s="53" t="s">
        <v>265</v>
      </c>
      <c r="H159" s="43">
        <v>14921</v>
      </c>
      <c r="I159" s="43"/>
      <c r="J159" s="43">
        <v>14921</v>
      </c>
      <c r="K159" s="42">
        <f>SUM(L159:M159)</f>
        <v>10075</v>
      </c>
      <c r="L159" s="43"/>
      <c r="M159" s="42">
        <f>P159</f>
        <v>10075</v>
      </c>
      <c r="N159" s="42">
        <f>SUM(O159:P159)</f>
        <v>10075</v>
      </c>
      <c r="O159" s="42"/>
      <c r="P159" s="42">
        <f>SUM(Q159:T159)</f>
        <v>10075</v>
      </c>
      <c r="Q159" s="42">
        <v>4300</v>
      </c>
      <c r="R159" s="42">
        <v>5775</v>
      </c>
      <c r="S159" s="42">
        <v>0</v>
      </c>
      <c r="T159" s="42">
        <v>0</v>
      </c>
      <c r="U159" s="42">
        <f>W159</f>
        <v>3000</v>
      </c>
      <c r="V159" s="42"/>
      <c r="W159" s="43">
        <f>SUM(X159:Z159)</f>
        <v>3000</v>
      </c>
      <c r="X159" s="43"/>
      <c r="Y159" s="43">
        <v>3000</v>
      </c>
      <c r="Z159" s="43"/>
      <c r="AA159" s="43"/>
      <c r="AB159" s="43"/>
      <c r="AC159" s="44" t="s">
        <v>84</v>
      </c>
      <c r="AD159" s="44" t="s">
        <v>44</v>
      </c>
      <c r="AE159" s="45" t="s">
        <v>263</v>
      </c>
      <c r="AF159" s="46" t="s">
        <v>54</v>
      </c>
      <c r="AG159" s="46" t="s">
        <v>89</v>
      </c>
      <c r="AH159" s="46"/>
      <c r="AI159" s="46"/>
      <c r="AJ159" s="46"/>
    </row>
    <row r="160" spans="1:36" s="75" customFormat="1" ht="33">
      <c r="A160" s="72"/>
      <c r="B160" s="73"/>
      <c r="C160" s="37" t="s">
        <v>40</v>
      </c>
      <c r="D160" s="46"/>
      <c r="E160" s="46"/>
      <c r="F160" s="46"/>
      <c r="G160" s="26"/>
      <c r="H160" s="74">
        <f>SUBTOTAL(9,H161:H163)</f>
        <v>68271</v>
      </c>
      <c r="I160" s="74">
        <f t="shared" ref="I160:AB160" si="65">SUBTOTAL(9,I161:I163)</f>
        <v>35937</v>
      </c>
      <c r="J160" s="74">
        <f t="shared" si="65"/>
        <v>32334</v>
      </c>
      <c r="K160" s="74">
        <f t="shared" si="65"/>
        <v>33900</v>
      </c>
      <c r="L160" s="74">
        <f>SUBTOTAL(9,L161:L163)</f>
        <v>16000</v>
      </c>
      <c r="M160" s="74">
        <f>SUBTOTAL(9,M161:M163)</f>
        <v>17900</v>
      </c>
      <c r="N160" s="74">
        <f>SUBTOTAL(9,N161:N163)</f>
        <v>33900</v>
      </c>
      <c r="O160" s="74">
        <f>SUBTOTAL(9,O161:O163)</f>
        <v>16000</v>
      </c>
      <c r="P160" s="74">
        <f t="shared" si="65"/>
        <v>17900</v>
      </c>
      <c r="Q160" s="74">
        <f t="shared" si="65"/>
        <v>1900</v>
      </c>
      <c r="R160" s="74">
        <f t="shared" si="65"/>
        <v>16000</v>
      </c>
      <c r="S160" s="74">
        <f t="shared" si="65"/>
        <v>0</v>
      </c>
      <c r="T160" s="74">
        <f t="shared" si="65"/>
        <v>0</v>
      </c>
      <c r="U160" s="74">
        <f t="shared" si="65"/>
        <v>12000</v>
      </c>
      <c r="V160" s="74">
        <f t="shared" si="65"/>
        <v>0</v>
      </c>
      <c r="W160" s="74">
        <f t="shared" si="65"/>
        <v>12000</v>
      </c>
      <c r="X160" s="74">
        <f t="shared" si="65"/>
        <v>1000</v>
      </c>
      <c r="Y160" s="74">
        <f t="shared" si="65"/>
        <v>11000</v>
      </c>
      <c r="Z160" s="74">
        <f t="shared" si="65"/>
        <v>0</v>
      </c>
      <c r="AA160" s="74"/>
      <c r="AB160" s="74">
        <f t="shared" si="65"/>
        <v>0</v>
      </c>
      <c r="AC160" s="35"/>
      <c r="AD160" s="35"/>
      <c r="AE160" s="36"/>
      <c r="AF160" s="37"/>
      <c r="AG160" s="37"/>
      <c r="AH160" s="37"/>
      <c r="AI160" s="37"/>
      <c r="AJ160" s="37"/>
    </row>
    <row r="161" spans="1:36" ht="66">
      <c r="A161" s="39"/>
      <c r="B161" s="38">
        <v>7238494</v>
      </c>
      <c r="C161" s="59" t="s">
        <v>266</v>
      </c>
      <c r="D161" s="39" t="s">
        <v>42</v>
      </c>
      <c r="E161" s="39"/>
      <c r="F161" s="39"/>
      <c r="G161" s="39" t="s">
        <v>267</v>
      </c>
      <c r="H161" s="54">
        <f>SUM(I161:J161)</f>
        <v>60590</v>
      </c>
      <c r="I161" s="54">
        <v>35937</v>
      </c>
      <c r="J161" s="54">
        <v>24653</v>
      </c>
      <c r="K161" s="42">
        <f>SUM(L161:M161)</f>
        <v>32000</v>
      </c>
      <c r="L161" s="54">
        <v>16000</v>
      </c>
      <c r="M161" s="42">
        <f>P161</f>
        <v>16000</v>
      </c>
      <c r="N161" s="42">
        <f>SUM(O161:P161)</f>
        <v>32000</v>
      </c>
      <c r="O161" s="42">
        <v>16000</v>
      </c>
      <c r="P161" s="42">
        <f>SUM(Q161:T161)</f>
        <v>16000</v>
      </c>
      <c r="Q161" s="42">
        <v>0</v>
      </c>
      <c r="R161" s="42">
        <v>16000</v>
      </c>
      <c r="S161" s="42">
        <v>0</v>
      </c>
      <c r="T161" s="42">
        <v>0</v>
      </c>
      <c r="U161" s="42">
        <f>W161</f>
        <v>9000</v>
      </c>
      <c r="V161" s="42"/>
      <c r="W161" s="43">
        <f>SUM(X161:Z161)</f>
        <v>9000</v>
      </c>
      <c r="X161" s="43"/>
      <c r="Y161" s="43">
        <v>9000</v>
      </c>
      <c r="Z161" s="43"/>
      <c r="AA161" s="43"/>
      <c r="AB161" s="43"/>
      <c r="AC161" s="44" t="s">
        <v>84</v>
      </c>
      <c r="AD161" s="44" t="s">
        <v>44</v>
      </c>
      <c r="AE161" s="69" t="s">
        <v>263</v>
      </c>
      <c r="AF161" s="46" t="s">
        <v>40</v>
      </c>
      <c r="AG161" s="46"/>
      <c r="AH161" s="46"/>
      <c r="AI161" s="46"/>
      <c r="AJ161" s="46"/>
    </row>
    <row r="162" spans="1:36" ht="66">
      <c r="A162" s="38"/>
      <c r="B162" s="39"/>
      <c r="C162" s="47" t="s">
        <v>268</v>
      </c>
      <c r="D162" s="48" t="s">
        <v>42</v>
      </c>
      <c r="E162" s="48"/>
      <c r="F162" s="48" t="s">
        <v>66</v>
      </c>
      <c r="G162" s="49" t="s">
        <v>269</v>
      </c>
      <c r="H162" s="54">
        <f>SUM(I162:J162)</f>
        <v>4652</v>
      </c>
      <c r="I162" s="50"/>
      <c r="J162" s="68">
        <v>4652</v>
      </c>
      <c r="K162" s="42">
        <f>SUM(L162:M162)</f>
        <v>0</v>
      </c>
      <c r="L162" s="68"/>
      <c r="M162" s="42">
        <f>P162</f>
        <v>0</v>
      </c>
      <c r="N162" s="42">
        <f>SUM(O162:P162)</f>
        <v>0</v>
      </c>
      <c r="O162" s="42"/>
      <c r="P162" s="42">
        <f>SUM(Q162:T162)</f>
        <v>0</v>
      </c>
      <c r="Q162" s="42">
        <v>0</v>
      </c>
      <c r="R162" s="42">
        <v>0</v>
      </c>
      <c r="S162" s="42">
        <v>0</v>
      </c>
      <c r="T162" s="42">
        <v>0</v>
      </c>
      <c r="U162" s="42">
        <f>W162</f>
        <v>2000</v>
      </c>
      <c r="V162" s="42"/>
      <c r="W162" s="43">
        <f>SUM(X162:Z162)</f>
        <v>2000</v>
      </c>
      <c r="X162" s="43"/>
      <c r="Y162" s="43">
        <v>2000</v>
      </c>
      <c r="Z162" s="43"/>
      <c r="AA162" s="43"/>
      <c r="AB162" s="43"/>
      <c r="AC162" s="44" t="s">
        <v>84</v>
      </c>
      <c r="AD162" s="44" t="s">
        <v>44</v>
      </c>
      <c r="AE162" s="45" t="s">
        <v>263</v>
      </c>
      <c r="AF162" s="46" t="s">
        <v>40</v>
      </c>
      <c r="AG162" s="46"/>
      <c r="AH162" s="46"/>
      <c r="AI162" s="46"/>
      <c r="AJ162" s="46"/>
    </row>
    <row r="163" spans="1:36" ht="66">
      <c r="A163" s="38"/>
      <c r="B163" s="38">
        <v>7566828</v>
      </c>
      <c r="C163" s="40" t="s">
        <v>270</v>
      </c>
      <c r="D163" s="41" t="s">
        <v>86</v>
      </c>
      <c r="E163" s="41"/>
      <c r="F163" s="33" t="s">
        <v>271</v>
      </c>
      <c r="G163" s="44" t="s">
        <v>272</v>
      </c>
      <c r="H163" s="54">
        <f>SUM(I163:J163)</f>
        <v>3029</v>
      </c>
      <c r="I163" s="42"/>
      <c r="J163" s="42">
        <v>3029</v>
      </c>
      <c r="K163" s="42">
        <f>SUM(L163:M163)</f>
        <v>1900</v>
      </c>
      <c r="L163" s="42"/>
      <c r="M163" s="42">
        <f>P163</f>
        <v>1900</v>
      </c>
      <c r="N163" s="42">
        <f>SUM(O163:P163)</f>
        <v>1900</v>
      </c>
      <c r="O163" s="42"/>
      <c r="P163" s="42">
        <f>SUM(Q163:T163)</f>
        <v>1900</v>
      </c>
      <c r="Q163" s="42">
        <v>1900</v>
      </c>
      <c r="R163" s="42">
        <v>0</v>
      </c>
      <c r="S163" s="42">
        <v>0</v>
      </c>
      <c r="T163" s="42">
        <v>0</v>
      </c>
      <c r="U163" s="42">
        <f>W163</f>
        <v>1000</v>
      </c>
      <c r="V163" s="42"/>
      <c r="W163" s="43">
        <f>SUM(X163:Z163)</f>
        <v>1000</v>
      </c>
      <c r="X163" s="43">
        <v>1000</v>
      </c>
      <c r="Y163" s="43"/>
      <c r="Z163" s="43"/>
      <c r="AA163" s="43"/>
      <c r="AB163" s="43"/>
      <c r="AC163" s="44" t="s">
        <v>84</v>
      </c>
      <c r="AD163" s="44" t="s">
        <v>44</v>
      </c>
      <c r="AE163" s="45" t="s">
        <v>263</v>
      </c>
      <c r="AF163" s="46" t="s">
        <v>40</v>
      </c>
      <c r="AG163" s="46"/>
      <c r="AH163" s="46"/>
      <c r="AI163" s="46"/>
      <c r="AJ163" s="46"/>
    </row>
    <row r="164" spans="1:36" s="75" customFormat="1">
      <c r="A164" s="72">
        <v>2</v>
      </c>
      <c r="B164" s="73"/>
      <c r="C164" s="35" t="s">
        <v>273</v>
      </c>
      <c r="D164" s="46"/>
      <c r="E164" s="46"/>
      <c r="F164" s="46"/>
      <c r="G164" s="26"/>
      <c r="H164" s="74">
        <f>H165</f>
        <v>3000</v>
      </c>
      <c r="I164" s="74">
        <f t="shared" ref="I164:AB166" si="66">I165</f>
        <v>0</v>
      </c>
      <c r="J164" s="74">
        <f t="shared" si="66"/>
        <v>2000</v>
      </c>
      <c r="K164" s="74">
        <f t="shared" si="66"/>
        <v>0</v>
      </c>
      <c r="L164" s="74">
        <f t="shared" si="66"/>
        <v>0</v>
      </c>
      <c r="M164" s="74">
        <f t="shared" si="66"/>
        <v>0</v>
      </c>
      <c r="N164" s="74">
        <f t="shared" si="66"/>
        <v>0</v>
      </c>
      <c r="O164" s="74">
        <f t="shared" si="66"/>
        <v>0</v>
      </c>
      <c r="P164" s="74">
        <f t="shared" si="66"/>
        <v>0</v>
      </c>
      <c r="Q164" s="74">
        <f t="shared" si="66"/>
        <v>0</v>
      </c>
      <c r="R164" s="74">
        <f t="shared" si="66"/>
        <v>0</v>
      </c>
      <c r="S164" s="74">
        <f t="shared" si="66"/>
        <v>0</v>
      </c>
      <c r="T164" s="74">
        <f t="shared" si="66"/>
        <v>0</v>
      </c>
      <c r="U164" s="74">
        <f t="shared" si="66"/>
        <v>500</v>
      </c>
      <c r="V164" s="74">
        <f t="shared" si="66"/>
        <v>0</v>
      </c>
      <c r="W164" s="74">
        <f t="shared" si="66"/>
        <v>500</v>
      </c>
      <c r="X164" s="74">
        <f t="shared" si="66"/>
        <v>0</v>
      </c>
      <c r="Y164" s="74">
        <f t="shared" si="66"/>
        <v>500</v>
      </c>
      <c r="Z164" s="74">
        <f t="shared" si="66"/>
        <v>0</v>
      </c>
      <c r="AA164" s="74"/>
      <c r="AB164" s="74">
        <f t="shared" si="66"/>
        <v>0</v>
      </c>
      <c r="AC164" s="35"/>
      <c r="AD164" s="35"/>
      <c r="AE164" s="36"/>
      <c r="AF164" s="37"/>
      <c r="AG164" s="37"/>
      <c r="AH164" s="37"/>
      <c r="AI164" s="37"/>
      <c r="AJ164" s="37"/>
    </row>
    <row r="165" spans="1:36" s="75" customFormat="1">
      <c r="A165" s="72"/>
      <c r="B165" s="73"/>
      <c r="C165" s="37" t="s">
        <v>39</v>
      </c>
      <c r="D165" s="46"/>
      <c r="E165" s="46"/>
      <c r="F165" s="46"/>
      <c r="G165" s="26"/>
      <c r="H165" s="74">
        <f>H166</f>
        <v>3000</v>
      </c>
      <c r="I165" s="74">
        <f t="shared" si="66"/>
        <v>0</v>
      </c>
      <c r="J165" s="74">
        <f t="shared" si="66"/>
        <v>2000</v>
      </c>
      <c r="K165" s="74">
        <f t="shared" si="66"/>
        <v>0</v>
      </c>
      <c r="L165" s="74">
        <f t="shared" si="66"/>
        <v>0</v>
      </c>
      <c r="M165" s="74">
        <f t="shared" si="66"/>
        <v>0</v>
      </c>
      <c r="N165" s="74">
        <f t="shared" si="66"/>
        <v>0</v>
      </c>
      <c r="O165" s="74">
        <f t="shared" si="66"/>
        <v>0</v>
      </c>
      <c r="P165" s="74">
        <f t="shared" si="66"/>
        <v>0</v>
      </c>
      <c r="Q165" s="74">
        <f t="shared" si="66"/>
        <v>0</v>
      </c>
      <c r="R165" s="74">
        <f t="shared" si="66"/>
        <v>0</v>
      </c>
      <c r="S165" s="74">
        <f t="shared" si="66"/>
        <v>0</v>
      </c>
      <c r="T165" s="74">
        <f t="shared" si="66"/>
        <v>0</v>
      </c>
      <c r="U165" s="74">
        <f t="shared" si="66"/>
        <v>500</v>
      </c>
      <c r="V165" s="74">
        <f t="shared" si="66"/>
        <v>0</v>
      </c>
      <c r="W165" s="74">
        <f t="shared" si="66"/>
        <v>500</v>
      </c>
      <c r="X165" s="74">
        <f t="shared" si="66"/>
        <v>0</v>
      </c>
      <c r="Y165" s="74">
        <f t="shared" si="66"/>
        <v>500</v>
      </c>
      <c r="Z165" s="74">
        <f t="shared" si="66"/>
        <v>0</v>
      </c>
      <c r="AA165" s="74"/>
      <c r="AB165" s="74">
        <f t="shared" si="66"/>
        <v>0</v>
      </c>
      <c r="AC165" s="35"/>
      <c r="AD165" s="35"/>
      <c r="AE165" s="36"/>
      <c r="AF165" s="37"/>
      <c r="AG165" s="37"/>
      <c r="AH165" s="37"/>
      <c r="AI165" s="37"/>
      <c r="AJ165" s="37"/>
    </row>
    <row r="166" spans="1:36" s="75" customFormat="1" ht="33">
      <c r="A166" s="72"/>
      <c r="B166" s="73"/>
      <c r="C166" s="37" t="s">
        <v>40</v>
      </c>
      <c r="D166" s="46"/>
      <c r="E166" s="46"/>
      <c r="F166" s="46"/>
      <c r="G166" s="26"/>
      <c r="H166" s="74">
        <f>H167</f>
        <v>3000</v>
      </c>
      <c r="I166" s="74">
        <f t="shared" si="66"/>
        <v>0</v>
      </c>
      <c r="J166" s="74">
        <f t="shared" si="66"/>
        <v>2000</v>
      </c>
      <c r="K166" s="74">
        <f t="shared" si="66"/>
        <v>0</v>
      </c>
      <c r="L166" s="74">
        <f t="shared" si="66"/>
        <v>0</v>
      </c>
      <c r="M166" s="74">
        <f t="shared" si="66"/>
        <v>0</v>
      </c>
      <c r="N166" s="74">
        <f t="shared" si="66"/>
        <v>0</v>
      </c>
      <c r="O166" s="74">
        <f t="shared" si="66"/>
        <v>0</v>
      </c>
      <c r="P166" s="74">
        <f t="shared" si="66"/>
        <v>0</v>
      </c>
      <c r="Q166" s="74">
        <f t="shared" si="66"/>
        <v>0</v>
      </c>
      <c r="R166" s="74">
        <f t="shared" si="66"/>
        <v>0</v>
      </c>
      <c r="S166" s="74">
        <f t="shared" si="66"/>
        <v>0</v>
      </c>
      <c r="T166" s="74">
        <f t="shared" si="66"/>
        <v>0</v>
      </c>
      <c r="U166" s="74">
        <f t="shared" si="66"/>
        <v>500</v>
      </c>
      <c r="V166" s="74">
        <f t="shared" si="66"/>
        <v>0</v>
      </c>
      <c r="W166" s="74">
        <f t="shared" si="66"/>
        <v>500</v>
      </c>
      <c r="X166" s="74">
        <f t="shared" si="66"/>
        <v>0</v>
      </c>
      <c r="Y166" s="74">
        <f t="shared" si="66"/>
        <v>500</v>
      </c>
      <c r="Z166" s="74">
        <f t="shared" si="66"/>
        <v>0</v>
      </c>
      <c r="AA166" s="74"/>
      <c r="AB166" s="74">
        <f t="shared" si="66"/>
        <v>0</v>
      </c>
      <c r="AC166" s="35"/>
      <c r="AD166" s="35"/>
      <c r="AE166" s="36"/>
      <c r="AF166" s="37"/>
      <c r="AG166" s="37"/>
      <c r="AH166" s="37"/>
      <c r="AI166" s="37"/>
      <c r="AJ166" s="37"/>
    </row>
    <row r="167" spans="1:36" s="51" customFormat="1" ht="66">
      <c r="A167" s="39"/>
      <c r="B167" s="39"/>
      <c r="C167" s="47" t="s">
        <v>274</v>
      </c>
      <c r="D167" s="48" t="s">
        <v>42</v>
      </c>
      <c r="E167" s="48"/>
      <c r="F167" s="48"/>
      <c r="G167" s="49" t="s">
        <v>275</v>
      </c>
      <c r="H167" s="50">
        <v>3000</v>
      </c>
      <c r="I167" s="50"/>
      <c r="J167" s="68">
        <v>2000</v>
      </c>
      <c r="K167" s="42">
        <f>SUM(L167:M167)</f>
        <v>0</v>
      </c>
      <c r="L167" s="68"/>
      <c r="M167" s="42">
        <f>P167</f>
        <v>0</v>
      </c>
      <c r="N167" s="42">
        <f>SUM(O167:P167)</f>
        <v>0</v>
      </c>
      <c r="O167" s="42"/>
      <c r="P167" s="42">
        <f>SUM(Q167:T167)</f>
        <v>0</v>
      </c>
      <c r="Q167" s="42">
        <v>0</v>
      </c>
      <c r="R167" s="42">
        <v>0</v>
      </c>
      <c r="S167" s="42">
        <v>0</v>
      </c>
      <c r="T167" s="42">
        <v>0</v>
      </c>
      <c r="U167" s="42">
        <f>W167</f>
        <v>500</v>
      </c>
      <c r="V167" s="42"/>
      <c r="W167" s="43">
        <f>SUM(X167:Z167)</f>
        <v>500</v>
      </c>
      <c r="X167" s="50"/>
      <c r="Y167" s="50">
        <v>500</v>
      </c>
      <c r="Z167" s="50"/>
      <c r="AA167" s="50"/>
      <c r="AB167" s="50"/>
      <c r="AC167" s="44" t="s">
        <v>273</v>
      </c>
      <c r="AD167" s="44" t="s">
        <v>44</v>
      </c>
      <c r="AE167" s="45" t="s">
        <v>263</v>
      </c>
      <c r="AF167" s="46" t="s">
        <v>40</v>
      </c>
      <c r="AG167" s="46"/>
      <c r="AH167" s="46"/>
      <c r="AI167" s="46"/>
      <c r="AJ167" s="46"/>
    </row>
    <row r="168" spans="1:36" s="75" customFormat="1">
      <c r="A168" s="72">
        <v>3</v>
      </c>
      <c r="B168" s="73"/>
      <c r="C168" s="35" t="s">
        <v>276</v>
      </c>
      <c r="D168" s="46"/>
      <c r="E168" s="46"/>
      <c r="F168" s="46"/>
      <c r="G168" s="26"/>
      <c r="H168" s="74">
        <f>H169</f>
        <v>7500</v>
      </c>
      <c r="I168" s="74">
        <f t="shared" ref="I168:AB170" si="67">I169</f>
        <v>0</v>
      </c>
      <c r="J168" s="74">
        <f t="shared" si="67"/>
        <v>7500</v>
      </c>
      <c r="K168" s="74">
        <f t="shared" si="67"/>
        <v>3300</v>
      </c>
      <c r="L168" s="74">
        <f t="shared" si="67"/>
        <v>0</v>
      </c>
      <c r="M168" s="74">
        <f t="shared" si="67"/>
        <v>3300</v>
      </c>
      <c r="N168" s="74">
        <f t="shared" si="67"/>
        <v>3300</v>
      </c>
      <c r="O168" s="74">
        <f t="shared" si="67"/>
        <v>0</v>
      </c>
      <c r="P168" s="74">
        <f t="shared" si="67"/>
        <v>3300</v>
      </c>
      <c r="Q168" s="74">
        <f t="shared" si="67"/>
        <v>3300</v>
      </c>
      <c r="R168" s="74">
        <f t="shared" si="67"/>
        <v>0</v>
      </c>
      <c r="S168" s="74">
        <f t="shared" si="67"/>
        <v>0</v>
      </c>
      <c r="T168" s="74">
        <f t="shared" si="67"/>
        <v>0</v>
      </c>
      <c r="U168" s="74">
        <f t="shared" si="67"/>
        <v>1100</v>
      </c>
      <c r="V168" s="74">
        <f t="shared" si="67"/>
        <v>0</v>
      </c>
      <c r="W168" s="74">
        <f t="shared" si="67"/>
        <v>1100</v>
      </c>
      <c r="X168" s="74">
        <f t="shared" si="67"/>
        <v>1100</v>
      </c>
      <c r="Y168" s="74">
        <f t="shared" si="67"/>
        <v>0</v>
      </c>
      <c r="Z168" s="74">
        <f t="shared" si="67"/>
        <v>0</v>
      </c>
      <c r="AA168" s="74"/>
      <c r="AB168" s="74">
        <f t="shared" si="67"/>
        <v>0</v>
      </c>
      <c r="AC168" s="35"/>
      <c r="AD168" s="35"/>
      <c r="AE168" s="36"/>
      <c r="AF168" s="37"/>
      <c r="AG168" s="37"/>
      <c r="AH168" s="37"/>
      <c r="AI168" s="37"/>
      <c r="AJ168" s="37"/>
    </row>
    <row r="169" spans="1:36" s="75" customFormat="1">
      <c r="A169" s="72"/>
      <c r="B169" s="73"/>
      <c r="C169" s="37" t="s">
        <v>39</v>
      </c>
      <c r="D169" s="46"/>
      <c r="E169" s="46"/>
      <c r="F169" s="46"/>
      <c r="G169" s="26"/>
      <c r="H169" s="74">
        <f>H170</f>
        <v>7500</v>
      </c>
      <c r="I169" s="74">
        <f t="shared" si="67"/>
        <v>0</v>
      </c>
      <c r="J169" s="74">
        <f t="shared" si="67"/>
        <v>7500</v>
      </c>
      <c r="K169" s="74">
        <f t="shared" si="67"/>
        <v>3300</v>
      </c>
      <c r="L169" s="74">
        <f t="shared" si="67"/>
        <v>0</v>
      </c>
      <c r="M169" s="74">
        <f t="shared" si="67"/>
        <v>3300</v>
      </c>
      <c r="N169" s="74">
        <f t="shared" si="67"/>
        <v>3300</v>
      </c>
      <c r="O169" s="74">
        <f t="shared" si="67"/>
        <v>0</v>
      </c>
      <c r="P169" s="74">
        <f t="shared" si="67"/>
        <v>3300</v>
      </c>
      <c r="Q169" s="74">
        <f t="shared" si="67"/>
        <v>3300</v>
      </c>
      <c r="R169" s="74">
        <f t="shared" si="67"/>
        <v>0</v>
      </c>
      <c r="S169" s="74">
        <f t="shared" si="67"/>
        <v>0</v>
      </c>
      <c r="T169" s="74">
        <f t="shared" si="67"/>
        <v>0</v>
      </c>
      <c r="U169" s="74">
        <f t="shared" si="67"/>
        <v>1100</v>
      </c>
      <c r="V169" s="74">
        <f t="shared" si="67"/>
        <v>0</v>
      </c>
      <c r="W169" s="74">
        <f t="shared" si="67"/>
        <v>1100</v>
      </c>
      <c r="X169" s="74">
        <f t="shared" si="67"/>
        <v>1100</v>
      </c>
      <c r="Y169" s="74">
        <f t="shared" si="67"/>
        <v>0</v>
      </c>
      <c r="Z169" s="74">
        <f t="shared" si="67"/>
        <v>0</v>
      </c>
      <c r="AA169" s="74"/>
      <c r="AB169" s="74">
        <f t="shared" si="67"/>
        <v>0</v>
      </c>
      <c r="AC169" s="35"/>
      <c r="AD169" s="35"/>
      <c r="AE169" s="36"/>
      <c r="AF169" s="37"/>
      <c r="AG169" s="37"/>
      <c r="AH169" s="37"/>
      <c r="AI169" s="37"/>
      <c r="AJ169" s="37"/>
    </row>
    <row r="170" spans="1:36" s="75" customFormat="1" ht="49.5">
      <c r="A170" s="72"/>
      <c r="B170" s="73"/>
      <c r="C170" s="37" t="s">
        <v>54</v>
      </c>
      <c r="D170" s="46"/>
      <c r="E170" s="46"/>
      <c r="F170" s="46"/>
      <c r="G170" s="26"/>
      <c r="H170" s="74">
        <f>H171</f>
        <v>7500</v>
      </c>
      <c r="I170" s="74">
        <f t="shared" si="67"/>
        <v>0</v>
      </c>
      <c r="J170" s="74">
        <f t="shared" si="67"/>
        <v>7500</v>
      </c>
      <c r="K170" s="74">
        <f t="shared" si="67"/>
        <v>3300</v>
      </c>
      <c r="L170" s="74">
        <f t="shared" si="67"/>
        <v>0</v>
      </c>
      <c r="M170" s="74">
        <f t="shared" si="67"/>
        <v>3300</v>
      </c>
      <c r="N170" s="74">
        <f t="shared" si="67"/>
        <v>3300</v>
      </c>
      <c r="O170" s="74">
        <f t="shared" si="67"/>
        <v>0</v>
      </c>
      <c r="P170" s="74">
        <f t="shared" si="67"/>
        <v>3300</v>
      </c>
      <c r="Q170" s="74">
        <f t="shared" si="67"/>
        <v>3300</v>
      </c>
      <c r="R170" s="74">
        <f t="shared" si="67"/>
        <v>0</v>
      </c>
      <c r="S170" s="74">
        <f t="shared" si="67"/>
        <v>0</v>
      </c>
      <c r="T170" s="74">
        <f t="shared" si="67"/>
        <v>0</v>
      </c>
      <c r="U170" s="74">
        <f t="shared" si="67"/>
        <v>1100</v>
      </c>
      <c r="V170" s="74">
        <f t="shared" si="67"/>
        <v>0</v>
      </c>
      <c r="W170" s="74">
        <f t="shared" si="67"/>
        <v>1100</v>
      </c>
      <c r="X170" s="74">
        <f t="shared" si="67"/>
        <v>1100</v>
      </c>
      <c r="Y170" s="74">
        <f t="shared" si="67"/>
        <v>0</v>
      </c>
      <c r="Z170" s="74">
        <f t="shared" si="67"/>
        <v>0</v>
      </c>
      <c r="AA170" s="74"/>
      <c r="AB170" s="74">
        <f t="shared" si="67"/>
        <v>0</v>
      </c>
      <c r="AC170" s="35"/>
      <c r="AD170" s="35"/>
      <c r="AE170" s="36"/>
      <c r="AF170" s="37"/>
      <c r="AG170" s="37"/>
      <c r="AH170" s="37"/>
      <c r="AI170" s="37"/>
      <c r="AJ170" s="37"/>
    </row>
    <row r="171" spans="1:36" s="51" customFormat="1" ht="82.5">
      <c r="A171" s="67"/>
      <c r="B171" s="38">
        <v>7167335</v>
      </c>
      <c r="C171" s="66" t="s">
        <v>277</v>
      </c>
      <c r="D171" s="67" t="s">
        <v>42</v>
      </c>
      <c r="E171" s="67"/>
      <c r="F171" s="67"/>
      <c r="G171" s="58"/>
      <c r="H171" s="76">
        <v>7500</v>
      </c>
      <c r="I171" s="76"/>
      <c r="J171" s="43">
        <v>7500</v>
      </c>
      <c r="K171" s="42">
        <f>SUM(L171:M171)</f>
        <v>3300</v>
      </c>
      <c r="L171" s="43"/>
      <c r="M171" s="42">
        <f>P171</f>
        <v>3300</v>
      </c>
      <c r="N171" s="42">
        <f>SUM(O171:P171)</f>
        <v>3300</v>
      </c>
      <c r="O171" s="42"/>
      <c r="P171" s="42">
        <f>SUM(Q171:T171)</f>
        <v>3300</v>
      </c>
      <c r="Q171" s="42">
        <v>3300</v>
      </c>
      <c r="R171" s="42">
        <v>0</v>
      </c>
      <c r="S171" s="42">
        <v>0</v>
      </c>
      <c r="T171" s="42">
        <v>0</v>
      </c>
      <c r="U171" s="42">
        <f>W171</f>
        <v>1100</v>
      </c>
      <c r="V171" s="42"/>
      <c r="W171" s="43">
        <f>SUM(X171:Z171)</f>
        <v>1100</v>
      </c>
      <c r="X171" s="42">
        <v>1100</v>
      </c>
      <c r="Y171" s="42"/>
      <c r="Z171" s="42"/>
      <c r="AA171" s="42"/>
      <c r="AB171" s="42"/>
      <c r="AC171" s="44" t="s">
        <v>276</v>
      </c>
      <c r="AD171" s="44" t="s">
        <v>44</v>
      </c>
      <c r="AE171" s="69" t="s">
        <v>263</v>
      </c>
      <c r="AF171" s="46" t="s">
        <v>54</v>
      </c>
      <c r="AG171" s="46"/>
      <c r="AH171" s="46"/>
      <c r="AI171" s="46"/>
      <c r="AJ171" s="46"/>
    </row>
    <row r="172" spans="1:36" s="75" customFormat="1">
      <c r="A172" s="72">
        <v>4</v>
      </c>
      <c r="B172" s="73"/>
      <c r="C172" s="35" t="s">
        <v>278</v>
      </c>
      <c r="D172" s="46"/>
      <c r="E172" s="46"/>
      <c r="F172" s="46"/>
      <c r="G172" s="26"/>
      <c r="H172" s="74">
        <f>H173</f>
        <v>3700</v>
      </c>
      <c r="I172" s="74">
        <f t="shared" ref="I172:AB174" si="68">I173</f>
        <v>0</v>
      </c>
      <c r="J172" s="74">
        <f t="shared" si="68"/>
        <v>3700</v>
      </c>
      <c r="K172" s="74">
        <f t="shared" si="68"/>
        <v>700</v>
      </c>
      <c r="L172" s="74">
        <f t="shared" si="68"/>
        <v>0</v>
      </c>
      <c r="M172" s="74">
        <f t="shared" si="68"/>
        <v>700</v>
      </c>
      <c r="N172" s="74">
        <f t="shared" si="68"/>
        <v>700</v>
      </c>
      <c r="O172" s="74">
        <f t="shared" si="68"/>
        <v>0</v>
      </c>
      <c r="P172" s="74">
        <f t="shared" si="68"/>
        <v>700</v>
      </c>
      <c r="Q172" s="74">
        <f t="shared" si="68"/>
        <v>0</v>
      </c>
      <c r="R172" s="74">
        <f t="shared" si="68"/>
        <v>700</v>
      </c>
      <c r="S172" s="74">
        <f t="shared" si="68"/>
        <v>0</v>
      </c>
      <c r="T172" s="74">
        <f t="shared" si="68"/>
        <v>0</v>
      </c>
      <c r="U172" s="74">
        <f t="shared" si="68"/>
        <v>1000</v>
      </c>
      <c r="V172" s="74">
        <f t="shared" si="68"/>
        <v>0</v>
      </c>
      <c r="W172" s="74">
        <f t="shared" si="68"/>
        <v>1000</v>
      </c>
      <c r="X172" s="74">
        <f t="shared" si="68"/>
        <v>0</v>
      </c>
      <c r="Y172" s="74">
        <f t="shared" si="68"/>
        <v>1000</v>
      </c>
      <c r="Z172" s="74">
        <f t="shared" si="68"/>
        <v>0</v>
      </c>
      <c r="AA172" s="74"/>
      <c r="AB172" s="74">
        <f t="shared" si="68"/>
        <v>0</v>
      </c>
      <c r="AC172" s="35"/>
      <c r="AD172" s="35"/>
      <c r="AE172" s="36"/>
      <c r="AF172" s="37"/>
      <c r="AG172" s="37"/>
      <c r="AH172" s="37"/>
      <c r="AI172" s="37"/>
      <c r="AJ172" s="37"/>
    </row>
    <row r="173" spans="1:36" s="75" customFormat="1">
      <c r="A173" s="72"/>
      <c r="B173" s="73"/>
      <c r="C173" s="37" t="s">
        <v>39</v>
      </c>
      <c r="D173" s="46"/>
      <c r="E173" s="46"/>
      <c r="F173" s="46"/>
      <c r="G173" s="26"/>
      <c r="H173" s="74">
        <f>H174</f>
        <v>3700</v>
      </c>
      <c r="I173" s="74">
        <f t="shared" si="68"/>
        <v>0</v>
      </c>
      <c r="J173" s="74">
        <f t="shared" si="68"/>
        <v>3700</v>
      </c>
      <c r="K173" s="74">
        <f t="shared" si="68"/>
        <v>700</v>
      </c>
      <c r="L173" s="74">
        <f t="shared" si="68"/>
        <v>0</v>
      </c>
      <c r="M173" s="74">
        <f t="shared" si="68"/>
        <v>700</v>
      </c>
      <c r="N173" s="74">
        <f t="shared" si="68"/>
        <v>700</v>
      </c>
      <c r="O173" s="74">
        <f t="shared" si="68"/>
        <v>0</v>
      </c>
      <c r="P173" s="74">
        <f t="shared" si="68"/>
        <v>700</v>
      </c>
      <c r="Q173" s="74">
        <f t="shared" si="68"/>
        <v>0</v>
      </c>
      <c r="R173" s="74">
        <f t="shared" si="68"/>
        <v>700</v>
      </c>
      <c r="S173" s="74">
        <f t="shared" si="68"/>
        <v>0</v>
      </c>
      <c r="T173" s="74">
        <f t="shared" si="68"/>
        <v>0</v>
      </c>
      <c r="U173" s="74">
        <f t="shared" si="68"/>
        <v>1000</v>
      </c>
      <c r="V173" s="74">
        <f t="shared" si="68"/>
        <v>0</v>
      </c>
      <c r="W173" s="74">
        <f t="shared" si="68"/>
        <v>1000</v>
      </c>
      <c r="X173" s="74">
        <f t="shared" si="68"/>
        <v>0</v>
      </c>
      <c r="Y173" s="74">
        <f t="shared" si="68"/>
        <v>1000</v>
      </c>
      <c r="Z173" s="74">
        <f t="shared" si="68"/>
        <v>0</v>
      </c>
      <c r="AA173" s="74"/>
      <c r="AB173" s="74">
        <f t="shared" si="68"/>
        <v>0</v>
      </c>
      <c r="AC173" s="35"/>
      <c r="AD173" s="35"/>
      <c r="AE173" s="36"/>
      <c r="AF173" s="37"/>
      <c r="AG173" s="37"/>
      <c r="AH173" s="37"/>
      <c r="AI173" s="37"/>
      <c r="AJ173" s="37"/>
    </row>
    <row r="174" spans="1:36" s="75" customFormat="1" ht="33">
      <c r="A174" s="72"/>
      <c r="B174" s="73"/>
      <c r="C174" s="37" t="s">
        <v>40</v>
      </c>
      <c r="D174" s="46"/>
      <c r="E174" s="46"/>
      <c r="F174" s="46"/>
      <c r="G174" s="26"/>
      <c r="H174" s="74">
        <f>H175</f>
        <v>3700</v>
      </c>
      <c r="I174" s="74">
        <f t="shared" si="68"/>
        <v>0</v>
      </c>
      <c r="J174" s="74">
        <f t="shared" si="68"/>
        <v>3700</v>
      </c>
      <c r="K174" s="74">
        <f t="shared" si="68"/>
        <v>700</v>
      </c>
      <c r="L174" s="74">
        <f t="shared" si="68"/>
        <v>0</v>
      </c>
      <c r="M174" s="74">
        <f t="shared" si="68"/>
        <v>700</v>
      </c>
      <c r="N174" s="74">
        <f t="shared" si="68"/>
        <v>700</v>
      </c>
      <c r="O174" s="74">
        <f t="shared" si="68"/>
        <v>0</v>
      </c>
      <c r="P174" s="74">
        <f t="shared" si="68"/>
        <v>700</v>
      </c>
      <c r="Q174" s="74">
        <f t="shared" si="68"/>
        <v>0</v>
      </c>
      <c r="R174" s="74">
        <f t="shared" si="68"/>
        <v>700</v>
      </c>
      <c r="S174" s="74">
        <f t="shared" si="68"/>
        <v>0</v>
      </c>
      <c r="T174" s="74">
        <f t="shared" si="68"/>
        <v>0</v>
      </c>
      <c r="U174" s="74">
        <f t="shared" si="68"/>
        <v>1000</v>
      </c>
      <c r="V174" s="74">
        <f t="shared" si="68"/>
        <v>0</v>
      </c>
      <c r="W174" s="74">
        <f t="shared" si="68"/>
        <v>1000</v>
      </c>
      <c r="X174" s="74">
        <f t="shared" si="68"/>
        <v>0</v>
      </c>
      <c r="Y174" s="74">
        <f t="shared" si="68"/>
        <v>1000</v>
      </c>
      <c r="Z174" s="74">
        <f t="shared" si="68"/>
        <v>0</v>
      </c>
      <c r="AA174" s="74"/>
      <c r="AB174" s="74">
        <f t="shared" si="68"/>
        <v>0</v>
      </c>
      <c r="AC174" s="35"/>
      <c r="AD174" s="35"/>
      <c r="AE174" s="36"/>
      <c r="AF174" s="37"/>
      <c r="AG174" s="37"/>
      <c r="AH174" s="37"/>
      <c r="AI174" s="37"/>
      <c r="AJ174" s="37"/>
    </row>
    <row r="175" spans="1:36" s="51" customFormat="1" ht="66">
      <c r="A175" s="39"/>
      <c r="B175" s="38">
        <v>7667472</v>
      </c>
      <c r="C175" s="66" t="s">
        <v>279</v>
      </c>
      <c r="D175" s="67" t="s">
        <v>42</v>
      </c>
      <c r="E175" s="67"/>
      <c r="F175" s="67" t="s">
        <v>100</v>
      </c>
      <c r="G175" s="65" t="s">
        <v>280</v>
      </c>
      <c r="H175" s="60">
        <v>3700</v>
      </c>
      <c r="I175" s="76"/>
      <c r="J175" s="43">
        <v>3700</v>
      </c>
      <c r="K175" s="42">
        <f>SUM(L175:M175)</f>
        <v>700</v>
      </c>
      <c r="L175" s="43"/>
      <c r="M175" s="42">
        <f>P175</f>
        <v>700</v>
      </c>
      <c r="N175" s="42">
        <f>SUM(O175:P175)</f>
        <v>700</v>
      </c>
      <c r="O175" s="42"/>
      <c r="P175" s="42">
        <f>SUM(Q175:T175)</f>
        <v>700</v>
      </c>
      <c r="Q175" s="42">
        <v>0</v>
      </c>
      <c r="R175" s="42">
        <v>700</v>
      </c>
      <c r="S175" s="42">
        <v>0</v>
      </c>
      <c r="T175" s="42">
        <v>0</v>
      </c>
      <c r="U175" s="42">
        <f>W175</f>
        <v>1000</v>
      </c>
      <c r="V175" s="42"/>
      <c r="W175" s="43">
        <f>SUM(X175:Z175)</f>
        <v>1000</v>
      </c>
      <c r="X175" s="42"/>
      <c r="Y175" s="42">
        <v>1000</v>
      </c>
      <c r="Z175" s="42"/>
      <c r="AA175" s="42"/>
      <c r="AB175" s="42"/>
      <c r="AC175" s="44" t="s">
        <v>278</v>
      </c>
      <c r="AD175" s="44" t="s">
        <v>44</v>
      </c>
      <c r="AE175" s="45" t="s">
        <v>263</v>
      </c>
      <c r="AF175" s="46" t="s">
        <v>40</v>
      </c>
      <c r="AG175" s="46"/>
      <c r="AH175" s="46"/>
      <c r="AI175" s="46"/>
      <c r="AJ175" s="46"/>
    </row>
    <row r="176" spans="1:36" s="75" customFormat="1">
      <c r="A176" s="72">
        <v>5</v>
      </c>
      <c r="B176" s="73"/>
      <c r="C176" s="35" t="s">
        <v>281</v>
      </c>
      <c r="D176" s="46"/>
      <c r="E176" s="46"/>
      <c r="F176" s="46"/>
      <c r="G176" s="26"/>
      <c r="H176" s="74">
        <f>H177</f>
        <v>20260</v>
      </c>
      <c r="I176" s="74">
        <f t="shared" ref="I176:AB178" si="69">I177</f>
        <v>0</v>
      </c>
      <c r="J176" s="74">
        <f t="shared" si="69"/>
        <v>20260</v>
      </c>
      <c r="K176" s="74">
        <f t="shared" si="69"/>
        <v>9000</v>
      </c>
      <c r="L176" s="74">
        <f t="shared" si="69"/>
        <v>0</v>
      </c>
      <c r="M176" s="74">
        <f t="shared" si="69"/>
        <v>9000</v>
      </c>
      <c r="N176" s="74">
        <f t="shared" si="69"/>
        <v>9000</v>
      </c>
      <c r="O176" s="74">
        <f t="shared" si="69"/>
        <v>0</v>
      </c>
      <c r="P176" s="74">
        <f t="shared" si="69"/>
        <v>9000</v>
      </c>
      <c r="Q176" s="74">
        <f t="shared" si="69"/>
        <v>9000</v>
      </c>
      <c r="R176" s="74">
        <f t="shared" si="69"/>
        <v>0</v>
      </c>
      <c r="S176" s="74">
        <f t="shared" si="69"/>
        <v>0</v>
      </c>
      <c r="T176" s="74">
        <f t="shared" si="69"/>
        <v>0</v>
      </c>
      <c r="U176" s="74">
        <f t="shared" si="69"/>
        <v>11000</v>
      </c>
      <c r="V176" s="74">
        <f t="shared" si="69"/>
        <v>0</v>
      </c>
      <c r="W176" s="74">
        <f t="shared" si="69"/>
        <v>11000</v>
      </c>
      <c r="X176" s="74">
        <f t="shared" si="69"/>
        <v>11000</v>
      </c>
      <c r="Y176" s="74">
        <f t="shared" si="69"/>
        <v>0</v>
      </c>
      <c r="Z176" s="74">
        <f t="shared" si="69"/>
        <v>0</v>
      </c>
      <c r="AA176" s="74"/>
      <c r="AB176" s="74">
        <f t="shared" si="69"/>
        <v>7000</v>
      </c>
      <c r="AC176" s="35"/>
      <c r="AD176" s="35"/>
      <c r="AE176" s="36"/>
      <c r="AF176" s="37"/>
      <c r="AG176" s="37"/>
      <c r="AH176" s="37"/>
      <c r="AI176" s="37"/>
      <c r="AJ176" s="37"/>
    </row>
    <row r="177" spans="1:36" s="75" customFormat="1">
      <c r="A177" s="72"/>
      <c r="B177" s="73"/>
      <c r="C177" s="37" t="s">
        <v>39</v>
      </c>
      <c r="D177" s="46"/>
      <c r="E177" s="46"/>
      <c r="F177" s="46"/>
      <c r="G177" s="26"/>
      <c r="H177" s="74">
        <f>H178</f>
        <v>20260</v>
      </c>
      <c r="I177" s="74">
        <f t="shared" si="69"/>
        <v>0</v>
      </c>
      <c r="J177" s="74">
        <f t="shared" si="69"/>
        <v>20260</v>
      </c>
      <c r="K177" s="74">
        <f t="shared" si="69"/>
        <v>9000</v>
      </c>
      <c r="L177" s="74">
        <f t="shared" si="69"/>
        <v>0</v>
      </c>
      <c r="M177" s="74">
        <f t="shared" si="69"/>
        <v>9000</v>
      </c>
      <c r="N177" s="74">
        <f t="shared" si="69"/>
        <v>9000</v>
      </c>
      <c r="O177" s="74">
        <f t="shared" si="69"/>
        <v>0</v>
      </c>
      <c r="P177" s="74">
        <f t="shared" si="69"/>
        <v>9000</v>
      </c>
      <c r="Q177" s="74">
        <f t="shared" si="69"/>
        <v>9000</v>
      </c>
      <c r="R177" s="74">
        <f t="shared" si="69"/>
        <v>0</v>
      </c>
      <c r="S177" s="74">
        <f t="shared" si="69"/>
        <v>0</v>
      </c>
      <c r="T177" s="74">
        <f t="shared" si="69"/>
        <v>0</v>
      </c>
      <c r="U177" s="74">
        <f t="shared" si="69"/>
        <v>11000</v>
      </c>
      <c r="V177" s="74">
        <f t="shared" si="69"/>
        <v>0</v>
      </c>
      <c r="W177" s="74">
        <f t="shared" si="69"/>
        <v>11000</v>
      </c>
      <c r="X177" s="74">
        <f t="shared" si="69"/>
        <v>11000</v>
      </c>
      <c r="Y177" s="74">
        <f t="shared" si="69"/>
        <v>0</v>
      </c>
      <c r="Z177" s="74">
        <f t="shared" si="69"/>
        <v>0</v>
      </c>
      <c r="AA177" s="74"/>
      <c r="AB177" s="74">
        <f t="shared" si="69"/>
        <v>7000</v>
      </c>
      <c r="AC177" s="35"/>
      <c r="AD177" s="35"/>
      <c r="AE177" s="36"/>
      <c r="AF177" s="37"/>
      <c r="AG177" s="37"/>
      <c r="AH177" s="37"/>
      <c r="AI177" s="37"/>
      <c r="AJ177" s="37"/>
    </row>
    <row r="178" spans="1:36" s="75" customFormat="1" ht="33">
      <c r="A178" s="72"/>
      <c r="B178" s="73"/>
      <c r="C178" s="37" t="s">
        <v>40</v>
      </c>
      <c r="D178" s="46"/>
      <c r="E178" s="46"/>
      <c r="F178" s="46"/>
      <c r="G178" s="26"/>
      <c r="H178" s="74">
        <f>H179</f>
        <v>20260</v>
      </c>
      <c r="I178" s="74">
        <f t="shared" si="69"/>
        <v>0</v>
      </c>
      <c r="J178" s="74">
        <f t="shared" si="69"/>
        <v>20260</v>
      </c>
      <c r="K178" s="74">
        <f t="shared" si="69"/>
        <v>9000</v>
      </c>
      <c r="L178" s="74">
        <f t="shared" si="69"/>
        <v>0</v>
      </c>
      <c r="M178" s="74">
        <f t="shared" si="69"/>
        <v>9000</v>
      </c>
      <c r="N178" s="74">
        <f t="shared" si="69"/>
        <v>9000</v>
      </c>
      <c r="O178" s="74">
        <f t="shared" si="69"/>
        <v>0</v>
      </c>
      <c r="P178" s="74">
        <f t="shared" si="69"/>
        <v>9000</v>
      </c>
      <c r="Q178" s="74">
        <f t="shared" si="69"/>
        <v>9000</v>
      </c>
      <c r="R178" s="74">
        <f t="shared" si="69"/>
        <v>0</v>
      </c>
      <c r="S178" s="74">
        <f t="shared" si="69"/>
        <v>0</v>
      </c>
      <c r="T178" s="74">
        <f t="shared" si="69"/>
        <v>0</v>
      </c>
      <c r="U178" s="74">
        <f t="shared" si="69"/>
        <v>11000</v>
      </c>
      <c r="V178" s="74">
        <f t="shared" si="69"/>
        <v>0</v>
      </c>
      <c r="W178" s="74">
        <f t="shared" si="69"/>
        <v>11000</v>
      </c>
      <c r="X178" s="74">
        <f t="shared" si="69"/>
        <v>11000</v>
      </c>
      <c r="Y178" s="74">
        <f t="shared" si="69"/>
        <v>0</v>
      </c>
      <c r="Z178" s="74">
        <f t="shared" si="69"/>
        <v>0</v>
      </c>
      <c r="AA178" s="74"/>
      <c r="AB178" s="74">
        <f t="shared" si="69"/>
        <v>7000</v>
      </c>
      <c r="AC178" s="35"/>
      <c r="AD178" s="35"/>
      <c r="AE178" s="36"/>
      <c r="AF178" s="37"/>
      <c r="AG178" s="37"/>
      <c r="AH178" s="37"/>
      <c r="AI178" s="37"/>
      <c r="AJ178" s="37"/>
    </row>
    <row r="179" spans="1:36" s="34" customFormat="1" ht="66">
      <c r="A179" s="39"/>
      <c r="B179" s="38">
        <v>7612808</v>
      </c>
      <c r="C179" s="66" t="s">
        <v>282</v>
      </c>
      <c r="D179" s="67" t="s">
        <v>42</v>
      </c>
      <c r="E179" s="67"/>
      <c r="F179" s="67"/>
      <c r="G179" s="44" t="s">
        <v>283</v>
      </c>
      <c r="H179" s="42">
        <v>20260</v>
      </c>
      <c r="I179" s="76"/>
      <c r="J179" s="43">
        <v>20260</v>
      </c>
      <c r="K179" s="42">
        <f>SUM(L179:M179)</f>
        <v>9000</v>
      </c>
      <c r="L179" s="43"/>
      <c r="M179" s="42">
        <f>P179</f>
        <v>9000</v>
      </c>
      <c r="N179" s="42">
        <f>SUM(O179:P179)</f>
        <v>9000</v>
      </c>
      <c r="O179" s="42"/>
      <c r="P179" s="42">
        <f>SUM(Q179:T179)</f>
        <v>9000</v>
      </c>
      <c r="Q179" s="42">
        <v>9000</v>
      </c>
      <c r="R179" s="42">
        <v>0</v>
      </c>
      <c r="S179" s="42">
        <v>0</v>
      </c>
      <c r="T179" s="42">
        <v>0</v>
      </c>
      <c r="U179" s="42">
        <f>W179</f>
        <v>11000</v>
      </c>
      <c r="V179" s="42"/>
      <c r="W179" s="43">
        <f>SUM(X179:Z179)</f>
        <v>11000</v>
      </c>
      <c r="X179" s="42">
        <v>11000</v>
      </c>
      <c r="Y179" s="42"/>
      <c r="Z179" s="42"/>
      <c r="AA179" s="42"/>
      <c r="AB179" s="42">
        <v>7000</v>
      </c>
      <c r="AC179" s="44" t="s">
        <v>281</v>
      </c>
      <c r="AD179" s="44" t="s">
        <v>44</v>
      </c>
      <c r="AE179" s="45" t="s">
        <v>263</v>
      </c>
      <c r="AF179" s="46" t="s">
        <v>40</v>
      </c>
      <c r="AG179" s="46"/>
      <c r="AH179" s="46"/>
      <c r="AI179" s="46"/>
      <c r="AJ179" s="46"/>
    </row>
    <row r="180" spans="1:36" s="34" customFormat="1">
      <c r="A180" s="32" t="s">
        <v>284</v>
      </c>
      <c r="B180" s="32"/>
      <c r="C180" s="36" t="s">
        <v>285</v>
      </c>
      <c r="D180" s="26"/>
      <c r="E180" s="26"/>
      <c r="F180" s="26"/>
      <c r="G180" s="32"/>
      <c r="H180" s="31">
        <f>SUM(H181:H185)</f>
        <v>0</v>
      </c>
      <c r="I180" s="31">
        <f t="shared" ref="I180:AB180" si="70">SUM(I181:I185)</f>
        <v>0</v>
      </c>
      <c r="J180" s="31">
        <f t="shared" si="70"/>
        <v>0</v>
      </c>
      <c r="K180" s="31">
        <f t="shared" si="70"/>
        <v>382000</v>
      </c>
      <c r="L180" s="31">
        <f>SUM(L181:L185)</f>
        <v>0</v>
      </c>
      <c r="M180" s="31">
        <f>SUM(M181:M185)</f>
        <v>382000</v>
      </c>
      <c r="N180" s="31">
        <f>SUM(N181:N185)</f>
        <v>382000</v>
      </c>
      <c r="O180" s="31">
        <f>SUM(O181:O185)</f>
        <v>0</v>
      </c>
      <c r="P180" s="31">
        <f t="shared" si="70"/>
        <v>382000</v>
      </c>
      <c r="Q180" s="31">
        <f t="shared" si="70"/>
        <v>312000</v>
      </c>
      <c r="R180" s="31">
        <f t="shared" si="70"/>
        <v>65000</v>
      </c>
      <c r="S180" s="31">
        <f t="shared" si="70"/>
        <v>5000</v>
      </c>
      <c r="T180" s="31">
        <f t="shared" si="70"/>
        <v>0</v>
      </c>
      <c r="U180" s="31">
        <f t="shared" si="70"/>
        <v>186000</v>
      </c>
      <c r="V180" s="31">
        <f t="shared" si="70"/>
        <v>0</v>
      </c>
      <c r="W180" s="31">
        <f t="shared" si="70"/>
        <v>186000</v>
      </c>
      <c r="X180" s="31">
        <f t="shared" si="70"/>
        <v>86000</v>
      </c>
      <c r="Y180" s="31">
        <f t="shared" si="70"/>
        <v>100000</v>
      </c>
      <c r="Z180" s="31">
        <f t="shared" si="70"/>
        <v>0</v>
      </c>
      <c r="AA180" s="31"/>
      <c r="AB180" s="31">
        <f t="shared" si="70"/>
        <v>0</v>
      </c>
      <c r="AC180" s="32"/>
      <c r="AD180" s="33"/>
      <c r="AE180" s="32"/>
      <c r="AF180" s="26"/>
      <c r="AG180" s="26"/>
      <c r="AH180" s="26"/>
      <c r="AI180" s="26"/>
      <c r="AJ180" s="26"/>
    </row>
    <row r="181" spans="1:36" s="51" customFormat="1" ht="49.5">
      <c r="A181" s="38">
        <v>1</v>
      </c>
      <c r="B181" s="38"/>
      <c r="C181" s="66" t="s">
        <v>286</v>
      </c>
      <c r="D181" s="67"/>
      <c r="E181" s="67"/>
      <c r="F181" s="67"/>
      <c r="G181" s="58"/>
      <c r="H181" s="76"/>
      <c r="I181" s="76"/>
      <c r="J181" s="43"/>
      <c r="K181" s="42">
        <f>SUM(L181:M181)</f>
        <v>297000</v>
      </c>
      <c r="L181" s="43"/>
      <c r="M181" s="42">
        <f>P181</f>
        <v>297000</v>
      </c>
      <c r="N181" s="42">
        <f>SUM(O181:P181)</f>
        <v>297000</v>
      </c>
      <c r="O181" s="42"/>
      <c r="P181" s="42">
        <f>SUM(Q181:T181)</f>
        <v>297000</v>
      </c>
      <c r="Q181" s="42">
        <v>297000</v>
      </c>
      <c r="R181" s="42">
        <v>0</v>
      </c>
      <c r="S181" s="42">
        <v>0</v>
      </c>
      <c r="T181" s="42">
        <v>0</v>
      </c>
      <c r="U181" s="42">
        <f>W181</f>
        <v>81000</v>
      </c>
      <c r="V181" s="42"/>
      <c r="W181" s="43">
        <f>SUM(X181:Z181)</f>
        <v>81000</v>
      </c>
      <c r="X181" s="42">
        <v>81000</v>
      </c>
      <c r="Y181" s="42"/>
      <c r="Z181" s="42"/>
      <c r="AA181" s="42"/>
      <c r="AB181" s="42"/>
      <c r="AC181" s="44" t="s">
        <v>287</v>
      </c>
      <c r="AD181" s="44" t="s">
        <v>44</v>
      </c>
      <c r="AE181" s="105" t="s">
        <v>288</v>
      </c>
      <c r="AF181" s="44"/>
      <c r="AG181" s="44"/>
      <c r="AH181" s="44"/>
      <c r="AI181" s="44"/>
      <c r="AJ181" s="44"/>
    </row>
    <row r="182" spans="1:36" s="51" customFormat="1" ht="49.5">
      <c r="A182" s="38">
        <v>2</v>
      </c>
      <c r="B182" s="38"/>
      <c r="C182" s="66" t="s">
        <v>289</v>
      </c>
      <c r="D182" s="67"/>
      <c r="E182" s="67"/>
      <c r="F182" s="67"/>
      <c r="G182" s="58"/>
      <c r="H182" s="76"/>
      <c r="I182" s="76"/>
      <c r="J182" s="43"/>
      <c r="K182" s="42">
        <f>SUM(L182:M182)</f>
        <v>20000</v>
      </c>
      <c r="L182" s="43"/>
      <c r="M182" s="42">
        <f>P182</f>
        <v>20000</v>
      </c>
      <c r="N182" s="42">
        <f>SUM(O182:P182)</f>
        <v>20000</v>
      </c>
      <c r="O182" s="42"/>
      <c r="P182" s="42">
        <f>SUM(Q182:T182)</f>
        <v>20000</v>
      </c>
      <c r="Q182" s="42">
        <v>15000</v>
      </c>
      <c r="R182" s="42">
        <v>0</v>
      </c>
      <c r="S182" s="42">
        <v>5000</v>
      </c>
      <c r="T182" s="42">
        <v>0</v>
      </c>
      <c r="U182" s="42">
        <f>W182</f>
        <v>5000</v>
      </c>
      <c r="V182" s="42"/>
      <c r="W182" s="43">
        <f>SUM(X182:Z182)</f>
        <v>5000</v>
      </c>
      <c r="X182" s="42">
        <v>5000</v>
      </c>
      <c r="Y182" s="42"/>
      <c r="Z182" s="42"/>
      <c r="AA182" s="42"/>
      <c r="AB182" s="42"/>
      <c r="AC182" s="44" t="s">
        <v>290</v>
      </c>
      <c r="AD182" s="44" t="s">
        <v>44</v>
      </c>
      <c r="AE182" s="105" t="s">
        <v>288</v>
      </c>
      <c r="AF182" s="44"/>
      <c r="AG182" s="44"/>
      <c r="AH182" s="44"/>
      <c r="AI182" s="44"/>
      <c r="AJ182" s="44"/>
    </row>
    <row r="183" spans="1:36" ht="49.5">
      <c r="A183" s="38">
        <v>3</v>
      </c>
      <c r="B183" s="38"/>
      <c r="C183" s="66" t="s">
        <v>291</v>
      </c>
      <c r="D183" s="67"/>
      <c r="E183" s="67"/>
      <c r="F183" s="67"/>
      <c r="G183" s="58"/>
      <c r="H183" s="76"/>
      <c r="I183" s="76"/>
      <c r="J183" s="43"/>
      <c r="K183" s="42">
        <f>SUM(L183:M183)</f>
        <v>60000</v>
      </c>
      <c r="L183" s="43"/>
      <c r="M183" s="42">
        <f>P183</f>
        <v>60000</v>
      </c>
      <c r="N183" s="42">
        <f>SUM(O183:P183)</f>
        <v>60000</v>
      </c>
      <c r="O183" s="42"/>
      <c r="P183" s="42">
        <f>SUM(Q183:T183)</f>
        <v>60000</v>
      </c>
      <c r="Q183" s="42">
        <v>0</v>
      </c>
      <c r="R183" s="42">
        <v>60000</v>
      </c>
      <c r="S183" s="42">
        <v>0</v>
      </c>
      <c r="T183" s="42">
        <v>0</v>
      </c>
      <c r="U183" s="42">
        <f>W183</f>
        <v>50000</v>
      </c>
      <c r="V183" s="42"/>
      <c r="W183" s="43">
        <f>SUM(X183:Z183)</f>
        <v>50000</v>
      </c>
      <c r="X183" s="42"/>
      <c r="Y183" s="42">
        <v>50000</v>
      </c>
      <c r="Z183" s="42"/>
      <c r="AA183" s="42"/>
      <c r="AB183" s="42"/>
      <c r="AC183" s="44" t="s">
        <v>292</v>
      </c>
      <c r="AD183" s="44" t="s">
        <v>44</v>
      </c>
      <c r="AE183" s="105" t="s">
        <v>288</v>
      </c>
      <c r="AF183" s="44"/>
      <c r="AG183" s="44"/>
      <c r="AH183" s="44"/>
      <c r="AI183" s="44"/>
      <c r="AJ183" s="44"/>
    </row>
    <row r="184" spans="1:36" ht="49.5">
      <c r="A184" s="38">
        <v>4</v>
      </c>
      <c r="B184" s="38"/>
      <c r="C184" s="47" t="s">
        <v>293</v>
      </c>
      <c r="D184" s="48"/>
      <c r="E184" s="48"/>
      <c r="F184" s="48"/>
      <c r="G184" s="33"/>
      <c r="H184" s="42"/>
      <c r="I184" s="42"/>
      <c r="J184" s="42"/>
      <c r="K184" s="42">
        <f>SUM(L184:M184)</f>
        <v>5000</v>
      </c>
      <c r="L184" s="42"/>
      <c r="M184" s="42">
        <f>P184</f>
        <v>5000</v>
      </c>
      <c r="N184" s="42">
        <f>SUM(O184:P184)</f>
        <v>5000</v>
      </c>
      <c r="O184" s="42"/>
      <c r="P184" s="42">
        <f>SUM(Q184:T184)</f>
        <v>5000</v>
      </c>
      <c r="Q184" s="42">
        <v>0</v>
      </c>
      <c r="R184" s="42">
        <v>5000</v>
      </c>
      <c r="S184" s="42">
        <v>0</v>
      </c>
      <c r="T184" s="42">
        <v>0</v>
      </c>
      <c r="U184" s="42">
        <f>W184</f>
        <v>20000</v>
      </c>
      <c r="V184" s="42"/>
      <c r="W184" s="43">
        <f>SUM(X184:Z184)</f>
        <v>20000</v>
      </c>
      <c r="X184" s="43"/>
      <c r="Y184" s="43">
        <v>20000</v>
      </c>
      <c r="Z184" s="43"/>
      <c r="AA184" s="43"/>
      <c r="AB184" s="43"/>
      <c r="AC184" s="44" t="s">
        <v>290</v>
      </c>
      <c r="AD184" s="44" t="s">
        <v>44</v>
      </c>
      <c r="AE184" s="105" t="s">
        <v>288</v>
      </c>
      <c r="AF184" s="44"/>
      <c r="AG184" s="44"/>
      <c r="AH184" s="44"/>
      <c r="AI184" s="44"/>
      <c r="AJ184" s="44"/>
    </row>
    <row r="185" spans="1:36">
      <c r="A185" s="38">
        <v>5</v>
      </c>
      <c r="B185" s="38"/>
      <c r="C185" s="47" t="s">
        <v>294</v>
      </c>
      <c r="D185" s="48"/>
      <c r="E185" s="48"/>
      <c r="F185" s="48"/>
      <c r="G185" s="33"/>
      <c r="H185" s="42"/>
      <c r="I185" s="42"/>
      <c r="J185" s="42"/>
      <c r="K185" s="42">
        <f>SUM(L185:M185)</f>
        <v>0</v>
      </c>
      <c r="L185" s="42"/>
      <c r="M185" s="42">
        <f>P185</f>
        <v>0</v>
      </c>
      <c r="N185" s="42">
        <f>SUM(O185:P185)</f>
        <v>0</v>
      </c>
      <c r="O185" s="42"/>
      <c r="P185" s="42">
        <f>SUM(Q185:T185)</f>
        <v>0</v>
      </c>
      <c r="Q185" s="42"/>
      <c r="R185" s="42"/>
      <c r="S185" s="42"/>
      <c r="T185" s="42"/>
      <c r="U185" s="42">
        <f>W185</f>
        <v>30000</v>
      </c>
      <c r="V185" s="42"/>
      <c r="W185" s="43">
        <f>SUM(X185:Z185)</f>
        <v>30000</v>
      </c>
      <c r="X185" s="43"/>
      <c r="Y185" s="43">
        <v>30000</v>
      </c>
      <c r="Z185" s="43"/>
      <c r="AA185" s="43"/>
      <c r="AB185" s="43"/>
      <c r="AC185" s="44"/>
      <c r="AD185" s="44"/>
      <c r="AE185" s="105" t="s">
        <v>288</v>
      </c>
      <c r="AF185" s="44"/>
      <c r="AG185" s="44"/>
      <c r="AH185" s="44"/>
      <c r="AI185" s="44"/>
      <c r="AJ185" s="44"/>
    </row>
    <row r="186" spans="1:36" s="7" customFormat="1">
      <c r="A186" s="106" t="s">
        <v>295</v>
      </c>
      <c r="B186" s="106"/>
      <c r="C186" s="35" t="s">
        <v>296</v>
      </c>
      <c r="D186" s="69"/>
      <c r="E186" s="69"/>
      <c r="F186" s="69"/>
      <c r="G186" s="32"/>
      <c r="H186" s="74">
        <f t="shared" ref="H186:AA186" si="71">H187+H286</f>
        <v>1181371.5</v>
      </c>
      <c r="I186" s="74">
        <f t="shared" si="71"/>
        <v>671742</v>
      </c>
      <c r="J186" s="74">
        <f t="shared" si="71"/>
        <v>509629.5</v>
      </c>
      <c r="K186" s="74">
        <f t="shared" si="71"/>
        <v>1744556.7850000001</v>
      </c>
      <c r="L186" s="74">
        <f t="shared" si="71"/>
        <v>195260</v>
      </c>
      <c r="M186" s="74">
        <f t="shared" si="71"/>
        <v>1549296.7849999999</v>
      </c>
      <c r="N186" s="74">
        <f t="shared" si="71"/>
        <v>1744556.7850000001</v>
      </c>
      <c r="O186" s="74">
        <f t="shared" si="71"/>
        <v>195260</v>
      </c>
      <c r="P186" s="74">
        <f t="shared" si="71"/>
        <v>1549296.7849999999</v>
      </c>
      <c r="Q186" s="74">
        <f t="shared" si="71"/>
        <v>449688</v>
      </c>
      <c r="R186" s="74">
        <f t="shared" si="71"/>
        <v>1012800</v>
      </c>
      <c r="S186" s="74">
        <f t="shared" si="71"/>
        <v>82500</v>
      </c>
      <c r="T186" s="74">
        <f t="shared" si="71"/>
        <v>4308.7849999999999</v>
      </c>
      <c r="U186" s="74">
        <f t="shared" si="71"/>
        <v>1187627</v>
      </c>
      <c r="V186" s="74">
        <f t="shared" si="71"/>
        <v>0</v>
      </c>
      <c r="W186" s="74">
        <f t="shared" si="71"/>
        <v>1187627</v>
      </c>
      <c r="X186" s="74">
        <f t="shared" si="71"/>
        <v>216703</v>
      </c>
      <c r="Y186" s="74">
        <f t="shared" si="71"/>
        <v>883300</v>
      </c>
      <c r="Z186" s="74">
        <f t="shared" si="71"/>
        <v>53000</v>
      </c>
      <c r="AA186" s="74">
        <f t="shared" si="71"/>
        <v>34624</v>
      </c>
      <c r="AB186" s="74"/>
      <c r="AC186" s="26"/>
      <c r="AD186" s="26"/>
      <c r="AE186" s="107"/>
      <c r="AF186" s="26"/>
      <c r="AG186" s="26"/>
      <c r="AH186" s="26"/>
      <c r="AI186" s="26"/>
      <c r="AJ186" s="26"/>
    </row>
    <row r="187" spans="1:36" s="7" customFormat="1">
      <c r="A187" s="106" t="s">
        <v>297</v>
      </c>
      <c r="B187" s="106"/>
      <c r="C187" s="108" t="s">
        <v>298</v>
      </c>
      <c r="D187" s="69"/>
      <c r="E187" s="69"/>
      <c r="F187" s="69"/>
      <c r="G187" s="109"/>
      <c r="H187" s="110">
        <f t="shared" ref="H187:Z187" si="72">H188+H205+H262+H283</f>
        <v>1181371.5</v>
      </c>
      <c r="I187" s="110">
        <f t="shared" si="72"/>
        <v>671742</v>
      </c>
      <c r="J187" s="110">
        <f t="shared" si="72"/>
        <v>509629.5</v>
      </c>
      <c r="K187" s="110">
        <f t="shared" si="72"/>
        <v>274056.78500000003</v>
      </c>
      <c r="L187" s="110">
        <f t="shared" si="72"/>
        <v>195260</v>
      </c>
      <c r="M187" s="110">
        <f t="shared" si="72"/>
        <v>78796.785000000003</v>
      </c>
      <c r="N187" s="110">
        <f t="shared" si="72"/>
        <v>274056.78500000003</v>
      </c>
      <c r="O187" s="110">
        <f t="shared" si="72"/>
        <v>195260</v>
      </c>
      <c r="P187" s="110">
        <f t="shared" si="72"/>
        <v>78796.785000000003</v>
      </c>
      <c r="Q187" s="110">
        <f t="shared" si="72"/>
        <v>32488</v>
      </c>
      <c r="R187" s="110">
        <f t="shared" si="72"/>
        <v>42000</v>
      </c>
      <c r="S187" s="110">
        <f t="shared" si="72"/>
        <v>0</v>
      </c>
      <c r="T187" s="110">
        <f t="shared" si="72"/>
        <v>4308.7849999999999</v>
      </c>
      <c r="U187" s="110">
        <f t="shared" si="72"/>
        <v>113583</v>
      </c>
      <c r="V187" s="110">
        <f t="shared" si="72"/>
        <v>0</v>
      </c>
      <c r="W187" s="110">
        <f t="shared" si="72"/>
        <v>113583</v>
      </c>
      <c r="X187" s="110">
        <f t="shared" si="72"/>
        <v>67583</v>
      </c>
      <c r="Y187" s="110">
        <f t="shared" si="72"/>
        <v>38000</v>
      </c>
      <c r="Z187" s="110">
        <f t="shared" si="72"/>
        <v>8000</v>
      </c>
      <c r="AA187" s="110"/>
      <c r="AB187" s="110"/>
      <c r="AC187" s="26"/>
      <c r="AD187" s="44"/>
      <c r="AE187" s="45"/>
      <c r="AF187" s="26"/>
      <c r="AG187" s="26"/>
      <c r="AH187" s="26"/>
      <c r="AI187" s="26"/>
      <c r="AJ187" s="26"/>
    </row>
    <row r="188" spans="1:36" s="7" customFormat="1">
      <c r="A188" s="106" t="s">
        <v>36</v>
      </c>
      <c r="B188" s="106"/>
      <c r="C188" s="111" t="s">
        <v>143</v>
      </c>
      <c r="D188" s="69"/>
      <c r="E188" s="69"/>
      <c r="F188" s="69"/>
      <c r="G188" s="109"/>
      <c r="H188" s="110">
        <f>H189+H193+H197+H201</f>
        <v>45743</v>
      </c>
      <c r="I188" s="110">
        <f t="shared" ref="I188:Z188" si="73">I189+I193+I197+I201</f>
        <v>0</v>
      </c>
      <c r="J188" s="110">
        <f t="shared" si="73"/>
        <v>45743</v>
      </c>
      <c r="K188" s="110">
        <f t="shared" si="73"/>
        <v>2500</v>
      </c>
      <c r="L188" s="110">
        <f t="shared" si="73"/>
        <v>0</v>
      </c>
      <c r="M188" s="110">
        <f t="shared" si="73"/>
        <v>2500</v>
      </c>
      <c r="N188" s="110">
        <f t="shared" si="73"/>
        <v>2500</v>
      </c>
      <c r="O188" s="110">
        <f t="shared" si="73"/>
        <v>0</v>
      </c>
      <c r="P188" s="110">
        <f t="shared" si="73"/>
        <v>2500</v>
      </c>
      <c r="Q188" s="110">
        <f t="shared" si="73"/>
        <v>2500</v>
      </c>
      <c r="R188" s="110">
        <f t="shared" si="73"/>
        <v>0</v>
      </c>
      <c r="S188" s="110">
        <f t="shared" si="73"/>
        <v>0</v>
      </c>
      <c r="T188" s="110">
        <f t="shared" si="73"/>
        <v>0</v>
      </c>
      <c r="U188" s="110">
        <f t="shared" si="73"/>
        <v>8726</v>
      </c>
      <c r="V188" s="110">
        <f t="shared" si="73"/>
        <v>0</v>
      </c>
      <c r="W188" s="110">
        <f t="shared" si="73"/>
        <v>8726</v>
      </c>
      <c r="X188" s="110">
        <f t="shared" si="73"/>
        <v>6726</v>
      </c>
      <c r="Y188" s="110">
        <f t="shared" si="73"/>
        <v>2000</v>
      </c>
      <c r="Z188" s="110">
        <f t="shared" si="73"/>
        <v>0</v>
      </c>
      <c r="AA188" s="110"/>
      <c r="AB188" s="110"/>
      <c r="AC188" s="26"/>
      <c r="AD188" s="44"/>
      <c r="AE188" s="45"/>
      <c r="AF188" s="26"/>
      <c r="AG188" s="26"/>
      <c r="AH188" s="26"/>
      <c r="AI188" s="26"/>
      <c r="AJ188" s="26"/>
    </row>
    <row r="189" spans="1:36" s="112" customFormat="1">
      <c r="A189" s="106">
        <v>1</v>
      </c>
      <c r="B189" s="106"/>
      <c r="C189" s="35" t="s">
        <v>131</v>
      </c>
      <c r="D189" s="69"/>
      <c r="E189" s="69"/>
      <c r="F189" s="69"/>
      <c r="G189" s="109"/>
      <c r="H189" s="110">
        <f>H190</f>
        <v>5000</v>
      </c>
      <c r="I189" s="110">
        <f t="shared" ref="I189:AB191" si="74">I190</f>
        <v>0</v>
      </c>
      <c r="J189" s="110">
        <f t="shared" si="74"/>
        <v>5000</v>
      </c>
      <c r="K189" s="110">
        <f t="shared" si="74"/>
        <v>0</v>
      </c>
      <c r="L189" s="110">
        <f t="shared" si="74"/>
        <v>0</v>
      </c>
      <c r="M189" s="110">
        <f t="shared" si="74"/>
        <v>0</v>
      </c>
      <c r="N189" s="110">
        <f t="shared" si="74"/>
        <v>0</v>
      </c>
      <c r="O189" s="110">
        <f t="shared" si="74"/>
        <v>0</v>
      </c>
      <c r="P189" s="110">
        <f t="shared" si="74"/>
        <v>0</v>
      </c>
      <c r="Q189" s="110">
        <f t="shared" si="74"/>
        <v>0</v>
      </c>
      <c r="R189" s="110">
        <f t="shared" si="74"/>
        <v>0</v>
      </c>
      <c r="S189" s="110">
        <f t="shared" si="74"/>
        <v>0</v>
      </c>
      <c r="T189" s="110">
        <f t="shared" si="74"/>
        <v>0</v>
      </c>
      <c r="U189" s="110">
        <f t="shared" si="74"/>
        <v>2000</v>
      </c>
      <c r="V189" s="110">
        <f t="shared" si="74"/>
        <v>0</v>
      </c>
      <c r="W189" s="110">
        <f t="shared" si="74"/>
        <v>2000</v>
      </c>
      <c r="X189" s="110">
        <f t="shared" si="74"/>
        <v>2000</v>
      </c>
      <c r="Y189" s="110">
        <f t="shared" si="74"/>
        <v>0</v>
      </c>
      <c r="Z189" s="110">
        <f t="shared" si="74"/>
        <v>0</v>
      </c>
      <c r="AA189" s="110"/>
      <c r="AB189" s="110">
        <f t="shared" si="74"/>
        <v>0</v>
      </c>
      <c r="AC189" s="35"/>
      <c r="AD189" s="35"/>
      <c r="AE189" s="36"/>
      <c r="AF189" s="35"/>
      <c r="AG189" s="35"/>
      <c r="AH189" s="35"/>
      <c r="AI189" s="35"/>
      <c r="AJ189" s="35"/>
    </row>
    <row r="190" spans="1:36" s="112" customFormat="1">
      <c r="A190" s="106"/>
      <c r="B190" s="106"/>
      <c r="C190" s="111" t="s">
        <v>39</v>
      </c>
      <c r="D190" s="69"/>
      <c r="E190" s="69"/>
      <c r="F190" s="69"/>
      <c r="G190" s="109"/>
      <c r="H190" s="110">
        <f>H191</f>
        <v>5000</v>
      </c>
      <c r="I190" s="110">
        <f t="shared" si="74"/>
        <v>0</v>
      </c>
      <c r="J190" s="110">
        <f t="shared" si="74"/>
        <v>5000</v>
      </c>
      <c r="K190" s="110">
        <f t="shared" si="74"/>
        <v>0</v>
      </c>
      <c r="L190" s="110">
        <f t="shared" si="74"/>
        <v>0</v>
      </c>
      <c r="M190" s="110">
        <f t="shared" si="74"/>
        <v>0</v>
      </c>
      <c r="N190" s="110">
        <f t="shared" si="74"/>
        <v>0</v>
      </c>
      <c r="O190" s="110">
        <f t="shared" si="74"/>
        <v>0</v>
      </c>
      <c r="P190" s="110">
        <f t="shared" si="74"/>
        <v>0</v>
      </c>
      <c r="Q190" s="110">
        <f t="shared" si="74"/>
        <v>0</v>
      </c>
      <c r="R190" s="110">
        <f t="shared" si="74"/>
        <v>0</v>
      </c>
      <c r="S190" s="110">
        <f t="shared" si="74"/>
        <v>0</v>
      </c>
      <c r="T190" s="110">
        <f t="shared" si="74"/>
        <v>0</v>
      </c>
      <c r="U190" s="110">
        <f t="shared" si="74"/>
        <v>2000</v>
      </c>
      <c r="V190" s="110">
        <f t="shared" si="74"/>
        <v>0</v>
      </c>
      <c r="W190" s="110">
        <f t="shared" si="74"/>
        <v>2000</v>
      </c>
      <c r="X190" s="110">
        <f t="shared" si="74"/>
        <v>2000</v>
      </c>
      <c r="Y190" s="110">
        <f t="shared" si="74"/>
        <v>0</v>
      </c>
      <c r="Z190" s="110">
        <f t="shared" si="74"/>
        <v>0</v>
      </c>
      <c r="AA190" s="110"/>
      <c r="AB190" s="110">
        <f t="shared" si="74"/>
        <v>0</v>
      </c>
      <c r="AC190" s="35"/>
      <c r="AD190" s="35"/>
      <c r="AE190" s="36"/>
      <c r="AF190" s="35"/>
      <c r="AG190" s="35"/>
      <c r="AH190" s="35"/>
      <c r="AI190" s="35"/>
      <c r="AJ190" s="35"/>
    </row>
    <row r="191" spans="1:36" s="112" customFormat="1" ht="33">
      <c r="A191" s="106"/>
      <c r="B191" s="106"/>
      <c r="C191" s="37" t="s">
        <v>40</v>
      </c>
      <c r="D191" s="69"/>
      <c r="E191" s="69"/>
      <c r="F191" s="69"/>
      <c r="G191" s="109"/>
      <c r="H191" s="110">
        <f>H192</f>
        <v>5000</v>
      </c>
      <c r="I191" s="110">
        <f t="shared" si="74"/>
        <v>0</v>
      </c>
      <c r="J191" s="110">
        <f t="shared" si="74"/>
        <v>5000</v>
      </c>
      <c r="K191" s="110">
        <f t="shared" si="74"/>
        <v>0</v>
      </c>
      <c r="L191" s="110">
        <f t="shared" si="74"/>
        <v>0</v>
      </c>
      <c r="M191" s="110">
        <f t="shared" si="74"/>
        <v>0</v>
      </c>
      <c r="N191" s="110">
        <f t="shared" si="74"/>
        <v>0</v>
      </c>
      <c r="O191" s="110">
        <f t="shared" si="74"/>
        <v>0</v>
      </c>
      <c r="P191" s="110">
        <f t="shared" si="74"/>
        <v>0</v>
      </c>
      <c r="Q191" s="110">
        <f t="shared" si="74"/>
        <v>0</v>
      </c>
      <c r="R191" s="110">
        <f t="shared" si="74"/>
        <v>0</v>
      </c>
      <c r="S191" s="110">
        <f t="shared" si="74"/>
        <v>0</v>
      </c>
      <c r="T191" s="110">
        <f t="shared" si="74"/>
        <v>0</v>
      </c>
      <c r="U191" s="110">
        <f t="shared" si="74"/>
        <v>2000</v>
      </c>
      <c r="V191" s="110">
        <f t="shared" si="74"/>
        <v>0</v>
      </c>
      <c r="W191" s="110">
        <f t="shared" si="74"/>
        <v>2000</v>
      </c>
      <c r="X191" s="110">
        <f t="shared" si="74"/>
        <v>2000</v>
      </c>
      <c r="Y191" s="110">
        <f t="shared" si="74"/>
        <v>0</v>
      </c>
      <c r="Z191" s="110">
        <f t="shared" si="74"/>
        <v>0</v>
      </c>
      <c r="AA191" s="110"/>
      <c r="AB191" s="110">
        <f t="shared" si="74"/>
        <v>0</v>
      </c>
      <c r="AC191" s="35"/>
      <c r="AD191" s="35"/>
      <c r="AE191" s="36"/>
      <c r="AF191" s="35"/>
      <c r="AG191" s="35"/>
      <c r="AH191" s="35"/>
      <c r="AI191" s="35"/>
      <c r="AJ191" s="35"/>
    </row>
    <row r="192" spans="1:36" ht="66">
      <c r="A192" s="38"/>
      <c r="B192" s="106"/>
      <c r="C192" s="59" t="s">
        <v>299</v>
      </c>
      <c r="D192" s="48" t="s">
        <v>131</v>
      </c>
      <c r="E192" s="39"/>
      <c r="F192" s="39"/>
      <c r="G192" s="48" t="s">
        <v>300</v>
      </c>
      <c r="H192" s="54">
        <f>SUM(I192:J192)</f>
        <v>5000</v>
      </c>
      <c r="I192" s="103"/>
      <c r="J192" s="43">
        <v>5000</v>
      </c>
      <c r="K192" s="42">
        <f>SUM(L192:M192)</f>
        <v>0</v>
      </c>
      <c r="L192" s="43"/>
      <c r="M192" s="42">
        <f>P192</f>
        <v>0</v>
      </c>
      <c r="N192" s="42">
        <f>SUM(O192:P192)</f>
        <v>0</v>
      </c>
      <c r="O192" s="42"/>
      <c r="P192" s="42">
        <f>SUM(Q192:T192)</f>
        <v>0</v>
      </c>
      <c r="Q192" s="42">
        <v>0</v>
      </c>
      <c r="R192" s="42">
        <v>0</v>
      </c>
      <c r="S192" s="42">
        <v>0</v>
      </c>
      <c r="T192" s="42">
        <v>0</v>
      </c>
      <c r="U192" s="42">
        <f>W192</f>
        <v>2000</v>
      </c>
      <c r="V192" s="42"/>
      <c r="W192" s="113">
        <f>SUBTOTAL(9,X192:Z192)</f>
        <v>2000</v>
      </c>
      <c r="X192" s="113">
        <v>2000</v>
      </c>
      <c r="Y192" s="113"/>
      <c r="Z192" s="113"/>
      <c r="AA192" s="113"/>
      <c r="AB192" s="113"/>
      <c r="AC192" s="44" t="s">
        <v>301</v>
      </c>
      <c r="AD192" s="44" t="s">
        <v>44</v>
      </c>
      <c r="AE192" s="69" t="s">
        <v>143</v>
      </c>
      <c r="AF192" s="46" t="s">
        <v>40</v>
      </c>
      <c r="AG192" s="46" t="s">
        <v>30</v>
      </c>
      <c r="AH192" s="46"/>
      <c r="AI192" s="46"/>
      <c r="AJ192" s="46"/>
    </row>
    <row r="193" spans="1:36">
      <c r="A193" s="106">
        <v>2</v>
      </c>
      <c r="B193" s="106"/>
      <c r="C193" s="35" t="s">
        <v>96</v>
      </c>
      <c r="D193" s="48"/>
      <c r="E193" s="48"/>
      <c r="F193" s="48"/>
      <c r="G193" s="53"/>
      <c r="H193" s="114">
        <f>H194</f>
        <v>19993</v>
      </c>
      <c r="I193" s="114">
        <f t="shared" ref="I193:AB195" si="75">I194</f>
        <v>0</v>
      </c>
      <c r="J193" s="114">
        <f t="shared" si="75"/>
        <v>19993</v>
      </c>
      <c r="K193" s="114">
        <f t="shared" si="75"/>
        <v>0</v>
      </c>
      <c r="L193" s="114">
        <f t="shared" si="75"/>
        <v>0</v>
      </c>
      <c r="M193" s="114">
        <f t="shared" si="75"/>
        <v>0</v>
      </c>
      <c r="N193" s="114">
        <f t="shared" si="75"/>
        <v>0</v>
      </c>
      <c r="O193" s="114">
        <f t="shared" si="75"/>
        <v>0</v>
      </c>
      <c r="P193" s="114">
        <f t="shared" si="75"/>
        <v>0</v>
      </c>
      <c r="Q193" s="114">
        <f t="shared" si="75"/>
        <v>0</v>
      </c>
      <c r="R193" s="114">
        <f t="shared" si="75"/>
        <v>0</v>
      </c>
      <c r="S193" s="114">
        <f t="shared" si="75"/>
        <v>0</v>
      </c>
      <c r="T193" s="114">
        <f t="shared" si="75"/>
        <v>0</v>
      </c>
      <c r="U193" s="114">
        <f t="shared" si="75"/>
        <v>2000</v>
      </c>
      <c r="V193" s="114">
        <f t="shared" si="75"/>
        <v>0</v>
      </c>
      <c r="W193" s="114">
        <f t="shared" si="75"/>
        <v>2000</v>
      </c>
      <c r="X193" s="114">
        <f t="shared" si="75"/>
        <v>2000</v>
      </c>
      <c r="Y193" s="114">
        <f t="shared" si="75"/>
        <v>0</v>
      </c>
      <c r="Z193" s="114">
        <f t="shared" si="75"/>
        <v>0</v>
      </c>
      <c r="AA193" s="114"/>
      <c r="AB193" s="114">
        <f t="shared" si="75"/>
        <v>0</v>
      </c>
      <c r="AC193" s="44"/>
      <c r="AD193" s="44"/>
      <c r="AE193" s="69"/>
      <c r="AF193" s="46"/>
      <c r="AG193" s="46"/>
      <c r="AH193" s="46"/>
      <c r="AI193" s="46"/>
      <c r="AJ193" s="46"/>
    </row>
    <row r="194" spans="1:36">
      <c r="A194" s="38"/>
      <c r="B194" s="106"/>
      <c r="C194" s="111" t="s">
        <v>39</v>
      </c>
      <c r="D194" s="48"/>
      <c r="E194" s="48"/>
      <c r="F194" s="48"/>
      <c r="G194" s="53"/>
      <c r="H194" s="114">
        <f>H195</f>
        <v>19993</v>
      </c>
      <c r="I194" s="114">
        <f t="shared" si="75"/>
        <v>0</v>
      </c>
      <c r="J194" s="114">
        <f t="shared" si="75"/>
        <v>19993</v>
      </c>
      <c r="K194" s="114">
        <f t="shared" si="75"/>
        <v>0</v>
      </c>
      <c r="L194" s="114">
        <f t="shared" si="75"/>
        <v>0</v>
      </c>
      <c r="M194" s="114">
        <f t="shared" si="75"/>
        <v>0</v>
      </c>
      <c r="N194" s="114">
        <f t="shared" si="75"/>
        <v>0</v>
      </c>
      <c r="O194" s="114">
        <f t="shared" si="75"/>
        <v>0</v>
      </c>
      <c r="P194" s="114">
        <f t="shared" si="75"/>
        <v>0</v>
      </c>
      <c r="Q194" s="114">
        <f t="shared" si="75"/>
        <v>0</v>
      </c>
      <c r="R194" s="114">
        <f t="shared" si="75"/>
        <v>0</v>
      </c>
      <c r="S194" s="114">
        <f t="shared" si="75"/>
        <v>0</v>
      </c>
      <c r="T194" s="114">
        <f t="shared" si="75"/>
        <v>0</v>
      </c>
      <c r="U194" s="114">
        <f t="shared" si="75"/>
        <v>2000</v>
      </c>
      <c r="V194" s="114">
        <f t="shared" si="75"/>
        <v>0</v>
      </c>
      <c r="W194" s="114">
        <f t="shared" si="75"/>
        <v>2000</v>
      </c>
      <c r="X194" s="114">
        <f t="shared" si="75"/>
        <v>2000</v>
      </c>
      <c r="Y194" s="114">
        <f t="shared" si="75"/>
        <v>0</v>
      </c>
      <c r="Z194" s="114">
        <f t="shared" si="75"/>
        <v>0</v>
      </c>
      <c r="AA194" s="114"/>
      <c r="AB194" s="114">
        <f t="shared" si="75"/>
        <v>0</v>
      </c>
      <c r="AC194" s="44"/>
      <c r="AD194" s="44"/>
      <c r="AE194" s="69"/>
      <c r="AF194" s="46"/>
      <c r="AG194" s="46"/>
      <c r="AH194" s="46"/>
      <c r="AI194" s="46"/>
      <c r="AJ194" s="46"/>
    </row>
    <row r="195" spans="1:36" ht="33">
      <c r="A195" s="38"/>
      <c r="B195" s="106"/>
      <c r="C195" s="37" t="s">
        <v>40</v>
      </c>
      <c r="D195" s="48"/>
      <c r="E195" s="48"/>
      <c r="F195" s="48"/>
      <c r="G195" s="53"/>
      <c r="H195" s="114">
        <f>H196</f>
        <v>19993</v>
      </c>
      <c r="I195" s="114">
        <f t="shared" si="75"/>
        <v>0</v>
      </c>
      <c r="J195" s="114">
        <f t="shared" si="75"/>
        <v>19993</v>
      </c>
      <c r="K195" s="114">
        <f t="shared" si="75"/>
        <v>0</v>
      </c>
      <c r="L195" s="114">
        <f t="shared" si="75"/>
        <v>0</v>
      </c>
      <c r="M195" s="114">
        <f t="shared" si="75"/>
        <v>0</v>
      </c>
      <c r="N195" s="114">
        <f t="shared" si="75"/>
        <v>0</v>
      </c>
      <c r="O195" s="114">
        <f t="shared" si="75"/>
        <v>0</v>
      </c>
      <c r="P195" s="114">
        <f t="shared" si="75"/>
        <v>0</v>
      </c>
      <c r="Q195" s="114">
        <f t="shared" si="75"/>
        <v>0</v>
      </c>
      <c r="R195" s="114">
        <f t="shared" si="75"/>
        <v>0</v>
      </c>
      <c r="S195" s="114">
        <f t="shared" si="75"/>
        <v>0</v>
      </c>
      <c r="T195" s="114">
        <f t="shared" si="75"/>
        <v>0</v>
      </c>
      <c r="U195" s="114">
        <f t="shared" si="75"/>
        <v>2000</v>
      </c>
      <c r="V195" s="114">
        <f t="shared" si="75"/>
        <v>0</v>
      </c>
      <c r="W195" s="114">
        <f t="shared" si="75"/>
        <v>2000</v>
      </c>
      <c r="X195" s="114">
        <f t="shared" si="75"/>
        <v>2000</v>
      </c>
      <c r="Y195" s="114">
        <f t="shared" si="75"/>
        <v>0</v>
      </c>
      <c r="Z195" s="114">
        <f t="shared" si="75"/>
        <v>0</v>
      </c>
      <c r="AA195" s="114"/>
      <c r="AB195" s="114">
        <f t="shared" si="75"/>
        <v>0</v>
      </c>
      <c r="AC195" s="44"/>
      <c r="AD195" s="44"/>
      <c r="AE195" s="69"/>
      <c r="AF195" s="46"/>
      <c r="AG195" s="46"/>
      <c r="AH195" s="46"/>
      <c r="AI195" s="46"/>
      <c r="AJ195" s="46"/>
    </row>
    <row r="196" spans="1:36" s="7" customFormat="1" ht="66">
      <c r="A196" s="38"/>
      <c r="B196" s="106"/>
      <c r="C196" s="47" t="s">
        <v>302</v>
      </c>
      <c r="D196" s="48" t="s">
        <v>96</v>
      </c>
      <c r="E196" s="48"/>
      <c r="F196" s="48"/>
      <c r="G196" s="44" t="s">
        <v>303</v>
      </c>
      <c r="H196" s="54">
        <f>SUM(I196:J196)</f>
        <v>19993</v>
      </c>
      <c r="I196" s="103"/>
      <c r="J196" s="43">
        <v>19993</v>
      </c>
      <c r="K196" s="42">
        <f>SUM(L196:M196)</f>
        <v>0</v>
      </c>
      <c r="L196" s="43"/>
      <c r="M196" s="42">
        <f>P196</f>
        <v>0</v>
      </c>
      <c r="N196" s="42">
        <f>SUM(O196:P196)</f>
        <v>0</v>
      </c>
      <c r="O196" s="42"/>
      <c r="P196" s="42">
        <f>SUM(Q196:T196)</f>
        <v>0</v>
      </c>
      <c r="Q196" s="42">
        <v>0</v>
      </c>
      <c r="R196" s="42">
        <v>0</v>
      </c>
      <c r="S196" s="42">
        <v>0</v>
      </c>
      <c r="T196" s="42">
        <v>0</v>
      </c>
      <c r="U196" s="42">
        <f>W196</f>
        <v>2000</v>
      </c>
      <c r="V196" s="42"/>
      <c r="W196" s="113">
        <f>SUBTOTAL(9,X196:Z196)</f>
        <v>2000</v>
      </c>
      <c r="X196" s="113">
        <v>2000</v>
      </c>
      <c r="Y196" s="113"/>
      <c r="Z196" s="113"/>
      <c r="AA196" s="113"/>
      <c r="AB196" s="113"/>
      <c r="AC196" s="44" t="s">
        <v>304</v>
      </c>
      <c r="AD196" s="44" t="s">
        <v>44</v>
      </c>
      <c r="AE196" s="86" t="s">
        <v>143</v>
      </c>
      <c r="AF196" s="46" t="s">
        <v>40</v>
      </c>
      <c r="AG196" s="46" t="s">
        <v>30</v>
      </c>
      <c r="AH196" s="46"/>
      <c r="AI196" s="46"/>
      <c r="AJ196" s="46"/>
    </row>
    <row r="197" spans="1:36" s="112" customFormat="1">
      <c r="A197" s="106">
        <v>3</v>
      </c>
      <c r="B197" s="106"/>
      <c r="C197" s="35" t="s">
        <v>56</v>
      </c>
      <c r="D197" s="69"/>
      <c r="E197" s="69"/>
      <c r="F197" s="69"/>
      <c r="G197" s="109"/>
      <c r="H197" s="110">
        <f t="shared" ref="H197:X199" si="76">H198</f>
        <v>14760</v>
      </c>
      <c r="I197" s="110">
        <f t="shared" si="76"/>
        <v>0</v>
      </c>
      <c r="J197" s="110">
        <f t="shared" si="76"/>
        <v>14760</v>
      </c>
      <c r="K197" s="110">
        <f t="shared" si="76"/>
        <v>2500</v>
      </c>
      <c r="L197" s="110">
        <f t="shared" si="76"/>
        <v>0</v>
      </c>
      <c r="M197" s="110">
        <f t="shared" si="76"/>
        <v>2500</v>
      </c>
      <c r="N197" s="110">
        <f t="shared" si="76"/>
        <v>2500</v>
      </c>
      <c r="O197" s="110">
        <f t="shared" si="76"/>
        <v>0</v>
      </c>
      <c r="P197" s="110">
        <f t="shared" si="76"/>
        <v>2500</v>
      </c>
      <c r="Q197" s="110">
        <f t="shared" si="76"/>
        <v>2500</v>
      </c>
      <c r="R197" s="110">
        <f t="shared" si="76"/>
        <v>0</v>
      </c>
      <c r="S197" s="110">
        <f t="shared" si="76"/>
        <v>0</v>
      </c>
      <c r="T197" s="110">
        <f t="shared" si="76"/>
        <v>0</v>
      </c>
      <c r="U197" s="110">
        <f t="shared" si="76"/>
        <v>2000</v>
      </c>
      <c r="V197" s="110">
        <f t="shared" si="76"/>
        <v>0</v>
      </c>
      <c r="W197" s="110">
        <f t="shared" si="76"/>
        <v>2000</v>
      </c>
      <c r="X197" s="110">
        <f t="shared" si="76"/>
        <v>0</v>
      </c>
      <c r="Y197" s="110">
        <f t="shared" ref="Y197:Z199" si="77">Y198</f>
        <v>2000</v>
      </c>
      <c r="Z197" s="110">
        <f t="shared" si="77"/>
        <v>0</v>
      </c>
      <c r="AA197" s="110"/>
      <c r="AB197" s="110">
        <f>AB198</f>
        <v>0</v>
      </c>
      <c r="AC197" s="35"/>
      <c r="AD197" s="35"/>
      <c r="AE197" s="36"/>
      <c r="AF197" s="35"/>
      <c r="AG197" s="35"/>
      <c r="AH197" s="35"/>
      <c r="AI197" s="35"/>
      <c r="AJ197" s="35"/>
    </row>
    <row r="198" spans="1:36" s="112" customFormat="1">
      <c r="A198" s="106"/>
      <c r="B198" s="106"/>
      <c r="C198" s="111" t="s">
        <v>39</v>
      </c>
      <c r="D198" s="69"/>
      <c r="E198" s="69"/>
      <c r="F198" s="69"/>
      <c r="G198" s="109"/>
      <c r="H198" s="110">
        <f t="shared" si="76"/>
        <v>14760</v>
      </c>
      <c r="I198" s="110">
        <f t="shared" si="76"/>
        <v>0</v>
      </c>
      <c r="J198" s="110">
        <f t="shared" si="76"/>
        <v>14760</v>
      </c>
      <c r="K198" s="110">
        <f t="shared" si="76"/>
        <v>2500</v>
      </c>
      <c r="L198" s="110">
        <f t="shared" si="76"/>
        <v>0</v>
      </c>
      <c r="M198" s="110">
        <f t="shared" si="76"/>
        <v>2500</v>
      </c>
      <c r="N198" s="110">
        <f t="shared" si="76"/>
        <v>2500</v>
      </c>
      <c r="O198" s="110">
        <f t="shared" si="76"/>
        <v>0</v>
      </c>
      <c r="P198" s="110">
        <f t="shared" si="76"/>
        <v>2500</v>
      </c>
      <c r="Q198" s="110">
        <f t="shared" si="76"/>
        <v>2500</v>
      </c>
      <c r="R198" s="110">
        <f t="shared" si="76"/>
        <v>0</v>
      </c>
      <c r="S198" s="110">
        <f t="shared" si="76"/>
        <v>0</v>
      </c>
      <c r="T198" s="110">
        <f t="shared" si="76"/>
        <v>0</v>
      </c>
      <c r="U198" s="110">
        <f t="shared" si="76"/>
        <v>2000</v>
      </c>
      <c r="V198" s="110">
        <f t="shared" si="76"/>
        <v>0</v>
      </c>
      <c r="W198" s="110">
        <f t="shared" si="76"/>
        <v>2000</v>
      </c>
      <c r="X198" s="110">
        <f t="shared" si="76"/>
        <v>0</v>
      </c>
      <c r="Y198" s="110">
        <f t="shared" si="77"/>
        <v>2000</v>
      </c>
      <c r="Z198" s="110">
        <f t="shared" si="77"/>
        <v>0</v>
      </c>
      <c r="AA198" s="110"/>
      <c r="AB198" s="110">
        <f>AB199</f>
        <v>0</v>
      </c>
      <c r="AC198" s="35"/>
      <c r="AD198" s="35"/>
      <c r="AE198" s="36"/>
      <c r="AF198" s="35"/>
      <c r="AG198" s="35"/>
      <c r="AH198" s="35"/>
      <c r="AI198" s="35"/>
      <c r="AJ198" s="35"/>
    </row>
    <row r="199" spans="1:36" s="112" customFormat="1" ht="33">
      <c r="A199" s="106"/>
      <c r="B199" s="106"/>
      <c r="C199" s="37" t="s">
        <v>40</v>
      </c>
      <c r="D199" s="69"/>
      <c r="E199" s="69"/>
      <c r="F199" s="69"/>
      <c r="G199" s="109"/>
      <c r="H199" s="110">
        <f t="shared" si="76"/>
        <v>14760</v>
      </c>
      <c r="I199" s="110">
        <f t="shared" si="76"/>
        <v>0</v>
      </c>
      <c r="J199" s="110">
        <f t="shared" si="76"/>
        <v>14760</v>
      </c>
      <c r="K199" s="110">
        <f t="shared" si="76"/>
        <v>2500</v>
      </c>
      <c r="L199" s="110">
        <f t="shared" si="76"/>
        <v>0</v>
      </c>
      <c r="M199" s="110">
        <f t="shared" si="76"/>
        <v>2500</v>
      </c>
      <c r="N199" s="110">
        <f t="shared" si="76"/>
        <v>2500</v>
      </c>
      <c r="O199" s="110">
        <f t="shared" si="76"/>
        <v>0</v>
      </c>
      <c r="P199" s="110">
        <f t="shared" si="76"/>
        <v>2500</v>
      </c>
      <c r="Q199" s="110">
        <f t="shared" si="76"/>
        <v>2500</v>
      </c>
      <c r="R199" s="110">
        <f t="shared" si="76"/>
        <v>0</v>
      </c>
      <c r="S199" s="110">
        <f t="shared" si="76"/>
        <v>0</v>
      </c>
      <c r="T199" s="110">
        <f t="shared" si="76"/>
        <v>0</v>
      </c>
      <c r="U199" s="110">
        <f t="shared" si="76"/>
        <v>2000</v>
      </c>
      <c r="V199" s="110">
        <f t="shared" si="76"/>
        <v>0</v>
      </c>
      <c r="W199" s="110">
        <f t="shared" si="76"/>
        <v>2000</v>
      </c>
      <c r="X199" s="110">
        <f t="shared" si="76"/>
        <v>0</v>
      </c>
      <c r="Y199" s="110">
        <f t="shared" si="77"/>
        <v>2000</v>
      </c>
      <c r="Z199" s="110">
        <f t="shared" si="77"/>
        <v>0</v>
      </c>
      <c r="AA199" s="110"/>
      <c r="AB199" s="110">
        <f>AB200</f>
        <v>0</v>
      </c>
      <c r="AC199" s="35"/>
      <c r="AD199" s="35"/>
      <c r="AE199" s="36"/>
      <c r="AF199" s="35"/>
      <c r="AG199" s="35"/>
      <c r="AH199" s="35"/>
      <c r="AI199" s="35"/>
      <c r="AJ199" s="35"/>
    </row>
    <row r="200" spans="1:36" s="7" customFormat="1" ht="66">
      <c r="A200" s="38"/>
      <c r="B200" s="106"/>
      <c r="C200" s="47" t="s">
        <v>305</v>
      </c>
      <c r="D200" s="48" t="s">
        <v>56</v>
      </c>
      <c r="E200" s="48"/>
      <c r="F200" s="48"/>
      <c r="G200" s="44" t="s">
        <v>306</v>
      </c>
      <c r="H200" s="54">
        <f>SUM(I200:J200)</f>
        <v>14760</v>
      </c>
      <c r="I200" s="90"/>
      <c r="J200" s="54">
        <v>14760</v>
      </c>
      <c r="K200" s="42">
        <f>SUM(L200:M200)</f>
        <v>2500</v>
      </c>
      <c r="L200" s="54"/>
      <c r="M200" s="42">
        <f>P200</f>
        <v>2500</v>
      </c>
      <c r="N200" s="42">
        <f>SUM(O200:P200)</f>
        <v>2500</v>
      </c>
      <c r="O200" s="42"/>
      <c r="P200" s="42">
        <f>SUM(Q200:T200)</f>
        <v>2500</v>
      </c>
      <c r="Q200" s="42">
        <v>2500</v>
      </c>
      <c r="R200" s="42">
        <v>0</v>
      </c>
      <c r="S200" s="42">
        <v>0</v>
      </c>
      <c r="T200" s="42">
        <v>0</v>
      </c>
      <c r="U200" s="42">
        <f>W200</f>
        <v>2000</v>
      </c>
      <c r="V200" s="42"/>
      <c r="W200" s="113">
        <f>SUBTOTAL(9,X200:Z200)</f>
        <v>2000</v>
      </c>
      <c r="X200" s="113"/>
      <c r="Y200" s="113">
        <v>2000</v>
      </c>
      <c r="Z200" s="113"/>
      <c r="AA200" s="113"/>
      <c r="AB200" s="113"/>
      <c r="AC200" s="44" t="s">
        <v>307</v>
      </c>
      <c r="AD200" s="44" t="s">
        <v>44</v>
      </c>
      <c r="AE200" s="69" t="s">
        <v>143</v>
      </c>
      <c r="AF200" s="46" t="s">
        <v>40</v>
      </c>
      <c r="AG200" s="46"/>
      <c r="AH200" s="46"/>
      <c r="AI200" s="46"/>
      <c r="AJ200" s="46"/>
    </row>
    <row r="201" spans="1:36">
      <c r="A201" s="106">
        <v>4</v>
      </c>
      <c r="B201" s="106"/>
      <c r="C201" s="35" t="s">
        <v>65</v>
      </c>
      <c r="D201" s="48"/>
      <c r="E201" s="39"/>
      <c r="F201" s="39"/>
      <c r="G201" s="48"/>
      <c r="H201" s="114">
        <f>H202</f>
        <v>5990</v>
      </c>
      <c r="I201" s="114">
        <f t="shared" ref="I201:AB203" si="78">I202</f>
        <v>0</v>
      </c>
      <c r="J201" s="114">
        <f t="shared" si="78"/>
        <v>5990</v>
      </c>
      <c r="K201" s="114">
        <f t="shared" si="78"/>
        <v>0</v>
      </c>
      <c r="L201" s="114">
        <f t="shared" si="78"/>
        <v>0</v>
      </c>
      <c r="M201" s="114">
        <f t="shared" si="78"/>
        <v>0</v>
      </c>
      <c r="N201" s="114">
        <f t="shared" si="78"/>
        <v>0</v>
      </c>
      <c r="O201" s="114">
        <f t="shared" si="78"/>
        <v>0</v>
      </c>
      <c r="P201" s="114">
        <f t="shared" si="78"/>
        <v>0</v>
      </c>
      <c r="Q201" s="114">
        <f t="shared" si="78"/>
        <v>0</v>
      </c>
      <c r="R201" s="114">
        <f t="shared" si="78"/>
        <v>0</v>
      </c>
      <c r="S201" s="114">
        <f t="shared" si="78"/>
        <v>0</v>
      </c>
      <c r="T201" s="114">
        <f t="shared" si="78"/>
        <v>0</v>
      </c>
      <c r="U201" s="114">
        <f t="shared" si="78"/>
        <v>2726</v>
      </c>
      <c r="V201" s="114">
        <f t="shared" si="78"/>
        <v>0</v>
      </c>
      <c r="W201" s="114">
        <f t="shared" si="78"/>
        <v>2726</v>
      </c>
      <c r="X201" s="114">
        <f t="shared" si="78"/>
        <v>2726</v>
      </c>
      <c r="Y201" s="114">
        <f t="shared" si="78"/>
        <v>0</v>
      </c>
      <c r="Z201" s="114">
        <f t="shared" si="78"/>
        <v>0</v>
      </c>
      <c r="AA201" s="114"/>
      <c r="AB201" s="114">
        <f t="shared" si="78"/>
        <v>0</v>
      </c>
      <c r="AC201" s="44"/>
      <c r="AD201" s="44"/>
      <c r="AE201" s="69"/>
      <c r="AF201" s="46"/>
      <c r="AG201" s="46"/>
      <c r="AH201" s="46"/>
      <c r="AI201" s="46"/>
      <c r="AJ201" s="46"/>
    </row>
    <row r="202" spans="1:36">
      <c r="A202" s="38"/>
      <c r="B202" s="106"/>
      <c r="C202" s="111" t="s">
        <v>39</v>
      </c>
      <c r="D202" s="48"/>
      <c r="E202" s="39"/>
      <c r="F202" s="39"/>
      <c r="G202" s="48"/>
      <c r="H202" s="114">
        <f>H203</f>
        <v>5990</v>
      </c>
      <c r="I202" s="114">
        <f t="shared" si="78"/>
        <v>0</v>
      </c>
      <c r="J202" s="114">
        <f t="shared" si="78"/>
        <v>5990</v>
      </c>
      <c r="K202" s="114">
        <f t="shared" si="78"/>
        <v>0</v>
      </c>
      <c r="L202" s="114">
        <f t="shared" si="78"/>
        <v>0</v>
      </c>
      <c r="M202" s="114">
        <f t="shared" si="78"/>
        <v>0</v>
      </c>
      <c r="N202" s="114">
        <f t="shared" si="78"/>
        <v>0</v>
      </c>
      <c r="O202" s="114">
        <f t="shared" si="78"/>
        <v>0</v>
      </c>
      <c r="P202" s="114">
        <f t="shared" si="78"/>
        <v>0</v>
      </c>
      <c r="Q202" s="114">
        <f t="shared" si="78"/>
        <v>0</v>
      </c>
      <c r="R202" s="114">
        <f t="shared" si="78"/>
        <v>0</v>
      </c>
      <c r="S202" s="114">
        <f t="shared" si="78"/>
        <v>0</v>
      </c>
      <c r="T202" s="114">
        <f t="shared" si="78"/>
        <v>0</v>
      </c>
      <c r="U202" s="114">
        <f t="shared" si="78"/>
        <v>2726</v>
      </c>
      <c r="V202" s="114">
        <f t="shared" si="78"/>
        <v>0</v>
      </c>
      <c r="W202" s="114">
        <f t="shared" si="78"/>
        <v>2726</v>
      </c>
      <c r="X202" s="114">
        <f t="shared" si="78"/>
        <v>2726</v>
      </c>
      <c r="Y202" s="114">
        <f t="shared" si="78"/>
        <v>0</v>
      </c>
      <c r="Z202" s="114">
        <f t="shared" si="78"/>
        <v>0</v>
      </c>
      <c r="AA202" s="114"/>
      <c r="AB202" s="114">
        <f t="shared" si="78"/>
        <v>0</v>
      </c>
      <c r="AC202" s="44"/>
      <c r="AD202" s="44"/>
      <c r="AE202" s="69"/>
      <c r="AF202" s="46"/>
      <c r="AG202" s="46"/>
      <c r="AH202" s="46"/>
      <c r="AI202" s="46"/>
      <c r="AJ202" s="46"/>
    </row>
    <row r="203" spans="1:36" ht="33">
      <c r="A203" s="38"/>
      <c r="B203" s="106"/>
      <c r="C203" s="37" t="s">
        <v>40</v>
      </c>
      <c r="D203" s="48"/>
      <c r="E203" s="39"/>
      <c r="F203" s="39"/>
      <c r="G203" s="48"/>
      <c r="H203" s="114">
        <f>H204</f>
        <v>5990</v>
      </c>
      <c r="I203" s="114">
        <f t="shared" si="78"/>
        <v>0</v>
      </c>
      <c r="J203" s="114">
        <f t="shared" si="78"/>
        <v>5990</v>
      </c>
      <c r="K203" s="114">
        <f t="shared" si="78"/>
        <v>0</v>
      </c>
      <c r="L203" s="114">
        <f t="shared" si="78"/>
        <v>0</v>
      </c>
      <c r="M203" s="114">
        <f t="shared" si="78"/>
        <v>0</v>
      </c>
      <c r="N203" s="114">
        <f t="shared" si="78"/>
        <v>0</v>
      </c>
      <c r="O203" s="114">
        <f t="shared" si="78"/>
        <v>0</v>
      </c>
      <c r="P203" s="114">
        <f t="shared" si="78"/>
        <v>0</v>
      </c>
      <c r="Q203" s="114">
        <f t="shared" si="78"/>
        <v>0</v>
      </c>
      <c r="R203" s="114">
        <f t="shared" si="78"/>
        <v>0</v>
      </c>
      <c r="S203" s="114">
        <f t="shared" si="78"/>
        <v>0</v>
      </c>
      <c r="T203" s="114">
        <f t="shared" si="78"/>
        <v>0</v>
      </c>
      <c r="U203" s="114">
        <f t="shared" si="78"/>
        <v>2726</v>
      </c>
      <c r="V203" s="114">
        <f t="shared" si="78"/>
        <v>0</v>
      </c>
      <c r="W203" s="114">
        <f t="shared" si="78"/>
        <v>2726</v>
      </c>
      <c r="X203" s="114">
        <f t="shared" si="78"/>
        <v>2726</v>
      </c>
      <c r="Y203" s="114">
        <f t="shared" si="78"/>
        <v>0</v>
      </c>
      <c r="Z203" s="114">
        <f t="shared" si="78"/>
        <v>0</v>
      </c>
      <c r="AA203" s="114"/>
      <c r="AB203" s="114">
        <f t="shared" si="78"/>
        <v>0</v>
      </c>
      <c r="AC203" s="44"/>
      <c r="AD203" s="44"/>
      <c r="AE203" s="69"/>
      <c r="AF203" s="46"/>
      <c r="AG203" s="46"/>
      <c r="AH203" s="46"/>
      <c r="AI203" s="46"/>
      <c r="AJ203" s="46"/>
    </row>
    <row r="204" spans="1:36" ht="66">
      <c r="A204" s="38"/>
      <c r="B204" s="106"/>
      <c r="C204" s="47" t="s">
        <v>308</v>
      </c>
      <c r="D204" s="48" t="s">
        <v>65</v>
      </c>
      <c r="E204" s="48"/>
      <c r="F204" s="48"/>
      <c r="G204" s="53" t="s">
        <v>309</v>
      </c>
      <c r="H204" s="54">
        <f>SUM(I204:J204)</f>
        <v>5990</v>
      </c>
      <c r="I204" s="103"/>
      <c r="J204" s="43">
        <v>5990</v>
      </c>
      <c r="K204" s="42">
        <f>SUM(L204:M204)</f>
        <v>0</v>
      </c>
      <c r="L204" s="43"/>
      <c r="M204" s="42">
        <f>P204</f>
        <v>0</v>
      </c>
      <c r="N204" s="42">
        <f>SUM(O204:P204)</f>
        <v>0</v>
      </c>
      <c r="O204" s="42"/>
      <c r="P204" s="42">
        <f>SUM(Q204:T204)</f>
        <v>0</v>
      </c>
      <c r="Q204" s="42">
        <v>0</v>
      </c>
      <c r="R204" s="42">
        <v>0</v>
      </c>
      <c r="S204" s="42">
        <v>0</v>
      </c>
      <c r="T204" s="42">
        <v>0</v>
      </c>
      <c r="U204" s="42">
        <f>W204</f>
        <v>2726</v>
      </c>
      <c r="V204" s="42"/>
      <c r="W204" s="113">
        <f>SUBTOTAL(9,X204:Z204)</f>
        <v>2726</v>
      </c>
      <c r="X204" s="113">
        <f>2600+126</f>
        <v>2726</v>
      </c>
      <c r="Y204" s="113"/>
      <c r="Z204" s="113"/>
      <c r="AA204" s="113"/>
      <c r="AB204" s="113"/>
      <c r="AC204" s="44" t="s">
        <v>310</v>
      </c>
      <c r="AD204" s="44" t="s">
        <v>44</v>
      </c>
      <c r="AE204" s="69" t="s">
        <v>143</v>
      </c>
      <c r="AF204" s="46" t="s">
        <v>40</v>
      </c>
      <c r="AG204" s="46"/>
      <c r="AH204" s="46"/>
      <c r="AI204" s="46"/>
      <c r="AJ204" s="46"/>
    </row>
    <row r="205" spans="1:36" s="7" customFormat="1">
      <c r="A205" s="106" t="s">
        <v>74</v>
      </c>
      <c r="B205" s="106"/>
      <c r="C205" s="104" t="s">
        <v>150</v>
      </c>
      <c r="D205" s="69"/>
      <c r="E205" s="69"/>
      <c r="F205" s="69"/>
      <c r="G205" s="26"/>
      <c r="H205" s="114">
        <f t="shared" ref="H205:AA205" si="79">H206+H214+H220+H228+H232+H240+H246+H256</f>
        <v>1070472.5</v>
      </c>
      <c r="I205" s="114">
        <f t="shared" si="79"/>
        <v>671742</v>
      </c>
      <c r="J205" s="114">
        <f t="shared" si="79"/>
        <v>398730.5</v>
      </c>
      <c r="K205" s="114">
        <f t="shared" si="79"/>
        <v>255656.785</v>
      </c>
      <c r="L205" s="114">
        <f t="shared" si="79"/>
        <v>195260</v>
      </c>
      <c r="M205" s="114">
        <f t="shared" si="79"/>
        <v>60396.785000000003</v>
      </c>
      <c r="N205" s="114">
        <f t="shared" si="79"/>
        <v>255656.785</v>
      </c>
      <c r="O205" s="114">
        <f t="shared" si="79"/>
        <v>195260</v>
      </c>
      <c r="P205" s="114">
        <f t="shared" si="79"/>
        <v>60396.785000000003</v>
      </c>
      <c r="Q205" s="114">
        <f t="shared" si="79"/>
        <v>17088</v>
      </c>
      <c r="R205" s="114">
        <f t="shared" si="79"/>
        <v>39000</v>
      </c>
      <c r="S205" s="114">
        <f t="shared" si="79"/>
        <v>0</v>
      </c>
      <c r="T205" s="114">
        <f t="shared" si="79"/>
        <v>4308.7849999999999</v>
      </c>
      <c r="U205" s="114">
        <f t="shared" si="79"/>
        <v>90357</v>
      </c>
      <c r="V205" s="114">
        <f t="shared" si="79"/>
        <v>0</v>
      </c>
      <c r="W205" s="114">
        <f t="shared" si="79"/>
        <v>90357</v>
      </c>
      <c r="X205" s="114">
        <f t="shared" si="79"/>
        <v>48357</v>
      </c>
      <c r="Y205" s="114">
        <f t="shared" si="79"/>
        <v>34000</v>
      </c>
      <c r="Z205" s="114">
        <f t="shared" si="79"/>
        <v>8000</v>
      </c>
      <c r="AA205" s="114">
        <f t="shared" si="79"/>
        <v>0</v>
      </c>
      <c r="AB205" s="114">
        <f>AB220+AB214+AB256+AB232+AB240+AB206+AB246</f>
        <v>0</v>
      </c>
      <c r="AC205" s="115"/>
      <c r="AD205" s="115"/>
      <c r="AE205" s="116"/>
      <c r="AF205" s="117"/>
      <c r="AG205" s="117"/>
      <c r="AH205" s="117"/>
      <c r="AI205" s="117"/>
      <c r="AJ205" s="117"/>
    </row>
    <row r="206" spans="1:36" s="7" customFormat="1">
      <c r="A206" s="106">
        <v>1</v>
      </c>
      <c r="B206" s="106"/>
      <c r="C206" s="118" t="s">
        <v>311</v>
      </c>
      <c r="D206" s="72"/>
      <c r="E206" s="72"/>
      <c r="F206" s="72"/>
      <c r="G206" s="119"/>
      <c r="H206" s="114">
        <f>H207</f>
        <v>47905</v>
      </c>
      <c r="I206" s="114">
        <f t="shared" ref="I206:AB207" si="80">I207</f>
        <v>0</v>
      </c>
      <c r="J206" s="114">
        <f t="shared" si="80"/>
        <v>47905</v>
      </c>
      <c r="K206" s="114">
        <f t="shared" si="80"/>
        <v>14000</v>
      </c>
      <c r="L206" s="114">
        <f t="shared" si="80"/>
        <v>0</v>
      </c>
      <c r="M206" s="114">
        <f t="shared" si="80"/>
        <v>14000</v>
      </c>
      <c r="N206" s="114">
        <f t="shared" si="80"/>
        <v>14000</v>
      </c>
      <c r="O206" s="114">
        <f t="shared" si="80"/>
        <v>0</v>
      </c>
      <c r="P206" s="114">
        <f t="shared" si="80"/>
        <v>14000</v>
      </c>
      <c r="Q206" s="114">
        <f t="shared" si="80"/>
        <v>1000</v>
      </c>
      <c r="R206" s="114">
        <f t="shared" si="80"/>
        <v>13000</v>
      </c>
      <c r="S206" s="114">
        <f t="shared" si="80"/>
        <v>0</v>
      </c>
      <c r="T206" s="114">
        <f t="shared" si="80"/>
        <v>0</v>
      </c>
      <c r="U206" s="114">
        <f t="shared" si="80"/>
        <v>19788</v>
      </c>
      <c r="V206" s="114">
        <f t="shared" si="80"/>
        <v>0</v>
      </c>
      <c r="W206" s="114">
        <f t="shared" si="80"/>
        <v>19788</v>
      </c>
      <c r="X206" s="114">
        <f t="shared" si="80"/>
        <v>11788</v>
      </c>
      <c r="Y206" s="114">
        <f t="shared" si="80"/>
        <v>0</v>
      </c>
      <c r="Z206" s="114">
        <f t="shared" si="80"/>
        <v>8000</v>
      </c>
      <c r="AA206" s="114"/>
      <c r="AB206" s="114">
        <f t="shared" si="80"/>
        <v>0</v>
      </c>
      <c r="AC206" s="26"/>
      <c r="AD206" s="26"/>
      <c r="AE206" s="86"/>
      <c r="AF206" s="46"/>
      <c r="AG206" s="46"/>
      <c r="AH206" s="46"/>
      <c r="AI206" s="46"/>
      <c r="AJ206" s="46"/>
    </row>
    <row r="207" spans="1:36" s="7" customFormat="1">
      <c r="A207" s="38"/>
      <c r="B207" s="106"/>
      <c r="C207" s="118" t="s">
        <v>39</v>
      </c>
      <c r="D207" s="39"/>
      <c r="E207" s="39"/>
      <c r="F207" s="39"/>
      <c r="G207" s="120"/>
      <c r="H207" s="114">
        <f>H208</f>
        <v>47905</v>
      </c>
      <c r="I207" s="114">
        <f t="shared" si="80"/>
        <v>0</v>
      </c>
      <c r="J207" s="114">
        <f t="shared" si="80"/>
        <v>47905</v>
      </c>
      <c r="K207" s="114">
        <f t="shared" si="80"/>
        <v>14000</v>
      </c>
      <c r="L207" s="114">
        <f t="shared" si="80"/>
        <v>0</v>
      </c>
      <c r="M207" s="114">
        <f t="shared" si="80"/>
        <v>14000</v>
      </c>
      <c r="N207" s="114">
        <f t="shared" si="80"/>
        <v>14000</v>
      </c>
      <c r="O207" s="114">
        <f t="shared" si="80"/>
        <v>0</v>
      </c>
      <c r="P207" s="114">
        <f t="shared" si="80"/>
        <v>14000</v>
      </c>
      <c r="Q207" s="114">
        <f t="shared" si="80"/>
        <v>1000</v>
      </c>
      <c r="R207" s="114">
        <f t="shared" si="80"/>
        <v>13000</v>
      </c>
      <c r="S207" s="114">
        <f t="shared" si="80"/>
        <v>0</v>
      </c>
      <c r="T207" s="114">
        <f t="shared" si="80"/>
        <v>0</v>
      </c>
      <c r="U207" s="114">
        <f t="shared" si="80"/>
        <v>19788</v>
      </c>
      <c r="V207" s="114">
        <f t="shared" si="80"/>
        <v>0</v>
      </c>
      <c r="W207" s="114">
        <f t="shared" si="80"/>
        <v>19788</v>
      </c>
      <c r="X207" s="114">
        <f t="shared" si="80"/>
        <v>11788</v>
      </c>
      <c r="Y207" s="114">
        <f t="shared" si="80"/>
        <v>0</v>
      </c>
      <c r="Z207" s="114">
        <f t="shared" si="80"/>
        <v>8000</v>
      </c>
      <c r="AA207" s="114"/>
      <c r="AB207" s="114">
        <f t="shared" si="80"/>
        <v>0</v>
      </c>
      <c r="AC207" s="44"/>
      <c r="AD207" s="44"/>
      <c r="AE207" s="86"/>
      <c r="AF207" s="46"/>
      <c r="AG207" s="46"/>
      <c r="AH207" s="46"/>
      <c r="AI207" s="46"/>
      <c r="AJ207" s="46"/>
    </row>
    <row r="208" spans="1:36" s="7" customFormat="1" ht="49.5">
      <c r="A208" s="38"/>
      <c r="B208" s="106"/>
      <c r="C208" s="37" t="s">
        <v>54</v>
      </c>
      <c r="D208" s="39"/>
      <c r="E208" s="39"/>
      <c r="F208" s="39"/>
      <c r="G208" s="120"/>
      <c r="H208" s="114">
        <f t="shared" ref="H208:V208" si="81">SUM(H209:H213)</f>
        <v>47905</v>
      </c>
      <c r="I208" s="114">
        <f t="shared" si="81"/>
        <v>0</v>
      </c>
      <c r="J208" s="114">
        <f t="shared" si="81"/>
        <v>47905</v>
      </c>
      <c r="K208" s="114">
        <f t="shared" si="81"/>
        <v>14000</v>
      </c>
      <c r="L208" s="114">
        <f>SUM(L209:L213)</f>
        <v>0</v>
      </c>
      <c r="M208" s="114">
        <f>SUM(M209:M213)</f>
        <v>14000</v>
      </c>
      <c r="N208" s="114">
        <f>SUM(N209:N213)</f>
        <v>14000</v>
      </c>
      <c r="O208" s="114">
        <f>SUM(O209:O213)</f>
        <v>0</v>
      </c>
      <c r="P208" s="114">
        <f t="shared" si="81"/>
        <v>14000</v>
      </c>
      <c r="Q208" s="114">
        <f t="shared" si="81"/>
        <v>1000</v>
      </c>
      <c r="R208" s="114">
        <f t="shared" si="81"/>
        <v>13000</v>
      </c>
      <c r="S208" s="114">
        <f t="shared" si="81"/>
        <v>0</v>
      </c>
      <c r="T208" s="114">
        <f t="shared" si="81"/>
        <v>0</v>
      </c>
      <c r="U208" s="114">
        <f t="shared" si="81"/>
        <v>19788</v>
      </c>
      <c r="V208" s="114">
        <f t="shared" si="81"/>
        <v>0</v>
      </c>
      <c r="W208" s="114">
        <f>SUM(W209:W213)</f>
        <v>19788</v>
      </c>
      <c r="X208" s="114">
        <f>SUM(X209:X213)</f>
        <v>11788</v>
      </c>
      <c r="Y208" s="114">
        <f>SUM(Y209:Y213)</f>
        <v>0</v>
      </c>
      <c r="Z208" s="114">
        <f>SUM(Z209:Z213)</f>
        <v>8000</v>
      </c>
      <c r="AA208" s="114"/>
      <c r="AB208" s="114">
        <f>SUM(AB209:AB213)</f>
        <v>0</v>
      </c>
      <c r="AC208" s="44"/>
      <c r="AD208" s="44"/>
      <c r="AE208" s="86"/>
      <c r="AF208" s="46"/>
      <c r="AG208" s="46"/>
      <c r="AH208" s="46"/>
      <c r="AI208" s="46"/>
      <c r="AJ208" s="46"/>
    </row>
    <row r="209" spans="1:36" s="7" customFormat="1" ht="82.5">
      <c r="A209" s="38"/>
      <c r="B209" s="106"/>
      <c r="C209" s="59" t="s">
        <v>312</v>
      </c>
      <c r="D209" s="39" t="s">
        <v>42</v>
      </c>
      <c r="E209" s="39"/>
      <c r="F209" s="39"/>
      <c r="G209" s="121" t="s">
        <v>313</v>
      </c>
      <c r="H209" s="54">
        <f>SUM(I209:J209)</f>
        <v>20245</v>
      </c>
      <c r="I209" s="103"/>
      <c r="J209" s="54">
        <v>20245</v>
      </c>
      <c r="K209" s="42">
        <f>SUM(L209:M209)</f>
        <v>5000</v>
      </c>
      <c r="L209" s="54"/>
      <c r="M209" s="42">
        <f>P209</f>
        <v>5000</v>
      </c>
      <c r="N209" s="42">
        <f>SUM(O209:P209)</f>
        <v>5000</v>
      </c>
      <c r="O209" s="42"/>
      <c r="P209" s="42">
        <f>SUM(Q209:T209)</f>
        <v>5000</v>
      </c>
      <c r="Q209" s="42">
        <v>1000</v>
      </c>
      <c r="R209" s="42">
        <v>4000</v>
      </c>
      <c r="S209" s="42">
        <v>0</v>
      </c>
      <c r="T209" s="42">
        <v>0</v>
      </c>
      <c r="U209" s="42">
        <f>W209</f>
        <v>2888</v>
      </c>
      <c r="V209" s="42"/>
      <c r="W209" s="113">
        <f>SUBTOTAL(9,X209:Z209)</f>
        <v>2888</v>
      </c>
      <c r="X209" s="113">
        <v>2888</v>
      </c>
      <c r="Y209" s="113"/>
      <c r="Z209" s="113"/>
      <c r="AA209" s="113"/>
      <c r="AB209" s="113"/>
      <c r="AC209" s="44" t="s">
        <v>314</v>
      </c>
      <c r="AD209" s="44" t="s">
        <v>44</v>
      </c>
      <c r="AE209" s="86" t="s">
        <v>150</v>
      </c>
      <c r="AF209" s="46" t="s">
        <v>54</v>
      </c>
      <c r="AG209" s="46"/>
      <c r="AH209" s="46">
        <v>292</v>
      </c>
      <c r="AI209" s="46" t="str">
        <f>VLOOKUP(AH209,'[1]Phụ lục II'!$C$64:$D$96,2,0)</f>
        <v>Giao thông đường bộ</v>
      </c>
      <c r="AJ209" s="46" t="s">
        <v>154</v>
      </c>
    </row>
    <row r="210" spans="1:36" s="7" customFormat="1" ht="66">
      <c r="A210" s="38"/>
      <c r="B210" s="38"/>
      <c r="C210" s="59" t="s">
        <v>315</v>
      </c>
      <c r="D210" s="39" t="s">
        <v>42</v>
      </c>
      <c r="E210" s="39"/>
      <c r="F210" s="39"/>
      <c r="G210" s="121" t="s">
        <v>316</v>
      </c>
      <c r="H210" s="54">
        <f>SUM(I210:J210)</f>
        <v>11626</v>
      </c>
      <c r="I210" s="43"/>
      <c r="J210" s="54">
        <v>11626</v>
      </c>
      <c r="K210" s="42">
        <f>SUM(L210:M210)</f>
        <v>9000</v>
      </c>
      <c r="L210" s="54"/>
      <c r="M210" s="42">
        <f>P210</f>
        <v>9000</v>
      </c>
      <c r="N210" s="42">
        <f>SUM(O210:P210)</f>
        <v>9000</v>
      </c>
      <c r="O210" s="42"/>
      <c r="P210" s="42">
        <f>SUM(Q210:T210)</f>
        <v>9000</v>
      </c>
      <c r="Q210" s="42">
        <v>0</v>
      </c>
      <c r="R210" s="42">
        <v>9000</v>
      </c>
      <c r="S210" s="42">
        <v>0</v>
      </c>
      <c r="T210" s="42">
        <v>0</v>
      </c>
      <c r="U210" s="42">
        <f>W210</f>
        <v>1000</v>
      </c>
      <c r="V210" s="42"/>
      <c r="W210" s="113">
        <f>SUBTOTAL(9,X210:Z210)</f>
        <v>1000</v>
      </c>
      <c r="X210" s="113">
        <f>2626-1626</f>
        <v>1000</v>
      </c>
      <c r="Y210" s="113"/>
      <c r="Z210" s="113"/>
      <c r="AA210" s="113"/>
      <c r="AB210" s="113"/>
      <c r="AC210" s="44" t="s">
        <v>314</v>
      </c>
      <c r="AD210" s="44" t="s">
        <v>44</v>
      </c>
      <c r="AE210" s="86" t="s">
        <v>150</v>
      </c>
      <c r="AF210" s="46" t="s">
        <v>40</v>
      </c>
      <c r="AG210" s="46" t="s">
        <v>30</v>
      </c>
      <c r="AH210" s="46">
        <v>292</v>
      </c>
      <c r="AI210" s="46" t="str">
        <f>VLOOKUP(AH210,'[1]Phụ lục II'!$C$64:$D$96,2,0)</f>
        <v>Giao thông đường bộ</v>
      </c>
      <c r="AJ210" s="46" t="s">
        <v>154</v>
      </c>
    </row>
    <row r="211" spans="1:36" s="7" customFormat="1" ht="66">
      <c r="A211" s="38"/>
      <c r="B211" s="38"/>
      <c r="C211" s="122" t="s">
        <v>317</v>
      </c>
      <c r="D211" s="39" t="s">
        <v>42</v>
      </c>
      <c r="E211" s="123"/>
      <c r="F211" s="123"/>
      <c r="G211" s="44" t="s">
        <v>318</v>
      </c>
      <c r="H211" s="54">
        <f>SUM(I211:J211)</f>
        <v>12500</v>
      </c>
      <c r="I211" s="43"/>
      <c r="J211" s="54">
        <v>12500</v>
      </c>
      <c r="K211" s="42">
        <f>SUM(L211:M211)</f>
        <v>0</v>
      </c>
      <c r="L211" s="54"/>
      <c r="M211" s="42">
        <f>P211</f>
        <v>0</v>
      </c>
      <c r="N211" s="42">
        <f>SUM(O211:P211)</f>
        <v>0</v>
      </c>
      <c r="O211" s="42"/>
      <c r="P211" s="42">
        <f>SUM(Q211:T211)</f>
        <v>0</v>
      </c>
      <c r="Q211" s="42">
        <v>0</v>
      </c>
      <c r="R211" s="42">
        <v>0</v>
      </c>
      <c r="S211" s="42">
        <v>0</v>
      </c>
      <c r="T211" s="42">
        <v>0</v>
      </c>
      <c r="U211" s="42">
        <f>W211</f>
        <v>12500</v>
      </c>
      <c r="V211" s="42"/>
      <c r="W211" s="113">
        <f>SUBTOTAL(9,X211:Z211)</f>
        <v>12500</v>
      </c>
      <c r="X211" s="113">
        <v>4500</v>
      </c>
      <c r="Y211" s="113"/>
      <c r="Z211" s="113">
        <v>8000</v>
      </c>
      <c r="AA211" s="113"/>
      <c r="AB211" s="113"/>
      <c r="AC211" s="44" t="s">
        <v>314</v>
      </c>
      <c r="AD211" s="44" t="s">
        <v>44</v>
      </c>
      <c r="AE211" s="86" t="s">
        <v>150</v>
      </c>
      <c r="AF211" s="46" t="s">
        <v>40</v>
      </c>
      <c r="AG211" s="46" t="s">
        <v>30</v>
      </c>
      <c r="AH211" s="46">
        <v>312</v>
      </c>
      <c r="AI211" s="46" t="str">
        <f>VLOOKUP(AH211,'[1]Phụ lục II'!$C$64:$D$96,2,0)</f>
        <v>Kiến thiết thị chính</v>
      </c>
      <c r="AJ211" s="46"/>
    </row>
    <row r="212" spans="1:36" s="7" customFormat="1" ht="66">
      <c r="A212" s="38"/>
      <c r="B212" s="106"/>
      <c r="C212" s="122" t="s">
        <v>319</v>
      </c>
      <c r="D212" s="39" t="s">
        <v>42</v>
      </c>
      <c r="E212" s="123"/>
      <c r="F212" s="123"/>
      <c r="G212" s="121" t="s">
        <v>320</v>
      </c>
      <c r="H212" s="54">
        <f>SUM(I212:J212)</f>
        <v>2566</v>
      </c>
      <c r="I212" s="103"/>
      <c r="J212" s="54">
        <v>2566</v>
      </c>
      <c r="K212" s="42">
        <f>SUM(L212:M212)</f>
        <v>0</v>
      </c>
      <c r="L212" s="54"/>
      <c r="M212" s="42">
        <f>P212</f>
        <v>0</v>
      </c>
      <c r="N212" s="42">
        <f>SUM(O212:P212)</f>
        <v>0</v>
      </c>
      <c r="O212" s="42"/>
      <c r="P212" s="42">
        <f>SUM(Q212:T212)</f>
        <v>0</v>
      </c>
      <c r="Q212" s="42">
        <v>0</v>
      </c>
      <c r="R212" s="42">
        <v>0</v>
      </c>
      <c r="S212" s="42">
        <v>0</v>
      </c>
      <c r="T212" s="42">
        <v>0</v>
      </c>
      <c r="U212" s="42">
        <f>W212</f>
        <v>2500</v>
      </c>
      <c r="V212" s="42"/>
      <c r="W212" s="113">
        <f>SUBTOTAL(9,X212:Z212)</f>
        <v>2500</v>
      </c>
      <c r="X212" s="113">
        <f>1000+1500</f>
        <v>2500</v>
      </c>
      <c r="Y212" s="113"/>
      <c r="Z212" s="113"/>
      <c r="AA212" s="113"/>
      <c r="AB212" s="113"/>
      <c r="AC212" s="44" t="s">
        <v>314</v>
      </c>
      <c r="AD212" s="44" t="s">
        <v>44</v>
      </c>
      <c r="AE212" s="86" t="s">
        <v>150</v>
      </c>
      <c r="AF212" s="46" t="s">
        <v>40</v>
      </c>
      <c r="AG212" s="46" t="s">
        <v>30</v>
      </c>
      <c r="AH212" s="46">
        <v>292</v>
      </c>
      <c r="AI212" s="46" t="str">
        <f>VLOOKUP(AH212,'[1]Phụ lục II'!$C$64:$D$96,2,0)</f>
        <v>Giao thông đường bộ</v>
      </c>
      <c r="AJ212" s="46" t="s">
        <v>154</v>
      </c>
    </row>
    <row r="213" spans="1:36" s="7" customFormat="1" ht="66">
      <c r="A213" s="38"/>
      <c r="B213" s="106"/>
      <c r="C213" s="122" t="s">
        <v>321</v>
      </c>
      <c r="D213" s="39" t="s">
        <v>42</v>
      </c>
      <c r="E213" s="123"/>
      <c r="F213" s="123"/>
      <c r="G213" s="121" t="s">
        <v>322</v>
      </c>
      <c r="H213" s="54">
        <f>SUM(I213:J213)</f>
        <v>968</v>
      </c>
      <c r="I213" s="103"/>
      <c r="J213" s="54">
        <v>968</v>
      </c>
      <c r="K213" s="42">
        <f>SUM(L213:M213)</f>
        <v>0</v>
      </c>
      <c r="L213" s="54"/>
      <c r="M213" s="42">
        <f>P213</f>
        <v>0</v>
      </c>
      <c r="N213" s="42">
        <f>SUM(O213:P213)</f>
        <v>0</v>
      </c>
      <c r="O213" s="42"/>
      <c r="P213" s="42">
        <f>SUM(Q213:T213)</f>
        <v>0</v>
      </c>
      <c r="Q213" s="42">
        <v>0</v>
      </c>
      <c r="R213" s="42">
        <v>0</v>
      </c>
      <c r="S213" s="42">
        <v>0</v>
      </c>
      <c r="T213" s="42">
        <v>0</v>
      </c>
      <c r="U213" s="42">
        <f>W213</f>
        <v>900</v>
      </c>
      <c r="V213" s="42"/>
      <c r="W213" s="113">
        <f>SUBTOTAL(9,X213:Z213)</f>
        <v>900</v>
      </c>
      <c r="X213" s="113">
        <v>900</v>
      </c>
      <c r="Y213" s="113"/>
      <c r="Z213" s="113"/>
      <c r="AA213" s="113"/>
      <c r="AB213" s="113"/>
      <c r="AC213" s="44" t="s">
        <v>314</v>
      </c>
      <c r="AD213" s="44" t="s">
        <v>44</v>
      </c>
      <c r="AE213" s="86" t="s">
        <v>150</v>
      </c>
      <c r="AF213" s="46" t="s">
        <v>40</v>
      </c>
      <c r="AG213" s="46" t="s">
        <v>30</v>
      </c>
      <c r="AH213" s="46">
        <v>311</v>
      </c>
      <c r="AI213" s="46" t="str">
        <f>VLOOKUP(AH213,'[1]Phụ lục II'!$C$64:$D$96,2,0)</f>
        <v>Cấp, thoát nước</v>
      </c>
      <c r="AJ213" s="46"/>
    </row>
    <row r="214" spans="1:36" s="7" customFormat="1">
      <c r="A214" s="106">
        <v>2</v>
      </c>
      <c r="B214" s="106"/>
      <c r="C214" s="118" t="s">
        <v>131</v>
      </c>
      <c r="D214" s="72"/>
      <c r="E214" s="72"/>
      <c r="F214" s="72"/>
      <c r="G214" s="124"/>
      <c r="H214" s="125">
        <f t="shared" ref="H214:V214" si="82">H215</f>
        <v>32790</v>
      </c>
      <c r="I214" s="125">
        <f t="shared" si="82"/>
        <v>0</v>
      </c>
      <c r="J214" s="125">
        <f t="shared" si="82"/>
        <v>32790</v>
      </c>
      <c r="K214" s="125">
        <f t="shared" si="82"/>
        <v>9210.7849999999999</v>
      </c>
      <c r="L214" s="125">
        <f t="shared" si="82"/>
        <v>0</v>
      </c>
      <c r="M214" s="125">
        <f t="shared" si="82"/>
        <v>9210.7849999999999</v>
      </c>
      <c r="N214" s="125">
        <f t="shared" si="82"/>
        <v>9210.7849999999999</v>
      </c>
      <c r="O214" s="125">
        <f t="shared" si="82"/>
        <v>0</v>
      </c>
      <c r="P214" s="125">
        <f t="shared" si="82"/>
        <v>9210.7849999999999</v>
      </c>
      <c r="Q214" s="125">
        <f t="shared" si="82"/>
        <v>1402</v>
      </c>
      <c r="R214" s="125">
        <f t="shared" si="82"/>
        <v>3500</v>
      </c>
      <c r="S214" s="125">
        <f t="shared" si="82"/>
        <v>0</v>
      </c>
      <c r="T214" s="125">
        <f t="shared" si="82"/>
        <v>4308.7849999999999</v>
      </c>
      <c r="U214" s="125">
        <f t="shared" si="82"/>
        <v>6600</v>
      </c>
      <c r="V214" s="125">
        <f t="shared" si="82"/>
        <v>0</v>
      </c>
      <c r="W214" s="125">
        <f>W215</f>
        <v>6600</v>
      </c>
      <c r="X214" s="125">
        <f>X215</f>
        <v>4600</v>
      </c>
      <c r="Y214" s="125">
        <f>Y215</f>
        <v>2000</v>
      </c>
      <c r="Z214" s="125">
        <f>Z215</f>
        <v>0</v>
      </c>
      <c r="AA214" s="125"/>
      <c r="AB214" s="125">
        <f>AB215</f>
        <v>0</v>
      </c>
      <c r="AC214" s="26"/>
      <c r="AD214" s="26"/>
      <c r="AE214" s="86"/>
      <c r="AF214" s="46"/>
      <c r="AG214" s="46"/>
      <c r="AH214" s="46"/>
      <c r="AI214" s="46"/>
      <c r="AJ214" s="46"/>
    </row>
    <row r="215" spans="1:36" s="7" customFormat="1">
      <c r="A215" s="106"/>
      <c r="B215" s="106"/>
      <c r="C215" s="118" t="s">
        <v>39</v>
      </c>
      <c r="D215" s="72"/>
      <c r="E215" s="72"/>
      <c r="F215" s="72"/>
      <c r="G215" s="124"/>
      <c r="H215" s="125">
        <f>H216+H218</f>
        <v>32790</v>
      </c>
      <c r="I215" s="125">
        <f t="shared" ref="I215:AB215" si="83">I216+I218</f>
        <v>0</v>
      </c>
      <c r="J215" s="125">
        <f t="shared" si="83"/>
        <v>32790</v>
      </c>
      <c r="K215" s="125">
        <f t="shared" si="83"/>
        <v>9210.7849999999999</v>
      </c>
      <c r="L215" s="125">
        <f>L216+L218</f>
        <v>0</v>
      </c>
      <c r="M215" s="125">
        <f>M216+M218</f>
        <v>9210.7849999999999</v>
      </c>
      <c r="N215" s="125">
        <f>N216+N218</f>
        <v>9210.7849999999999</v>
      </c>
      <c r="O215" s="125">
        <f>O216+O218</f>
        <v>0</v>
      </c>
      <c r="P215" s="125">
        <f t="shared" si="83"/>
        <v>9210.7849999999999</v>
      </c>
      <c r="Q215" s="125">
        <f t="shared" si="83"/>
        <v>1402</v>
      </c>
      <c r="R215" s="125">
        <f t="shared" si="83"/>
        <v>3500</v>
      </c>
      <c r="S215" s="125">
        <f t="shared" si="83"/>
        <v>0</v>
      </c>
      <c r="T215" s="125">
        <f t="shared" si="83"/>
        <v>4308.7849999999999</v>
      </c>
      <c r="U215" s="125">
        <f t="shared" si="83"/>
        <v>6600</v>
      </c>
      <c r="V215" s="125">
        <f t="shared" si="83"/>
        <v>0</v>
      </c>
      <c r="W215" s="125">
        <f t="shared" si="83"/>
        <v>6600</v>
      </c>
      <c r="X215" s="125">
        <f t="shared" si="83"/>
        <v>4600</v>
      </c>
      <c r="Y215" s="125">
        <f t="shared" si="83"/>
        <v>2000</v>
      </c>
      <c r="Z215" s="125">
        <f t="shared" si="83"/>
        <v>0</v>
      </c>
      <c r="AA215" s="125"/>
      <c r="AB215" s="125">
        <f t="shared" si="83"/>
        <v>0</v>
      </c>
      <c r="AC215" s="26"/>
      <c r="AD215" s="26"/>
      <c r="AE215" s="86"/>
      <c r="AF215" s="46"/>
      <c r="AG215" s="46"/>
      <c r="AH215" s="46"/>
      <c r="AI215" s="46"/>
      <c r="AJ215" s="46"/>
    </row>
    <row r="216" spans="1:36" s="112" customFormat="1" ht="49.5">
      <c r="A216" s="106"/>
      <c r="B216" s="106"/>
      <c r="C216" s="37" t="s">
        <v>54</v>
      </c>
      <c r="D216" s="72"/>
      <c r="E216" s="72"/>
      <c r="F216" s="72"/>
      <c r="G216" s="124"/>
      <c r="H216" s="125">
        <f t="shared" ref="H216:V216" si="84">H217</f>
        <v>14500</v>
      </c>
      <c r="I216" s="125">
        <f t="shared" si="84"/>
        <v>0</v>
      </c>
      <c r="J216" s="125">
        <f t="shared" si="84"/>
        <v>14500</v>
      </c>
      <c r="K216" s="125">
        <f t="shared" si="84"/>
        <v>4670.7849999999999</v>
      </c>
      <c r="L216" s="125">
        <f t="shared" si="84"/>
        <v>0</v>
      </c>
      <c r="M216" s="125">
        <f t="shared" si="84"/>
        <v>4670.7849999999999</v>
      </c>
      <c r="N216" s="125">
        <f t="shared" si="84"/>
        <v>4670.7849999999999</v>
      </c>
      <c r="O216" s="125">
        <f t="shared" si="84"/>
        <v>0</v>
      </c>
      <c r="P216" s="125">
        <f t="shared" si="84"/>
        <v>4670.7849999999999</v>
      </c>
      <c r="Q216" s="125">
        <f t="shared" si="84"/>
        <v>0</v>
      </c>
      <c r="R216" s="125">
        <f t="shared" si="84"/>
        <v>362</v>
      </c>
      <c r="S216" s="125">
        <f t="shared" si="84"/>
        <v>0</v>
      </c>
      <c r="T216" s="125">
        <f t="shared" si="84"/>
        <v>4308.7849999999999</v>
      </c>
      <c r="U216" s="125">
        <f t="shared" si="84"/>
        <v>2000</v>
      </c>
      <c r="V216" s="125">
        <f t="shared" si="84"/>
        <v>0</v>
      </c>
      <c r="W216" s="125">
        <f>W217</f>
        <v>2000</v>
      </c>
      <c r="X216" s="125">
        <f>X217</f>
        <v>2000</v>
      </c>
      <c r="Y216" s="125">
        <f>Y217</f>
        <v>0</v>
      </c>
      <c r="Z216" s="125">
        <f>Z217</f>
        <v>0</v>
      </c>
      <c r="AA216" s="125"/>
      <c r="AB216" s="125">
        <f>AB217</f>
        <v>0</v>
      </c>
      <c r="AC216" s="35"/>
      <c r="AD216" s="35"/>
      <c r="AE216" s="104"/>
      <c r="AF216" s="37"/>
      <c r="AG216" s="37"/>
      <c r="AH216" s="37"/>
      <c r="AI216" s="37"/>
      <c r="AJ216" s="37"/>
    </row>
    <row r="217" spans="1:36" s="7" customFormat="1" ht="82.5">
      <c r="A217" s="38"/>
      <c r="B217" s="106"/>
      <c r="C217" s="47" t="s">
        <v>323</v>
      </c>
      <c r="D217" s="48" t="s">
        <v>131</v>
      </c>
      <c r="E217" s="48"/>
      <c r="F217" s="48"/>
      <c r="G217" s="48" t="s">
        <v>324</v>
      </c>
      <c r="H217" s="54">
        <f>SUM(I217:J217)</f>
        <v>14500</v>
      </c>
      <c r="I217" s="103"/>
      <c r="J217" s="43">
        <v>14500</v>
      </c>
      <c r="K217" s="42">
        <f>SUM(L217:M217)</f>
        <v>4670.7849999999999</v>
      </c>
      <c r="L217" s="43"/>
      <c r="M217" s="42">
        <f>P217</f>
        <v>4670.7849999999999</v>
      </c>
      <c r="N217" s="42">
        <f>SUM(O217:P217)</f>
        <v>4670.7849999999999</v>
      </c>
      <c r="O217" s="42"/>
      <c r="P217" s="42">
        <f>SUM(Q217:T217)</f>
        <v>4670.7849999999999</v>
      </c>
      <c r="Q217" s="42">
        <v>0</v>
      </c>
      <c r="R217" s="42">
        <v>362</v>
      </c>
      <c r="S217" s="42">
        <v>0</v>
      </c>
      <c r="T217" s="42">
        <v>4308.7849999999999</v>
      </c>
      <c r="U217" s="42">
        <f>W217</f>
        <v>2000</v>
      </c>
      <c r="V217" s="42"/>
      <c r="W217" s="113">
        <f>SUBTOTAL(9,X217:Z217)</f>
        <v>2000</v>
      </c>
      <c r="X217" s="113">
        <v>2000</v>
      </c>
      <c r="Y217" s="113"/>
      <c r="Z217" s="113"/>
      <c r="AA217" s="113"/>
      <c r="AB217" s="113"/>
      <c r="AC217" s="44" t="s">
        <v>301</v>
      </c>
      <c r="AD217" s="44" t="s">
        <v>44</v>
      </c>
      <c r="AE217" s="86" t="s">
        <v>150</v>
      </c>
      <c r="AF217" s="46" t="s">
        <v>54</v>
      </c>
      <c r="AG217" s="46" t="s">
        <v>30</v>
      </c>
      <c r="AH217" s="46">
        <v>292</v>
      </c>
      <c r="AI217" s="46" t="str">
        <f>VLOOKUP(AH217,'[1]Phụ lục II'!$C$64:$D$96,2,0)</f>
        <v>Giao thông đường bộ</v>
      </c>
      <c r="AJ217" s="46" t="s">
        <v>154</v>
      </c>
    </row>
    <row r="218" spans="1:36" s="112" customFormat="1" ht="33">
      <c r="A218" s="38"/>
      <c r="B218" s="106"/>
      <c r="C218" s="37" t="s">
        <v>40</v>
      </c>
      <c r="D218" s="48"/>
      <c r="E218" s="48"/>
      <c r="F218" s="48"/>
      <c r="G218" s="48"/>
      <c r="H218" s="114">
        <f>H219</f>
        <v>18290</v>
      </c>
      <c r="I218" s="114">
        <f t="shared" ref="I218:AB218" si="85">I219</f>
        <v>0</v>
      </c>
      <c r="J218" s="114">
        <f t="shared" si="85"/>
        <v>18290</v>
      </c>
      <c r="K218" s="114">
        <f t="shared" si="85"/>
        <v>4540</v>
      </c>
      <c r="L218" s="114">
        <f>L219</f>
        <v>0</v>
      </c>
      <c r="M218" s="114">
        <f>M219</f>
        <v>4540</v>
      </c>
      <c r="N218" s="114">
        <f>N219</f>
        <v>4540</v>
      </c>
      <c r="O218" s="114">
        <f>O219</f>
        <v>0</v>
      </c>
      <c r="P218" s="114">
        <f t="shared" si="85"/>
        <v>4540</v>
      </c>
      <c r="Q218" s="114">
        <f t="shared" si="85"/>
        <v>1402</v>
      </c>
      <c r="R218" s="114">
        <f t="shared" si="85"/>
        <v>3138</v>
      </c>
      <c r="S218" s="114">
        <f t="shared" si="85"/>
        <v>0</v>
      </c>
      <c r="T218" s="114">
        <f t="shared" si="85"/>
        <v>0</v>
      </c>
      <c r="U218" s="114">
        <f t="shared" si="85"/>
        <v>4600</v>
      </c>
      <c r="V218" s="114">
        <f t="shared" si="85"/>
        <v>0</v>
      </c>
      <c r="W218" s="114">
        <f t="shared" si="85"/>
        <v>4600</v>
      </c>
      <c r="X218" s="114">
        <f t="shared" si="85"/>
        <v>2600</v>
      </c>
      <c r="Y218" s="114">
        <f t="shared" si="85"/>
        <v>2000</v>
      </c>
      <c r="Z218" s="114">
        <f t="shared" si="85"/>
        <v>0</v>
      </c>
      <c r="AA218" s="114"/>
      <c r="AB218" s="114">
        <f t="shared" si="85"/>
        <v>0</v>
      </c>
      <c r="AC218" s="87"/>
      <c r="AD218" s="87"/>
      <c r="AE218" s="104"/>
      <c r="AF218" s="37"/>
      <c r="AG218" s="37"/>
      <c r="AH218" s="37"/>
      <c r="AI218" s="37"/>
      <c r="AJ218" s="37"/>
    </row>
    <row r="219" spans="1:36" s="7" customFormat="1" ht="66">
      <c r="A219" s="38"/>
      <c r="B219" s="106"/>
      <c r="C219" s="47" t="s">
        <v>325</v>
      </c>
      <c r="D219" s="48" t="s">
        <v>131</v>
      </c>
      <c r="E219" s="48"/>
      <c r="F219" s="48"/>
      <c r="G219" s="126" t="s">
        <v>326</v>
      </c>
      <c r="H219" s="54">
        <f>SUM(I219:J219)</f>
        <v>18290</v>
      </c>
      <c r="I219" s="103"/>
      <c r="J219" s="43">
        <v>18290</v>
      </c>
      <c r="K219" s="42">
        <f>SUM(L219:M219)</f>
        <v>4540</v>
      </c>
      <c r="L219" s="43"/>
      <c r="M219" s="42">
        <f>P219</f>
        <v>4540</v>
      </c>
      <c r="N219" s="42">
        <f>SUM(O219:P219)</f>
        <v>4540</v>
      </c>
      <c r="O219" s="42"/>
      <c r="P219" s="42">
        <f>SUM(Q219:T219)</f>
        <v>4540</v>
      </c>
      <c r="Q219" s="42">
        <v>1402</v>
      </c>
      <c r="R219" s="42">
        <v>3138</v>
      </c>
      <c r="S219" s="42">
        <v>0</v>
      </c>
      <c r="T219" s="42">
        <v>0</v>
      </c>
      <c r="U219" s="42">
        <f>W219</f>
        <v>4600</v>
      </c>
      <c r="V219" s="42"/>
      <c r="W219" s="113">
        <f>SUBTOTAL(9,X219:Z219)</f>
        <v>4600</v>
      </c>
      <c r="X219" s="113">
        <v>2600</v>
      </c>
      <c r="Y219" s="113">
        <v>2000</v>
      </c>
      <c r="Z219" s="113"/>
      <c r="AA219" s="113"/>
      <c r="AB219" s="113"/>
      <c r="AC219" s="44" t="s">
        <v>301</v>
      </c>
      <c r="AD219" s="44" t="s">
        <v>44</v>
      </c>
      <c r="AE219" s="86" t="s">
        <v>150</v>
      </c>
      <c r="AF219" s="46" t="s">
        <v>40</v>
      </c>
      <c r="AG219" s="46"/>
      <c r="AH219" s="46">
        <v>292</v>
      </c>
      <c r="AI219" s="46" t="str">
        <f>VLOOKUP(AH219,'[1]Phụ lục II'!$C$64:$D$96,2,0)</f>
        <v>Giao thông đường bộ</v>
      </c>
      <c r="AJ219" s="46" t="s">
        <v>154</v>
      </c>
    </row>
    <row r="220" spans="1:36" s="112" customFormat="1">
      <c r="A220" s="106">
        <v>3</v>
      </c>
      <c r="B220" s="106"/>
      <c r="C220" s="111" t="s">
        <v>86</v>
      </c>
      <c r="D220" s="69"/>
      <c r="E220" s="69"/>
      <c r="F220" s="69"/>
      <c r="G220" s="26"/>
      <c r="H220" s="114">
        <f>H221</f>
        <v>270568</v>
      </c>
      <c r="I220" s="114">
        <f t="shared" ref="I220:V220" si="86">I221</f>
        <v>207554</v>
      </c>
      <c r="J220" s="114">
        <f t="shared" si="86"/>
        <v>63014</v>
      </c>
      <c r="K220" s="114">
        <f t="shared" si="86"/>
        <v>188260</v>
      </c>
      <c r="L220" s="114">
        <f t="shared" si="86"/>
        <v>185260</v>
      </c>
      <c r="M220" s="114">
        <f t="shared" si="86"/>
        <v>3000</v>
      </c>
      <c r="N220" s="114">
        <f t="shared" si="86"/>
        <v>188260</v>
      </c>
      <c r="O220" s="114">
        <f t="shared" si="86"/>
        <v>185260</v>
      </c>
      <c r="P220" s="114">
        <f t="shared" si="86"/>
        <v>3000</v>
      </c>
      <c r="Q220" s="114">
        <f t="shared" si="86"/>
        <v>0</v>
      </c>
      <c r="R220" s="114">
        <f t="shared" si="86"/>
        <v>3000</v>
      </c>
      <c r="S220" s="114">
        <f t="shared" si="86"/>
        <v>0</v>
      </c>
      <c r="T220" s="114">
        <f t="shared" si="86"/>
        <v>0</v>
      </c>
      <c r="U220" s="114">
        <f t="shared" si="86"/>
        <v>8000</v>
      </c>
      <c r="V220" s="114">
        <f t="shared" si="86"/>
        <v>0</v>
      </c>
      <c r="W220" s="114">
        <f>W221</f>
        <v>8000</v>
      </c>
      <c r="X220" s="114">
        <f>X221</f>
        <v>4000</v>
      </c>
      <c r="Y220" s="114">
        <f>Y221</f>
        <v>4000</v>
      </c>
      <c r="Z220" s="114">
        <f>Z221</f>
        <v>0</v>
      </c>
      <c r="AA220" s="114"/>
      <c r="AB220" s="114">
        <f>AB221</f>
        <v>0</v>
      </c>
      <c r="AC220" s="35"/>
      <c r="AD220" s="35"/>
      <c r="AE220" s="104"/>
      <c r="AF220" s="37"/>
      <c r="AG220" s="37"/>
      <c r="AH220" s="37"/>
      <c r="AI220" s="37"/>
      <c r="AJ220" s="37"/>
    </row>
    <row r="221" spans="1:36" s="112" customFormat="1">
      <c r="A221" s="106"/>
      <c r="B221" s="106"/>
      <c r="C221" s="111" t="s">
        <v>39</v>
      </c>
      <c r="D221" s="69"/>
      <c r="E221" s="69"/>
      <c r="F221" s="69"/>
      <c r="G221" s="26"/>
      <c r="H221" s="114">
        <f>H222+H224</f>
        <v>270568</v>
      </c>
      <c r="I221" s="114">
        <f t="shared" ref="I221:AB221" si="87">I222+I224</f>
        <v>207554</v>
      </c>
      <c r="J221" s="114">
        <f t="shared" si="87"/>
        <v>63014</v>
      </c>
      <c r="K221" s="114">
        <f t="shared" si="87"/>
        <v>188260</v>
      </c>
      <c r="L221" s="114">
        <f>L222+L224</f>
        <v>185260</v>
      </c>
      <c r="M221" s="114">
        <f>M222+M224</f>
        <v>3000</v>
      </c>
      <c r="N221" s="114">
        <f>N222+N224</f>
        <v>188260</v>
      </c>
      <c r="O221" s="114">
        <f>O222+O224</f>
        <v>185260</v>
      </c>
      <c r="P221" s="114">
        <f t="shared" si="87"/>
        <v>3000</v>
      </c>
      <c r="Q221" s="114">
        <f t="shared" si="87"/>
        <v>0</v>
      </c>
      <c r="R221" s="114">
        <f t="shared" si="87"/>
        <v>3000</v>
      </c>
      <c r="S221" s="114">
        <f t="shared" si="87"/>
        <v>0</v>
      </c>
      <c r="T221" s="114">
        <f t="shared" si="87"/>
        <v>0</v>
      </c>
      <c r="U221" s="114">
        <f t="shared" si="87"/>
        <v>8000</v>
      </c>
      <c r="V221" s="114">
        <f t="shared" si="87"/>
        <v>0</v>
      </c>
      <c r="W221" s="114">
        <f t="shared" si="87"/>
        <v>8000</v>
      </c>
      <c r="X221" s="114">
        <f t="shared" si="87"/>
        <v>4000</v>
      </c>
      <c r="Y221" s="114">
        <f t="shared" si="87"/>
        <v>4000</v>
      </c>
      <c r="Z221" s="114">
        <f t="shared" si="87"/>
        <v>0</v>
      </c>
      <c r="AA221" s="114"/>
      <c r="AB221" s="114">
        <f t="shared" si="87"/>
        <v>0</v>
      </c>
      <c r="AC221" s="35"/>
      <c r="AD221" s="35"/>
      <c r="AE221" s="104"/>
      <c r="AF221" s="37"/>
      <c r="AG221" s="37"/>
      <c r="AH221" s="37"/>
      <c r="AI221" s="37"/>
      <c r="AJ221" s="37"/>
    </row>
    <row r="222" spans="1:36" s="112" customFormat="1" ht="49.5">
      <c r="A222" s="106"/>
      <c r="B222" s="106"/>
      <c r="C222" s="37" t="s">
        <v>54</v>
      </c>
      <c r="D222" s="69"/>
      <c r="E222" s="69"/>
      <c r="F222" s="69"/>
      <c r="G222" s="26"/>
      <c r="H222" s="114">
        <f t="shared" ref="H222:V222" si="88">H223</f>
        <v>230616</v>
      </c>
      <c r="I222" s="114">
        <f t="shared" si="88"/>
        <v>207554</v>
      </c>
      <c r="J222" s="114">
        <f t="shared" si="88"/>
        <v>23062</v>
      </c>
      <c r="K222" s="114">
        <f t="shared" si="88"/>
        <v>188260</v>
      </c>
      <c r="L222" s="114">
        <f t="shared" si="88"/>
        <v>185260</v>
      </c>
      <c r="M222" s="114">
        <f t="shared" si="88"/>
        <v>3000</v>
      </c>
      <c r="N222" s="114">
        <f t="shared" si="88"/>
        <v>188260</v>
      </c>
      <c r="O222" s="114">
        <f t="shared" si="88"/>
        <v>185260</v>
      </c>
      <c r="P222" s="114">
        <f t="shared" si="88"/>
        <v>3000</v>
      </c>
      <c r="Q222" s="114">
        <f t="shared" si="88"/>
        <v>0</v>
      </c>
      <c r="R222" s="114">
        <f t="shared" si="88"/>
        <v>3000</v>
      </c>
      <c r="S222" s="114">
        <f t="shared" si="88"/>
        <v>0</v>
      </c>
      <c r="T222" s="114">
        <f t="shared" si="88"/>
        <v>0</v>
      </c>
      <c r="U222" s="114">
        <f t="shared" si="88"/>
        <v>2000</v>
      </c>
      <c r="V222" s="114">
        <f t="shared" si="88"/>
        <v>0</v>
      </c>
      <c r="W222" s="114">
        <f>W223</f>
        <v>2000</v>
      </c>
      <c r="X222" s="114">
        <f>X223</f>
        <v>0</v>
      </c>
      <c r="Y222" s="114">
        <f>Y223</f>
        <v>2000</v>
      </c>
      <c r="Z222" s="114">
        <f>Z223</f>
        <v>0</v>
      </c>
      <c r="AA222" s="114"/>
      <c r="AB222" s="114">
        <f>AB223</f>
        <v>0</v>
      </c>
      <c r="AC222" s="35"/>
      <c r="AD222" s="35"/>
      <c r="AE222" s="104"/>
      <c r="AF222" s="37"/>
      <c r="AG222" s="37"/>
      <c r="AH222" s="37"/>
      <c r="AI222" s="37"/>
      <c r="AJ222" s="37"/>
    </row>
    <row r="223" spans="1:36" s="7" customFormat="1" ht="82.5">
      <c r="A223" s="38"/>
      <c r="B223" s="106"/>
      <c r="C223" s="127" t="s">
        <v>327</v>
      </c>
      <c r="D223" s="128" t="s">
        <v>86</v>
      </c>
      <c r="E223" s="128"/>
      <c r="F223" s="128" t="s">
        <v>328</v>
      </c>
      <c r="G223" s="129" t="s">
        <v>329</v>
      </c>
      <c r="H223" s="54">
        <f>SUM(I223:J223)</f>
        <v>230616</v>
      </c>
      <c r="I223" s="43">
        <v>207554</v>
      </c>
      <c r="J223" s="43">
        <v>23062</v>
      </c>
      <c r="K223" s="42">
        <f>SUM(L223:M223)</f>
        <v>188260</v>
      </c>
      <c r="L223" s="54">
        <v>185260</v>
      </c>
      <c r="M223" s="42">
        <f>P223</f>
        <v>3000</v>
      </c>
      <c r="N223" s="42">
        <f>SUM(O223:P223)</f>
        <v>188260</v>
      </c>
      <c r="O223" s="42">
        <v>185260</v>
      </c>
      <c r="P223" s="42">
        <f>SUM(Q223:T223)</f>
        <v>3000</v>
      </c>
      <c r="Q223" s="42">
        <v>0</v>
      </c>
      <c r="R223" s="42">
        <v>3000</v>
      </c>
      <c r="S223" s="42">
        <v>0</v>
      </c>
      <c r="T223" s="42">
        <v>0</v>
      </c>
      <c r="U223" s="42">
        <f>W223</f>
        <v>2000</v>
      </c>
      <c r="V223" s="42"/>
      <c r="W223" s="113">
        <f>SUBTOTAL(9,X223:Z223)</f>
        <v>2000</v>
      </c>
      <c r="X223" s="113"/>
      <c r="Y223" s="113">
        <v>2000</v>
      </c>
      <c r="Z223" s="113"/>
      <c r="AA223" s="113"/>
      <c r="AB223" s="113"/>
      <c r="AC223" s="44" t="s">
        <v>330</v>
      </c>
      <c r="AD223" s="44" t="s">
        <v>44</v>
      </c>
      <c r="AE223" s="86" t="s">
        <v>150</v>
      </c>
      <c r="AF223" s="46" t="s">
        <v>54</v>
      </c>
      <c r="AG223" s="46"/>
      <c r="AH223" s="46">
        <v>284</v>
      </c>
      <c r="AI223" s="46" t="str">
        <f>VLOOKUP(AH223,'[1]Phụ lục II'!$C$64:$D$96,2,0)</f>
        <v>Thủy sản và dịch vụ thủy sản</v>
      </c>
      <c r="AJ223" s="46" t="s">
        <v>157</v>
      </c>
    </row>
    <row r="224" spans="1:36" s="112" customFormat="1" ht="33">
      <c r="A224" s="38"/>
      <c r="B224" s="106"/>
      <c r="C224" s="37" t="s">
        <v>40</v>
      </c>
      <c r="D224" s="128"/>
      <c r="E224" s="128"/>
      <c r="F224" s="128"/>
      <c r="G224" s="129"/>
      <c r="H224" s="114">
        <f>SUM(H225:H227)</f>
        <v>39952</v>
      </c>
      <c r="I224" s="114">
        <f t="shared" ref="I224:AB224" si="89">SUM(I225:I227)</f>
        <v>0</v>
      </c>
      <c r="J224" s="114">
        <f t="shared" si="89"/>
        <v>39952</v>
      </c>
      <c r="K224" s="114">
        <f t="shared" si="89"/>
        <v>0</v>
      </c>
      <c r="L224" s="114">
        <f t="shared" si="89"/>
        <v>0</v>
      </c>
      <c r="M224" s="114">
        <f t="shared" si="89"/>
        <v>0</v>
      </c>
      <c r="N224" s="114">
        <f t="shared" si="89"/>
        <v>0</v>
      </c>
      <c r="O224" s="114">
        <f t="shared" si="89"/>
        <v>0</v>
      </c>
      <c r="P224" s="114">
        <f t="shared" si="89"/>
        <v>0</v>
      </c>
      <c r="Q224" s="114">
        <f t="shared" si="89"/>
        <v>0</v>
      </c>
      <c r="R224" s="114">
        <f t="shared" si="89"/>
        <v>0</v>
      </c>
      <c r="S224" s="114">
        <f t="shared" si="89"/>
        <v>0</v>
      </c>
      <c r="T224" s="114">
        <f t="shared" si="89"/>
        <v>0</v>
      </c>
      <c r="U224" s="114">
        <f t="shared" si="89"/>
        <v>6000</v>
      </c>
      <c r="V224" s="114">
        <f t="shared" si="89"/>
        <v>0</v>
      </c>
      <c r="W224" s="114">
        <f t="shared" si="89"/>
        <v>6000</v>
      </c>
      <c r="X224" s="114">
        <f t="shared" si="89"/>
        <v>4000</v>
      </c>
      <c r="Y224" s="114">
        <f t="shared" si="89"/>
        <v>2000</v>
      </c>
      <c r="Z224" s="114">
        <f t="shared" si="89"/>
        <v>0</v>
      </c>
      <c r="AA224" s="114"/>
      <c r="AB224" s="114">
        <f t="shared" si="89"/>
        <v>0</v>
      </c>
      <c r="AC224" s="87"/>
      <c r="AD224" s="87"/>
      <c r="AE224" s="104"/>
      <c r="AF224" s="37"/>
      <c r="AG224" s="37"/>
      <c r="AH224" s="37"/>
      <c r="AI224" s="37"/>
      <c r="AJ224" s="37"/>
    </row>
    <row r="225" spans="1:36" s="7" customFormat="1" ht="66">
      <c r="A225" s="38"/>
      <c r="B225" s="106"/>
      <c r="C225" s="59" t="s">
        <v>331</v>
      </c>
      <c r="D225" s="128" t="s">
        <v>86</v>
      </c>
      <c r="E225" s="39"/>
      <c r="F225" s="39"/>
      <c r="G225" s="129" t="s">
        <v>332</v>
      </c>
      <c r="H225" s="54">
        <f>SUM(I225:J225)</f>
        <v>10000</v>
      </c>
      <c r="I225" s="103"/>
      <c r="J225" s="43">
        <v>10000</v>
      </c>
      <c r="K225" s="42">
        <f>SUM(L225:M225)</f>
        <v>0</v>
      </c>
      <c r="L225" s="43"/>
      <c r="M225" s="42">
        <f>P225</f>
        <v>0</v>
      </c>
      <c r="N225" s="42">
        <f>SUM(O225:P225)</f>
        <v>0</v>
      </c>
      <c r="O225" s="42"/>
      <c r="P225" s="42">
        <f>SUM(Q225:T225)</f>
        <v>0</v>
      </c>
      <c r="Q225" s="42">
        <v>0</v>
      </c>
      <c r="R225" s="42">
        <v>0</v>
      </c>
      <c r="S225" s="42">
        <v>0</v>
      </c>
      <c r="T225" s="42">
        <v>0</v>
      </c>
      <c r="U225" s="42">
        <f>W225</f>
        <v>2000</v>
      </c>
      <c r="V225" s="42"/>
      <c r="W225" s="113">
        <f>SUBTOTAL(9,X225:Z225)</f>
        <v>2000</v>
      </c>
      <c r="X225" s="113">
        <v>2000</v>
      </c>
      <c r="Y225" s="113"/>
      <c r="Z225" s="113"/>
      <c r="AA225" s="113"/>
      <c r="AB225" s="113"/>
      <c r="AC225" s="44" t="s">
        <v>330</v>
      </c>
      <c r="AD225" s="44" t="s">
        <v>44</v>
      </c>
      <c r="AE225" s="86" t="s">
        <v>150</v>
      </c>
      <c r="AF225" s="46" t="s">
        <v>40</v>
      </c>
      <c r="AG225" s="46"/>
      <c r="AH225" s="46">
        <v>292</v>
      </c>
      <c r="AI225" s="46" t="str">
        <f>VLOOKUP(AH225,'[1]Phụ lục II'!$C$64:$D$96,2,0)</f>
        <v>Giao thông đường bộ</v>
      </c>
      <c r="AJ225" s="46" t="s">
        <v>154</v>
      </c>
    </row>
    <row r="226" spans="1:36" s="7" customFormat="1" ht="66">
      <c r="A226" s="38"/>
      <c r="B226" s="106"/>
      <c r="C226" s="130" t="s">
        <v>333</v>
      </c>
      <c r="D226" s="128" t="s">
        <v>86</v>
      </c>
      <c r="E226" s="131"/>
      <c r="F226" s="131"/>
      <c r="G226" s="129" t="s">
        <v>332</v>
      </c>
      <c r="H226" s="54">
        <f>SUM(I226:J226)</f>
        <v>10000</v>
      </c>
      <c r="I226" s="103"/>
      <c r="J226" s="43">
        <v>10000</v>
      </c>
      <c r="K226" s="42">
        <f>SUM(L226:M226)</f>
        <v>0</v>
      </c>
      <c r="L226" s="43"/>
      <c r="M226" s="42">
        <f>P226</f>
        <v>0</v>
      </c>
      <c r="N226" s="42">
        <f>SUM(O226:P226)</f>
        <v>0</v>
      </c>
      <c r="O226" s="42"/>
      <c r="P226" s="42">
        <f>SUM(Q226:T226)</f>
        <v>0</v>
      </c>
      <c r="Q226" s="42">
        <v>0</v>
      </c>
      <c r="R226" s="42">
        <v>0</v>
      </c>
      <c r="S226" s="42">
        <v>0</v>
      </c>
      <c r="T226" s="42">
        <v>0</v>
      </c>
      <c r="U226" s="42">
        <f>W226</f>
        <v>2000</v>
      </c>
      <c r="V226" s="42"/>
      <c r="W226" s="113">
        <f>SUBTOTAL(9,X226:Z226)</f>
        <v>2000</v>
      </c>
      <c r="X226" s="132"/>
      <c r="Y226" s="132">
        <v>2000</v>
      </c>
      <c r="Z226" s="132"/>
      <c r="AA226" s="132"/>
      <c r="AB226" s="132"/>
      <c r="AC226" s="44" t="s">
        <v>330</v>
      </c>
      <c r="AD226" s="44" t="s">
        <v>44</v>
      </c>
      <c r="AE226" s="86" t="s">
        <v>150</v>
      </c>
      <c r="AF226" s="46" t="s">
        <v>40</v>
      </c>
      <c r="AG226" s="46"/>
      <c r="AH226" s="46">
        <v>292</v>
      </c>
      <c r="AI226" s="46" t="str">
        <f>VLOOKUP(AH226,'[1]Phụ lục II'!$C$64:$D$96,2,0)</f>
        <v>Giao thông đường bộ</v>
      </c>
      <c r="AJ226" s="46" t="s">
        <v>154</v>
      </c>
    </row>
    <row r="227" spans="1:36" s="7" customFormat="1" ht="66">
      <c r="A227" s="38"/>
      <c r="B227" s="106"/>
      <c r="C227" s="59" t="s">
        <v>334</v>
      </c>
      <c r="D227" s="128" t="s">
        <v>86</v>
      </c>
      <c r="E227" s="39"/>
      <c r="F227" s="39"/>
      <c r="G227" s="129" t="s">
        <v>335</v>
      </c>
      <c r="H227" s="54">
        <f>SUM(I227:J227)</f>
        <v>19952</v>
      </c>
      <c r="I227" s="103"/>
      <c r="J227" s="54">
        <v>19952</v>
      </c>
      <c r="K227" s="42">
        <f>SUM(L227:M227)</f>
        <v>0</v>
      </c>
      <c r="L227" s="54"/>
      <c r="M227" s="42">
        <f>P227</f>
        <v>0</v>
      </c>
      <c r="N227" s="42">
        <f>SUM(O227:P227)</f>
        <v>0</v>
      </c>
      <c r="O227" s="42"/>
      <c r="P227" s="42">
        <f>SUM(Q227:T227)</f>
        <v>0</v>
      </c>
      <c r="Q227" s="42">
        <v>0</v>
      </c>
      <c r="R227" s="42">
        <v>0</v>
      </c>
      <c r="S227" s="42">
        <v>0</v>
      </c>
      <c r="T227" s="42">
        <v>0</v>
      </c>
      <c r="U227" s="42">
        <f>W227</f>
        <v>2000</v>
      </c>
      <c r="V227" s="42"/>
      <c r="W227" s="113">
        <f>SUBTOTAL(9,X227:Z227)</f>
        <v>2000</v>
      </c>
      <c r="X227" s="113">
        <v>2000</v>
      </c>
      <c r="Y227" s="113"/>
      <c r="Z227" s="113"/>
      <c r="AA227" s="113"/>
      <c r="AB227" s="113"/>
      <c r="AC227" s="44" t="s">
        <v>330</v>
      </c>
      <c r="AD227" s="44" t="s">
        <v>44</v>
      </c>
      <c r="AE227" s="86" t="s">
        <v>150</v>
      </c>
      <c r="AF227" s="46" t="s">
        <v>40</v>
      </c>
      <c r="AG227" s="46" t="s">
        <v>30</v>
      </c>
      <c r="AH227" s="46">
        <v>292</v>
      </c>
      <c r="AI227" s="46" t="str">
        <f>VLOOKUP(AH227,'[1]Phụ lục II'!$C$64:$D$96,2,0)</f>
        <v>Giao thông đường bộ</v>
      </c>
      <c r="AJ227" s="46" t="s">
        <v>154</v>
      </c>
    </row>
    <row r="228" spans="1:36" s="7" customFormat="1">
      <c r="A228" s="106">
        <v>4</v>
      </c>
      <c r="B228" s="106"/>
      <c r="C228" s="118" t="s">
        <v>56</v>
      </c>
      <c r="D228" s="133"/>
      <c r="E228" s="72"/>
      <c r="F228" s="72"/>
      <c r="G228" s="124"/>
      <c r="H228" s="114">
        <f>H229</f>
        <v>19995</v>
      </c>
      <c r="I228" s="114">
        <f t="shared" ref="I228:AB230" si="90">I229</f>
        <v>0</v>
      </c>
      <c r="J228" s="114">
        <f t="shared" si="90"/>
        <v>19995</v>
      </c>
      <c r="K228" s="114">
        <f t="shared" si="90"/>
        <v>0</v>
      </c>
      <c r="L228" s="114">
        <f t="shared" si="90"/>
        <v>0</v>
      </c>
      <c r="M228" s="114">
        <f t="shared" si="90"/>
        <v>0</v>
      </c>
      <c r="N228" s="114">
        <f t="shared" si="90"/>
        <v>0</v>
      </c>
      <c r="O228" s="114">
        <f t="shared" si="90"/>
        <v>0</v>
      </c>
      <c r="P228" s="114">
        <f t="shared" si="90"/>
        <v>0</v>
      </c>
      <c r="Q228" s="114">
        <f t="shared" si="90"/>
        <v>0</v>
      </c>
      <c r="R228" s="114">
        <f t="shared" si="90"/>
        <v>0</v>
      </c>
      <c r="S228" s="114">
        <f t="shared" si="90"/>
        <v>0</v>
      </c>
      <c r="T228" s="114">
        <f t="shared" si="90"/>
        <v>0</v>
      </c>
      <c r="U228" s="114">
        <f t="shared" si="90"/>
        <v>2000</v>
      </c>
      <c r="V228" s="114">
        <f t="shared" si="90"/>
        <v>0</v>
      </c>
      <c r="W228" s="114">
        <f t="shared" si="90"/>
        <v>2000</v>
      </c>
      <c r="X228" s="114">
        <f t="shared" si="90"/>
        <v>2000</v>
      </c>
      <c r="Y228" s="114">
        <f t="shared" si="90"/>
        <v>0</v>
      </c>
      <c r="Z228" s="114">
        <f t="shared" si="90"/>
        <v>0</v>
      </c>
      <c r="AA228" s="114"/>
      <c r="AB228" s="114">
        <f t="shared" si="90"/>
        <v>0</v>
      </c>
      <c r="AC228" s="26"/>
      <c r="AD228" s="26"/>
      <c r="AE228" s="86"/>
      <c r="AF228" s="46"/>
      <c r="AG228" s="46"/>
      <c r="AH228" s="46"/>
      <c r="AI228" s="46"/>
      <c r="AJ228" s="46"/>
    </row>
    <row r="229" spans="1:36" s="7" customFormat="1">
      <c r="A229" s="106"/>
      <c r="B229" s="106"/>
      <c r="C229" s="118" t="s">
        <v>39</v>
      </c>
      <c r="D229" s="133"/>
      <c r="E229" s="72"/>
      <c r="F229" s="72"/>
      <c r="G229" s="124"/>
      <c r="H229" s="114">
        <f>H230</f>
        <v>19995</v>
      </c>
      <c r="I229" s="114">
        <f t="shared" si="90"/>
        <v>0</v>
      </c>
      <c r="J229" s="114">
        <f t="shared" si="90"/>
        <v>19995</v>
      </c>
      <c r="K229" s="114">
        <f t="shared" si="90"/>
        <v>0</v>
      </c>
      <c r="L229" s="114">
        <f t="shared" si="90"/>
        <v>0</v>
      </c>
      <c r="M229" s="114">
        <f t="shared" si="90"/>
        <v>0</v>
      </c>
      <c r="N229" s="114">
        <f t="shared" si="90"/>
        <v>0</v>
      </c>
      <c r="O229" s="114">
        <f t="shared" si="90"/>
        <v>0</v>
      </c>
      <c r="P229" s="114">
        <f t="shared" si="90"/>
        <v>0</v>
      </c>
      <c r="Q229" s="114">
        <f t="shared" si="90"/>
        <v>0</v>
      </c>
      <c r="R229" s="114">
        <f t="shared" si="90"/>
        <v>0</v>
      </c>
      <c r="S229" s="114">
        <f t="shared" si="90"/>
        <v>0</v>
      </c>
      <c r="T229" s="114">
        <f t="shared" si="90"/>
        <v>0</v>
      </c>
      <c r="U229" s="114">
        <f t="shared" si="90"/>
        <v>2000</v>
      </c>
      <c r="V229" s="114">
        <f t="shared" si="90"/>
        <v>0</v>
      </c>
      <c r="W229" s="114">
        <f t="shared" si="90"/>
        <v>2000</v>
      </c>
      <c r="X229" s="114">
        <f t="shared" si="90"/>
        <v>2000</v>
      </c>
      <c r="Y229" s="114">
        <f t="shared" si="90"/>
        <v>0</v>
      </c>
      <c r="Z229" s="114">
        <f t="shared" si="90"/>
        <v>0</v>
      </c>
      <c r="AA229" s="114"/>
      <c r="AB229" s="114">
        <f t="shared" si="90"/>
        <v>0</v>
      </c>
      <c r="AC229" s="26"/>
      <c r="AD229" s="26"/>
      <c r="AE229" s="86"/>
      <c r="AF229" s="46"/>
      <c r="AG229" s="46"/>
      <c r="AH229" s="46"/>
      <c r="AI229" s="46"/>
      <c r="AJ229" s="46"/>
    </row>
    <row r="230" spans="1:36" s="7" customFormat="1" ht="33">
      <c r="A230" s="106"/>
      <c r="B230" s="106"/>
      <c r="C230" s="37" t="s">
        <v>40</v>
      </c>
      <c r="D230" s="133"/>
      <c r="E230" s="72"/>
      <c r="F230" s="72"/>
      <c r="G230" s="124"/>
      <c r="H230" s="114">
        <f>H231</f>
        <v>19995</v>
      </c>
      <c r="I230" s="114">
        <f t="shared" si="90"/>
        <v>0</v>
      </c>
      <c r="J230" s="114">
        <f t="shared" si="90"/>
        <v>19995</v>
      </c>
      <c r="K230" s="114">
        <f t="shared" si="90"/>
        <v>0</v>
      </c>
      <c r="L230" s="114">
        <f t="shared" si="90"/>
        <v>0</v>
      </c>
      <c r="M230" s="114">
        <f t="shared" si="90"/>
        <v>0</v>
      </c>
      <c r="N230" s="114">
        <f t="shared" si="90"/>
        <v>0</v>
      </c>
      <c r="O230" s="114">
        <f t="shared" si="90"/>
        <v>0</v>
      </c>
      <c r="P230" s="114">
        <f t="shared" si="90"/>
        <v>0</v>
      </c>
      <c r="Q230" s="114">
        <f t="shared" si="90"/>
        <v>0</v>
      </c>
      <c r="R230" s="114">
        <f t="shared" si="90"/>
        <v>0</v>
      </c>
      <c r="S230" s="114">
        <f t="shared" si="90"/>
        <v>0</v>
      </c>
      <c r="T230" s="114">
        <f t="shared" si="90"/>
        <v>0</v>
      </c>
      <c r="U230" s="114">
        <f t="shared" si="90"/>
        <v>2000</v>
      </c>
      <c r="V230" s="114">
        <f t="shared" si="90"/>
        <v>0</v>
      </c>
      <c r="W230" s="114">
        <f t="shared" si="90"/>
        <v>2000</v>
      </c>
      <c r="X230" s="114">
        <f t="shared" si="90"/>
        <v>2000</v>
      </c>
      <c r="Y230" s="114">
        <f t="shared" si="90"/>
        <v>0</v>
      </c>
      <c r="Z230" s="114">
        <f t="shared" si="90"/>
        <v>0</v>
      </c>
      <c r="AA230" s="114"/>
      <c r="AB230" s="114">
        <f t="shared" si="90"/>
        <v>0</v>
      </c>
      <c r="AC230" s="26"/>
      <c r="AD230" s="26"/>
      <c r="AE230" s="86"/>
      <c r="AF230" s="46"/>
      <c r="AG230" s="46"/>
      <c r="AH230" s="46"/>
      <c r="AI230" s="46"/>
      <c r="AJ230" s="46"/>
    </row>
    <row r="231" spans="1:36" s="7" customFormat="1" ht="66">
      <c r="A231" s="38"/>
      <c r="B231" s="106"/>
      <c r="C231" s="59" t="s">
        <v>336</v>
      </c>
      <c r="D231" s="39" t="s">
        <v>56</v>
      </c>
      <c r="E231" s="39"/>
      <c r="F231" s="39"/>
      <c r="G231" s="129" t="s">
        <v>337</v>
      </c>
      <c r="H231" s="54">
        <f>SUM(I231:J231)</f>
        <v>19995</v>
      </c>
      <c r="I231" s="103"/>
      <c r="J231" s="54">
        <v>19995</v>
      </c>
      <c r="K231" s="42">
        <f>SUM(L231:M231)</f>
        <v>0</v>
      </c>
      <c r="L231" s="54"/>
      <c r="M231" s="42">
        <f>P231</f>
        <v>0</v>
      </c>
      <c r="N231" s="42">
        <f>SUM(O231:P231)</f>
        <v>0</v>
      </c>
      <c r="O231" s="42"/>
      <c r="P231" s="42">
        <f>SUM(Q231:T231)</f>
        <v>0</v>
      </c>
      <c r="Q231" s="42">
        <v>0</v>
      </c>
      <c r="R231" s="42">
        <v>0</v>
      </c>
      <c r="S231" s="42">
        <v>0</v>
      </c>
      <c r="T231" s="42">
        <v>0</v>
      </c>
      <c r="U231" s="42">
        <f>W231</f>
        <v>2000</v>
      </c>
      <c r="V231" s="42"/>
      <c r="W231" s="113">
        <f>SUBTOTAL(9,X231:Z231)</f>
        <v>2000</v>
      </c>
      <c r="X231" s="113">
        <v>2000</v>
      </c>
      <c r="Y231" s="113"/>
      <c r="Z231" s="113"/>
      <c r="AA231" s="113"/>
      <c r="AB231" s="113"/>
      <c r="AC231" s="44" t="s">
        <v>307</v>
      </c>
      <c r="AD231" s="44" t="s">
        <v>44</v>
      </c>
      <c r="AE231" s="86" t="s">
        <v>150</v>
      </c>
      <c r="AF231" s="46" t="s">
        <v>40</v>
      </c>
      <c r="AG231" s="46" t="s">
        <v>30</v>
      </c>
      <c r="AH231" s="46">
        <v>292</v>
      </c>
      <c r="AI231" s="46" t="str">
        <f>VLOOKUP(AH231,'[1]Phụ lục II'!$C$64:$D$96,2,0)</f>
        <v>Giao thông đường bộ</v>
      </c>
      <c r="AJ231" s="46" t="s">
        <v>154</v>
      </c>
    </row>
    <row r="232" spans="1:36" s="7" customFormat="1">
      <c r="A232" s="106">
        <v>5</v>
      </c>
      <c r="B232" s="106"/>
      <c r="C232" s="118" t="s">
        <v>338</v>
      </c>
      <c r="D232" s="72"/>
      <c r="E232" s="72"/>
      <c r="F232" s="72"/>
      <c r="G232" s="124"/>
      <c r="H232" s="114">
        <f>H233</f>
        <v>74423</v>
      </c>
      <c r="I232" s="114">
        <f t="shared" ref="I232:AB233" si="91">I233</f>
        <v>0</v>
      </c>
      <c r="J232" s="114">
        <f t="shared" si="91"/>
        <v>74423</v>
      </c>
      <c r="K232" s="114">
        <f t="shared" si="91"/>
        <v>6000</v>
      </c>
      <c r="L232" s="114">
        <f t="shared" si="91"/>
        <v>0</v>
      </c>
      <c r="M232" s="114">
        <f t="shared" si="91"/>
        <v>6000</v>
      </c>
      <c r="N232" s="114">
        <f t="shared" si="91"/>
        <v>6000</v>
      </c>
      <c r="O232" s="114">
        <f t="shared" si="91"/>
        <v>0</v>
      </c>
      <c r="P232" s="114">
        <f t="shared" si="91"/>
        <v>6000</v>
      </c>
      <c r="Q232" s="114">
        <f t="shared" si="91"/>
        <v>2000</v>
      </c>
      <c r="R232" s="114">
        <f t="shared" si="91"/>
        <v>4000</v>
      </c>
      <c r="S232" s="114">
        <f t="shared" si="91"/>
        <v>0</v>
      </c>
      <c r="T232" s="114">
        <f t="shared" si="91"/>
        <v>0</v>
      </c>
      <c r="U232" s="114">
        <f t="shared" si="91"/>
        <v>12000</v>
      </c>
      <c r="V232" s="114">
        <f t="shared" si="91"/>
        <v>0</v>
      </c>
      <c r="W232" s="114">
        <f t="shared" si="91"/>
        <v>12000</v>
      </c>
      <c r="X232" s="114">
        <f t="shared" si="91"/>
        <v>4000</v>
      </c>
      <c r="Y232" s="114">
        <f t="shared" si="91"/>
        <v>8000</v>
      </c>
      <c r="Z232" s="114">
        <f t="shared" si="91"/>
        <v>0</v>
      </c>
      <c r="AA232" s="114"/>
      <c r="AB232" s="114">
        <f t="shared" si="91"/>
        <v>0</v>
      </c>
      <c r="AC232" s="26"/>
      <c r="AD232" s="26"/>
      <c r="AE232" s="86"/>
      <c r="AF232" s="46"/>
      <c r="AG232" s="46"/>
      <c r="AH232" s="46"/>
      <c r="AI232" s="46"/>
      <c r="AJ232" s="46"/>
    </row>
    <row r="233" spans="1:36" s="7" customFormat="1">
      <c r="A233" s="106"/>
      <c r="B233" s="106"/>
      <c r="C233" s="118" t="s">
        <v>39</v>
      </c>
      <c r="D233" s="72"/>
      <c r="E233" s="72"/>
      <c r="F233" s="72"/>
      <c r="G233" s="124"/>
      <c r="H233" s="114">
        <f>H234</f>
        <v>74423</v>
      </c>
      <c r="I233" s="114">
        <f t="shared" si="91"/>
        <v>0</v>
      </c>
      <c r="J233" s="114">
        <f t="shared" si="91"/>
        <v>74423</v>
      </c>
      <c r="K233" s="114">
        <f t="shared" si="91"/>
        <v>6000</v>
      </c>
      <c r="L233" s="114">
        <f t="shared" si="91"/>
        <v>0</v>
      </c>
      <c r="M233" s="114">
        <f t="shared" si="91"/>
        <v>6000</v>
      </c>
      <c r="N233" s="114">
        <f t="shared" si="91"/>
        <v>6000</v>
      </c>
      <c r="O233" s="114">
        <f t="shared" si="91"/>
        <v>0</v>
      </c>
      <c r="P233" s="114">
        <f t="shared" si="91"/>
        <v>6000</v>
      </c>
      <c r="Q233" s="114">
        <f t="shared" si="91"/>
        <v>2000</v>
      </c>
      <c r="R233" s="114">
        <f t="shared" si="91"/>
        <v>4000</v>
      </c>
      <c r="S233" s="114">
        <f t="shared" si="91"/>
        <v>0</v>
      </c>
      <c r="T233" s="114">
        <f t="shared" si="91"/>
        <v>0</v>
      </c>
      <c r="U233" s="114">
        <f t="shared" si="91"/>
        <v>12000</v>
      </c>
      <c r="V233" s="114">
        <f t="shared" si="91"/>
        <v>0</v>
      </c>
      <c r="W233" s="114">
        <f t="shared" si="91"/>
        <v>12000</v>
      </c>
      <c r="X233" s="114">
        <f t="shared" si="91"/>
        <v>4000</v>
      </c>
      <c r="Y233" s="114">
        <f t="shared" si="91"/>
        <v>8000</v>
      </c>
      <c r="Z233" s="114">
        <f t="shared" si="91"/>
        <v>0</v>
      </c>
      <c r="AA233" s="114"/>
      <c r="AB233" s="114">
        <f t="shared" si="91"/>
        <v>0</v>
      </c>
      <c r="AC233" s="26"/>
      <c r="AD233" s="26"/>
      <c r="AE233" s="86"/>
      <c r="AF233" s="46"/>
      <c r="AG233" s="46"/>
      <c r="AH233" s="46"/>
      <c r="AI233" s="46"/>
      <c r="AJ233" s="46"/>
    </row>
    <row r="234" spans="1:36" s="112" customFormat="1" ht="33">
      <c r="A234" s="106"/>
      <c r="B234" s="106"/>
      <c r="C234" s="37" t="s">
        <v>40</v>
      </c>
      <c r="D234" s="72"/>
      <c r="E234" s="72"/>
      <c r="F234" s="72"/>
      <c r="G234" s="124"/>
      <c r="H234" s="114">
        <f t="shared" ref="H234:V234" si="92">SUM(H235:H239)</f>
        <v>74423</v>
      </c>
      <c r="I234" s="114">
        <f t="shared" si="92"/>
        <v>0</v>
      </c>
      <c r="J234" s="114">
        <f t="shared" si="92"/>
        <v>74423</v>
      </c>
      <c r="K234" s="114">
        <f t="shared" si="92"/>
        <v>6000</v>
      </c>
      <c r="L234" s="114">
        <f>SUM(L235:L239)</f>
        <v>0</v>
      </c>
      <c r="M234" s="114">
        <f>SUM(M235:M239)</f>
        <v>6000</v>
      </c>
      <c r="N234" s="114">
        <f>SUM(N235:N239)</f>
        <v>6000</v>
      </c>
      <c r="O234" s="114">
        <f>SUM(O235:O239)</f>
        <v>0</v>
      </c>
      <c r="P234" s="114">
        <f t="shared" si="92"/>
        <v>6000</v>
      </c>
      <c r="Q234" s="114">
        <f t="shared" si="92"/>
        <v>2000</v>
      </c>
      <c r="R234" s="114">
        <f t="shared" si="92"/>
        <v>4000</v>
      </c>
      <c r="S234" s="114">
        <f t="shared" si="92"/>
        <v>0</v>
      </c>
      <c r="T234" s="114">
        <f t="shared" si="92"/>
        <v>0</v>
      </c>
      <c r="U234" s="114">
        <f t="shared" si="92"/>
        <v>12000</v>
      </c>
      <c r="V234" s="114">
        <f t="shared" si="92"/>
        <v>0</v>
      </c>
      <c r="W234" s="114">
        <f>SUM(W235:W239)</f>
        <v>12000</v>
      </c>
      <c r="X234" s="114">
        <f>SUM(X235:X239)</f>
        <v>4000</v>
      </c>
      <c r="Y234" s="114">
        <f>SUM(Y235:Y239)</f>
        <v>8000</v>
      </c>
      <c r="Z234" s="114">
        <f>SUM(Z235:Z239)</f>
        <v>0</v>
      </c>
      <c r="AA234" s="114"/>
      <c r="AB234" s="114">
        <f>SUM(AB235:AB239)</f>
        <v>0</v>
      </c>
      <c r="AC234" s="35"/>
      <c r="AD234" s="35"/>
      <c r="AE234" s="104"/>
      <c r="AF234" s="37"/>
      <c r="AG234" s="37"/>
      <c r="AH234" s="37"/>
      <c r="AI234" s="37"/>
      <c r="AJ234" s="37"/>
    </row>
    <row r="235" spans="1:36" s="7" customFormat="1" ht="132">
      <c r="A235" s="38"/>
      <c r="B235" s="106"/>
      <c r="C235" s="47" t="s">
        <v>339</v>
      </c>
      <c r="D235" s="48" t="s">
        <v>338</v>
      </c>
      <c r="E235" s="48"/>
      <c r="F235" s="48"/>
      <c r="G235" s="120" t="s">
        <v>340</v>
      </c>
      <c r="H235" s="54">
        <f>SUM(I235:J235)</f>
        <v>20523</v>
      </c>
      <c r="I235" s="103"/>
      <c r="J235" s="43">
        <v>20523</v>
      </c>
      <c r="K235" s="42">
        <f>SUM(L235:M235)</f>
        <v>4000</v>
      </c>
      <c r="L235" s="43"/>
      <c r="M235" s="42">
        <f>P235</f>
        <v>4000</v>
      </c>
      <c r="N235" s="42">
        <f>SUM(O235:P235)</f>
        <v>4000</v>
      </c>
      <c r="O235" s="42"/>
      <c r="P235" s="42">
        <f>SUM(Q235:T235)</f>
        <v>4000</v>
      </c>
      <c r="Q235" s="42">
        <v>0</v>
      </c>
      <c r="R235" s="42">
        <v>4000</v>
      </c>
      <c r="S235" s="42">
        <v>0</v>
      </c>
      <c r="T235" s="42">
        <v>0</v>
      </c>
      <c r="U235" s="42">
        <f>W235</f>
        <v>2000</v>
      </c>
      <c r="V235" s="42"/>
      <c r="W235" s="113">
        <f>SUBTOTAL(9,X235:Z235)</f>
        <v>2000</v>
      </c>
      <c r="X235" s="113">
        <v>2000</v>
      </c>
      <c r="Y235" s="113"/>
      <c r="Z235" s="113"/>
      <c r="AA235" s="113"/>
      <c r="AB235" s="113"/>
      <c r="AC235" s="44" t="s">
        <v>341</v>
      </c>
      <c r="AD235" s="44" t="s">
        <v>44</v>
      </c>
      <c r="AE235" s="86" t="s">
        <v>150</v>
      </c>
      <c r="AF235" s="46" t="s">
        <v>40</v>
      </c>
      <c r="AG235" s="46"/>
      <c r="AH235" s="46">
        <v>292</v>
      </c>
      <c r="AI235" s="46" t="str">
        <f>VLOOKUP(AH235,'[1]Phụ lục II'!$C$64:$D$96,2,0)</f>
        <v>Giao thông đường bộ</v>
      </c>
      <c r="AJ235" s="46" t="s">
        <v>154</v>
      </c>
    </row>
    <row r="236" spans="1:36" s="7" customFormat="1" ht="115.5">
      <c r="A236" s="38"/>
      <c r="B236" s="106"/>
      <c r="C236" s="47" t="s">
        <v>342</v>
      </c>
      <c r="D236" s="48" t="s">
        <v>338</v>
      </c>
      <c r="E236" s="48"/>
      <c r="F236" s="48"/>
      <c r="G236" s="53" t="s">
        <v>343</v>
      </c>
      <c r="H236" s="54">
        <f>SUM(I236:J236)</f>
        <v>7000</v>
      </c>
      <c r="I236" s="103"/>
      <c r="J236" s="54">
        <v>7000</v>
      </c>
      <c r="K236" s="42">
        <f>SUM(L236:M236)</f>
        <v>2000</v>
      </c>
      <c r="L236" s="54"/>
      <c r="M236" s="42">
        <f>P236</f>
        <v>2000</v>
      </c>
      <c r="N236" s="42">
        <f>SUM(O236:P236)</f>
        <v>2000</v>
      </c>
      <c r="O236" s="42"/>
      <c r="P236" s="42">
        <f>SUM(Q236:T236)</f>
        <v>2000</v>
      </c>
      <c r="Q236" s="42">
        <v>2000</v>
      </c>
      <c r="R236" s="42">
        <v>0</v>
      </c>
      <c r="S236" s="42">
        <v>0</v>
      </c>
      <c r="T236" s="42">
        <v>0</v>
      </c>
      <c r="U236" s="42">
        <f>W236</f>
        <v>2000</v>
      </c>
      <c r="V236" s="42"/>
      <c r="W236" s="113">
        <f>SUBTOTAL(9,X236:Z236)</f>
        <v>2000</v>
      </c>
      <c r="X236" s="113">
        <v>2000</v>
      </c>
      <c r="Y236" s="113"/>
      <c r="Z236" s="113"/>
      <c r="AA236" s="113"/>
      <c r="AB236" s="113"/>
      <c r="AC236" s="44" t="s">
        <v>341</v>
      </c>
      <c r="AD236" s="44" t="s">
        <v>44</v>
      </c>
      <c r="AE236" s="86" t="s">
        <v>150</v>
      </c>
      <c r="AF236" s="46" t="s">
        <v>40</v>
      </c>
      <c r="AG236" s="46"/>
      <c r="AH236" s="46">
        <v>309</v>
      </c>
      <c r="AI236" s="46" t="str">
        <f>VLOOKUP(AH236,'[1]Phụ lục II'!$C$64:$D$96,2,0)</f>
        <v>Công nghiệp khác</v>
      </c>
      <c r="AJ236" s="46"/>
    </row>
    <row r="237" spans="1:36" s="7" customFormat="1" ht="66">
      <c r="A237" s="38"/>
      <c r="B237" s="106"/>
      <c r="C237" s="59" t="s">
        <v>344</v>
      </c>
      <c r="D237" s="39" t="s">
        <v>338</v>
      </c>
      <c r="E237" s="39"/>
      <c r="F237" s="39"/>
      <c r="G237" s="120" t="s">
        <v>340</v>
      </c>
      <c r="H237" s="54">
        <f>SUM(I237:J237)</f>
        <v>20523</v>
      </c>
      <c r="I237" s="103"/>
      <c r="J237" s="54">
        <v>20523</v>
      </c>
      <c r="K237" s="42">
        <f>SUM(L237:M237)</f>
        <v>0</v>
      </c>
      <c r="L237" s="54"/>
      <c r="M237" s="42">
        <f>P237</f>
        <v>0</v>
      </c>
      <c r="N237" s="42">
        <f>SUM(O237:P237)</f>
        <v>0</v>
      </c>
      <c r="O237" s="42"/>
      <c r="P237" s="42">
        <f>SUM(Q237:T237)</f>
        <v>0</v>
      </c>
      <c r="Q237" s="42">
        <v>0</v>
      </c>
      <c r="R237" s="42">
        <v>0</v>
      </c>
      <c r="S237" s="42">
        <v>0</v>
      </c>
      <c r="T237" s="42">
        <v>0</v>
      </c>
      <c r="U237" s="42">
        <f>W237</f>
        <v>2000</v>
      </c>
      <c r="V237" s="42"/>
      <c r="W237" s="113">
        <f>SUBTOTAL(9,X237:Z237)</f>
        <v>2000</v>
      </c>
      <c r="X237" s="113"/>
      <c r="Y237" s="113">
        <v>2000</v>
      </c>
      <c r="Z237" s="113">
        <f>SUBTOTAL(9,AB237:AD237)</f>
        <v>0</v>
      </c>
      <c r="AA237" s="113"/>
      <c r="AB237" s="113"/>
      <c r="AC237" s="44" t="s">
        <v>341</v>
      </c>
      <c r="AD237" s="44" t="s">
        <v>44</v>
      </c>
      <c r="AE237" s="86" t="s">
        <v>150</v>
      </c>
      <c r="AF237" s="46" t="s">
        <v>40</v>
      </c>
      <c r="AG237" s="46"/>
      <c r="AH237" s="46">
        <v>292</v>
      </c>
      <c r="AI237" s="46" t="str">
        <f>VLOOKUP(AH237,'[1]Phụ lục II'!$C$64:$D$96,2,0)</f>
        <v>Giao thông đường bộ</v>
      </c>
      <c r="AJ237" s="46" t="s">
        <v>154</v>
      </c>
    </row>
    <row r="238" spans="1:36" s="7" customFormat="1" ht="66">
      <c r="A238" s="38"/>
      <c r="B238" s="106"/>
      <c r="C238" s="59" t="s">
        <v>345</v>
      </c>
      <c r="D238" s="39" t="s">
        <v>338</v>
      </c>
      <c r="E238" s="39"/>
      <c r="F238" s="39"/>
      <c r="G238" s="120" t="s">
        <v>346</v>
      </c>
      <c r="H238" s="54">
        <f>SUM(I238:J238)</f>
        <v>14937</v>
      </c>
      <c r="I238" s="103"/>
      <c r="J238" s="54">
        <v>14937</v>
      </c>
      <c r="K238" s="42">
        <f>SUM(L238:M238)</f>
        <v>0</v>
      </c>
      <c r="L238" s="54"/>
      <c r="M238" s="42">
        <f>P238</f>
        <v>0</v>
      </c>
      <c r="N238" s="42">
        <f>SUM(O238:P238)</f>
        <v>0</v>
      </c>
      <c r="O238" s="42"/>
      <c r="P238" s="42">
        <f>SUM(Q238:T238)</f>
        <v>0</v>
      </c>
      <c r="Q238" s="42">
        <v>0</v>
      </c>
      <c r="R238" s="42">
        <v>0</v>
      </c>
      <c r="S238" s="42">
        <v>0</v>
      </c>
      <c r="T238" s="42">
        <v>0</v>
      </c>
      <c r="U238" s="42">
        <f>W238</f>
        <v>3000</v>
      </c>
      <c r="V238" s="42"/>
      <c r="W238" s="113">
        <f>SUBTOTAL(9,X238:Z238)</f>
        <v>3000</v>
      </c>
      <c r="X238" s="113"/>
      <c r="Y238" s="113">
        <v>3000</v>
      </c>
      <c r="Z238" s="113"/>
      <c r="AA238" s="113"/>
      <c r="AB238" s="113"/>
      <c r="AC238" s="44" t="s">
        <v>341</v>
      </c>
      <c r="AD238" s="44" t="s">
        <v>44</v>
      </c>
      <c r="AE238" s="86" t="s">
        <v>150</v>
      </c>
      <c r="AF238" s="46" t="s">
        <v>40</v>
      </c>
      <c r="AG238" s="46"/>
      <c r="AH238" s="46">
        <v>292</v>
      </c>
      <c r="AI238" s="46" t="str">
        <f>VLOOKUP(AH238,'[1]Phụ lục II'!$C$64:$D$96,2,0)</f>
        <v>Giao thông đường bộ</v>
      </c>
      <c r="AJ238" s="46" t="s">
        <v>154</v>
      </c>
    </row>
    <row r="239" spans="1:36" s="7" customFormat="1" ht="66">
      <c r="A239" s="38"/>
      <c r="B239" s="106"/>
      <c r="C239" s="59" t="s">
        <v>347</v>
      </c>
      <c r="D239" s="39" t="s">
        <v>338</v>
      </c>
      <c r="E239" s="39"/>
      <c r="F239" s="39"/>
      <c r="G239" s="120" t="s">
        <v>348</v>
      </c>
      <c r="H239" s="54">
        <f>SUM(I239:J239)</f>
        <v>11440</v>
      </c>
      <c r="I239" s="103"/>
      <c r="J239" s="54">
        <v>11440</v>
      </c>
      <c r="K239" s="42">
        <f>SUM(L239:M239)</f>
        <v>0</v>
      </c>
      <c r="L239" s="54"/>
      <c r="M239" s="42">
        <f>P239</f>
        <v>0</v>
      </c>
      <c r="N239" s="42">
        <f>SUM(O239:P239)</f>
        <v>0</v>
      </c>
      <c r="O239" s="42"/>
      <c r="P239" s="42">
        <f>SUM(Q239:T239)</f>
        <v>0</v>
      </c>
      <c r="Q239" s="42">
        <v>0</v>
      </c>
      <c r="R239" s="42">
        <v>0</v>
      </c>
      <c r="S239" s="42">
        <v>0</v>
      </c>
      <c r="T239" s="42">
        <v>0</v>
      </c>
      <c r="U239" s="42">
        <f>W239</f>
        <v>3000</v>
      </c>
      <c r="V239" s="42"/>
      <c r="W239" s="113">
        <f>SUBTOTAL(9,X239:Z239)</f>
        <v>3000</v>
      </c>
      <c r="X239" s="113"/>
      <c r="Y239" s="113">
        <v>3000</v>
      </c>
      <c r="Z239" s="113"/>
      <c r="AA239" s="113"/>
      <c r="AB239" s="113"/>
      <c r="AC239" s="44" t="s">
        <v>341</v>
      </c>
      <c r="AD239" s="44" t="s">
        <v>44</v>
      </c>
      <c r="AE239" s="86" t="s">
        <v>150</v>
      </c>
      <c r="AF239" s="46" t="s">
        <v>40</v>
      </c>
      <c r="AG239" s="46"/>
      <c r="AH239" s="46">
        <v>292</v>
      </c>
      <c r="AI239" s="46" t="str">
        <f>VLOOKUP(AH239,'[1]Phụ lục II'!$C$64:$D$96,2,0)</f>
        <v>Giao thông đường bộ</v>
      </c>
      <c r="AJ239" s="46" t="s">
        <v>154</v>
      </c>
    </row>
    <row r="240" spans="1:36" s="7" customFormat="1">
      <c r="A240" s="106">
        <v>6</v>
      </c>
      <c r="B240" s="106"/>
      <c r="C240" s="118" t="s">
        <v>96</v>
      </c>
      <c r="D240" s="72"/>
      <c r="E240" s="72"/>
      <c r="F240" s="72"/>
      <c r="G240" s="119"/>
      <c r="H240" s="114">
        <f>H241</f>
        <v>23094.5</v>
      </c>
      <c r="I240" s="114">
        <f t="shared" ref="I240:AB241" si="93">I241</f>
        <v>0</v>
      </c>
      <c r="J240" s="114">
        <f t="shared" si="93"/>
        <v>23094.5</v>
      </c>
      <c r="K240" s="114">
        <f t="shared" si="93"/>
        <v>5000</v>
      </c>
      <c r="L240" s="114">
        <f t="shared" si="93"/>
        <v>0</v>
      </c>
      <c r="M240" s="114">
        <f t="shared" si="93"/>
        <v>5000</v>
      </c>
      <c r="N240" s="114">
        <f t="shared" si="93"/>
        <v>5000</v>
      </c>
      <c r="O240" s="114">
        <f t="shared" si="93"/>
        <v>0</v>
      </c>
      <c r="P240" s="114">
        <f t="shared" si="93"/>
        <v>5000</v>
      </c>
      <c r="Q240" s="114">
        <f t="shared" si="93"/>
        <v>5000</v>
      </c>
      <c r="R240" s="114">
        <f t="shared" si="93"/>
        <v>0</v>
      </c>
      <c r="S240" s="114">
        <f t="shared" si="93"/>
        <v>0</v>
      </c>
      <c r="T240" s="114">
        <f t="shared" si="93"/>
        <v>0</v>
      </c>
      <c r="U240" s="114">
        <f t="shared" si="93"/>
        <v>4155</v>
      </c>
      <c r="V240" s="114">
        <f t="shared" si="93"/>
        <v>0</v>
      </c>
      <c r="W240" s="114">
        <f t="shared" si="93"/>
        <v>4155</v>
      </c>
      <c r="X240" s="114">
        <f t="shared" si="93"/>
        <v>4155</v>
      </c>
      <c r="Y240" s="114">
        <f t="shared" si="93"/>
        <v>0</v>
      </c>
      <c r="Z240" s="114">
        <f t="shared" si="93"/>
        <v>0</v>
      </c>
      <c r="AA240" s="114"/>
      <c r="AB240" s="114">
        <f t="shared" si="93"/>
        <v>0</v>
      </c>
      <c r="AC240" s="26"/>
      <c r="AD240" s="26"/>
      <c r="AE240" s="86"/>
      <c r="AF240" s="46"/>
      <c r="AG240" s="46"/>
      <c r="AH240" s="46"/>
      <c r="AI240" s="46"/>
      <c r="AJ240" s="46"/>
    </row>
    <row r="241" spans="1:36" s="7" customFormat="1">
      <c r="A241" s="38"/>
      <c r="B241" s="106"/>
      <c r="C241" s="118" t="s">
        <v>39</v>
      </c>
      <c r="D241" s="39"/>
      <c r="E241" s="39"/>
      <c r="F241" s="39"/>
      <c r="G241" s="120"/>
      <c r="H241" s="114">
        <f>H242</f>
        <v>23094.5</v>
      </c>
      <c r="I241" s="114">
        <f t="shared" si="93"/>
        <v>0</v>
      </c>
      <c r="J241" s="114">
        <f t="shared" si="93"/>
        <v>23094.5</v>
      </c>
      <c r="K241" s="114">
        <f t="shared" si="93"/>
        <v>5000</v>
      </c>
      <c r="L241" s="114">
        <f t="shared" si="93"/>
        <v>0</v>
      </c>
      <c r="M241" s="114">
        <f t="shared" si="93"/>
        <v>5000</v>
      </c>
      <c r="N241" s="114">
        <f t="shared" si="93"/>
        <v>5000</v>
      </c>
      <c r="O241" s="114">
        <f t="shared" si="93"/>
        <v>0</v>
      </c>
      <c r="P241" s="114">
        <f t="shared" si="93"/>
        <v>5000</v>
      </c>
      <c r="Q241" s="114">
        <f t="shared" si="93"/>
        <v>5000</v>
      </c>
      <c r="R241" s="114">
        <f t="shared" si="93"/>
        <v>0</v>
      </c>
      <c r="S241" s="114">
        <f t="shared" si="93"/>
        <v>0</v>
      </c>
      <c r="T241" s="114">
        <f t="shared" si="93"/>
        <v>0</v>
      </c>
      <c r="U241" s="114">
        <f t="shared" si="93"/>
        <v>4155</v>
      </c>
      <c r="V241" s="114">
        <f t="shared" si="93"/>
        <v>0</v>
      </c>
      <c r="W241" s="114">
        <f t="shared" si="93"/>
        <v>4155</v>
      </c>
      <c r="X241" s="114">
        <f t="shared" si="93"/>
        <v>4155</v>
      </c>
      <c r="Y241" s="114">
        <f t="shared" si="93"/>
        <v>0</v>
      </c>
      <c r="Z241" s="114">
        <f t="shared" si="93"/>
        <v>0</v>
      </c>
      <c r="AA241" s="114"/>
      <c r="AB241" s="114">
        <f t="shared" si="93"/>
        <v>0</v>
      </c>
      <c r="AC241" s="44"/>
      <c r="AD241" s="44"/>
      <c r="AE241" s="86"/>
      <c r="AF241" s="46"/>
      <c r="AG241" s="46"/>
      <c r="AH241" s="46"/>
      <c r="AI241" s="46"/>
      <c r="AJ241" s="46"/>
    </row>
    <row r="242" spans="1:36" s="7" customFormat="1" ht="33">
      <c r="A242" s="38"/>
      <c r="B242" s="106"/>
      <c r="C242" s="37" t="s">
        <v>40</v>
      </c>
      <c r="D242" s="39"/>
      <c r="E242" s="39"/>
      <c r="F242" s="39"/>
      <c r="G242" s="120"/>
      <c r="H242" s="114">
        <f t="shared" ref="H242:V242" si="94">SUM(H243:H245)</f>
        <v>23094.5</v>
      </c>
      <c r="I242" s="114">
        <f t="shared" si="94"/>
        <v>0</v>
      </c>
      <c r="J242" s="114">
        <f t="shared" si="94"/>
        <v>23094.5</v>
      </c>
      <c r="K242" s="114">
        <f t="shared" si="94"/>
        <v>5000</v>
      </c>
      <c r="L242" s="114">
        <f>SUM(L243:L245)</f>
        <v>0</v>
      </c>
      <c r="M242" s="114">
        <f>SUM(M243:M245)</f>
        <v>5000</v>
      </c>
      <c r="N242" s="114">
        <f>SUM(N243:N245)</f>
        <v>5000</v>
      </c>
      <c r="O242" s="114">
        <f>SUM(O243:O245)</f>
        <v>0</v>
      </c>
      <c r="P242" s="114">
        <f t="shared" si="94"/>
        <v>5000</v>
      </c>
      <c r="Q242" s="114">
        <f t="shared" si="94"/>
        <v>5000</v>
      </c>
      <c r="R242" s="114">
        <f t="shared" si="94"/>
        <v>0</v>
      </c>
      <c r="S242" s="114">
        <f t="shared" si="94"/>
        <v>0</v>
      </c>
      <c r="T242" s="114">
        <f t="shared" si="94"/>
        <v>0</v>
      </c>
      <c r="U242" s="114">
        <f t="shared" si="94"/>
        <v>4155</v>
      </c>
      <c r="V242" s="114">
        <f t="shared" si="94"/>
        <v>0</v>
      </c>
      <c r="W242" s="114">
        <f>SUM(W243:W245)</f>
        <v>4155</v>
      </c>
      <c r="X242" s="114">
        <f>SUM(X243:X245)</f>
        <v>4155</v>
      </c>
      <c r="Y242" s="114">
        <f>SUM(Y243:Y245)</f>
        <v>0</v>
      </c>
      <c r="Z242" s="114">
        <f>SUM(Z243:Z245)</f>
        <v>0</v>
      </c>
      <c r="AA242" s="114"/>
      <c r="AB242" s="114">
        <f>SUM(AB243:AB245)</f>
        <v>0</v>
      </c>
      <c r="AC242" s="44"/>
      <c r="AD242" s="44"/>
      <c r="AE242" s="86"/>
      <c r="AF242" s="46"/>
      <c r="AG242" s="46"/>
      <c r="AH242" s="46"/>
      <c r="AI242" s="46"/>
      <c r="AJ242" s="46"/>
    </row>
    <row r="243" spans="1:36" s="7" customFormat="1" ht="66">
      <c r="A243" s="38"/>
      <c r="B243" s="106"/>
      <c r="C243" s="47" t="s">
        <v>349</v>
      </c>
      <c r="D243" s="48" t="s">
        <v>96</v>
      </c>
      <c r="E243" s="48"/>
      <c r="F243" s="48"/>
      <c r="G243" s="121" t="s">
        <v>350</v>
      </c>
      <c r="H243" s="54">
        <f>SUM(I243:J243)</f>
        <v>10031</v>
      </c>
      <c r="I243" s="103"/>
      <c r="J243" s="43">
        <v>10031</v>
      </c>
      <c r="K243" s="42">
        <f>SUM(L243:M243)</f>
        <v>2800</v>
      </c>
      <c r="L243" s="43"/>
      <c r="M243" s="42">
        <f>P243</f>
        <v>2800</v>
      </c>
      <c r="N243" s="42">
        <f>SUM(O243:P243)</f>
        <v>2800</v>
      </c>
      <c r="O243" s="42"/>
      <c r="P243" s="42">
        <f>SUM(Q243:T243)</f>
        <v>2800</v>
      </c>
      <c r="Q243" s="42">
        <v>2800</v>
      </c>
      <c r="R243" s="42">
        <v>0</v>
      </c>
      <c r="S243" s="42">
        <v>0</v>
      </c>
      <c r="T243" s="42">
        <v>0</v>
      </c>
      <c r="U243" s="42">
        <f>W243</f>
        <v>1200</v>
      </c>
      <c r="V243" s="42"/>
      <c r="W243" s="113">
        <f>SUBTOTAL(9,X243:Z243)</f>
        <v>1200</v>
      </c>
      <c r="X243" s="113">
        <v>1200</v>
      </c>
      <c r="Y243" s="113"/>
      <c r="Z243" s="113"/>
      <c r="AA243" s="113"/>
      <c r="AB243" s="113"/>
      <c r="AC243" s="44" t="s">
        <v>304</v>
      </c>
      <c r="AD243" s="44" t="s">
        <v>44</v>
      </c>
      <c r="AE243" s="86" t="s">
        <v>150</v>
      </c>
      <c r="AF243" s="46" t="s">
        <v>40</v>
      </c>
      <c r="AG243" s="46"/>
      <c r="AH243" s="46">
        <v>292</v>
      </c>
      <c r="AI243" s="46" t="str">
        <f>VLOOKUP(AH243,'[1]Phụ lục II'!$C$64:$D$96,2,0)</f>
        <v>Giao thông đường bộ</v>
      </c>
      <c r="AJ243" s="46" t="s">
        <v>154</v>
      </c>
    </row>
    <row r="244" spans="1:36" s="7" customFormat="1" ht="66">
      <c r="A244" s="38"/>
      <c r="B244" s="106"/>
      <c r="C244" s="47" t="s">
        <v>351</v>
      </c>
      <c r="D244" s="48" t="s">
        <v>96</v>
      </c>
      <c r="E244" s="48"/>
      <c r="F244" s="48"/>
      <c r="G244" s="121" t="s">
        <v>352</v>
      </c>
      <c r="H244" s="54">
        <f>SUM(I244:J244)</f>
        <v>11199.5</v>
      </c>
      <c r="I244" s="103"/>
      <c r="J244" s="43">
        <v>11199.5</v>
      </c>
      <c r="K244" s="42">
        <f>SUM(L244:M244)</f>
        <v>1500</v>
      </c>
      <c r="L244" s="43"/>
      <c r="M244" s="42">
        <f>P244</f>
        <v>1500</v>
      </c>
      <c r="N244" s="42">
        <f>SUM(O244:P244)</f>
        <v>1500</v>
      </c>
      <c r="O244" s="42"/>
      <c r="P244" s="42">
        <f>SUM(Q244:T244)</f>
        <v>1500</v>
      </c>
      <c r="Q244" s="42">
        <v>1500</v>
      </c>
      <c r="R244" s="42">
        <v>0</v>
      </c>
      <c r="S244" s="42">
        <v>0</v>
      </c>
      <c r="T244" s="42">
        <v>0</v>
      </c>
      <c r="U244" s="42">
        <f>W244</f>
        <v>2350</v>
      </c>
      <c r="V244" s="42"/>
      <c r="W244" s="113">
        <f>SUBTOTAL(9,X244:Z244)</f>
        <v>2350</v>
      </c>
      <c r="X244" s="113">
        <v>2350</v>
      </c>
      <c r="Y244" s="113"/>
      <c r="Z244" s="113"/>
      <c r="AA244" s="113"/>
      <c r="AB244" s="113"/>
      <c r="AC244" s="44" t="s">
        <v>304</v>
      </c>
      <c r="AD244" s="44" t="s">
        <v>44</v>
      </c>
      <c r="AE244" s="86" t="s">
        <v>150</v>
      </c>
      <c r="AF244" s="46" t="s">
        <v>40</v>
      </c>
      <c r="AG244" s="46"/>
      <c r="AH244" s="46">
        <v>292</v>
      </c>
      <c r="AI244" s="46" t="str">
        <f>VLOOKUP(AH244,'[1]Phụ lục II'!$C$64:$D$96,2,0)</f>
        <v>Giao thông đường bộ</v>
      </c>
      <c r="AJ244" s="46" t="s">
        <v>154</v>
      </c>
    </row>
    <row r="245" spans="1:36" s="7" customFormat="1" ht="66">
      <c r="A245" s="38"/>
      <c r="B245" s="106"/>
      <c r="C245" s="47" t="s">
        <v>353</v>
      </c>
      <c r="D245" s="48" t="s">
        <v>96</v>
      </c>
      <c r="E245" s="48"/>
      <c r="F245" s="48"/>
      <c r="G245" s="121" t="s">
        <v>354</v>
      </c>
      <c r="H245" s="54">
        <f>SUM(I245:J245)</f>
        <v>1864</v>
      </c>
      <c r="I245" s="103"/>
      <c r="J245" s="43">
        <v>1864</v>
      </c>
      <c r="K245" s="42">
        <f>SUM(L245:M245)</f>
        <v>700</v>
      </c>
      <c r="L245" s="43"/>
      <c r="M245" s="42">
        <f>P245</f>
        <v>700</v>
      </c>
      <c r="N245" s="42">
        <f>SUM(O245:P245)</f>
        <v>700</v>
      </c>
      <c r="O245" s="42"/>
      <c r="P245" s="42">
        <f>SUM(Q245:T245)</f>
        <v>700</v>
      </c>
      <c r="Q245" s="42">
        <v>700</v>
      </c>
      <c r="R245" s="42">
        <v>0</v>
      </c>
      <c r="S245" s="42">
        <v>0</v>
      </c>
      <c r="T245" s="42">
        <v>0</v>
      </c>
      <c r="U245" s="42">
        <f>W245</f>
        <v>605</v>
      </c>
      <c r="V245" s="42"/>
      <c r="W245" s="113">
        <f>SUBTOTAL(9,X245:Z245)</f>
        <v>605</v>
      </c>
      <c r="X245" s="113">
        <v>605</v>
      </c>
      <c r="Y245" s="113"/>
      <c r="Z245" s="113"/>
      <c r="AA245" s="113"/>
      <c r="AB245" s="113"/>
      <c r="AC245" s="44" t="s">
        <v>304</v>
      </c>
      <c r="AD245" s="44" t="s">
        <v>44</v>
      </c>
      <c r="AE245" s="86" t="s">
        <v>150</v>
      </c>
      <c r="AF245" s="46" t="s">
        <v>40</v>
      </c>
      <c r="AG245" s="46"/>
      <c r="AH245" s="46">
        <v>312</v>
      </c>
      <c r="AI245" s="46" t="str">
        <f>VLOOKUP(AH245,'[1]Phụ lục II'!$C$64:$D$96,2,0)</f>
        <v>Kiến thiết thị chính</v>
      </c>
      <c r="AJ245" s="46" t="s">
        <v>154</v>
      </c>
    </row>
    <row r="246" spans="1:36" s="7" customFormat="1">
      <c r="A246" s="106">
        <v>7</v>
      </c>
      <c r="B246" s="106"/>
      <c r="C246" s="118" t="s">
        <v>355</v>
      </c>
      <c r="D246" s="72"/>
      <c r="E246" s="72"/>
      <c r="F246" s="72"/>
      <c r="G246" s="119"/>
      <c r="H246" s="125">
        <f>H247</f>
        <v>491839</v>
      </c>
      <c r="I246" s="125">
        <f t="shared" ref="I246:AB247" si="95">I247</f>
        <v>428756</v>
      </c>
      <c r="J246" s="125">
        <f t="shared" si="95"/>
        <v>63083</v>
      </c>
      <c r="K246" s="125">
        <f t="shared" si="95"/>
        <v>29186</v>
      </c>
      <c r="L246" s="125">
        <f t="shared" si="95"/>
        <v>10000</v>
      </c>
      <c r="M246" s="125">
        <f t="shared" si="95"/>
        <v>19186</v>
      </c>
      <c r="N246" s="125">
        <f t="shared" si="95"/>
        <v>29186</v>
      </c>
      <c r="O246" s="125">
        <f t="shared" si="95"/>
        <v>10000</v>
      </c>
      <c r="P246" s="125">
        <f t="shared" si="95"/>
        <v>19186</v>
      </c>
      <c r="Q246" s="125">
        <f t="shared" si="95"/>
        <v>3686</v>
      </c>
      <c r="R246" s="125">
        <f t="shared" si="95"/>
        <v>15500</v>
      </c>
      <c r="S246" s="125">
        <f t="shared" si="95"/>
        <v>0</v>
      </c>
      <c r="T246" s="125">
        <f t="shared" si="95"/>
        <v>0</v>
      </c>
      <c r="U246" s="125">
        <f t="shared" si="95"/>
        <v>30814</v>
      </c>
      <c r="V246" s="125">
        <f t="shared" si="95"/>
        <v>0</v>
      </c>
      <c r="W246" s="125">
        <f t="shared" si="95"/>
        <v>30814</v>
      </c>
      <c r="X246" s="125">
        <f t="shared" si="95"/>
        <v>10814</v>
      </c>
      <c r="Y246" s="125">
        <f t="shared" si="95"/>
        <v>20000</v>
      </c>
      <c r="Z246" s="125">
        <f t="shared" si="95"/>
        <v>0</v>
      </c>
      <c r="AA246" s="125"/>
      <c r="AB246" s="125">
        <f t="shared" si="95"/>
        <v>0</v>
      </c>
      <c r="AC246" s="26"/>
      <c r="AD246" s="26"/>
      <c r="AE246" s="86"/>
      <c r="AF246" s="46"/>
      <c r="AG246" s="46"/>
      <c r="AH246" s="46"/>
      <c r="AI246" s="46"/>
      <c r="AJ246" s="46"/>
    </row>
    <row r="247" spans="1:36" s="7" customFormat="1">
      <c r="A247" s="38"/>
      <c r="B247" s="106"/>
      <c r="C247" s="118" t="s">
        <v>39</v>
      </c>
      <c r="D247" s="39"/>
      <c r="E247" s="39"/>
      <c r="F247" s="39"/>
      <c r="G247" s="120"/>
      <c r="H247" s="125">
        <f>H248</f>
        <v>491839</v>
      </c>
      <c r="I247" s="125">
        <f t="shared" si="95"/>
        <v>428756</v>
      </c>
      <c r="J247" s="125">
        <f t="shared" si="95"/>
        <v>63083</v>
      </c>
      <c r="K247" s="125">
        <f t="shared" si="95"/>
        <v>29186</v>
      </c>
      <c r="L247" s="125">
        <f t="shared" si="95"/>
        <v>10000</v>
      </c>
      <c r="M247" s="125">
        <f t="shared" si="95"/>
        <v>19186</v>
      </c>
      <c r="N247" s="125">
        <f t="shared" si="95"/>
        <v>29186</v>
      </c>
      <c r="O247" s="125">
        <f t="shared" si="95"/>
        <v>10000</v>
      </c>
      <c r="P247" s="125">
        <f t="shared" si="95"/>
        <v>19186</v>
      </c>
      <c r="Q247" s="125">
        <f t="shared" si="95"/>
        <v>3686</v>
      </c>
      <c r="R247" s="125">
        <f t="shared" si="95"/>
        <v>15500</v>
      </c>
      <c r="S247" s="125">
        <f t="shared" si="95"/>
        <v>0</v>
      </c>
      <c r="T247" s="125">
        <f t="shared" si="95"/>
        <v>0</v>
      </c>
      <c r="U247" s="125">
        <f t="shared" si="95"/>
        <v>30814</v>
      </c>
      <c r="V247" s="125">
        <f t="shared" si="95"/>
        <v>0</v>
      </c>
      <c r="W247" s="125">
        <f t="shared" si="95"/>
        <v>30814</v>
      </c>
      <c r="X247" s="125">
        <f t="shared" si="95"/>
        <v>10814</v>
      </c>
      <c r="Y247" s="125">
        <f t="shared" si="95"/>
        <v>20000</v>
      </c>
      <c r="Z247" s="125">
        <f t="shared" si="95"/>
        <v>0</v>
      </c>
      <c r="AA247" s="125"/>
      <c r="AB247" s="125">
        <f t="shared" si="95"/>
        <v>0</v>
      </c>
      <c r="AC247" s="44"/>
      <c r="AD247" s="44"/>
      <c r="AE247" s="86"/>
      <c r="AF247" s="46"/>
      <c r="AG247" s="46"/>
      <c r="AH247" s="46"/>
      <c r="AI247" s="46"/>
      <c r="AJ247" s="46"/>
    </row>
    <row r="248" spans="1:36" s="7" customFormat="1" ht="49.5">
      <c r="A248" s="38"/>
      <c r="B248" s="106"/>
      <c r="C248" s="37" t="s">
        <v>54</v>
      </c>
      <c r="D248" s="39"/>
      <c r="E248" s="39"/>
      <c r="F248" s="39"/>
      <c r="G248" s="120"/>
      <c r="H248" s="125">
        <f t="shared" ref="H248:V248" si="96">SUM(H249:H255)</f>
        <v>491839</v>
      </c>
      <c r="I248" s="125">
        <f t="shared" si="96"/>
        <v>428756</v>
      </c>
      <c r="J248" s="125">
        <f t="shared" si="96"/>
        <v>63083</v>
      </c>
      <c r="K248" s="125">
        <f t="shared" si="96"/>
        <v>29186</v>
      </c>
      <c r="L248" s="125">
        <f>SUM(L249:L255)</f>
        <v>10000</v>
      </c>
      <c r="M248" s="125">
        <f>SUM(M249:M255)</f>
        <v>19186</v>
      </c>
      <c r="N248" s="125">
        <f>SUM(N249:N255)</f>
        <v>29186</v>
      </c>
      <c r="O248" s="125">
        <f>SUM(O249:O255)</f>
        <v>10000</v>
      </c>
      <c r="P248" s="125">
        <f t="shared" si="96"/>
        <v>19186</v>
      </c>
      <c r="Q248" s="125">
        <f t="shared" si="96"/>
        <v>3686</v>
      </c>
      <c r="R248" s="125">
        <f t="shared" si="96"/>
        <v>15500</v>
      </c>
      <c r="S248" s="125">
        <f t="shared" si="96"/>
        <v>0</v>
      </c>
      <c r="T248" s="125">
        <f t="shared" si="96"/>
        <v>0</v>
      </c>
      <c r="U248" s="125">
        <f t="shared" si="96"/>
        <v>30814</v>
      </c>
      <c r="V248" s="125">
        <f t="shared" si="96"/>
        <v>0</v>
      </c>
      <c r="W248" s="125">
        <f>SUM(W249:W255)</f>
        <v>30814</v>
      </c>
      <c r="X248" s="125">
        <f>SUM(X249:X255)</f>
        <v>10814</v>
      </c>
      <c r="Y248" s="125">
        <f>SUM(Y249:Y255)</f>
        <v>20000</v>
      </c>
      <c r="Z248" s="125">
        <f>SUM(Z249:Z255)</f>
        <v>0</v>
      </c>
      <c r="AA248" s="125"/>
      <c r="AB248" s="125">
        <f>SUM(AB249:AB255)</f>
        <v>0</v>
      </c>
      <c r="AC248" s="44"/>
      <c r="AD248" s="44"/>
      <c r="AE248" s="86"/>
      <c r="AF248" s="46"/>
      <c r="AG248" s="46"/>
      <c r="AH248" s="46"/>
      <c r="AI248" s="46"/>
      <c r="AJ248" s="46"/>
    </row>
    <row r="249" spans="1:36" s="7" customFormat="1" ht="82.5">
      <c r="A249" s="38"/>
      <c r="B249" s="106"/>
      <c r="C249" s="47" t="s">
        <v>356</v>
      </c>
      <c r="D249" s="48" t="s">
        <v>357</v>
      </c>
      <c r="E249" s="48"/>
      <c r="F249" s="48"/>
      <c r="G249" s="121" t="s">
        <v>358</v>
      </c>
      <c r="H249" s="54">
        <v>184900</v>
      </c>
      <c r="I249" s="54">
        <f>H249-J249</f>
        <v>156000</v>
      </c>
      <c r="J249" s="54">
        <v>28900</v>
      </c>
      <c r="K249" s="42">
        <f t="shared" ref="K249:K255" si="97">SUM(L249:M249)</f>
        <v>16686</v>
      </c>
      <c r="L249" s="54">
        <v>10000</v>
      </c>
      <c r="M249" s="42">
        <f t="shared" ref="M249:M255" si="98">P249</f>
        <v>6686</v>
      </c>
      <c r="N249" s="42">
        <f t="shared" ref="N249:N255" si="99">SUM(O249:P249)</f>
        <v>16686</v>
      </c>
      <c r="O249" s="42">
        <v>10000</v>
      </c>
      <c r="P249" s="42">
        <f t="shared" ref="P249:P255" si="100">SUM(Q249:T249)</f>
        <v>6686</v>
      </c>
      <c r="Q249" s="42">
        <v>2686</v>
      </c>
      <c r="R249" s="42">
        <v>4000</v>
      </c>
      <c r="S249" s="42">
        <v>0</v>
      </c>
      <c r="T249" s="42">
        <v>0</v>
      </c>
      <c r="U249" s="42">
        <f t="shared" ref="U249:U255" si="101">W249</f>
        <v>13314</v>
      </c>
      <c r="V249" s="42"/>
      <c r="W249" s="113">
        <f t="shared" ref="W249:W255" si="102">SUBTOTAL(9,X249:Z249)</f>
        <v>13314</v>
      </c>
      <c r="X249" s="113">
        <v>314</v>
      </c>
      <c r="Y249" s="113">
        <v>13000</v>
      </c>
      <c r="Z249" s="113"/>
      <c r="AA249" s="113"/>
      <c r="AB249" s="113"/>
      <c r="AC249" s="44" t="s">
        <v>359</v>
      </c>
      <c r="AD249" s="44" t="s">
        <v>44</v>
      </c>
      <c r="AE249" s="86" t="s">
        <v>150</v>
      </c>
      <c r="AF249" s="46" t="s">
        <v>54</v>
      </c>
      <c r="AG249" s="46"/>
      <c r="AH249" s="46">
        <v>283</v>
      </c>
      <c r="AI249" s="46" t="str">
        <f>VLOOKUP(AH249,'[1]Phụ lục II'!$C$64:$D$96,2,0)</f>
        <v>Thủy lợi và dịch vụ thủy lợi</v>
      </c>
      <c r="AJ249" s="46" t="s">
        <v>157</v>
      </c>
    </row>
    <row r="250" spans="1:36" s="7" customFormat="1" ht="82.5">
      <c r="A250" s="38"/>
      <c r="B250" s="106"/>
      <c r="C250" s="47" t="s">
        <v>360</v>
      </c>
      <c r="D250" s="48" t="s">
        <v>357</v>
      </c>
      <c r="E250" s="48"/>
      <c r="F250" s="48"/>
      <c r="G250" s="39" t="s">
        <v>361</v>
      </c>
      <c r="H250" s="54">
        <v>12090</v>
      </c>
      <c r="I250" s="54">
        <f t="shared" ref="I250:I255" si="103">H250-J250</f>
        <v>0</v>
      </c>
      <c r="J250" s="54">
        <v>12090</v>
      </c>
      <c r="K250" s="42">
        <f t="shared" si="97"/>
        <v>5000</v>
      </c>
      <c r="L250" s="54"/>
      <c r="M250" s="42">
        <f t="shared" si="98"/>
        <v>5000</v>
      </c>
      <c r="N250" s="42">
        <f t="shared" si="99"/>
        <v>5000</v>
      </c>
      <c r="O250" s="42"/>
      <c r="P250" s="42">
        <f t="shared" si="100"/>
        <v>5000</v>
      </c>
      <c r="Q250" s="42">
        <v>1000</v>
      </c>
      <c r="R250" s="42">
        <v>4000</v>
      </c>
      <c r="S250" s="42">
        <v>0</v>
      </c>
      <c r="T250" s="42">
        <v>0</v>
      </c>
      <c r="U250" s="42">
        <f t="shared" si="101"/>
        <v>7000</v>
      </c>
      <c r="V250" s="42"/>
      <c r="W250" s="113">
        <f t="shared" si="102"/>
        <v>7000</v>
      </c>
      <c r="X250" s="113"/>
      <c r="Y250" s="113">
        <v>7000</v>
      </c>
      <c r="Z250" s="113"/>
      <c r="AA250" s="113"/>
      <c r="AB250" s="113"/>
      <c r="AC250" s="44" t="s">
        <v>359</v>
      </c>
      <c r="AD250" s="44" t="s">
        <v>44</v>
      </c>
      <c r="AE250" s="86" t="s">
        <v>150</v>
      </c>
      <c r="AF250" s="46" t="s">
        <v>54</v>
      </c>
      <c r="AG250" s="46"/>
      <c r="AH250" s="46">
        <v>292</v>
      </c>
      <c r="AI250" s="46" t="str">
        <f>VLOOKUP(AH250,'[1]Phụ lục II'!$C$64:$D$96,2,0)</f>
        <v>Giao thông đường bộ</v>
      </c>
      <c r="AJ250" s="46" t="s">
        <v>154</v>
      </c>
    </row>
    <row r="251" spans="1:36" s="7" customFormat="1" ht="82.5">
      <c r="A251" s="38"/>
      <c r="B251" s="106"/>
      <c r="C251" s="59" t="s">
        <v>362</v>
      </c>
      <c r="D251" s="48" t="s">
        <v>357</v>
      </c>
      <c r="E251" s="39"/>
      <c r="F251" s="39"/>
      <c r="G251" s="121" t="s">
        <v>363</v>
      </c>
      <c r="H251" s="54">
        <v>8825</v>
      </c>
      <c r="I251" s="54">
        <f t="shared" si="103"/>
        <v>0</v>
      </c>
      <c r="J251" s="43">
        <v>8825</v>
      </c>
      <c r="K251" s="42">
        <f t="shared" si="97"/>
        <v>3500</v>
      </c>
      <c r="L251" s="43"/>
      <c r="M251" s="42">
        <f t="shared" si="98"/>
        <v>3500</v>
      </c>
      <c r="N251" s="42">
        <f t="shared" si="99"/>
        <v>3500</v>
      </c>
      <c r="O251" s="42"/>
      <c r="P251" s="42">
        <f t="shared" si="100"/>
        <v>3500</v>
      </c>
      <c r="Q251" s="42">
        <v>0</v>
      </c>
      <c r="R251" s="42">
        <v>3500</v>
      </c>
      <c r="S251" s="42">
        <v>0</v>
      </c>
      <c r="T251" s="42">
        <v>0</v>
      </c>
      <c r="U251" s="42">
        <f t="shared" si="101"/>
        <v>2000</v>
      </c>
      <c r="V251" s="42"/>
      <c r="W251" s="113">
        <f t="shared" si="102"/>
        <v>2000</v>
      </c>
      <c r="X251" s="113">
        <v>2000</v>
      </c>
      <c r="Y251" s="113"/>
      <c r="Z251" s="113"/>
      <c r="AA251" s="113"/>
      <c r="AB251" s="113"/>
      <c r="AC251" s="44" t="s">
        <v>359</v>
      </c>
      <c r="AD251" s="44" t="s">
        <v>44</v>
      </c>
      <c r="AE251" s="86" t="s">
        <v>150</v>
      </c>
      <c r="AF251" s="46" t="s">
        <v>40</v>
      </c>
      <c r="AG251" s="46"/>
      <c r="AH251" s="46">
        <v>312</v>
      </c>
      <c r="AI251" s="46" t="str">
        <f>VLOOKUP(AH251,'[1]Phụ lục II'!$C$64:$D$96,2,0)</f>
        <v>Kiến thiết thị chính</v>
      </c>
      <c r="AJ251" s="46"/>
    </row>
    <row r="252" spans="1:36" s="7" customFormat="1" ht="66">
      <c r="A252" s="38"/>
      <c r="B252" s="106"/>
      <c r="C252" s="47" t="s">
        <v>364</v>
      </c>
      <c r="D252" s="48" t="s">
        <v>357</v>
      </c>
      <c r="E252" s="48"/>
      <c r="F252" s="48"/>
      <c r="G252" s="121" t="s">
        <v>365</v>
      </c>
      <c r="H252" s="54">
        <v>13268</v>
      </c>
      <c r="I252" s="54">
        <f t="shared" si="103"/>
        <v>0</v>
      </c>
      <c r="J252" s="43">
        <v>13268</v>
      </c>
      <c r="K252" s="42">
        <f t="shared" si="97"/>
        <v>4000</v>
      </c>
      <c r="L252" s="43"/>
      <c r="M252" s="42">
        <f t="shared" si="98"/>
        <v>4000</v>
      </c>
      <c r="N252" s="42">
        <f t="shared" si="99"/>
        <v>4000</v>
      </c>
      <c r="O252" s="42"/>
      <c r="P252" s="42">
        <f t="shared" si="100"/>
        <v>4000</v>
      </c>
      <c r="Q252" s="42">
        <v>0</v>
      </c>
      <c r="R252" s="42">
        <v>4000</v>
      </c>
      <c r="S252" s="42">
        <v>0</v>
      </c>
      <c r="T252" s="42">
        <v>0</v>
      </c>
      <c r="U252" s="42">
        <f t="shared" si="101"/>
        <v>2000</v>
      </c>
      <c r="V252" s="42"/>
      <c r="W252" s="113">
        <f t="shared" si="102"/>
        <v>2000</v>
      </c>
      <c r="X252" s="113">
        <v>2000</v>
      </c>
      <c r="Y252" s="113"/>
      <c r="Z252" s="113"/>
      <c r="AA252" s="113"/>
      <c r="AB252" s="113"/>
      <c r="AC252" s="44" t="s">
        <v>359</v>
      </c>
      <c r="AD252" s="44" t="s">
        <v>44</v>
      </c>
      <c r="AE252" s="86" t="s">
        <v>150</v>
      </c>
      <c r="AF252" s="46" t="s">
        <v>40</v>
      </c>
      <c r="AG252" s="46"/>
      <c r="AH252" s="46">
        <v>283</v>
      </c>
      <c r="AI252" s="46" t="str">
        <f>VLOOKUP(AH252,'[1]Phụ lục II'!$C$64:$D$96,2,0)</f>
        <v>Thủy lợi và dịch vụ thủy lợi</v>
      </c>
      <c r="AJ252" s="46" t="s">
        <v>157</v>
      </c>
    </row>
    <row r="253" spans="1:36" s="7" customFormat="1" ht="66">
      <c r="A253" s="38"/>
      <c r="B253" s="106"/>
      <c r="C253" s="55" t="s">
        <v>366</v>
      </c>
      <c r="D253" s="48" t="s">
        <v>357</v>
      </c>
      <c r="E253" s="56"/>
      <c r="F253" s="56" t="s">
        <v>91</v>
      </c>
      <c r="G253" s="121" t="s">
        <v>367</v>
      </c>
      <c r="H253" s="54">
        <v>119000</v>
      </c>
      <c r="I253" s="54">
        <f t="shared" si="103"/>
        <v>119000</v>
      </c>
      <c r="J253" s="103"/>
      <c r="K253" s="42">
        <f t="shared" si="97"/>
        <v>0</v>
      </c>
      <c r="L253" s="103"/>
      <c r="M253" s="42">
        <f t="shared" si="98"/>
        <v>0</v>
      </c>
      <c r="N253" s="42">
        <f t="shared" si="99"/>
        <v>0</v>
      </c>
      <c r="O253" s="42"/>
      <c r="P253" s="42">
        <f t="shared" si="100"/>
        <v>0</v>
      </c>
      <c r="Q253" s="42">
        <v>0</v>
      </c>
      <c r="R253" s="42">
        <v>0</v>
      </c>
      <c r="S253" s="42">
        <v>0</v>
      </c>
      <c r="T253" s="42">
        <v>0</v>
      </c>
      <c r="U253" s="42">
        <f t="shared" si="101"/>
        <v>2000</v>
      </c>
      <c r="V253" s="42"/>
      <c r="W253" s="113">
        <f t="shared" si="102"/>
        <v>2000</v>
      </c>
      <c r="X253" s="132">
        <v>2000</v>
      </c>
      <c r="Y253" s="132"/>
      <c r="Z253" s="132"/>
      <c r="AA253" s="132"/>
      <c r="AB253" s="132"/>
      <c r="AC253" s="44" t="s">
        <v>359</v>
      </c>
      <c r="AD253" s="44" t="s">
        <v>44</v>
      </c>
      <c r="AE253" s="86" t="s">
        <v>150</v>
      </c>
      <c r="AF253" s="37" t="s">
        <v>40</v>
      </c>
      <c r="AG253" s="37" t="s">
        <v>30</v>
      </c>
      <c r="AH253" s="37">
        <v>283</v>
      </c>
      <c r="AI253" s="37" t="str">
        <f>VLOOKUP(AH253,'[1]Phụ lục II'!$C$64:$D$96,2,0)</f>
        <v>Thủy lợi và dịch vụ thủy lợi</v>
      </c>
      <c r="AJ253" s="37" t="s">
        <v>157</v>
      </c>
    </row>
    <row r="254" spans="1:36" s="7" customFormat="1" ht="66">
      <c r="A254" s="38"/>
      <c r="B254" s="106"/>
      <c r="C254" s="55" t="s">
        <v>368</v>
      </c>
      <c r="D254" s="48" t="s">
        <v>357</v>
      </c>
      <c r="E254" s="56"/>
      <c r="F254" s="56" t="s">
        <v>66</v>
      </c>
      <c r="G254" s="121" t="s">
        <v>369</v>
      </c>
      <c r="H254" s="54">
        <v>68777</v>
      </c>
      <c r="I254" s="54">
        <f t="shared" si="103"/>
        <v>68777</v>
      </c>
      <c r="J254" s="103"/>
      <c r="K254" s="42">
        <f t="shared" si="97"/>
        <v>0</v>
      </c>
      <c r="L254" s="103"/>
      <c r="M254" s="42">
        <f t="shared" si="98"/>
        <v>0</v>
      </c>
      <c r="N254" s="42">
        <f t="shared" si="99"/>
        <v>0</v>
      </c>
      <c r="O254" s="42"/>
      <c r="P254" s="42">
        <f t="shared" si="100"/>
        <v>0</v>
      </c>
      <c r="Q254" s="42">
        <v>0</v>
      </c>
      <c r="R254" s="42">
        <v>0</v>
      </c>
      <c r="S254" s="42">
        <v>0</v>
      </c>
      <c r="T254" s="42">
        <v>0</v>
      </c>
      <c r="U254" s="42">
        <f t="shared" si="101"/>
        <v>2000</v>
      </c>
      <c r="V254" s="42"/>
      <c r="W254" s="113">
        <f t="shared" si="102"/>
        <v>2000</v>
      </c>
      <c r="X254" s="132">
        <v>2000</v>
      </c>
      <c r="Y254" s="132"/>
      <c r="Z254" s="132"/>
      <c r="AA254" s="132"/>
      <c r="AB254" s="132"/>
      <c r="AC254" s="44" t="s">
        <v>359</v>
      </c>
      <c r="AD254" s="44" t="s">
        <v>44</v>
      </c>
      <c r="AE254" s="86" t="s">
        <v>150</v>
      </c>
      <c r="AF254" s="37" t="s">
        <v>40</v>
      </c>
      <c r="AG254" s="37" t="s">
        <v>30</v>
      </c>
      <c r="AH254" s="37">
        <v>284</v>
      </c>
      <c r="AI254" s="37" t="str">
        <f>VLOOKUP(AH254,'[1]Phụ lục II'!$C$64:$D$96,2,0)</f>
        <v>Thủy sản và dịch vụ thủy sản</v>
      </c>
      <c r="AJ254" s="37" t="s">
        <v>157</v>
      </c>
    </row>
    <row r="255" spans="1:36" s="7" customFormat="1" ht="66">
      <c r="A255" s="38"/>
      <c r="B255" s="106"/>
      <c r="C255" s="55" t="s">
        <v>370</v>
      </c>
      <c r="D255" s="48" t="s">
        <v>357</v>
      </c>
      <c r="E255" s="56"/>
      <c r="F255" s="56" t="s">
        <v>371</v>
      </c>
      <c r="G255" s="121" t="s">
        <v>372</v>
      </c>
      <c r="H255" s="54">
        <v>84979</v>
      </c>
      <c r="I255" s="54">
        <f t="shared" si="103"/>
        <v>84979</v>
      </c>
      <c r="J255" s="103"/>
      <c r="K255" s="42">
        <f t="shared" si="97"/>
        <v>0</v>
      </c>
      <c r="L255" s="103"/>
      <c r="M255" s="42">
        <f t="shared" si="98"/>
        <v>0</v>
      </c>
      <c r="N255" s="42">
        <f t="shared" si="99"/>
        <v>0</v>
      </c>
      <c r="O255" s="42"/>
      <c r="P255" s="42">
        <f t="shared" si="100"/>
        <v>0</v>
      </c>
      <c r="Q255" s="42">
        <v>0</v>
      </c>
      <c r="R255" s="42">
        <v>0</v>
      </c>
      <c r="S255" s="42">
        <v>0</v>
      </c>
      <c r="T255" s="42">
        <v>0</v>
      </c>
      <c r="U255" s="42">
        <f t="shared" si="101"/>
        <v>2500</v>
      </c>
      <c r="V255" s="42"/>
      <c r="W255" s="113">
        <f t="shared" si="102"/>
        <v>2500</v>
      </c>
      <c r="X255" s="132">
        <v>2500</v>
      </c>
      <c r="Y255" s="132"/>
      <c r="Z255" s="132"/>
      <c r="AA255" s="132"/>
      <c r="AB255" s="132"/>
      <c r="AC255" s="44" t="s">
        <v>359</v>
      </c>
      <c r="AD255" s="44" t="s">
        <v>44</v>
      </c>
      <c r="AE255" s="86" t="s">
        <v>150</v>
      </c>
      <c r="AF255" s="37" t="s">
        <v>40</v>
      </c>
      <c r="AG255" s="37" t="s">
        <v>30</v>
      </c>
      <c r="AH255" s="37">
        <v>292</v>
      </c>
      <c r="AI255" s="37" t="str">
        <f>VLOOKUP(AH255,'[1]Phụ lục II'!$C$64:$D$96,2,0)</f>
        <v>Giao thông đường bộ</v>
      </c>
      <c r="AJ255" s="37" t="s">
        <v>154</v>
      </c>
    </row>
    <row r="256" spans="1:36" s="7" customFormat="1">
      <c r="A256" s="106">
        <v>8</v>
      </c>
      <c r="B256" s="106"/>
      <c r="C256" s="118" t="s">
        <v>65</v>
      </c>
      <c r="D256" s="72"/>
      <c r="E256" s="72"/>
      <c r="F256" s="72"/>
      <c r="G256" s="124"/>
      <c r="H256" s="125">
        <f>H257</f>
        <v>109858</v>
      </c>
      <c r="I256" s="125">
        <f t="shared" ref="I256:AB257" si="104">I257</f>
        <v>35432</v>
      </c>
      <c r="J256" s="125">
        <f t="shared" si="104"/>
        <v>74426</v>
      </c>
      <c r="K256" s="125">
        <f t="shared" si="104"/>
        <v>4000</v>
      </c>
      <c r="L256" s="125">
        <f t="shared" si="104"/>
        <v>0</v>
      </c>
      <c r="M256" s="125">
        <f t="shared" si="104"/>
        <v>4000</v>
      </c>
      <c r="N256" s="125">
        <f t="shared" si="104"/>
        <v>4000</v>
      </c>
      <c r="O256" s="125">
        <f t="shared" si="104"/>
        <v>0</v>
      </c>
      <c r="P256" s="125">
        <f t="shared" si="104"/>
        <v>4000</v>
      </c>
      <c r="Q256" s="125">
        <f t="shared" si="104"/>
        <v>4000</v>
      </c>
      <c r="R256" s="125">
        <f t="shared" si="104"/>
        <v>0</v>
      </c>
      <c r="S256" s="125">
        <f t="shared" si="104"/>
        <v>0</v>
      </c>
      <c r="T256" s="125">
        <f t="shared" si="104"/>
        <v>0</v>
      </c>
      <c r="U256" s="125">
        <f t="shared" si="104"/>
        <v>7000</v>
      </c>
      <c r="V256" s="125">
        <f t="shared" si="104"/>
        <v>0</v>
      </c>
      <c r="W256" s="125">
        <f t="shared" si="104"/>
        <v>7000</v>
      </c>
      <c r="X256" s="125">
        <f t="shared" si="104"/>
        <v>7000</v>
      </c>
      <c r="Y256" s="125">
        <f t="shared" si="104"/>
        <v>0</v>
      </c>
      <c r="Z256" s="125">
        <f t="shared" si="104"/>
        <v>0</v>
      </c>
      <c r="AA256" s="125"/>
      <c r="AB256" s="125">
        <f t="shared" si="104"/>
        <v>0</v>
      </c>
      <c r="AC256" s="26"/>
      <c r="AD256" s="26"/>
      <c r="AE256" s="86"/>
      <c r="AF256" s="46"/>
      <c r="AG256" s="46"/>
      <c r="AH256" s="46"/>
      <c r="AI256" s="46"/>
      <c r="AJ256" s="46"/>
    </row>
    <row r="257" spans="1:36" s="7" customFormat="1">
      <c r="A257" s="106"/>
      <c r="B257" s="106"/>
      <c r="C257" s="118" t="s">
        <v>39</v>
      </c>
      <c r="D257" s="72"/>
      <c r="E257" s="72"/>
      <c r="F257" s="72"/>
      <c r="G257" s="124"/>
      <c r="H257" s="125">
        <f>H258</f>
        <v>109858</v>
      </c>
      <c r="I257" s="125">
        <f t="shared" si="104"/>
        <v>35432</v>
      </c>
      <c r="J257" s="125">
        <f t="shared" si="104"/>
        <v>74426</v>
      </c>
      <c r="K257" s="125">
        <f t="shared" si="104"/>
        <v>4000</v>
      </c>
      <c r="L257" s="125">
        <f t="shared" si="104"/>
        <v>0</v>
      </c>
      <c r="M257" s="125">
        <f t="shared" si="104"/>
        <v>4000</v>
      </c>
      <c r="N257" s="125">
        <f t="shared" si="104"/>
        <v>4000</v>
      </c>
      <c r="O257" s="125">
        <f t="shared" si="104"/>
        <v>0</v>
      </c>
      <c r="P257" s="125">
        <f t="shared" si="104"/>
        <v>4000</v>
      </c>
      <c r="Q257" s="125">
        <f t="shared" si="104"/>
        <v>4000</v>
      </c>
      <c r="R257" s="125">
        <f t="shared" si="104"/>
        <v>0</v>
      </c>
      <c r="S257" s="125">
        <f t="shared" si="104"/>
        <v>0</v>
      </c>
      <c r="T257" s="125">
        <f t="shared" si="104"/>
        <v>0</v>
      </c>
      <c r="U257" s="125">
        <f t="shared" si="104"/>
        <v>7000</v>
      </c>
      <c r="V257" s="125">
        <f t="shared" si="104"/>
        <v>0</v>
      </c>
      <c r="W257" s="125">
        <f t="shared" si="104"/>
        <v>7000</v>
      </c>
      <c r="X257" s="125">
        <f t="shared" si="104"/>
        <v>7000</v>
      </c>
      <c r="Y257" s="125">
        <f t="shared" si="104"/>
        <v>0</v>
      </c>
      <c r="Z257" s="125">
        <f t="shared" si="104"/>
        <v>0</v>
      </c>
      <c r="AA257" s="125"/>
      <c r="AB257" s="125">
        <f t="shared" si="104"/>
        <v>0</v>
      </c>
      <c r="AC257" s="26"/>
      <c r="AD257" s="26"/>
      <c r="AE257" s="86"/>
      <c r="AF257" s="46"/>
      <c r="AG257" s="46"/>
      <c r="AH257" s="46"/>
      <c r="AI257" s="46"/>
      <c r="AJ257" s="46"/>
    </row>
    <row r="258" spans="1:36" s="112" customFormat="1" ht="33">
      <c r="A258" s="106"/>
      <c r="B258" s="106"/>
      <c r="C258" s="37" t="s">
        <v>40</v>
      </c>
      <c r="D258" s="72"/>
      <c r="E258" s="72"/>
      <c r="F258" s="72"/>
      <c r="G258" s="124"/>
      <c r="H258" s="125">
        <f t="shared" ref="H258:V258" si="105">SUM(H259:H261)</f>
        <v>109858</v>
      </c>
      <c r="I258" s="125">
        <f t="shared" si="105"/>
        <v>35432</v>
      </c>
      <c r="J258" s="125">
        <f t="shared" si="105"/>
        <v>74426</v>
      </c>
      <c r="K258" s="125">
        <f t="shared" si="105"/>
        <v>4000</v>
      </c>
      <c r="L258" s="125">
        <f>SUM(L259:L261)</f>
        <v>0</v>
      </c>
      <c r="M258" s="125">
        <f>SUM(M259:M261)</f>
        <v>4000</v>
      </c>
      <c r="N258" s="125">
        <f>SUM(N259:N261)</f>
        <v>4000</v>
      </c>
      <c r="O258" s="125">
        <f>SUM(O259:O261)</f>
        <v>0</v>
      </c>
      <c r="P258" s="125">
        <f t="shared" si="105"/>
        <v>4000</v>
      </c>
      <c r="Q258" s="125">
        <f t="shared" si="105"/>
        <v>4000</v>
      </c>
      <c r="R258" s="125">
        <f t="shared" si="105"/>
        <v>0</v>
      </c>
      <c r="S258" s="125">
        <f t="shared" si="105"/>
        <v>0</v>
      </c>
      <c r="T258" s="125">
        <f t="shared" si="105"/>
        <v>0</v>
      </c>
      <c r="U258" s="125">
        <f t="shared" si="105"/>
        <v>7000</v>
      </c>
      <c r="V258" s="125">
        <f t="shared" si="105"/>
        <v>0</v>
      </c>
      <c r="W258" s="125">
        <f>SUM(W259:W261)</f>
        <v>7000</v>
      </c>
      <c r="X258" s="125">
        <f>SUM(X259:X261)</f>
        <v>7000</v>
      </c>
      <c r="Y258" s="125">
        <f>SUM(Y259:Y261)</f>
        <v>0</v>
      </c>
      <c r="Z258" s="125">
        <f>SUM(Z259:Z261)</f>
        <v>0</v>
      </c>
      <c r="AA258" s="125"/>
      <c r="AB258" s="125">
        <f>SUM(AB259:AB261)</f>
        <v>0</v>
      </c>
      <c r="AC258" s="35"/>
      <c r="AD258" s="35"/>
      <c r="AE258" s="104"/>
      <c r="AF258" s="37"/>
      <c r="AG258" s="37"/>
      <c r="AH258" s="37"/>
      <c r="AI258" s="37"/>
      <c r="AJ258" s="37"/>
    </row>
    <row r="259" spans="1:36" s="7" customFormat="1" ht="66">
      <c r="A259" s="38"/>
      <c r="B259" s="106"/>
      <c r="C259" s="47" t="s">
        <v>373</v>
      </c>
      <c r="D259" s="48" t="s">
        <v>65</v>
      </c>
      <c r="E259" s="48"/>
      <c r="F259" s="48"/>
      <c r="G259" s="48" t="s">
        <v>374</v>
      </c>
      <c r="H259" s="54">
        <f>SUM(I259:J259)</f>
        <v>14878</v>
      </c>
      <c r="I259" s="103">
        <v>0</v>
      </c>
      <c r="J259" s="43">
        <v>14878</v>
      </c>
      <c r="K259" s="42">
        <f>SUM(L259:M259)</f>
        <v>4000</v>
      </c>
      <c r="L259" s="43"/>
      <c r="M259" s="42">
        <f>P259</f>
        <v>4000</v>
      </c>
      <c r="N259" s="42">
        <f>SUM(O259:P259)</f>
        <v>4000</v>
      </c>
      <c r="O259" s="42"/>
      <c r="P259" s="42">
        <f>SUM(Q259:T259)</f>
        <v>4000</v>
      </c>
      <c r="Q259" s="42">
        <v>4000</v>
      </c>
      <c r="R259" s="42">
        <v>0</v>
      </c>
      <c r="S259" s="42">
        <v>0</v>
      </c>
      <c r="T259" s="42">
        <v>0</v>
      </c>
      <c r="U259" s="42">
        <f>W259</f>
        <v>2000</v>
      </c>
      <c r="V259" s="42"/>
      <c r="W259" s="113">
        <f>SUBTOTAL(9,X259:Z259)</f>
        <v>2000</v>
      </c>
      <c r="X259" s="113">
        <v>2000</v>
      </c>
      <c r="Y259" s="113"/>
      <c r="Z259" s="113"/>
      <c r="AA259" s="113"/>
      <c r="AB259" s="113"/>
      <c r="AC259" s="44" t="s">
        <v>310</v>
      </c>
      <c r="AD259" s="44" t="s">
        <v>44</v>
      </c>
      <c r="AE259" s="86" t="s">
        <v>150</v>
      </c>
      <c r="AF259" s="46" t="s">
        <v>40</v>
      </c>
      <c r="AG259" s="46"/>
      <c r="AH259" s="46">
        <v>292</v>
      </c>
      <c r="AI259" s="46" t="str">
        <f>VLOOKUP(AH259,'[1]Phụ lục II'!$C$64:$D$96,2,0)</f>
        <v>Giao thông đường bộ</v>
      </c>
      <c r="AJ259" s="46" t="s">
        <v>154</v>
      </c>
    </row>
    <row r="260" spans="1:36" s="7" customFormat="1" ht="66">
      <c r="A260" s="38"/>
      <c r="B260" s="106"/>
      <c r="C260" s="134" t="s">
        <v>375</v>
      </c>
      <c r="D260" s="48" t="s">
        <v>65</v>
      </c>
      <c r="E260" s="135"/>
      <c r="F260" s="135"/>
      <c r="G260" s="48" t="s">
        <v>376</v>
      </c>
      <c r="H260" s="54">
        <v>80000</v>
      </c>
      <c r="I260" s="43">
        <f>H260-J260</f>
        <v>35432</v>
      </c>
      <c r="J260" s="54">
        <v>44568</v>
      </c>
      <c r="K260" s="42">
        <f>SUM(L260:M260)</f>
        <v>0</v>
      </c>
      <c r="L260" s="54"/>
      <c r="M260" s="42">
        <f>P260</f>
        <v>0</v>
      </c>
      <c r="N260" s="42">
        <f>SUM(O260:P260)</f>
        <v>0</v>
      </c>
      <c r="O260" s="42"/>
      <c r="P260" s="42">
        <f>SUM(Q260:T260)</f>
        <v>0</v>
      </c>
      <c r="Q260" s="42">
        <v>0</v>
      </c>
      <c r="R260" s="42">
        <v>0</v>
      </c>
      <c r="S260" s="42">
        <v>0</v>
      </c>
      <c r="T260" s="42">
        <v>0</v>
      </c>
      <c r="U260" s="42">
        <f>W260</f>
        <v>3000</v>
      </c>
      <c r="V260" s="42"/>
      <c r="W260" s="113">
        <f>SUBTOTAL(9,X260:Z260)</f>
        <v>3000</v>
      </c>
      <c r="X260" s="132">
        <v>3000</v>
      </c>
      <c r="Y260" s="132"/>
      <c r="Z260" s="132"/>
      <c r="AA260" s="132"/>
      <c r="AB260" s="132"/>
      <c r="AC260" s="44" t="s">
        <v>310</v>
      </c>
      <c r="AD260" s="44" t="s">
        <v>44</v>
      </c>
      <c r="AE260" s="86" t="s">
        <v>150</v>
      </c>
      <c r="AF260" s="46" t="s">
        <v>40</v>
      </c>
      <c r="AG260" s="46" t="s">
        <v>30</v>
      </c>
      <c r="AH260" s="46">
        <v>292</v>
      </c>
      <c r="AI260" s="46" t="str">
        <f>VLOOKUP(AH260,'[1]Phụ lục II'!$C$64:$D$96,2,0)</f>
        <v>Giao thông đường bộ</v>
      </c>
      <c r="AJ260" s="46" t="s">
        <v>154</v>
      </c>
    </row>
    <row r="261" spans="1:36" s="7" customFormat="1" ht="66">
      <c r="A261" s="38"/>
      <c r="B261" s="106"/>
      <c r="C261" s="59" t="s">
        <v>377</v>
      </c>
      <c r="D261" s="48" t="s">
        <v>65</v>
      </c>
      <c r="E261" s="39"/>
      <c r="F261" s="39"/>
      <c r="G261" s="48" t="s">
        <v>378</v>
      </c>
      <c r="H261" s="54">
        <f>SUM(I261:J261)</f>
        <v>14980</v>
      </c>
      <c r="I261" s="103"/>
      <c r="J261" s="54">
        <v>14980</v>
      </c>
      <c r="K261" s="42">
        <f>SUM(L261:M261)</f>
        <v>0</v>
      </c>
      <c r="L261" s="54"/>
      <c r="M261" s="42">
        <f>P261</f>
        <v>0</v>
      </c>
      <c r="N261" s="42">
        <f>SUM(O261:P261)</f>
        <v>0</v>
      </c>
      <c r="O261" s="42"/>
      <c r="P261" s="42">
        <f>SUM(Q261:T261)</f>
        <v>0</v>
      </c>
      <c r="Q261" s="42">
        <v>0</v>
      </c>
      <c r="R261" s="42">
        <v>0</v>
      </c>
      <c r="S261" s="42">
        <v>0</v>
      </c>
      <c r="T261" s="42">
        <v>0</v>
      </c>
      <c r="U261" s="42">
        <f>W261</f>
        <v>2000</v>
      </c>
      <c r="V261" s="42"/>
      <c r="W261" s="113">
        <f>SUBTOTAL(9,X261:Z261)</f>
        <v>2000</v>
      </c>
      <c r="X261" s="113">
        <v>2000</v>
      </c>
      <c r="Y261" s="113"/>
      <c r="Z261" s="113"/>
      <c r="AA261" s="113"/>
      <c r="AB261" s="113"/>
      <c r="AC261" s="44" t="s">
        <v>310</v>
      </c>
      <c r="AD261" s="44" t="s">
        <v>44</v>
      </c>
      <c r="AE261" s="86" t="s">
        <v>150</v>
      </c>
      <c r="AF261" s="46" t="s">
        <v>40</v>
      </c>
      <c r="AG261" s="46" t="s">
        <v>30</v>
      </c>
      <c r="AH261" s="46">
        <v>292</v>
      </c>
      <c r="AI261" s="46" t="str">
        <f>VLOOKUP(AH261,'[1]Phụ lục II'!$C$64:$D$96,2,0)</f>
        <v>Giao thông đường bộ</v>
      </c>
      <c r="AJ261" s="46" t="s">
        <v>154</v>
      </c>
    </row>
    <row r="262" spans="1:36" s="7" customFormat="1" ht="33">
      <c r="A262" s="106" t="s">
        <v>82</v>
      </c>
      <c r="B262" s="106"/>
      <c r="C262" s="104" t="s">
        <v>263</v>
      </c>
      <c r="D262" s="69"/>
      <c r="E262" s="69"/>
      <c r="F262" s="69"/>
      <c r="G262" s="26"/>
      <c r="H262" s="125">
        <f>H263+H268+H273+H278</f>
        <v>65156</v>
      </c>
      <c r="I262" s="125">
        <f t="shared" ref="I262:AB262" si="106">I263+I268+I273+I278</f>
        <v>0</v>
      </c>
      <c r="J262" s="125">
        <f t="shared" si="106"/>
        <v>65156</v>
      </c>
      <c r="K262" s="125">
        <f t="shared" si="106"/>
        <v>9900</v>
      </c>
      <c r="L262" s="125">
        <f>L263+L268+L273+L278</f>
        <v>0</v>
      </c>
      <c r="M262" s="125">
        <f>M263+M268+M273+M278</f>
        <v>9900</v>
      </c>
      <c r="N262" s="125">
        <f>N263+N268+N273+N278</f>
        <v>9900</v>
      </c>
      <c r="O262" s="125">
        <f>O263+O268+O273+O278</f>
        <v>0</v>
      </c>
      <c r="P262" s="125">
        <f t="shared" si="106"/>
        <v>9900</v>
      </c>
      <c r="Q262" s="125">
        <f t="shared" si="106"/>
        <v>6900</v>
      </c>
      <c r="R262" s="125">
        <f t="shared" si="106"/>
        <v>3000</v>
      </c>
      <c r="S262" s="125">
        <f t="shared" si="106"/>
        <v>0</v>
      </c>
      <c r="T262" s="125">
        <f t="shared" si="106"/>
        <v>0</v>
      </c>
      <c r="U262" s="125">
        <f t="shared" si="106"/>
        <v>12500</v>
      </c>
      <c r="V262" s="125">
        <f t="shared" si="106"/>
        <v>0</v>
      </c>
      <c r="W262" s="125">
        <f t="shared" si="106"/>
        <v>12500</v>
      </c>
      <c r="X262" s="125">
        <f t="shared" si="106"/>
        <v>10500</v>
      </c>
      <c r="Y262" s="125">
        <f t="shared" si="106"/>
        <v>2000</v>
      </c>
      <c r="Z262" s="125">
        <f t="shared" si="106"/>
        <v>0</v>
      </c>
      <c r="AA262" s="125"/>
      <c r="AB262" s="125">
        <f t="shared" si="106"/>
        <v>0</v>
      </c>
      <c r="AC262" s="115"/>
      <c r="AD262" s="115"/>
      <c r="AE262" s="116"/>
      <c r="AF262" s="117"/>
      <c r="AG262" s="117"/>
      <c r="AH262" s="117"/>
      <c r="AI262" s="117"/>
      <c r="AJ262" s="117"/>
    </row>
    <row r="263" spans="1:36" s="7" customFormat="1">
      <c r="A263" s="106">
        <v>1</v>
      </c>
      <c r="B263" s="106"/>
      <c r="C263" s="118" t="s">
        <v>86</v>
      </c>
      <c r="D263" s="72"/>
      <c r="E263" s="72"/>
      <c r="F263" s="72"/>
      <c r="G263" s="119"/>
      <c r="H263" s="114">
        <f>H264</f>
        <v>12670</v>
      </c>
      <c r="I263" s="114">
        <f t="shared" ref="I263:AB264" si="107">I264</f>
        <v>0</v>
      </c>
      <c r="J263" s="114">
        <f t="shared" si="107"/>
        <v>12670</v>
      </c>
      <c r="K263" s="114">
        <f t="shared" si="107"/>
        <v>3500</v>
      </c>
      <c r="L263" s="114">
        <f t="shared" si="107"/>
        <v>0</v>
      </c>
      <c r="M263" s="114">
        <f t="shared" si="107"/>
        <v>3500</v>
      </c>
      <c r="N263" s="114">
        <f t="shared" si="107"/>
        <v>3500</v>
      </c>
      <c r="O263" s="114">
        <f t="shared" si="107"/>
        <v>0</v>
      </c>
      <c r="P263" s="114">
        <f t="shared" si="107"/>
        <v>3500</v>
      </c>
      <c r="Q263" s="114">
        <f t="shared" si="107"/>
        <v>3500</v>
      </c>
      <c r="R263" s="114">
        <f t="shared" si="107"/>
        <v>0</v>
      </c>
      <c r="S263" s="114">
        <f t="shared" si="107"/>
        <v>0</v>
      </c>
      <c r="T263" s="114">
        <f t="shared" si="107"/>
        <v>0</v>
      </c>
      <c r="U263" s="114">
        <f t="shared" si="107"/>
        <v>3100</v>
      </c>
      <c r="V263" s="114">
        <f t="shared" si="107"/>
        <v>0</v>
      </c>
      <c r="W263" s="114">
        <f t="shared" si="107"/>
        <v>3100</v>
      </c>
      <c r="X263" s="114">
        <f t="shared" si="107"/>
        <v>3100</v>
      </c>
      <c r="Y263" s="114">
        <f t="shared" si="107"/>
        <v>0</v>
      </c>
      <c r="Z263" s="114">
        <f t="shared" si="107"/>
        <v>0</v>
      </c>
      <c r="AA263" s="114"/>
      <c r="AB263" s="114">
        <f t="shared" si="107"/>
        <v>0</v>
      </c>
      <c r="AC263" s="26"/>
      <c r="AD263" s="26"/>
      <c r="AE263" s="86"/>
      <c r="AF263" s="46"/>
      <c r="AG263" s="46"/>
      <c r="AH263" s="46"/>
      <c r="AI263" s="46"/>
      <c r="AJ263" s="46"/>
    </row>
    <row r="264" spans="1:36" s="7" customFormat="1">
      <c r="A264" s="38"/>
      <c r="B264" s="106"/>
      <c r="C264" s="118" t="s">
        <v>39</v>
      </c>
      <c r="D264" s="39"/>
      <c r="E264" s="39"/>
      <c r="F264" s="39"/>
      <c r="G264" s="120"/>
      <c r="H264" s="114">
        <f>H265</f>
        <v>12670</v>
      </c>
      <c r="I264" s="114">
        <f t="shared" si="107"/>
        <v>0</v>
      </c>
      <c r="J264" s="114">
        <f t="shared" si="107"/>
        <v>12670</v>
      </c>
      <c r="K264" s="114">
        <f t="shared" si="107"/>
        <v>3500</v>
      </c>
      <c r="L264" s="114">
        <f t="shared" si="107"/>
        <v>0</v>
      </c>
      <c r="M264" s="114">
        <f t="shared" si="107"/>
        <v>3500</v>
      </c>
      <c r="N264" s="114">
        <f t="shared" si="107"/>
        <v>3500</v>
      </c>
      <c r="O264" s="114">
        <f t="shared" si="107"/>
        <v>0</v>
      </c>
      <c r="P264" s="114">
        <f t="shared" si="107"/>
        <v>3500</v>
      </c>
      <c r="Q264" s="114">
        <f t="shared" si="107"/>
        <v>3500</v>
      </c>
      <c r="R264" s="114">
        <f t="shared" si="107"/>
        <v>0</v>
      </c>
      <c r="S264" s="114">
        <f t="shared" si="107"/>
        <v>0</v>
      </c>
      <c r="T264" s="114">
        <f t="shared" si="107"/>
        <v>0</v>
      </c>
      <c r="U264" s="114">
        <f t="shared" si="107"/>
        <v>3100</v>
      </c>
      <c r="V264" s="114">
        <f t="shared" si="107"/>
        <v>0</v>
      </c>
      <c r="W264" s="114">
        <f t="shared" si="107"/>
        <v>3100</v>
      </c>
      <c r="X264" s="114">
        <f t="shared" si="107"/>
        <v>3100</v>
      </c>
      <c r="Y264" s="114">
        <f t="shared" si="107"/>
        <v>0</v>
      </c>
      <c r="Z264" s="114">
        <f t="shared" si="107"/>
        <v>0</v>
      </c>
      <c r="AA264" s="114"/>
      <c r="AB264" s="114">
        <f t="shared" si="107"/>
        <v>0</v>
      </c>
      <c r="AC264" s="44"/>
      <c r="AD264" s="44"/>
      <c r="AE264" s="86"/>
      <c r="AF264" s="46"/>
      <c r="AG264" s="46"/>
      <c r="AH264" s="46"/>
      <c r="AI264" s="46"/>
      <c r="AJ264" s="46"/>
    </row>
    <row r="265" spans="1:36" s="7" customFormat="1" ht="33">
      <c r="A265" s="38"/>
      <c r="B265" s="106"/>
      <c r="C265" s="37" t="s">
        <v>40</v>
      </c>
      <c r="D265" s="39"/>
      <c r="E265" s="39"/>
      <c r="F265" s="39"/>
      <c r="G265" s="120"/>
      <c r="H265" s="114">
        <f t="shared" ref="H265:V265" si="108">SUM(H266:H267)</f>
        <v>12670</v>
      </c>
      <c r="I265" s="114">
        <f t="shared" si="108"/>
        <v>0</v>
      </c>
      <c r="J265" s="114">
        <f t="shared" si="108"/>
        <v>12670</v>
      </c>
      <c r="K265" s="114">
        <f t="shared" si="108"/>
        <v>3500</v>
      </c>
      <c r="L265" s="114">
        <f>SUM(L266:L267)</f>
        <v>0</v>
      </c>
      <c r="M265" s="114">
        <f>SUM(M266:M267)</f>
        <v>3500</v>
      </c>
      <c r="N265" s="114">
        <f>SUM(N266:N267)</f>
        <v>3500</v>
      </c>
      <c r="O265" s="114">
        <f>SUM(O266:O267)</f>
        <v>0</v>
      </c>
      <c r="P265" s="114">
        <f t="shared" si="108"/>
        <v>3500</v>
      </c>
      <c r="Q265" s="114">
        <f t="shared" si="108"/>
        <v>3500</v>
      </c>
      <c r="R265" s="114">
        <f t="shared" si="108"/>
        <v>0</v>
      </c>
      <c r="S265" s="114">
        <f t="shared" si="108"/>
        <v>0</v>
      </c>
      <c r="T265" s="114">
        <f t="shared" si="108"/>
        <v>0</v>
      </c>
      <c r="U265" s="114">
        <f t="shared" si="108"/>
        <v>3100</v>
      </c>
      <c r="V265" s="114">
        <f t="shared" si="108"/>
        <v>0</v>
      </c>
      <c r="W265" s="114">
        <f>SUM(W266:W267)</f>
        <v>3100</v>
      </c>
      <c r="X265" s="114">
        <f>SUM(X266:X267)</f>
        <v>3100</v>
      </c>
      <c r="Y265" s="114">
        <f>SUM(Y266:Y267)</f>
        <v>0</v>
      </c>
      <c r="Z265" s="114">
        <f>SUM(Z266:Z267)</f>
        <v>0</v>
      </c>
      <c r="AA265" s="114"/>
      <c r="AB265" s="114">
        <f>SUM(AB266:AB267)</f>
        <v>0</v>
      </c>
      <c r="AC265" s="44"/>
      <c r="AD265" s="44"/>
      <c r="AE265" s="86"/>
      <c r="AF265" s="46"/>
      <c r="AG265" s="46"/>
      <c r="AH265" s="46"/>
      <c r="AI265" s="46"/>
      <c r="AJ265" s="46"/>
    </row>
    <row r="266" spans="1:36" s="7" customFormat="1" ht="66">
      <c r="A266" s="38"/>
      <c r="B266" s="106"/>
      <c r="C266" s="47" t="s">
        <v>379</v>
      </c>
      <c r="D266" s="128" t="s">
        <v>86</v>
      </c>
      <c r="E266" s="48"/>
      <c r="F266" s="48" t="s">
        <v>167</v>
      </c>
      <c r="G266" s="39" t="s">
        <v>380</v>
      </c>
      <c r="H266" s="54">
        <f>SUM(I266:J266)</f>
        <v>10670</v>
      </c>
      <c r="I266" s="103"/>
      <c r="J266" s="43">
        <v>10670</v>
      </c>
      <c r="K266" s="42">
        <f>SUM(L266:M266)</f>
        <v>2800</v>
      </c>
      <c r="L266" s="43"/>
      <c r="M266" s="42">
        <f>P266</f>
        <v>2800</v>
      </c>
      <c r="N266" s="42">
        <f>SUM(O266:P266)</f>
        <v>2800</v>
      </c>
      <c r="O266" s="42"/>
      <c r="P266" s="42">
        <f>SUM(Q266:T266)</f>
        <v>2800</v>
      </c>
      <c r="Q266" s="42">
        <v>2800</v>
      </c>
      <c r="R266" s="42">
        <v>0</v>
      </c>
      <c r="S266" s="42">
        <v>0</v>
      </c>
      <c r="T266" s="42">
        <v>0</v>
      </c>
      <c r="U266" s="42">
        <f>W266</f>
        <v>2400</v>
      </c>
      <c r="V266" s="42"/>
      <c r="W266" s="113">
        <f>SUBTOTAL(9,X266:Z266)</f>
        <v>2400</v>
      </c>
      <c r="X266" s="113">
        <v>2400</v>
      </c>
      <c r="Y266" s="113"/>
      <c r="Z266" s="113"/>
      <c r="AA266" s="113"/>
      <c r="AB266" s="113"/>
      <c r="AC266" s="44" t="s">
        <v>330</v>
      </c>
      <c r="AD266" s="44" t="s">
        <v>44</v>
      </c>
      <c r="AE266" s="69" t="s">
        <v>263</v>
      </c>
      <c r="AF266" s="46" t="s">
        <v>40</v>
      </c>
      <c r="AG266" s="46"/>
      <c r="AH266" s="46"/>
      <c r="AI266" s="46"/>
      <c r="AJ266" s="46"/>
    </row>
    <row r="267" spans="1:36" s="7" customFormat="1" ht="66">
      <c r="A267" s="38"/>
      <c r="B267" s="106"/>
      <c r="C267" s="47" t="s">
        <v>381</v>
      </c>
      <c r="D267" s="128" t="s">
        <v>86</v>
      </c>
      <c r="E267" s="48"/>
      <c r="F267" s="48"/>
      <c r="G267" s="53" t="s">
        <v>382</v>
      </c>
      <c r="H267" s="54">
        <f>SUM(I267:J267)</f>
        <v>2000</v>
      </c>
      <c r="I267" s="103"/>
      <c r="J267" s="43">
        <v>2000</v>
      </c>
      <c r="K267" s="42">
        <f>SUM(L267:M267)</f>
        <v>700</v>
      </c>
      <c r="L267" s="43"/>
      <c r="M267" s="42">
        <f>P267</f>
        <v>700</v>
      </c>
      <c r="N267" s="42">
        <f>SUM(O267:P267)</f>
        <v>700</v>
      </c>
      <c r="O267" s="42"/>
      <c r="P267" s="42">
        <f>SUM(Q267:T267)</f>
        <v>700</v>
      </c>
      <c r="Q267" s="42">
        <v>700</v>
      </c>
      <c r="R267" s="42">
        <v>0</v>
      </c>
      <c r="S267" s="42">
        <v>0</v>
      </c>
      <c r="T267" s="42">
        <v>0</v>
      </c>
      <c r="U267" s="42">
        <f>W267</f>
        <v>700</v>
      </c>
      <c r="V267" s="42"/>
      <c r="W267" s="113">
        <f>SUBTOTAL(9,X267:Z267)</f>
        <v>700</v>
      </c>
      <c r="X267" s="113">
        <v>700</v>
      </c>
      <c r="Y267" s="113"/>
      <c r="Z267" s="113"/>
      <c r="AA267" s="113"/>
      <c r="AB267" s="113"/>
      <c r="AC267" s="44" t="s">
        <v>330</v>
      </c>
      <c r="AD267" s="44" t="s">
        <v>44</v>
      </c>
      <c r="AE267" s="69" t="s">
        <v>263</v>
      </c>
      <c r="AF267" s="46" t="s">
        <v>40</v>
      </c>
      <c r="AG267" s="46"/>
      <c r="AH267" s="46"/>
      <c r="AI267" s="46"/>
      <c r="AJ267" s="46"/>
    </row>
    <row r="268" spans="1:36" s="7" customFormat="1">
      <c r="A268" s="106">
        <v>2</v>
      </c>
      <c r="B268" s="106"/>
      <c r="C268" s="118" t="s">
        <v>56</v>
      </c>
      <c r="D268" s="72"/>
      <c r="E268" s="72"/>
      <c r="F268" s="72"/>
      <c r="G268" s="119"/>
      <c r="H268" s="114">
        <f>H269</f>
        <v>23493</v>
      </c>
      <c r="I268" s="114">
        <f t="shared" ref="I268:AB269" si="109">I269</f>
        <v>0</v>
      </c>
      <c r="J268" s="114">
        <f t="shared" si="109"/>
        <v>23493</v>
      </c>
      <c r="K268" s="114">
        <f t="shared" si="109"/>
        <v>2000</v>
      </c>
      <c r="L268" s="114">
        <f t="shared" si="109"/>
        <v>0</v>
      </c>
      <c r="M268" s="114">
        <f t="shared" si="109"/>
        <v>2000</v>
      </c>
      <c r="N268" s="114">
        <f t="shared" si="109"/>
        <v>2000</v>
      </c>
      <c r="O268" s="114">
        <f t="shared" si="109"/>
        <v>0</v>
      </c>
      <c r="P268" s="114">
        <f t="shared" si="109"/>
        <v>2000</v>
      </c>
      <c r="Q268" s="114">
        <f t="shared" si="109"/>
        <v>2000</v>
      </c>
      <c r="R268" s="114">
        <f t="shared" si="109"/>
        <v>0</v>
      </c>
      <c r="S268" s="114">
        <f t="shared" si="109"/>
        <v>0</v>
      </c>
      <c r="T268" s="114">
        <f t="shared" si="109"/>
        <v>0</v>
      </c>
      <c r="U268" s="114">
        <f t="shared" si="109"/>
        <v>4000</v>
      </c>
      <c r="V268" s="114">
        <f t="shared" si="109"/>
        <v>0</v>
      </c>
      <c r="W268" s="114">
        <f t="shared" si="109"/>
        <v>4000</v>
      </c>
      <c r="X268" s="114">
        <f t="shared" si="109"/>
        <v>4000</v>
      </c>
      <c r="Y268" s="114">
        <f t="shared" si="109"/>
        <v>0</v>
      </c>
      <c r="Z268" s="114">
        <f t="shared" si="109"/>
        <v>0</v>
      </c>
      <c r="AA268" s="114"/>
      <c r="AB268" s="114">
        <f t="shared" si="109"/>
        <v>0</v>
      </c>
      <c r="AC268" s="26"/>
      <c r="AD268" s="26"/>
      <c r="AE268" s="86"/>
      <c r="AF268" s="46"/>
      <c r="AG268" s="46"/>
      <c r="AH268" s="46"/>
      <c r="AI268" s="46"/>
      <c r="AJ268" s="46"/>
    </row>
    <row r="269" spans="1:36" s="7" customFormat="1">
      <c r="A269" s="38"/>
      <c r="B269" s="106"/>
      <c r="C269" s="118" t="s">
        <v>39</v>
      </c>
      <c r="D269" s="39"/>
      <c r="E269" s="39"/>
      <c r="F269" s="39"/>
      <c r="G269" s="120"/>
      <c r="H269" s="114">
        <f>H270</f>
        <v>23493</v>
      </c>
      <c r="I269" s="114">
        <f t="shared" si="109"/>
        <v>0</v>
      </c>
      <c r="J269" s="114">
        <f t="shared" si="109"/>
        <v>23493</v>
      </c>
      <c r="K269" s="114">
        <f t="shared" si="109"/>
        <v>2000</v>
      </c>
      <c r="L269" s="114">
        <f t="shared" si="109"/>
        <v>0</v>
      </c>
      <c r="M269" s="114">
        <f t="shared" si="109"/>
        <v>2000</v>
      </c>
      <c r="N269" s="114">
        <f t="shared" si="109"/>
        <v>2000</v>
      </c>
      <c r="O269" s="114">
        <f t="shared" si="109"/>
        <v>0</v>
      </c>
      <c r="P269" s="114">
        <f t="shared" si="109"/>
        <v>2000</v>
      </c>
      <c r="Q269" s="114">
        <f t="shared" si="109"/>
        <v>2000</v>
      </c>
      <c r="R269" s="114">
        <f t="shared" si="109"/>
        <v>0</v>
      </c>
      <c r="S269" s="114">
        <f t="shared" si="109"/>
        <v>0</v>
      </c>
      <c r="T269" s="114">
        <f t="shared" si="109"/>
        <v>0</v>
      </c>
      <c r="U269" s="114">
        <f t="shared" si="109"/>
        <v>4000</v>
      </c>
      <c r="V269" s="114">
        <f t="shared" si="109"/>
        <v>0</v>
      </c>
      <c r="W269" s="114">
        <f t="shared" si="109"/>
        <v>4000</v>
      </c>
      <c r="X269" s="114">
        <f t="shared" si="109"/>
        <v>4000</v>
      </c>
      <c r="Y269" s="114">
        <f t="shared" si="109"/>
        <v>0</v>
      </c>
      <c r="Z269" s="114">
        <f t="shared" si="109"/>
        <v>0</v>
      </c>
      <c r="AA269" s="114"/>
      <c r="AB269" s="114">
        <f t="shared" si="109"/>
        <v>0</v>
      </c>
      <c r="AC269" s="44"/>
      <c r="AD269" s="44"/>
      <c r="AE269" s="86"/>
      <c r="AF269" s="46"/>
      <c r="AG269" s="46"/>
      <c r="AH269" s="46"/>
      <c r="AI269" s="46"/>
      <c r="AJ269" s="46"/>
    </row>
    <row r="270" spans="1:36" s="7" customFormat="1" ht="33">
      <c r="A270" s="38"/>
      <c r="B270" s="106"/>
      <c r="C270" s="37" t="s">
        <v>40</v>
      </c>
      <c r="D270" s="39"/>
      <c r="E270" s="39"/>
      <c r="F270" s="39"/>
      <c r="G270" s="120"/>
      <c r="H270" s="114">
        <f t="shared" ref="H270:V270" si="110">SUM(H271:H272)</f>
        <v>23493</v>
      </c>
      <c r="I270" s="114">
        <f t="shared" si="110"/>
        <v>0</v>
      </c>
      <c r="J270" s="114">
        <f t="shared" si="110"/>
        <v>23493</v>
      </c>
      <c r="K270" s="114">
        <f t="shared" si="110"/>
        <v>2000</v>
      </c>
      <c r="L270" s="114">
        <f>SUM(L271:L272)</f>
        <v>0</v>
      </c>
      <c r="M270" s="114">
        <f>SUM(M271:M272)</f>
        <v>2000</v>
      </c>
      <c r="N270" s="114">
        <f>SUM(N271:N272)</f>
        <v>2000</v>
      </c>
      <c r="O270" s="114">
        <f>SUM(O271:O272)</f>
        <v>0</v>
      </c>
      <c r="P270" s="114">
        <f t="shared" si="110"/>
        <v>2000</v>
      </c>
      <c r="Q270" s="114">
        <f t="shared" si="110"/>
        <v>2000</v>
      </c>
      <c r="R270" s="114">
        <f t="shared" si="110"/>
        <v>0</v>
      </c>
      <c r="S270" s="114">
        <f t="shared" si="110"/>
        <v>0</v>
      </c>
      <c r="T270" s="114">
        <f t="shared" si="110"/>
        <v>0</v>
      </c>
      <c r="U270" s="114">
        <f t="shared" si="110"/>
        <v>4000</v>
      </c>
      <c r="V270" s="114">
        <f t="shared" si="110"/>
        <v>0</v>
      </c>
      <c r="W270" s="114">
        <f>SUM(W271:W272)</f>
        <v>4000</v>
      </c>
      <c r="X270" s="114">
        <f>SUM(X271:X272)</f>
        <v>4000</v>
      </c>
      <c r="Y270" s="114">
        <f>SUM(Y271:Y272)</f>
        <v>0</v>
      </c>
      <c r="Z270" s="114">
        <f>SUM(Z271:Z272)</f>
        <v>0</v>
      </c>
      <c r="AA270" s="114"/>
      <c r="AB270" s="114">
        <f>SUM(AB271:AB272)</f>
        <v>0</v>
      </c>
      <c r="AC270" s="44"/>
      <c r="AD270" s="44"/>
      <c r="AE270" s="86"/>
      <c r="AF270" s="46"/>
      <c r="AG270" s="46"/>
      <c r="AH270" s="46"/>
      <c r="AI270" s="46"/>
      <c r="AJ270" s="46"/>
    </row>
    <row r="271" spans="1:36" s="7" customFormat="1" ht="66">
      <c r="A271" s="38"/>
      <c r="B271" s="106"/>
      <c r="C271" s="47" t="s">
        <v>383</v>
      </c>
      <c r="D271" s="48" t="s">
        <v>56</v>
      </c>
      <c r="E271" s="48"/>
      <c r="F271" s="48"/>
      <c r="G271" s="44" t="s">
        <v>384</v>
      </c>
      <c r="H271" s="54">
        <f>SUM(I271:J271)</f>
        <v>7601</v>
      </c>
      <c r="I271" s="103"/>
      <c r="J271" s="54">
        <v>7601</v>
      </c>
      <c r="K271" s="42">
        <f>SUM(L271:M271)</f>
        <v>2000</v>
      </c>
      <c r="L271" s="54"/>
      <c r="M271" s="42">
        <f>P271</f>
        <v>2000</v>
      </c>
      <c r="N271" s="42">
        <f>SUM(O271:P271)</f>
        <v>2000</v>
      </c>
      <c r="O271" s="42"/>
      <c r="P271" s="42">
        <f>SUM(Q271:T271)</f>
        <v>2000</v>
      </c>
      <c r="Q271" s="42">
        <v>2000</v>
      </c>
      <c r="R271" s="42">
        <v>0</v>
      </c>
      <c r="S271" s="42">
        <v>0</v>
      </c>
      <c r="T271" s="42">
        <v>0</v>
      </c>
      <c r="U271" s="42">
        <f>W271</f>
        <v>2000</v>
      </c>
      <c r="V271" s="42"/>
      <c r="W271" s="113">
        <f>SUBTOTAL(9,X271:Z271)</f>
        <v>2000</v>
      </c>
      <c r="X271" s="113">
        <v>2000</v>
      </c>
      <c r="Y271" s="113"/>
      <c r="Z271" s="113"/>
      <c r="AA271" s="113"/>
      <c r="AB271" s="113"/>
      <c r="AC271" s="44" t="s">
        <v>307</v>
      </c>
      <c r="AD271" s="44" t="s">
        <v>44</v>
      </c>
      <c r="AE271" s="69" t="s">
        <v>263</v>
      </c>
      <c r="AF271" s="46" t="s">
        <v>40</v>
      </c>
      <c r="AG271" s="46"/>
      <c r="AH271" s="46"/>
      <c r="AI271" s="46"/>
      <c r="AJ271" s="46"/>
    </row>
    <row r="272" spans="1:36" s="7" customFormat="1" ht="66">
      <c r="A272" s="38"/>
      <c r="B272" s="106"/>
      <c r="C272" s="59" t="s">
        <v>385</v>
      </c>
      <c r="D272" s="48" t="s">
        <v>56</v>
      </c>
      <c r="E272" s="39"/>
      <c r="F272" s="39"/>
      <c r="G272" s="44" t="s">
        <v>386</v>
      </c>
      <c r="H272" s="54">
        <f>SUM(I272:J272)</f>
        <v>15892</v>
      </c>
      <c r="I272" s="103"/>
      <c r="J272" s="54">
        <v>15892</v>
      </c>
      <c r="K272" s="42">
        <f>SUM(L272:M272)</f>
        <v>0</v>
      </c>
      <c r="L272" s="54"/>
      <c r="M272" s="42">
        <f>P272</f>
        <v>0</v>
      </c>
      <c r="N272" s="42">
        <f>SUM(O272:P272)</f>
        <v>0</v>
      </c>
      <c r="O272" s="42"/>
      <c r="P272" s="42">
        <f>SUM(Q272:T272)</f>
        <v>0</v>
      </c>
      <c r="Q272" s="42">
        <v>0</v>
      </c>
      <c r="R272" s="42">
        <v>0</v>
      </c>
      <c r="S272" s="42">
        <v>0</v>
      </c>
      <c r="T272" s="42">
        <v>0</v>
      </c>
      <c r="U272" s="42">
        <f>W272</f>
        <v>2000</v>
      </c>
      <c r="V272" s="42"/>
      <c r="W272" s="113">
        <f>SUBTOTAL(9,X272:Z272)</f>
        <v>2000</v>
      </c>
      <c r="X272" s="113">
        <v>2000</v>
      </c>
      <c r="Y272" s="113"/>
      <c r="Z272" s="113"/>
      <c r="AA272" s="113"/>
      <c r="AB272" s="113"/>
      <c r="AC272" s="44" t="s">
        <v>307</v>
      </c>
      <c r="AD272" s="44" t="s">
        <v>44</v>
      </c>
      <c r="AE272" s="69" t="s">
        <v>263</v>
      </c>
      <c r="AF272" s="46" t="s">
        <v>40</v>
      </c>
      <c r="AG272" s="46" t="s">
        <v>30</v>
      </c>
      <c r="AH272" s="46"/>
      <c r="AI272" s="46"/>
      <c r="AJ272" s="46"/>
    </row>
    <row r="273" spans="1:36" s="7" customFormat="1">
      <c r="A273" s="106">
        <v>3</v>
      </c>
      <c r="B273" s="106"/>
      <c r="C273" s="118" t="s">
        <v>65</v>
      </c>
      <c r="D273" s="48"/>
      <c r="E273" s="39"/>
      <c r="F273" s="39"/>
      <c r="G273" s="44"/>
      <c r="H273" s="114">
        <f>H274</f>
        <v>12303</v>
      </c>
      <c r="I273" s="114">
        <f t="shared" ref="I273:AB274" si="111">I274</f>
        <v>0</v>
      </c>
      <c r="J273" s="114">
        <f t="shared" si="111"/>
        <v>12303</v>
      </c>
      <c r="K273" s="114">
        <f t="shared" si="111"/>
        <v>700</v>
      </c>
      <c r="L273" s="114">
        <f t="shared" si="111"/>
        <v>0</v>
      </c>
      <c r="M273" s="114">
        <f t="shared" si="111"/>
        <v>700</v>
      </c>
      <c r="N273" s="114">
        <f t="shared" si="111"/>
        <v>700</v>
      </c>
      <c r="O273" s="114">
        <f t="shared" si="111"/>
        <v>0</v>
      </c>
      <c r="P273" s="114">
        <f t="shared" si="111"/>
        <v>700</v>
      </c>
      <c r="Q273" s="114">
        <f t="shared" si="111"/>
        <v>700</v>
      </c>
      <c r="R273" s="114">
        <f t="shared" si="111"/>
        <v>0</v>
      </c>
      <c r="S273" s="114">
        <f t="shared" si="111"/>
        <v>0</v>
      </c>
      <c r="T273" s="114">
        <f t="shared" si="111"/>
        <v>0</v>
      </c>
      <c r="U273" s="114">
        <f t="shared" si="111"/>
        <v>2700</v>
      </c>
      <c r="V273" s="114">
        <f t="shared" si="111"/>
        <v>0</v>
      </c>
      <c r="W273" s="114">
        <f t="shared" si="111"/>
        <v>2700</v>
      </c>
      <c r="X273" s="114">
        <f t="shared" si="111"/>
        <v>2700</v>
      </c>
      <c r="Y273" s="114">
        <f t="shared" si="111"/>
        <v>0</v>
      </c>
      <c r="Z273" s="114">
        <f t="shared" si="111"/>
        <v>0</v>
      </c>
      <c r="AA273" s="114"/>
      <c r="AB273" s="114">
        <f t="shared" si="111"/>
        <v>0</v>
      </c>
      <c r="AC273" s="44"/>
      <c r="AD273" s="44"/>
      <c r="AE273" s="69"/>
      <c r="AF273" s="46"/>
      <c r="AG273" s="46"/>
      <c r="AH273" s="46"/>
      <c r="AI273" s="46"/>
      <c r="AJ273" s="46"/>
    </row>
    <row r="274" spans="1:36" s="7" customFormat="1">
      <c r="A274" s="38"/>
      <c r="B274" s="106"/>
      <c r="C274" s="118" t="s">
        <v>39</v>
      </c>
      <c r="D274" s="48"/>
      <c r="E274" s="39"/>
      <c r="F274" s="39"/>
      <c r="G274" s="44"/>
      <c r="H274" s="114">
        <f>H275</f>
        <v>12303</v>
      </c>
      <c r="I274" s="114">
        <f t="shared" si="111"/>
        <v>0</v>
      </c>
      <c r="J274" s="114">
        <f t="shared" si="111"/>
        <v>12303</v>
      </c>
      <c r="K274" s="114">
        <f t="shared" si="111"/>
        <v>700</v>
      </c>
      <c r="L274" s="114">
        <f t="shared" si="111"/>
        <v>0</v>
      </c>
      <c r="M274" s="114">
        <f t="shared" si="111"/>
        <v>700</v>
      </c>
      <c r="N274" s="114">
        <f t="shared" si="111"/>
        <v>700</v>
      </c>
      <c r="O274" s="114">
        <f t="shared" si="111"/>
        <v>0</v>
      </c>
      <c r="P274" s="114">
        <f t="shared" si="111"/>
        <v>700</v>
      </c>
      <c r="Q274" s="114">
        <f t="shared" si="111"/>
        <v>700</v>
      </c>
      <c r="R274" s="114">
        <f t="shared" si="111"/>
        <v>0</v>
      </c>
      <c r="S274" s="114">
        <f t="shared" si="111"/>
        <v>0</v>
      </c>
      <c r="T274" s="114">
        <f t="shared" si="111"/>
        <v>0</v>
      </c>
      <c r="U274" s="114">
        <f t="shared" si="111"/>
        <v>2700</v>
      </c>
      <c r="V274" s="114">
        <f t="shared" si="111"/>
        <v>0</v>
      </c>
      <c r="W274" s="114">
        <f t="shared" si="111"/>
        <v>2700</v>
      </c>
      <c r="X274" s="114">
        <f t="shared" si="111"/>
        <v>2700</v>
      </c>
      <c r="Y274" s="114">
        <f t="shared" si="111"/>
        <v>0</v>
      </c>
      <c r="Z274" s="114">
        <f t="shared" si="111"/>
        <v>0</v>
      </c>
      <c r="AA274" s="114"/>
      <c r="AB274" s="114">
        <f t="shared" si="111"/>
        <v>0</v>
      </c>
      <c r="AC274" s="44"/>
      <c r="AD274" s="44"/>
      <c r="AE274" s="69"/>
      <c r="AF274" s="46"/>
      <c r="AG274" s="46"/>
      <c r="AH274" s="46"/>
      <c r="AI274" s="46"/>
      <c r="AJ274" s="46"/>
    </row>
    <row r="275" spans="1:36" s="7" customFormat="1" ht="33">
      <c r="A275" s="38"/>
      <c r="B275" s="106"/>
      <c r="C275" s="37" t="s">
        <v>40</v>
      </c>
      <c r="D275" s="48"/>
      <c r="E275" s="39"/>
      <c r="F275" s="39"/>
      <c r="G275" s="44"/>
      <c r="H275" s="114">
        <f t="shared" ref="H275:V275" si="112">SUM(H276:H277)</f>
        <v>12303</v>
      </c>
      <c r="I275" s="114">
        <f t="shared" si="112"/>
        <v>0</v>
      </c>
      <c r="J275" s="114">
        <f t="shared" si="112"/>
        <v>12303</v>
      </c>
      <c r="K275" s="114">
        <f t="shared" si="112"/>
        <v>700</v>
      </c>
      <c r="L275" s="114">
        <f>SUM(L276:L277)</f>
        <v>0</v>
      </c>
      <c r="M275" s="114">
        <f>SUM(M276:M277)</f>
        <v>700</v>
      </c>
      <c r="N275" s="114">
        <f>SUM(N276:N277)</f>
        <v>700</v>
      </c>
      <c r="O275" s="114">
        <f>SUM(O276:O277)</f>
        <v>0</v>
      </c>
      <c r="P275" s="114">
        <f t="shared" si="112"/>
        <v>700</v>
      </c>
      <c r="Q275" s="114">
        <f t="shared" si="112"/>
        <v>700</v>
      </c>
      <c r="R275" s="114">
        <f t="shared" si="112"/>
        <v>0</v>
      </c>
      <c r="S275" s="114">
        <f t="shared" si="112"/>
        <v>0</v>
      </c>
      <c r="T275" s="114">
        <f t="shared" si="112"/>
        <v>0</v>
      </c>
      <c r="U275" s="114">
        <f t="shared" si="112"/>
        <v>2700</v>
      </c>
      <c r="V275" s="114">
        <f t="shared" si="112"/>
        <v>0</v>
      </c>
      <c r="W275" s="114">
        <f>SUM(W276:W277)</f>
        <v>2700</v>
      </c>
      <c r="X275" s="114">
        <f>SUM(X276:X277)</f>
        <v>2700</v>
      </c>
      <c r="Y275" s="114">
        <f>SUM(Y276:Y277)</f>
        <v>0</v>
      </c>
      <c r="Z275" s="114">
        <f>SUM(Z276:Z277)</f>
        <v>0</v>
      </c>
      <c r="AA275" s="114"/>
      <c r="AB275" s="114">
        <f>SUM(AB276:AB277)</f>
        <v>0</v>
      </c>
      <c r="AC275" s="44"/>
      <c r="AD275" s="44"/>
      <c r="AE275" s="69"/>
      <c r="AF275" s="46"/>
      <c r="AG275" s="46"/>
      <c r="AH275" s="46"/>
      <c r="AI275" s="46"/>
      <c r="AJ275" s="46"/>
    </row>
    <row r="276" spans="1:36" s="7" customFormat="1" ht="66">
      <c r="A276" s="38"/>
      <c r="B276" s="106"/>
      <c r="C276" s="47" t="s">
        <v>387</v>
      </c>
      <c r="D276" s="48" t="s">
        <v>65</v>
      </c>
      <c r="E276" s="48"/>
      <c r="F276" s="48"/>
      <c r="G276" s="53" t="s">
        <v>388</v>
      </c>
      <c r="H276" s="54">
        <f>SUM(I276:J276)</f>
        <v>2000</v>
      </c>
      <c r="I276" s="103"/>
      <c r="J276" s="43">
        <v>2000</v>
      </c>
      <c r="K276" s="42">
        <f>SUM(L276:M276)</f>
        <v>700</v>
      </c>
      <c r="L276" s="43"/>
      <c r="M276" s="42">
        <f>P276</f>
        <v>700</v>
      </c>
      <c r="N276" s="42">
        <f>SUM(O276:P276)</f>
        <v>700</v>
      </c>
      <c r="O276" s="42"/>
      <c r="P276" s="42">
        <f>SUM(Q276:T276)</f>
        <v>700</v>
      </c>
      <c r="Q276" s="42">
        <v>700</v>
      </c>
      <c r="R276" s="42">
        <v>0</v>
      </c>
      <c r="S276" s="42">
        <v>0</v>
      </c>
      <c r="T276" s="42">
        <v>0</v>
      </c>
      <c r="U276" s="42">
        <f>W276</f>
        <v>700</v>
      </c>
      <c r="V276" s="42"/>
      <c r="W276" s="113">
        <f>SUBTOTAL(9,X276:Z276)</f>
        <v>700</v>
      </c>
      <c r="X276" s="113">
        <v>700</v>
      </c>
      <c r="Y276" s="113"/>
      <c r="Z276" s="113"/>
      <c r="AA276" s="113"/>
      <c r="AB276" s="113"/>
      <c r="AC276" s="44" t="s">
        <v>310</v>
      </c>
      <c r="AD276" s="44" t="s">
        <v>44</v>
      </c>
      <c r="AE276" s="69" t="s">
        <v>263</v>
      </c>
      <c r="AF276" s="46" t="s">
        <v>40</v>
      </c>
      <c r="AG276" s="46"/>
      <c r="AH276" s="46"/>
      <c r="AI276" s="46"/>
      <c r="AJ276" s="46"/>
    </row>
    <row r="277" spans="1:36" s="7" customFormat="1" ht="66">
      <c r="A277" s="38"/>
      <c r="B277" s="106"/>
      <c r="C277" s="59" t="s">
        <v>389</v>
      </c>
      <c r="D277" s="48" t="s">
        <v>65</v>
      </c>
      <c r="E277" s="39"/>
      <c r="F277" s="39"/>
      <c r="G277" s="48" t="s">
        <v>390</v>
      </c>
      <c r="H277" s="54">
        <f>SUM(I277:J277)</f>
        <v>10303</v>
      </c>
      <c r="I277" s="103"/>
      <c r="J277" s="43">
        <v>10303</v>
      </c>
      <c r="K277" s="42">
        <f>SUM(L277:M277)</f>
        <v>0</v>
      </c>
      <c r="L277" s="43"/>
      <c r="M277" s="42">
        <f>P277</f>
        <v>0</v>
      </c>
      <c r="N277" s="42">
        <f>SUM(O277:P277)</f>
        <v>0</v>
      </c>
      <c r="O277" s="42"/>
      <c r="P277" s="42">
        <f>SUM(Q277:T277)</f>
        <v>0</v>
      </c>
      <c r="Q277" s="42">
        <v>0</v>
      </c>
      <c r="R277" s="42">
        <v>0</v>
      </c>
      <c r="S277" s="42">
        <v>0</v>
      </c>
      <c r="T277" s="42">
        <v>0</v>
      </c>
      <c r="U277" s="42">
        <f>W277</f>
        <v>2000</v>
      </c>
      <c r="V277" s="42"/>
      <c r="W277" s="113">
        <f>SUBTOTAL(9,X277:Z277)</f>
        <v>2000</v>
      </c>
      <c r="X277" s="113">
        <v>2000</v>
      </c>
      <c r="Y277" s="113"/>
      <c r="Z277" s="113"/>
      <c r="AA277" s="113"/>
      <c r="AB277" s="113"/>
      <c r="AC277" s="44" t="s">
        <v>310</v>
      </c>
      <c r="AD277" s="44" t="s">
        <v>44</v>
      </c>
      <c r="AE277" s="69" t="s">
        <v>263</v>
      </c>
      <c r="AF277" s="46" t="s">
        <v>40</v>
      </c>
      <c r="AG277" s="46" t="s">
        <v>30</v>
      </c>
      <c r="AH277" s="46"/>
      <c r="AI277" s="46"/>
      <c r="AJ277" s="46"/>
    </row>
    <row r="278" spans="1:36" s="7" customFormat="1">
      <c r="A278" s="106">
        <v>4</v>
      </c>
      <c r="B278" s="106"/>
      <c r="C278" s="118" t="s">
        <v>113</v>
      </c>
      <c r="D278" s="48"/>
      <c r="E278" s="39"/>
      <c r="F278" s="39"/>
      <c r="G278" s="48"/>
      <c r="H278" s="114">
        <f>H279</f>
        <v>16690</v>
      </c>
      <c r="I278" s="114">
        <f t="shared" ref="I278:AB279" si="113">I279</f>
        <v>0</v>
      </c>
      <c r="J278" s="114">
        <f t="shared" si="113"/>
        <v>16690</v>
      </c>
      <c r="K278" s="114">
        <f t="shared" si="113"/>
        <v>3700</v>
      </c>
      <c r="L278" s="114">
        <f t="shared" si="113"/>
        <v>0</v>
      </c>
      <c r="M278" s="114">
        <f t="shared" si="113"/>
        <v>3700</v>
      </c>
      <c r="N278" s="114">
        <f t="shared" si="113"/>
        <v>3700</v>
      </c>
      <c r="O278" s="114">
        <f t="shared" si="113"/>
        <v>0</v>
      </c>
      <c r="P278" s="114">
        <f t="shared" si="113"/>
        <v>3700</v>
      </c>
      <c r="Q278" s="114">
        <f t="shared" si="113"/>
        <v>700</v>
      </c>
      <c r="R278" s="114">
        <f t="shared" si="113"/>
        <v>3000</v>
      </c>
      <c r="S278" s="114">
        <f t="shared" si="113"/>
        <v>0</v>
      </c>
      <c r="T278" s="114">
        <f t="shared" si="113"/>
        <v>0</v>
      </c>
      <c r="U278" s="114">
        <f t="shared" si="113"/>
        <v>2700</v>
      </c>
      <c r="V278" s="114">
        <f t="shared" si="113"/>
        <v>0</v>
      </c>
      <c r="W278" s="114">
        <f t="shared" si="113"/>
        <v>2700</v>
      </c>
      <c r="X278" s="114">
        <f t="shared" si="113"/>
        <v>700</v>
      </c>
      <c r="Y278" s="114">
        <f t="shared" si="113"/>
        <v>2000</v>
      </c>
      <c r="Z278" s="114">
        <f t="shared" si="113"/>
        <v>0</v>
      </c>
      <c r="AA278" s="114"/>
      <c r="AB278" s="114">
        <f t="shared" si="113"/>
        <v>0</v>
      </c>
      <c r="AC278" s="44"/>
      <c r="AD278" s="44"/>
      <c r="AE278" s="69"/>
      <c r="AF278" s="46"/>
      <c r="AG278" s="46"/>
      <c r="AH278" s="46"/>
      <c r="AI278" s="46"/>
      <c r="AJ278" s="46"/>
    </row>
    <row r="279" spans="1:36" s="7" customFormat="1">
      <c r="A279" s="38"/>
      <c r="B279" s="106"/>
      <c r="C279" s="118" t="s">
        <v>39</v>
      </c>
      <c r="D279" s="48"/>
      <c r="E279" s="39"/>
      <c r="F279" s="39"/>
      <c r="G279" s="48"/>
      <c r="H279" s="114">
        <f>H280</f>
        <v>16690</v>
      </c>
      <c r="I279" s="114">
        <f t="shared" si="113"/>
        <v>0</v>
      </c>
      <c r="J279" s="114">
        <f t="shared" si="113"/>
        <v>16690</v>
      </c>
      <c r="K279" s="114">
        <f t="shared" si="113"/>
        <v>3700</v>
      </c>
      <c r="L279" s="114">
        <f t="shared" si="113"/>
        <v>0</v>
      </c>
      <c r="M279" s="114">
        <f t="shared" si="113"/>
        <v>3700</v>
      </c>
      <c r="N279" s="114">
        <f t="shared" si="113"/>
        <v>3700</v>
      </c>
      <c r="O279" s="114">
        <f t="shared" si="113"/>
        <v>0</v>
      </c>
      <c r="P279" s="114">
        <f t="shared" si="113"/>
        <v>3700</v>
      </c>
      <c r="Q279" s="114">
        <f t="shared" si="113"/>
        <v>700</v>
      </c>
      <c r="R279" s="114">
        <f t="shared" si="113"/>
        <v>3000</v>
      </c>
      <c r="S279" s="114">
        <f t="shared" si="113"/>
        <v>0</v>
      </c>
      <c r="T279" s="114">
        <f t="shared" si="113"/>
        <v>0</v>
      </c>
      <c r="U279" s="114">
        <f t="shared" si="113"/>
        <v>2700</v>
      </c>
      <c r="V279" s="114">
        <f t="shared" si="113"/>
        <v>0</v>
      </c>
      <c r="W279" s="114">
        <f t="shared" si="113"/>
        <v>2700</v>
      </c>
      <c r="X279" s="114">
        <f t="shared" si="113"/>
        <v>700</v>
      </c>
      <c r="Y279" s="114">
        <f t="shared" si="113"/>
        <v>2000</v>
      </c>
      <c r="Z279" s="114">
        <f t="shared" si="113"/>
        <v>0</v>
      </c>
      <c r="AA279" s="114"/>
      <c r="AB279" s="114">
        <f t="shared" si="113"/>
        <v>0</v>
      </c>
      <c r="AC279" s="44"/>
      <c r="AD279" s="44"/>
      <c r="AE279" s="69"/>
      <c r="AF279" s="46"/>
      <c r="AG279" s="46"/>
      <c r="AH279" s="46"/>
      <c r="AI279" s="46"/>
      <c r="AJ279" s="46"/>
    </row>
    <row r="280" spans="1:36" s="7" customFormat="1" ht="33">
      <c r="A280" s="38"/>
      <c r="B280" s="106"/>
      <c r="C280" s="37" t="s">
        <v>40</v>
      </c>
      <c r="D280" s="48"/>
      <c r="E280" s="39"/>
      <c r="F280" s="39"/>
      <c r="G280" s="48"/>
      <c r="H280" s="114">
        <f t="shared" ref="H280:V280" si="114">SUM(H281:H282)</f>
        <v>16690</v>
      </c>
      <c r="I280" s="114">
        <f t="shared" si="114"/>
        <v>0</v>
      </c>
      <c r="J280" s="114">
        <f t="shared" si="114"/>
        <v>16690</v>
      </c>
      <c r="K280" s="114">
        <f t="shared" si="114"/>
        <v>3700</v>
      </c>
      <c r="L280" s="114">
        <f>SUM(L281:L282)</f>
        <v>0</v>
      </c>
      <c r="M280" s="114">
        <f>SUM(M281:M282)</f>
        <v>3700</v>
      </c>
      <c r="N280" s="114">
        <f>SUM(N281:N282)</f>
        <v>3700</v>
      </c>
      <c r="O280" s="114">
        <f>SUM(O281:O282)</f>
        <v>0</v>
      </c>
      <c r="P280" s="114">
        <f t="shared" si="114"/>
        <v>3700</v>
      </c>
      <c r="Q280" s="114">
        <f t="shared" si="114"/>
        <v>700</v>
      </c>
      <c r="R280" s="114">
        <f t="shared" si="114"/>
        <v>3000</v>
      </c>
      <c r="S280" s="114">
        <f t="shared" si="114"/>
        <v>0</v>
      </c>
      <c r="T280" s="114">
        <f t="shared" si="114"/>
        <v>0</v>
      </c>
      <c r="U280" s="114">
        <f t="shared" si="114"/>
        <v>2700</v>
      </c>
      <c r="V280" s="114">
        <f t="shared" si="114"/>
        <v>0</v>
      </c>
      <c r="W280" s="114">
        <f>SUM(W281:W282)</f>
        <v>2700</v>
      </c>
      <c r="X280" s="114">
        <f>SUM(X281:X282)</f>
        <v>700</v>
      </c>
      <c r="Y280" s="114">
        <f>SUM(Y281:Y282)</f>
        <v>2000</v>
      </c>
      <c r="Z280" s="114">
        <f>SUM(Z281:Z282)</f>
        <v>0</v>
      </c>
      <c r="AA280" s="114"/>
      <c r="AB280" s="114">
        <f>SUM(AB281:AB282)</f>
        <v>0</v>
      </c>
      <c r="AC280" s="44"/>
      <c r="AD280" s="44"/>
      <c r="AE280" s="69"/>
      <c r="AF280" s="46"/>
      <c r="AG280" s="46"/>
      <c r="AH280" s="46"/>
      <c r="AI280" s="46"/>
      <c r="AJ280" s="46"/>
    </row>
    <row r="281" spans="1:36" s="7" customFormat="1" ht="66">
      <c r="A281" s="38"/>
      <c r="B281" s="106"/>
      <c r="C281" s="47" t="s">
        <v>391</v>
      </c>
      <c r="D281" s="48" t="s">
        <v>113</v>
      </c>
      <c r="E281" s="48"/>
      <c r="F281" s="48"/>
      <c r="G281" s="121" t="s">
        <v>392</v>
      </c>
      <c r="H281" s="54">
        <f>SUM(I281:J281)</f>
        <v>2000</v>
      </c>
      <c r="I281" s="103"/>
      <c r="J281" s="54">
        <v>2000</v>
      </c>
      <c r="K281" s="42">
        <f>SUM(L281:M281)</f>
        <v>700</v>
      </c>
      <c r="L281" s="54"/>
      <c r="M281" s="42">
        <f>P281</f>
        <v>700</v>
      </c>
      <c r="N281" s="42">
        <f>SUM(O281:P281)</f>
        <v>700</v>
      </c>
      <c r="O281" s="42"/>
      <c r="P281" s="42">
        <f>SUM(Q281:T281)</f>
        <v>700</v>
      </c>
      <c r="Q281" s="42">
        <v>700</v>
      </c>
      <c r="R281" s="42">
        <v>0</v>
      </c>
      <c r="S281" s="42">
        <v>0</v>
      </c>
      <c r="T281" s="42">
        <v>0</v>
      </c>
      <c r="U281" s="42">
        <f>W281</f>
        <v>700</v>
      </c>
      <c r="V281" s="42"/>
      <c r="W281" s="113">
        <f>SUBTOTAL(9,X281:Z281)</f>
        <v>700</v>
      </c>
      <c r="X281" s="113">
        <v>700</v>
      </c>
      <c r="Y281" s="113"/>
      <c r="Z281" s="113"/>
      <c r="AA281" s="113"/>
      <c r="AB281" s="113"/>
      <c r="AC281" s="44" t="s">
        <v>393</v>
      </c>
      <c r="AD281" s="44" t="s">
        <v>44</v>
      </c>
      <c r="AE281" s="69" t="s">
        <v>263</v>
      </c>
      <c r="AF281" s="46" t="s">
        <v>40</v>
      </c>
      <c r="AG281" s="46"/>
      <c r="AH281" s="46"/>
      <c r="AI281" s="46"/>
      <c r="AJ281" s="46"/>
    </row>
    <row r="282" spans="1:36" s="7" customFormat="1" ht="66">
      <c r="A282" s="38"/>
      <c r="B282" s="106"/>
      <c r="C282" s="47" t="s">
        <v>394</v>
      </c>
      <c r="D282" s="48" t="s">
        <v>113</v>
      </c>
      <c r="E282" s="48"/>
      <c r="F282" s="48"/>
      <c r="G282" s="109"/>
      <c r="H282" s="54">
        <f>SUM(I282:J282)</f>
        <v>14690</v>
      </c>
      <c r="I282" s="103"/>
      <c r="J282" s="43">
        <v>14690</v>
      </c>
      <c r="K282" s="42">
        <f>SUM(L282:M282)</f>
        <v>3000</v>
      </c>
      <c r="L282" s="43"/>
      <c r="M282" s="42">
        <f>P282</f>
        <v>3000</v>
      </c>
      <c r="N282" s="42">
        <f>SUM(O282:P282)</f>
        <v>3000</v>
      </c>
      <c r="O282" s="42"/>
      <c r="P282" s="42">
        <f>SUM(Q282:T282)</f>
        <v>3000</v>
      </c>
      <c r="Q282" s="42">
        <v>0</v>
      </c>
      <c r="R282" s="42">
        <v>3000</v>
      </c>
      <c r="S282" s="42">
        <v>0</v>
      </c>
      <c r="T282" s="42">
        <v>0</v>
      </c>
      <c r="U282" s="42">
        <f>W282</f>
        <v>2000</v>
      </c>
      <c r="V282" s="42"/>
      <c r="W282" s="113">
        <f>SUBTOTAL(9,X282:Z282)</f>
        <v>2000</v>
      </c>
      <c r="X282" s="113"/>
      <c r="Y282" s="113">
        <v>2000</v>
      </c>
      <c r="Z282" s="113"/>
      <c r="AA282" s="113"/>
      <c r="AB282" s="113"/>
      <c r="AC282" s="44" t="s">
        <v>393</v>
      </c>
      <c r="AD282" s="44" t="s">
        <v>44</v>
      </c>
      <c r="AE282" s="69" t="s">
        <v>263</v>
      </c>
      <c r="AF282" s="46" t="s">
        <v>40</v>
      </c>
      <c r="AG282" s="46"/>
      <c r="AH282" s="46"/>
      <c r="AI282" s="46"/>
      <c r="AJ282" s="46"/>
    </row>
    <row r="283" spans="1:36" s="112" customFormat="1">
      <c r="A283" s="106" t="s">
        <v>122</v>
      </c>
      <c r="B283" s="106"/>
      <c r="C283" s="108" t="s">
        <v>285</v>
      </c>
      <c r="D283" s="48"/>
      <c r="E283" s="48"/>
      <c r="F283" s="48"/>
      <c r="G283" s="109"/>
      <c r="H283" s="114">
        <f>H284</f>
        <v>0</v>
      </c>
      <c r="I283" s="114">
        <f t="shared" ref="I283:AB284" si="115">I284</f>
        <v>0</v>
      </c>
      <c r="J283" s="114">
        <f t="shared" si="115"/>
        <v>0</v>
      </c>
      <c r="K283" s="114">
        <f t="shared" si="115"/>
        <v>6000</v>
      </c>
      <c r="L283" s="114">
        <f t="shared" si="115"/>
        <v>0</v>
      </c>
      <c r="M283" s="114">
        <f t="shared" si="115"/>
        <v>6000</v>
      </c>
      <c r="N283" s="114">
        <f t="shared" si="115"/>
        <v>6000</v>
      </c>
      <c r="O283" s="114">
        <f t="shared" si="115"/>
        <v>0</v>
      </c>
      <c r="P283" s="114">
        <f t="shared" si="115"/>
        <v>6000</v>
      </c>
      <c r="Q283" s="114">
        <f t="shared" si="115"/>
        <v>6000</v>
      </c>
      <c r="R283" s="114">
        <f t="shared" si="115"/>
        <v>0</v>
      </c>
      <c r="S283" s="114">
        <f t="shared" si="115"/>
        <v>0</v>
      </c>
      <c r="T283" s="114">
        <f t="shared" si="115"/>
        <v>0</v>
      </c>
      <c r="U283" s="114">
        <f t="shared" si="115"/>
        <v>2000</v>
      </c>
      <c r="V283" s="114">
        <f t="shared" si="115"/>
        <v>0</v>
      </c>
      <c r="W283" s="114">
        <f t="shared" si="115"/>
        <v>2000</v>
      </c>
      <c r="X283" s="114">
        <f t="shared" si="115"/>
        <v>2000</v>
      </c>
      <c r="Y283" s="114">
        <f t="shared" si="115"/>
        <v>0</v>
      </c>
      <c r="Z283" s="114">
        <f t="shared" si="115"/>
        <v>0</v>
      </c>
      <c r="AA283" s="114"/>
      <c r="AB283" s="114">
        <f t="shared" si="115"/>
        <v>0</v>
      </c>
      <c r="AC283" s="87"/>
      <c r="AD283" s="87"/>
      <c r="AE283" s="111"/>
      <c r="AF283" s="37"/>
      <c r="AG283" s="37"/>
      <c r="AH283" s="37"/>
      <c r="AI283" s="37"/>
      <c r="AJ283" s="37"/>
    </row>
    <row r="284" spans="1:36" s="112" customFormat="1">
      <c r="A284" s="106">
        <v>1</v>
      </c>
      <c r="B284" s="106"/>
      <c r="C284" s="108" t="s">
        <v>311</v>
      </c>
      <c r="D284" s="48"/>
      <c r="E284" s="48"/>
      <c r="F284" s="48"/>
      <c r="G284" s="109"/>
      <c r="H284" s="114">
        <f>H285</f>
        <v>0</v>
      </c>
      <c r="I284" s="114">
        <f t="shared" si="115"/>
        <v>0</v>
      </c>
      <c r="J284" s="114">
        <f t="shared" si="115"/>
        <v>0</v>
      </c>
      <c r="K284" s="114">
        <f t="shared" si="115"/>
        <v>6000</v>
      </c>
      <c r="L284" s="114">
        <f t="shared" si="115"/>
        <v>0</v>
      </c>
      <c r="M284" s="114">
        <f t="shared" si="115"/>
        <v>6000</v>
      </c>
      <c r="N284" s="114">
        <f t="shared" si="115"/>
        <v>6000</v>
      </c>
      <c r="O284" s="114">
        <f t="shared" si="115"/>
        <v>0</v>
      </c>
      <c r="P284" s="114">
        <f t="shared" si="115"/>
        <v>6000</v>
      </c>
      <c r="Q284" s="114">
        <f t="shared" si="115"/>
        <v>6000</v>
      </c>
      <c r="R284" s="114">
        <f t="shared" si="115"/>
        <v>0</v>
      </c>
      <c r="S284" s="114">
        <f t="shared" si="115"/>
        <v>0</v>
      </c>
      <c r="T284" s="114">
        <f t="shared" si="115"/>
        <v>0</v>
      </c>
      <c r="U284" s="114">
        <f t="shared" si="115"/>
        <v>2000</v>
      </c>
      <c r="V284" s="114">
        <f t="shared" si="115"/>
        <v>0</v>
      </c>
      <c r="W284" s="114">
        <f t="shared" si="115"/>
        <v>2000</v>
      </c>
      <c r="X284" s="114">
        <f t="shared" si="115"/>
        <v>2000</v>
      </c>
      <c r="Y284" s="114">
        <f t="shared" si="115"/>
        <v>0</v>
      </c>
      <c r="Z284" s="114">
        <f t="shared" si="115"/>
        <v>0</v>
      </c>
      <c r="AA284" s="114"/>
      <c r="AB284" s="114">
        <f t="shared" si="115"/>
        <v>0</v>
      </c>
      <c r="AC284" s="87"/>
      <c r="AD284" s="87"/>
      <c r="AE284" s="111"/>
      <c r="AF284" s="37"/>
      <c r="AG284" s="37"/>
      <c r="AH284" s="37"/>
      <c r="AI284" s="37"/>
      <c r="AJ284" s="37"/>
    </row>
    <row r="285" spans="1:36" s="51" customFormat="1" ht="33">
      <c r="A285" s="38"/>
      <c r="B285" s="38"/>
      <c r="C285" s="47" t="s">
        <v>395</v>
      </c>
      <c r="D285" s="48"/>
      <c r="E285" s="48"/>
      <c r="F285" s="48"/>
      <c r="G285" s="33"/>
      <c r="H285" s="42"/>
      <c r="I285" s="42"/>
      <c r="J285" s="42"/>
      <c r="K285" s="42">
        <f>SUM(L285:M285)</f>
        <v>6000</v>
      </c>
      <c r="L285" s="42"/>
      <c r="M285" s="42">
        <f>P285</f>
        <v>6000</v>
      </c>
      <c r="N285" s="42">
        <f>SUM(O285:P285)</f>
        <v>6000</v>
      </c>
      <c r="O285" s="42"/>
      <c r="P285" s="42">
        <f>SUM(Q285:T285)</f>
        <v>6000</v>
      </c>
      <c r="Q285" s="42">
        <v>6000</v>
      </c>
      <c r="R285" s="42">
        <v>0</v>
      </c>
      <c r="S285" s="42">
        <v>0</v>
      </c>
      <c r="T285" s="42">
        <v>0</v>
      </c>
      <c r="U285" s="42">
        <f>W285</f>
        <v>2000</v>
      </c>
      <c r="V285" s="42"/>
      <c r="W285" s="43">
        <f>SUM(X285:Z285)</f>
        <v>2000</v>
      </c>
      <c r="X285" s="43">
        <v>2000</v>
      </c>
      <c r="Y285" s="43"/>
      <c r="Z285" s="43"/>
      <c r="AA285" s="43"/>
      <c r="AB285" s="43"/>
      <c r="AC285" s="44" t="s">
        <v>314</v>
      </c>
      <c r="AD285" s="44" t="s">
        <v>44</v>
      </c>
      <c r="AE285" s="105" t="s">
        <v>396</v>
      </c>
      <c r="AF285" s="44"/>
      <c r="AG285" s="44"/>
      <c r="AH285" s="44"/>
      <c r="AI285" s="44"/>
      <c r="AJ285" s="44"/>
    </row>
    <row r="286" spans="1:36" s="7" customFormat="1" ht="33">
      <c r="A286" s="106" t="s">
        <v>397</v>
      </c>
      <c r="B286" s="106"/>
      <c r="C286" s="111" t="s">
        <v>398</v>
      </c>
      <c r="D286" s="69"/>
      <c r="E286" s="69"/>
      <c r="F286" s="69"/>
      <c r="G286" s="109"/>
      <c r="H286" s="136">
        <f t="shared" ref="H286:AA286" si="116">SUM(H287:H295)</f>
        <v>0</v>
      </c>
      <c r="I286" s="136">
        <f t="shared" si="116"/>
        <v>0</v>
      </c>
      <c r="J286" s="136">
        <f t="shared" si="116"/>
        <v>0</v>
      </c>
      <c r="K286" s="136">
        <f t="shared" si="116"/>
        <v>1470500</v>
      </c>
      <c r="L286" s="136">
        <f t="shared" si="116"/>
        <v>0</v>
      </c>
      <c r="M286" s="136">
        <f t="shared" si="116"/>
        <v>1470500</v>
      </c>
      <c r="N286" s="136">
        <f t="shared" si="116"/>
        <v>1470500</v>
      </c>
      <c r="O286" s="136">
        <f t="shared" si="116"/>
        <v>0</v>
      </c>
      <c r="P286" s="136">
        <f t="shared" si="116"/>
        <v>1470500</v>
      </c>
      <c r="Q286" s="136">
        <f t="shared" si="116"/>
        <v>417200</v>
      </c>
      <c r="R286" s="136">
        <f t="shared" si="116"/>
        <v>970800</v>
      </c>
      <c r="S286" s="136">
        <f t="shared" si="116"/>
        <v>82500</v>
      </c>
      <c r="T286" s="136">
        <f t="shared" si="116"/>
        <v>0</v>
      </c>
      <c r="U286" s="136">
        <f t="shared" si="116"/>
        <v>1074044</v>
      </c>
      <c r="V286" s="136">
        <f t="shared" si="116"/>
        <v>0</v>
      </c>
      <c r="W286" s="136">
        <f t="shared" si="116"/>
        <v>1074044</v>
      </c>
      <c r="X286" s="136">
        <f t="shared" si="116"/>
        <v>149120</v>
      </c>
      <c r="Y286" s="136">
        <f t="shared" si="116"/>
        <v>845300</v>
      </c>
      <c r="Z286" s="136">
        <f t="shared" si="116"/>
        <v>45000</v>
      </c>
      <c r="AA286" s="136">
        <f t="shared" si="116"/>
        <v>34624</v>
      </c>
      <c r="AB286" s="136"/>
      <c r="AC286" s="26"/>
      <c r="AD286" s="44"/>
      <c r="AE286" s="45"/>
      <c r="AF286" s="26"/>
      <c r="AG286" s="26"/>
      <c r="AH286" s="26"/>
      <c r="AI286" s="26"/>
      <c r="AJ286" s="26"/>
    </row>
    <row r="287" spans="1:36" s="7" customFormat="1" ht="33">
      <c r="A287" s="38">
        <v>1</v>
      </c>
      <c r="B287" s="106"/>
      <c r="C287" s="137" t="s">
        <v>311</v>
      </c>
      <c r="D287" s="138"/>
      <c r="E287" s="138"/>
      <c r="F287" s="138"/>
      <c r="G287" s="109"/>
      <c r="H287" s="103"/>
      <c r="I287" s="103"/>
      <c r="J287" s="103"/>
      <c r="K287" s="42">
        <f t="shared" ref="K287:K295" si="117">SUM(L287:M287)</f>
        <v>706100</v>
      </c>
      <c r="L287" s="103"/>
      <c r="M287" s="42">
        <f t="shared" ref="M287:M295" si="118">P287</f>
        <v>706100</v>
      </c>
      <c r="N287" s="42">
        <f t="shared" ref="N287:N295" si="119">SUM(O287:P287)</f>
        <v>706100</v>
      </c>
      <c r="O287" s="42"/>
      <c r="P287" s="42">
        <f t="shared" ref="P287:P295" si="120">SUM(Q287:T287)</f>
        <v>706100</v>
      </c>
      <c r="Q287" s="42">
        <v>73600</v>
      </c>
      <c r="R287" s="42">
        <v>550000</v>
      </c>
      <c r="S287" s="42">
        <v>82500</v>
      </c>
      <c r="T287" s="42">
        <v>0</v>
      </c>
      <c r="U287" s="42">
        <f t="shared" ref="U287:U295" si="121">W287</f>
        <v>576550</v>
      </c>
      <c r="V287" s="42"/>
      <c r="W287" s="113">
        <f>SUM(X287:AA287)</f>
        <v>576550</v>
      </c>
      <c r="X287" s="139">
        <v>26350</v>
      </c>
      <c r="Y287" s="139">
        <v>500000</v>
      </c>
      <c r="Z287" s="139">
        <v>45000</v>
      </c>
      <c r="AA287" s="139">
        <v>5200</v>
      </c>
      <c r="AB287" s="139"/>
      <c r="AC287" s="44" t="s">
        <v>314</v>
      </c>
      <c r="AD287" s="44" t="s">
        <v>237</v>
      </c>
      <c r="AE287" s="45"/>
      <c r="AF287" s="26"/>
      <c r="AG287" s="26"/>
      <c r="AH287" s="26"/>
      <c r="AI287" s="26"/>
      <c r="AJ287" s="26"/>
    </row>
    <row r="288" spans="1:36" s="7" customFormat="1" ht="49.5">
      <c r="A288" s="38">
        <v>2</v>
      </c>
      <c r="B288" s="106"/>
      <c r="C288" s="137" t="s">
        <v>131</v>
      </c>
      <c r="D288" s="138"/>
      <c r="E288" s="138"/>
      <c r="F288" s="138"/>
      <c r="G288" s="109"/>
      <c r="H288" s="103"/>
      <c r="I288" s="103"/>
      <c r="J288" s="103"/>
      <c r="K288" s="42">
        <f t="shared" si="117"/>
        <v>104300</v>
      </c>
      <c r="L288" s="103"/>
      <c r="M288" s="42">
        <f t="shared" si="118"/>
        <v>104300</v>
      </c>
      <c r="N288" s="42">
        <f t="shared" si="119"/>
        <v>104300</v>
      </c>
      <c r="O288" s="42"/>
      <c r="P288" s="42">
        <f t="shared" si="120"/>
        <v>104300</v>
      </c>
      <c r="Q288" s="42">
        <v>36300</v>
      </c>
      <c r="R288" s="42">
        <v>68000</v>
      </c>
      <c r="S288" s="42">
        <v>0</v>
      </c>
      <c r="T288" s="42">
        <v>0</v>
      </c>
      <c r="U288" s="42">
        <f t="shared" si="121"/>
        <v>77280</v>
      </c>
      <c r="V288" s="42"/>
      <c r="W288" s="113">
        <f t="shared" ref="W288:W295" si="122">SUM(X288:AA288)</f>
        <v>77280</v>
      </c>
      <c r="X288" s="139">
        <v>12980</v>
      </c>
      <c r="Y288" s="139">
        <v>60000</v>
      </c>
      <c r="Z288" s="139"/>
      <c r="AA288" s="139">
        <v>4300</v>
      </c>
      <c r="AB288" s="139"/>
      <c r="AC288" s="44" t="s">
        <v>301</v>
      </c>
      <c r="AD288" s="44" t="s">
        <v>237</v>
      </c>
      <c r="AE288" s="45"/>
      <c r="AF288" s="26"/>
      <c r="AG288" s="26"/>
      <c r="AH288" s="26"/>
      <c r="AI288" s="26"/>
      <c r="AJ288" s="26"/>
    </row>
    <row r="289" spans="1:36" s="7" customFormat="1" ht="49.5">
      <c r="A289" s="38">
        <v>3</v>
      </c>
      <c r="B289" s="106"/>
      <c r="C289" s="137" t="s">
        <v>86</v>
      </c>
      <c r="D289" s="138"/>
      <c r="E289" s="138"/>
      <c r="F289" s="138"/>
      <c r="G289" s="109"/>
      <c r="H289" s="103"/>
      <c r="I289" s="103"/>
      <c r="J289" s="103"/>
      <c r="K289" s="42">
        <f t="shared" si="117"/>
        <v>125800</v>
      </c>
      <c r="L289" s="103"/>
      <c r="M289" s="42">
        <f t="shared" si="118"/>
        <v>125800</v>
      </c>
      <c r="N289" s="42">
        <f t="shared" si="119"/>
        <v>125800</v>
      </c>
      <c r="O289" s="42"/>
      <c r="P289" s="42">
        <f t="shared" si="120"/>
        <v>125800</v>
      </c>
      <c r="Q289" s="42">
        <v>37800</v>
      </c>
      <c r="R289" s="42">
        <v>88000</v>
      </c>
      <c r="S289" s="42">
        <v>0</v>
      </c>
      <c r="T289" s="42">
        <v>0</v>
      </c>
      <c r="U289" s="42">
        <f t="shared" si="121"/>
        <v>137460</v>
      </c>
      <c r="V289" s="42"/>
      <c r="W289" s="113">
        <f t="shared" si="122"/>
        <v>137460</v>
      </c>
      <c r="X289" s="139">
        <v>13460</v>
      </c>
      <c r="Y289" s="139">
        <v>120000</v>
      </c>
      <c r="Z289" s="139"/>
      <c r="AA289" s="139">
        <v>4000</v>
      </c>
      <c r="AB289" s="139"/>
      <c r="AC289" s="44" t="s">
        <v>330</v>
      </c>
      <c r="AD289" s="44" t="s">
        <v>237</v>
      </c>
      <c r="AE289" s="45"/>
      <c r="AF289" s="26"/>
      <c r="AG289" s="26"/>
      <c r="AH289" s="26"/>
      <c r="AI289" s="26"/>
      <c r="AJ289" s="26"/>
    </row>
    <row r="290" spans="1:36" s="7" customFormat="1" ht="49.5">
      <c r="A290" s="38">
        <v>4</v>
      </c>
      <c r="B290" s="106"/>
      <c r="C290" s="137" t="s">
        <v>338</v>
      </c>
      <c r="D290" s="138"/>
      <c r="E290" s="138"/>
      <c r="F290" s="138"/>
      <c r="G290" s="109"/>
      <c r="H290" s="103"/>
      <c r="I290" s="103"/>
      <c r="J290" s="103"/>
      <c r="K290" s="42">
        <f t="shared" si="117"/>
        <v>137700</v>
      </c>
      <c r="L290" s="103"/>
      <c r="M290" s="42">
        <f t="shared" si="118"/>
        <v>137700</v>
      </c>
      <c r="N290" s="42">
        <f t="shared" si="119"/>
        <v>137700</v>
      </c>
      <c r="O290" s="42"/>
      <c r="P290" s="42">
        <f t="shared" si="120"/>
        <v>137700</v>
      </c>
      <c r="Q290" s="42">
        <v>50700</v>
      </c>
      <c r="R290" s="42">
        <v>87000</v>
      </c>
      <c r="S290" s="42">
        <v>0</v>
      </c>
      <c r="T290" s="42">
        <v>0</v>
      </c>
      <c r="U290" s="42">
        <f t="shared" si="121"/>
        <v>63140</v>
      </c>
      <c r="V290" s="42"/>
      <c r="W290" s="113">
        <f t="shared" si="122"/>
        <v>63140</v>
      </c>
      <c r="X290" s="139">
        <v>18140</v>
      </c>
      <c r="Y290" s="139">
        <v>40000</v>
      </c>
      <c r="Z290" s="139"/>
      <c r="AA290" s="139">
        <v>5000</v>
      </c>
      <c r="AB290" s="139"/>
      <c r="AC290" s="44" t="s">
        <v>341</v>
      </c>
      <c r="AD290" s="44" t="s">
        <v>237</v>
      </c>
      <c r="AE290" s="45"/>
      <c r="AF290" s="26"/>
      <c r="AG290" s="26"/>
      <c r="AH290" s="26"/>
      <c r="AI290" s="26"/>
      <c r="AJ290" s="26"/>
    </row>
    <row r="291" spans="1:36" s="7" customFormat="1" ht="49.5">
      <c r="A291" s="38">
        <v>5</v>
      </c>
      <c r="B291" s="106"/>
      <c r="C291" s="137" t="s">
        <v>96</v>
      </c>
      <c r="D291" s="138"/>
      <c r="E291" s="138"/>
      <c r="F291" s="138"/>
      <c r="G291" s="109"/>
      <c r="H291" s="103"/>
      <c r="I291" s="103"/>
      <c r="J291" s="103"/>
      <c r="K291" s="42">
        <f t="shared" si="117"/>
        <v>84200</v>
      </c>
      <c r="L291" s="103"/>
      <c r="M291" s="42">
        <f t="shared" si="118"/>
        <v>84200</v>
      </c>
      <c r="N291" s="42">
        <f t="shared" si="119"/>
        <v>84200</v>
      </c>
      <c r="O291" s="42"/>
      <c r="P291" s="42">
        <f t="shared" si="120"/>
        <v>84200</v>
      </c>
      <c r="Q291" s="42">
        <v>46200</v>
      </c>
      <c r="R291" s="42">
        <v>38000</v>
      </c>
      <c r="S291" s="42">
        <v>0</v>
      </c>
      <c r="T291" s="42">
        <v>0</v>
      </c>
      <c r="U291" s="42">
        <f t="shared" si="121"/>
        <v>64000</v>
      </c>
      <c r="V291" s="42"/>
      <c r="W291" s="113">
        <f t="shared" si="122"/>
        <v>64000</v>
      </c>
      <c r="X291" s="139">
        <v>16500</v>
      </c>
      <c r="Y291" s="139">
        <v>44000</v>
      </c>
      <c r="Z291" s="139"/>
      <c r="AA291" s="139">
        <v>3500</v>
      </c>
      <c r="AB291" s="139"/>
      <c r="AC291" s="44" t="s">
        <v>304</v>
      </c>
      <c r="AD291" s="44" t="s">
        <v>237</v>
      </c>
      <c r="AE291" s="45"/>
      <c r="AF291" s="26"/>
      <c r="AG291" s="26"/>
      <c r="AH291" s="26"/>
      <c r="AI291" s="26"/>
      <c r="AJ291" s="26"/>
    </row>
    <row r="292" spans="1:36" s="7" customFormat="1" ht="33">
      <c r="A292" s="38">
        <v>6</v>
      </c>
      <c r="B292" s="106"/>
      <c r="C292" s="137" t="s">
        <v>355</v>
      </c>
      <c r="D292" s="138"/>
      <c r="E292" s="138"/>
      <c r="F292" s="138"/>
      <c r="G292" s="109"/>
      <c r="H292" s="103"/>
      <c r="I292" s="103"/>
      <c r="J292" s="103"/>
      <c r="K292" s="42">
        <f t="shared" si="117"/>
        <v>141600</v>
      </c>
      <c r="L292" s="103"/>
      <c r="M292" s="42">
        <f t="shared" si="118"/>
        <v>141600</v>
      </c>
      <c r="N292" s="42">
        <f t="shared" si="119"/>
        <v>141600</v>
      </c>
      <c r="O292" s="42"/>
      <c r="P292" s="42">
        <f t="shared" si="120"/>
        <v>141600</v>
      </c>
      <c r="Q292" s="42">
        <v>41600</v>
      </c>
      <c r="R292" s="42">
        <v>100000</v>
      </c>
      <c r="S292" s="42">
        <v>0</v>
      </c>
      <c r="T292" s="42">
        <v>0</v>
      </c>
      <c r="U292" s="42">
        <f t="shared" si="121"/>
        <v>68350</v>
      </c>
      <c r="V292" s="42"/>
      <c r="W292" s="113">
        <f t="shared" si="122"/>
        <v>68350</v>
      </c>
      <c r="X292" s="139">
        <v>14850</v>
      </c>
      <c r="Y292" s="139">
        <v>50000</v>
      </c>
      <c r="Z292" s="139"/>
      <c r="AA292" s="139">
        <v>3500</v>
      </c>
      <c r="AB292" s="139"/>
      <c r="AC292" s="44" t="s">
        <v>359</v>
      </c>
      <c r="AD292" s="44" t="s">
        <v>237</v>
      </c>
      <c r="AE292" s="45"/>
      <c r="AF292" s="26"/>
      <c r="AG292" s="26"/>
      <c r="AH292" s="26"/>
      <c r="AI292" s="26"/>
      <c r="AJ292" s="26"/>
    </row>
    <row r="293" spans="1:36" s="7" customFormat="1" ht="49.5">
      <c r="A293" s="38">
        <v>7</v>
      </c>
      <c r="B293" s="106"/>
      <c r="C293" s="137" t="s">
        <v>56</v>
      </c>
      <c r="D293" s="138"/>
      <c r="E293" s="138"/>
      <c r="F293" s="138"/>
      <c r="G293" s="109"/>
      <c r="H293" s="103"/>
      <c r="I293" s="103"/>
      <c r="J293" s="103"/>
      <c r="K293" s="42">
        <f t="shared" si="117"/>
        <v>53300</v>
      </c>
      <c r="L293" s="103"/>
      <c r="M293" s="42">
        <f t="shared" si="118"/>
        <v>53300</v>
      </c>
      <c r="N293" s="42">
        <f t="shared" si="119"/>
        <v>53300</v>
      </c>
      <c r="O293" s="42"/>
      <c r="P293" s="42">
        <f t="shared" si="120"/>
        <v>53300</v>
      </c>
      <c r="Q293" s="42">
        <v>45100</v>
      </c>
      <c r="R293" s="42">
        <v>8200</v>
      </c>
      <c r="S293" s="42">
        <v>0</v>
      </c>
      <c r="T293" s="42">
        <v>0</v>
      </c>
      <c r="U293" s="42">
        <f t="shared" si="121"/>
        <v>31614</v>
      </c>
      <c r="V293" s="42"/>
      <c r="W293" s="113">
        <f t="shared" si="122"/>
        <v>31614</v>
      </c>
      <c r="X293" s="139">
        <v>16090</v>
      </c>
      <c r="Y293" s="139">
        <v>13300</v>
      </c>
      <c r="Z293" s="139"/>
      <c r="AA293" s="139">
        <f>2000+224</f>
        <v>2224</v>
      </c>
      <c r="AB293" s="139"/>
      <c r="AC293" s="44" t="s">
        <v>307</v>
      </c>
      <c r="AD293" s="44" t="s">
        <v>237</v>
      </c>
      <c r="AE293" s="45"/>
      <c r="AF293" s="26"/>
      <c r="AG293" s="26"/>
      <c r="AH293" s="26"/>
      <c r="AI293" s="26"/>
      <c r="AJ293" s="26"/>
    </row>
    <row r="294" spans="1:36" s="7" customFormat="1" ht="49.5">
      <c r="A294" s="38">
        <v>8</v>
      </c>
      <c r="B294" s="106"/>
      <c r="C294" s="137" t="s">
        <v>65</v>
      </c>
      <c r="D294" s="138"/>
      <c r="E294" s="138"/>
      <c r="F294" s="138"/>
      <c r="G294" s="109"/>
      <c r="H294" s="103"/>
      <c r="I294" s="103"/>
      <c r="J294" s="103"/>
      <c r="K294" s="42">
        <f>SUM(L294:M294)</f>
        <v>63500</v>
      </c>
      <c r="L294" s="103"/>
      <c r="M294" s="42">
        <f>P294</f>
        <v>63500</v>
      </c>
      <c r="N294" s="42">
        <f>SUM(O294:P294)</f>
        <v>63500</v>
      </c>
      <c r="O294" s="42"/>
      <c r="P294" s="42">
        <f>SUM(Q294:T294)</f>
        <v>63500</v>
      </c>
      <c r="Q294" s="42">
        <v>40500</v>
      </c>
      <c r="R294" s="42">
        <v>23000</v>
      </c>
      <c r="S294" s="42">
        <v>0</v>
      </c>
      <c r="T294" s="42">
        <v>0</v>
      </c>
      <c r="U294" s="42">
        <f t="shared" si="121"/>
        <v>29490</v>
      </c>
      <c r="V294" s="42"/>
      <c r="W294" s="113">
        <f t="shared" si="122"/>
        <v>29490</v>
      </c>
      <c r="X294" s="139">
        <v>14490</v>
      </c>
      <c r="Y294" s="139">
        <v>13000</v>
      </c>
      <c r="Z294" s="139"/>
      <c r="AA294" s="139">
        <v>2000</v>
      </c>
      <c r="AB294" s="139"/>
      <c r="AC294" s="44" t="s">
        <v>310</v>
      </c>
      <c r="AD294" s="44" t="s">
        <v>237</v>
      </c>
      <c r="AE294" s="45"/>
      <c r="AF294" s="26"/>
      <c r="AG294" s="26"/>
      <c r="AH294" s="26"/>
      <c r="AI294" s="26"/>
      <c r="AJ294" s="26"/>
    </row>
    <row r="295" spans="1:36" s="7" customFormat="1" ht="49.5">
      <c r="A295" s="38">
        <v>9</v>
      </c>
      <c r="B295" s="106"/>
      <c r="C295" s="137" t="s">
        <v>113</v>
      </c>
      <c r="D295" s="138"/>
      <c r="E295" s="138"/>
      <c r="F295" s="138"/>
      <c r="G295" s="109"/>
      <c r="H295" s="103"/>
      <c r="I295" s="103"/>
      <c r="J295" s="103"/>
      <c r="K295" s="42">
        <f t="shared" si="117"/>
        <v>54000</v>
      </c>
      <c r="L295" s="103"/>
      <c r="M295" s="42">
        <f t="shared" si="118"/>
        <v>54000</v>
      </c>
      <c r="N295" s="42">
        <f t="shared" si="119"/>
        <v>54000</v>
      </c>
      <c r="O295" s="42"/>
      <c r="P295" s="42">
        <f t="shared" si="120"/>
        <v>54000</v>
      </c>
      <c r="Q295" s="42">
        <v>45400</v>
      </c>
      <c r="R295" s="42">
        <v>8600</v>
      </c>
      <c r="S295" s="42">
        <v>0</v>
      </c>
      <c r="T295" s="42">
        <v>0</v>
      </c>
      <c r="U295" s="42">
        <f t="shared" si="121"/>
        <v>26160</v>
      </c>
      <c r="V295" s="42"/>
      <c r="W295" s="113">
        <f t="shared" si="122"/>
        <v>26160</v>
      </c>
      <c r="X295" s="139">
        <v>16260</v>
      </c>
      <c r="Y295" s="139">
        <v>5000</v>
      </c>
      <c r="Z295" s="139"/>
      <c r="AA295" s="139">
        <v>4900</v>
      </c>
      <c r="AB295" s="139"/>
      <c r="AC295" s="44" t="s">
        <v>393</v>
      </c>
      <c r="AD295" s="44" t="s">
        <v>237</v>
      </c>
      <c r="AE295" s="45"/>
      <c r="AF295" s="26"/>
      <c r="AG295" s="26"/>
      <c r="AH295" s="26"/>
      <c r="AI295" s="26"/>
      <c r="AJ295" s="26"/>
    </row>
    <row r="296" spans="1:36" s="7" customFormat="1" ht="33">
      <c r="A296" s="106" t="s">
        <v>399</v>
      </c>
      <c r="B296" s="106"/>
      <c r="C296" s="111" t="s">
        <v>400</v>
      </c>
      <c r="D296" s="69"/>
      <c r="E296" s="69"/>
      <c r="F296" s="69"/>
      <c r="G296" s="109"/>
      <c r="H296" s="103">
        <f t="shared" ref="H296:Z296" si="123">H297+H302+H306</f>
        <v>0</v>
      </c>
      <c r="I296" s="103">
        <f t="shared" si="123"/>
        <v>0</v>
      </c>
      <c r="J296" s="103">
        <f t="shared" si="123"/>
        <v>0</v>
      </c>
      <c r="K296" s="103">
        <f t="shared" si="123"/>
        <v>54215</v>
      </c>
      <c r="L296" s="103">
        <f t="shared" si="123"/>
        <v>0</v>
      </c>
      <c r="M296" s="103">
        <f t="shared" si="123"/>
        <v>54215</v>
      </c>
      <c r="N296" s="103">
        <f t="shared" si="123"/>
        <v>54215</v>
      </c>
      <c r="O296" s="103">
        <f t="shared" si="123"/>
        <v>0</v>
      </c>
      <c r="P296" s="103">
        <f t="shared" si="123"/>
        <v>54215</v>
      </c>
      <c r="Q296" s="103">
        <f t="shared" si="123"/>
        <v>0</v>
      </c>
      <c r="R296" s="103">
        <f t="shared" si="123"/>
        <v>16500</v>
      </c>
      <c r="S296" s="103">
        <f t="shared" si="123"/>
        <v>37715</v>
      </c>
      <c r="T296" s="103">
        <f t="shared" si="123"/>
        <v>0</v>
      </c>
      <c r="U296" s="103">
        <f t="shared" si="123"/>
        <v>747997</v>
      </c>
      <c r="V296" s="103">
        <f t="shared" si="123"/>
        <v>558977</v>
      </c>
      <c r="W296" s="103">
        <f t="shared" si="123"/>
        <v>189020</v>
      </c>
      <c r="X296" s="103">
        <f t="shared" si="123"/>
        <v>41420</v>
      </c>
      <c r="Y296" s="103">
        <f t="shared" si="123"/>
        <v>58100</v>
      </c>
      <c r="Z296" s="103">
        <f t="shared" si="123"/>
        <v>2000</v>
      </c>
      <c r="AA296" s="103"/>
      <c r="AB296" s="103">
        <f>AB297+AB302+AB306</f>
        <v>0</v>
      </c>
      <c r="AC296" s="26"/>
      <c r="AD296" s="26"/>
      <c r="AE296" s="45"/>
      <c r="AF296" s="26"/>
      <c r="AG296" s="26"/>
      <c r="AH296" s="26"/>
      <c r="AI296" s="26"/>
      <c r="AJ296" s="26"/>
    </row>
    <row r="297" spans="1:36" s="7" customFormat="1" ht="33">
      <c r="A297" s="106">
        <v>1</v>
      </c>
      <c r="B297" s="106"/>
      <c r="C297" s="111" t="s">
        <v>401</v>
      </c>
      <c r="D297" s="69"/>
      <c r="E297" s="69"/>
      <c r="F297" s="69"/>
      <c r="G297" s="109"/>
      <c r="H297" s="103">
        <f t="shared" ref="H297:Z297" si="124">SUM(H298:H301)</f>
        <v>0</v>
      </c>
      <c r="I297" s="103">
        <f t="shared" si="124"/>
        <v>0</v>
      </c>
      <c r="J297" s="103">
        <f t="shared" si="124"/>
        <v>0</v>
      </c>
      <c r="K297" s="103">
        <f t="shared" si="124"/>
        <v>54215</v>
      </c>
      <c r="L297" s="103">
        <f t="shared" si="124"/>
        <v>0</v>
      </c>
      <c r="M297" s="103">
        <f t="shared" si="124"/>
        <v>54215</v>
      </c>
      <c r="N297" s="103">
        <f t="shared" si="124"/>
        <v>54215</v>
      </c>
      <c r="O297" s="103">
        <f t="shared" si="124"/>
        <v>0</v>
      </c>
      <c r="P297" s="103">
        <f t="shared" si="124"/>
        <v>54215</v>
      </c>
      <c r="Q297" s="103">
        <f t="shared" si="124"/>
        <v>0</v>
      </c>
      <c r="R297" s="103">
        <f t="shared" si="124"/>
        <v>16500</v>
      </c>
      <c r="S297" s="103">
        <f t="shared" si="124"/>
        <v>37715</v>
      </c>
      <c r="T297" s="103">
        <f t="shared" si="124"/>
        <v>0</v>
      </c>
      <c r="U297" s="103">
        <f t="shared" si="124"/>
        <v>101520</v>
      </c>
      <c r="V297" s="103">
        <f t="shared" si="124"/>
        <v>0</v>
      </c>
      <c r="W297" s="103">
        <f t="shared" si="124"/>
        <v>101520</v>
      </c>
      <c r="X297" s="103">
        <f t="shared" si="124"/>
        <v>41420</v>
      </c>
      <c r="Y297" s="103">
        <f t="shared" si="124"/>
        <v>58100</v>
      </c>
      <c r="Z297" s="103">
        <f t="shared" si="124"/>
        <v>2000</v>
      </c>
      <c r="AA297" s="103"/>
      <c r="AB297" s="103">
        <f>SUM(AB298:AB301)</f>
        <v>0</v>
      </c>
      <c r="AC297" s="26"/>
      <c r="AD297" s="26"/>
      <c r="AE297" s="45"/>
      <c r="AF297" s="26"/>
      <c r="AG297" s="26"/>
      <c r="AH297" s="26"/>
      <c r="AI297" s="26"/>
      <c r="AJ297" s="26"/>
    </row>
    <row r="298" spans="1:36" s="7" customFormat="1" ht="33">
      <c r="A298" s="38"/>
      <c r="B298" s="106"/>
      <c r="C298" s="137" t="s">
        <v>402</v>
      </c>
      <c r="D298" s="138"/>
      <c r="E298" s="138"/>
      <c r="F298" s="138"/>
      <c r="G298" s="109"/>
      <c r="H298" s="43">
        <f>SUBTOTAL(9,H299:H301)</f>
        <v>0</v>
      </c>
      <c r="I298" s="103"/>
      <c r="J298" s="103"/>
      <c r="K298" s="42">
        <f>SUM(L298:M298)</f>
        <v>0</v>
      </c>
      <c r="L298" s="103"/>
      <c r="M298" s="42">
        <f>P298</f>
        <v>0</v>
      </c>
      <c r="N298" s="42">
        <f>SUM(O298:P298)</f>
        <v>0</v>
      </c>
      <c r="O298" s="42"/>
      <c r="P298" s="42">
        <f>SUM(Q298:T298)</f>
        <v>0</v>
      </c>
      <c r="Q298" s="42"/>
      <c r="R298" s="42"/>
      <c r="S298" s="42"/>
      <c r="T298" s="42"/>
      <c r="U298" s="42">
        <f>W298</f>
        <v>41420</v>
      </c>
      <c r="V298" s="42"/>
      <c r="W298" s="113">
        <f>SUM(X298:Z298)</f>
        <v>41420</v>
      </c>
      <c r="X298" s="139">
        <v>41420</v>
      </c>
      <c r="Y298" s="139"/>
      <c r="Z298" s="139"/>
      <c r="AA298" s="139"/>
      <c r="AB298" s="139"/>
      <c r="AC298" s="44"/>
      <c r="AD298" s="44"/>
      <c r="AE298" s="45" t="s">
        <v>403</v>
      </c>
      <c r="AF298" s="26"/>
      <c r="AG298" s="26"/>
      <c r="AH298" s="26"/>
      <c r="AI298" s="26"/>
      <c r="AJ298" s="26"/>
    </row>
    <row r="299" spans="1:36" s="7" customFormat="1" ht="115.5">
      <c r="A299" s="38"/>
      <c r="B299" s="106"/>
      <c r="C299" s="137" t="s">
        <v>404</v>
      </c>
      <c r="D299" s="138" t="s">
        <v>59</v>
      </c>
      <c r="E299" s="138"/>
      <c r="F299" s="138"/>
      <c r="G299" s="109"/>
      <c r="H299" s="103"/>
      <c r="I299" s="103"/>
      <c r="J299" s="103"/>
      <c r="K299" s="42">
        <f>SUM(L299:M299)</f>
        <v>0</v>
      </c>
      <c r="L299" s="103"/>
      <c r="M299" s="42">
        <f>P299</f>
        <v>0</v>
      </c>
      <c r="N299" s="42">
        <f>SUM(O299:P299)</f>
        <v>0</v>
      </c>
      <c r="O299" s="42"/>
      <c r="P299" s="42">
        <f>SUM(Q299:T299)</f>
        <v>0</v>
      </c>
      <c r="Q299" s="42">
        <v>0</v>
      </c>
      <c r="R299" s="42">
        <v>0</v>
      </c>
      <c r="S299" s="42">
        <v>0</v>
      </c>
      <c r="T299" s="42">
        <v>0</v>
      </c>
      <c r="U299" s="42">
        <f>W299</f>
        <v>2600</v>
      </c>
      <c r="V299" s="42"/>
      <c r="W299" s="113">
        <f>SUM(X299:Z299)</f>
        <v>2600</v>
      </c>
      <c r="X299" s="139"/>
      <c r="Y299" s="139">
        <v>2600</v>
      </c>
      <c r="Z299" s="139"/>
      <c r="AA299" s="139"/>
      <c r="AB299" s="139"/>
      <c r="AC299" s="44"/>
      <c r="AD299" s="44"/>
      <c r="AE299" s="45" t="s">
        <v>150</v>
      </c>
      <c r="AF299" s="26" t="s">
        <v>40</v>
      </c>
      <c r="AG299" s="26"/>
      <c r="AH299" s="26" t="e">
        <f>VLOOKUP(B299,'[3]Số liệu gốc'!$B$14:$C$404,2,0)</f>
        <v>#N/A</v>
      </c>
      <c r="AI299" s="26" t="e">
        <f>VLOOKUP(AH299,'[1]Phụ lục II'!$C$64:$D$96,2,0)</f>
        <v>#N/A</v>
      </c>
      <c r="AJ299" s="26"/>
    </row>
    <row r="300" spans="1:36" s="7" customFormat="1" ht="66">
      <c r="A300" s="38"/>
      <c r="B300" s="106"/>
      <c r="C300" s="137" t="s">
        <v>405</v>
      </c>
      <c r="D300" s="138" t="s">
        <v>59</v>
      </c>
      <c r="E300" s="138"/>
      <c r="F300" s="138"/>
      <c r="G300" s="109"/>
      <c r="H300" s="103"/>
      <c r="I300" s="103"/>
      <c r="J300" s="103"/>
      <c r="K300" s="42">
        <f>SUM(L300:M300)</f>
        <v>54215</v>
      </c>
      <c r="L300" s="103"/>
      <c r="M300" s="42">
        <f>P300</f>
        <v>54215</v>
      </c>
      <c r="N300" s="42">
        <f>SUM(O300:P300)</f>
        <v>54215</v>
      </c>
      <c r="O300" s="42"/>
      <c r="P300" s="42">
        <f>SUM(Q300:T300)</f>
        <v>54215</v>
      </c>
      <c r="Q300" s="42">
        <v>0</v>
      </c>
      <c r="R300" s="42">
        <v>16500</v>
      </c>
      <c r="S300" s="42">
        <v>37715</v>
      </c>
      <c r="T300" s="42">
        <v>0</v>
      </c>
      <c r="U300" s="42">
        <f>W300</f>
        <v>10000</v>
      </c>
      <c r="V300" s="42"/>
      <c r="W300" s="113">
        <f>SUM(X300:Z300)</f>
        <v>10000</v>
      </c>
      <c r="X300" s="139"/>
      <c r="Y300" s="139">
        <v>8000</v>
      </c>
      <c r="Z300" s="139">
        <v>2000</v>
      </c>
      <c r="AA300" s="139"/>
      <c r="AB300" s="139"/>
      <c r="AC300" s="44" t="s">
        <v>406</v>
      </c>
      <c r="AD300" s="44" t="s">
        <v>44</v>
      </c>
      <c r="AE300" s="45" t="s">
        <v>403</v>
      </c>
      <c r="AF300" s="26" t="s">
        <v>40</v>
      </c>
      <c r="AG300" s="26"/>
      <c r="AH300" s="26"/>
      <c r="AI300" s="26"/>
      <c r="AJ300" s="26"/>
    </row>
    <row r="301" spans="1:36" s="7" customFormat="1" ht="66">
      <c r="A301" s="38"/>
      <c r="B301" s="106"/>
      <c r="C301" s="137" t="s">
        <v>407</v>
      </c>
      <c r="D301" s="138"/>
      <c r="E301" s="138"/>
      <c r="F301" s="138"/>
      <c r="G301" s="109"/>
      <c r="H301" s="103"/>
      <c r="I301" s="103"/>
      <c r="J301" s="103"/>
      <c r="K301" s="42">
        <f>SUM(L301:M301)</f>
        <v>0</v>
      </c>
      <c r="L301" s="103"/>
      <c r="M301" s="42"/>
      <c r="N301" s="42">
        <f>SUM(O301:P301)</f>
        <v>0</v>
      </c>
      <c r="O301" s="42"/>
      <c r="P301" s="42"/>
      <c r="Q301" s="42"/>
      <c r="R301" s="42"/>
      <c r="S301" s="42"/>
      <c r="T301" s="42"/>
      <c r="U301" s="42">
        <f>W301</f>
        <v>47500</v>
      </c>
      <c r="V301" s="42"/>
      <c r="W301" s="113">
        <f>SUM(X301:Z301)</f>
        <v>47500</v>
      </c>
      <c r="X301" s="139"/>
      <c r="Y301" s="139">
        <f>56700-9200</f>
        <v>47500</v>
      </c>
      <c r="Z301" s="139"/>
      <c r="AA301" s="139"/>
      <c r="AB301" s="139"/>
      <c r="AC301" s="44"/>
      <c r="AD301" s="44"/>
      <c r="AE301" s="45"/>
      <c r="AF301" s="26"/>
      <c r="AG301" s="26"/>
      <c r="AH301" s="26"/>
      <c r="AI301" s="26"/>
      <c r="AJ301" s="26"/>
    </row>
    <row r="302" spans="1:36" s="7" customFormat="1" ht="33">
      <c r="A302" s="106">
        <v>2</v>
      </c>
      <c r="B302" s="106"/>
      <c r="C302" s="111" t="s">
        <v>408</v>
      </c>
      <c r="D302" s="69"/>
      <c r="E302" s="69"/>
      <c r="F302" s="69"/>
      <c r="G302" s="109"/>
      <c r="H302" s="103">
        <f t="shared" ref="H302:AB302" si="125">SUM(H303:H305)</f>
        <v>0</v>
      </c>
      <c r="I302" s="103">
        <f t="shared" si="125"/>
        <v>0</v>
      </c>
      <c r="J302" s="103">
        <f t="shared" si="125"/>
        <v>0</v>
      </c>
      <c r="K302" s="103">
        <f t="shared" si="125"/>
        <v>0</v>
      </c>
      <c r="L302" s="103">
        <f t="shared" si="125"/>
        <v>0</v>
      </c>
      <c r="M302" s="103">
        <f t="shared" si="125"/>
        <v>0</v>
      </c>
      <c r="N302" s="103">
        <f t="shared" si="125"/>
        <v>0</v>
      </c>
      <c r="O302" s="103">
        <f t="shared" si="125"/>
        <v>0</v>
      </c>
      <c r="P302" s="103">
        <f t="shared" si="125"/>
        <v>0</v>
      </c>
      <c r="Q302" s="103">
        <f t="shared" si="125"/>
        <v>0</v>
      </c>
      <c r="R302" s="103">
        <f t="shared" si="125"/>
        <v>0</v>
      </c>
      <c r="S302" s="103">
        <f t="shared" si="125"/>
        <v>0</v>
      </c>
      <c r="T302" s="103">
        <f t="shared" si="125"/>
        <v>0</v>
      </c>
      <c r="U302" s="103">
        <f t="shared" si="125"/>
        <v>558977</v>
      </c>
      <c r="V302" s="103">
        <f t="shared" si="125"/>
        <v>558977</v>
      </c>
      <c r="W302" s="103">
        <f t="shared" si="125"/>
        <v>0</v>
      </c>
      <c r="X302" s="103">
        <f t="shared" si="125"/>
        <v>0</v>
      </c>
      <c r="Y302" s="103">
        <f t="shared" si="125"/>
        <v>0</v>
      </c>
      <c r="Z302" s="103">
        <f t="shared" si="125"/>
        <v>0</v>
      </c>
      <c r="AA302" s="103"/>
      <c r="AB302" s="103">
        <f t="shared" si="125"/>
        <v>0</v>
      </c>
      <c r="AC302" s="26"/>
      <c r="AD302" s="26"/>
      <c r="AE302" s="45"/>
      <c r="AF302" s="26"/>
      <c r="AG302" s="26"/>
      <c r="AH302" s="26"/>
      <c r="AI302" s="26"/>
      <c r="AJ302" s="26"/>
    </row>
    <row r="303" spans="1:36" s="7" customFormat="1" ht="33">
      <c r="A303" s="38"/>
      <c r="B303" s="106"/>
      <c r="C303" s="47" t="s">
        <v>409</v>
      </c>
      <c r="D303" s="138"/>
      <c r="E303" s="138"/>
      <c r="F303" s="138"/>
      <c r="G303" s="109"/>
      <c r="H303" s="103"/>
      <c r="I303" s="103"/>
      <c r="J303" s="103"/>
      <c r="K303" s="42"/>
      <c r="L303" s="103"/>
      <c r="M303" s="42"/>
      <c r="N303" s="42"/>
      <c r="O303" s="42"/>
      <c r="P303" s="42"/>
      <c r="Q303" s="42"/>
      <c r="R303" s="42"/>
      <c r="S303" s="42"/>
      <c r="T303" s="42"/>
      <c r="U303" s="42">
        <v>161872</v>
      </c>
      <c r="V303" s="42">
        <v>161872</v>
      </c>
      <c r="W303" s="113"/>
      <c r="X303" s="139"/>
      <c r="Y303" s="139"/>
      <c r="Z303" s="139"/>
      <c r="AA303" s="139"/>
      <c r="AB303" s="139"/>
      <c r="AC303" s="44"/>
      <c r="AD303" s="44"/>
      <c r="AE303" s="45"/>
      <c r="AF303" s="26"/>
      <c r="AG303" s="26"/>
      <c r="AH303" s="26"/>
      <c r="AI303" s="26"/>
      <c r="AJ303" s="26"/>
    </row>
    <row r="304" spans="1:36" s="7" customFormat="1" ht="33">
      <c r="A304" s="38"/>
      <c r="B304" s="106"/>
      <c r="C304" s="47" t="s">
        <v>410</v>
      </c>
      <c r="D304" s="138"/>
      <c r="E304" s="138"/>
      <c r="F304" s="138"/>
      <c r="G304" s="109"/>
      <c r="H304" s="103"/>
      <c r="I304" s="103"/>
      <c r="J304" s="103"/>
      <c r="K304" s="42"/>
      <c r="L304" s="103"/>
      <c r="M304" s="42"/>
      <c r="N304" s="42"/>
      <c r="O304" s="42"/>
      <c r="P304" s="42"/>
      <c r="Q304" s="42"/>
      <c r="R304" s="42"/>
      <c r="S304" s="42"/>
      <c r="T304" s="42"/>
      <c r="U304" s="42">
        <v>274810</v>
      </c>
      <c r="V304" s="42">
        <v>274810</v>
      </c>
      <c r="W304" s="113"/>
      <c r="X304" s="139"/>
      <c r="Y304" s="139"/>
      <c r="Z304" s="139"/>
      <c r="AA304" s="139"/>
      <c r="AB304" s="139"/>
      <c r="AC304" s="44"/>
      <c r="AD304" s="44"/>
      <c r="AE304" s="45"/>
      <c r="AF304" s="26"/>
      <c r="AG304" s="26"/>
      <c r="AH304" s="26"/>
      <c r="AI304" s="26"/>
      <c r="AJ304" s="26"/>
    </row>
    <row r="305" spans="1:36" s="7" customFormat="1">
      <c r="A305" s="38"/>
      <c r="B305" s="106"/>
      <c r="C305" s="47" t="s">
        <v>411</v>
      </c>
      <c r="D305" s="138"/>
      <c r="E305" s="138"/>
      <c r="F305" s="138"/>
      <c r="G305" s="109"/>
      <c r="H305" s="103"/>
      <c r="I305" s="103"/>
      <c r="J305" s="103"/>
      <c r="K305" s="42"/>
      <c r="L305" s="103"/>
      <c r="M305" s="42"/>
      <c r="N305" s="42"/>
      <c r="O305" s="42"/>
      <c r="P305" s="42"/>
      <c r="Q305" s="42"/>
      <c r="R305" s="42"/>
      <c r="S305" s="42"/>
      <c r="T305" s="42"/>
      <c r="U305" s="42">
        <v>122295</v>
      </c>
      <c r="V305" s="42">
        <v>122295</v>
      </c>
      <c r="W305" s="113"/>
      <c r="X305" s="139"/>
      <c r="Y305" s="139"/>
      <c r="Z305" s="139"/>
      <c r="AA305" s="139"/>
      <c r="AB305" s="139"/>
      <c r="AC305" s="44"/>
      <c r="AD305" s="44"/>
      <c r="AE305" s="45"/>
      <c r="AF305" s="26"/>
      <c r="AG305" s="26"/>
      <c r="AH305" s="26"/>
      <c r="AI305" s="26"/>
      <c r="AJ305" s="26"/>
    </row>
    <row r="306" spans="1:36" s="7" customFormat="1">
      <c r="A306" s="106">
        <v>3</v>
      </c>
      <c r="B306" s="106"/>
      <c r="C306" s="111" t="s">
        <v>412</v>
      </c>
      <c r="D306" s="69"/>
      <c r="E306" s="69"/>
      <c r="F306" s="69"/>
      <c r="G306" s="109"/>
      <c r="H306" s="103"/>
      <c r="I306" s="103"/>
      <c r="J306" s="103"/>
      <c r="K306" s="103"/>
      <c r="L306" s="103"/>
      <c r="M306" s="103"/>
      <c r="N306" s="103"/>
      <c r="O306" s="103"/>
      <c r="P306" s="103"/>
      <c r="Q306" s="103"/>
      <c r="R306" s="103"/>
      <c r="S306" s="103"/>
      <c r="T306" s="103"/>
      <c r="U306" s="103">
        <v>87500</v>
      </c>
      <c r="V306" s="103"/>
      <c r="W306" s="103">
        <v>87500</v>
      </c>
      <c r="X306" s="103"/>
      <c r="Y306" s="103"/>
      <c r="Z306" s="103"/>
      <c r="AA306" s="103"/>
      <c r="AB306" s="103"/>
      <c r="AC306" s="26"/>
      <c r="AD306" s="26"/>
      <c r="AE306" s="45"/>
      <c r="AF306" s="26"/>
      <c r="AG306" s="26"/>
      <c r="AH306" s="26"/>
      <c r="AI306" s="26"/>
      <c r="AJ306" s="26"/>
    </row>
    <row r="307" spans="1:36" s="7" customFormat="1">
      <c r="A307" s="140"/>
      <c r="B307" s="141"/>
      <c r="C307" s="142"/>
      <c r="D307" s="143"/>
      <c r="E307" s="143"/>
      <c r="F307" s="143"/>
      <c r="G307" s="144"/>
      <c r="H307" s="145"/>
      <c r="I307" s="145"/>
      <c r="J307" s="145"/>
      <c r="K307" s="146"/>
      <c r="L307" s="145"/>
      <c r="M307" s="146"/>
      <c r="N307" s="146"/>
      <c r="O307" s="146"/>
      <c r="P307" s="146"/>
      <c r="Q307" s="146"/>
      <c r="R307" s="146"/>
      <c r="S307" s="146"/>
      <c r="T307" s="146"/>
      <c r="U307" s="146"/>
      <c r="V307" s="146"/>
      <c r="W307" s="147"/>
      <c r="X307" s="148"/>
      <c r="Y307" s="148"/>
      <c r="Z307" s="148"/>
      <c r="AA307" s="148"/>
      <c r="AB307" s="148"/>
      <c r="AC307" s="149"/>
      <c r="AD307" s="149"/>
      <c r="AE307" s="150"/>
      <c r="AF307" s="151"/>
      <c r="AG307" s="151"/>
      <c r="AH307" s="151"/>
      <c r="AI307" s="151"/>
      <c r="AJ307" s="151"/>
    </row>
  </sheetData>
  <mergeCells count="51">
    <mergeCell ref="W10:W12"/>
    <mergeCell ref="X10:X12"/>
    <mergeCell ref="Y10:Y12"/>
    <mergeCell ref="Z10:Z12"/>
    <mergeCell ref="AA10:AA12"/>
    <mergeCell ref="Q11:Q12"/>
    <mergeCell ref="R11:R12"/>
    <mergeCell ref="S11:S12"/>
    <mergeCell ref="T11:T12"/>
    <mergeCell ref="L10:L12"/>
    <mergeCell ref="M10:M12"/>
    <mergeCell ref="O10:O12"/>
    <mergeCell ref="P10:P12"/>
    <mergeCell ref="Q10:T10"/>
    <mergeCell ref="V10:V12"/>
    <mergeCell ref="AI7:AI12"/>
    <mergeCell ref="AJ7:AJ12"/>
    <mergeCell ref="G8:G12"/>
    <mergeCell ref="H8:J8"/>
    <mergeCell ref="H9:H12"/>
    <mergeCell ref="I9:J9"/>
    <mergeCell ref="K9:K12"/>
    <mergeCell ref="L9:M9"/>
    <mergeCell ref="N9:N12"/>
    <mergeCell ref="O9:P9"/>
    <mergeCell ref="AC7:AC12"/>
    <mergeCell ref="AD7:AD12"/>
    <mergeCell ref="AE7:AE12"/>
    <mergeCell ref="AF7:AF12"/>
    <mergeCell ref="AG7:AG12"/>
    <mergeCell ref="AH7:AH12"/>
    <mergeCell ref="F7:F12"/>
    <mergeCell ref="G7:J7"/>
    <mergeCell ref="K7:M8"/>
    <mergeCell ref="N7:T8"/>
    <mergeCell ref="U7:W8"/>
    <mergeCell ref="AB7:AB12"/>
    <mergeCell ref="U9:U12"/>
    <mergeCell ref="V9:W9"/>
    <mergeCell ref="I10:I12"/>
    <mergeCell ref="J10:J12"/>
    <mergeCell ref="A1:C1"/>
    <mergeCell ref="P1:W2"/>
    <mergeCell ref="A4:AD4"/>
    <mergeCell ref="A5:AB5"/>
    <mergeCell ref="X6:AB6"/>
    <mergeCell ref="A7:A12"/>
    <mergeCell ref="B7:B12"/>
    <mergeCell ref="C7:C12"/>
    <mergeCell ref="D7:D12"/>
    <mergeCell ref="E7:E12"/>
  </mergeCells>
  <pageMargins left="0.11811023622047245" right="0.11811023622047245" top="0.15748031496062992" bottom="0.15748031496062992" header="0.31496062992125984" footer="0.31496062992125984"/>
  <pageSetup paperSize="9" scale="6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FA8E4B-0222-445E-A887-A09FF66F4425}"/>
</file>

<file path=customXml/itemProps2.xml><?xml version="1.0" encoding="utf-8"?>
<ds:datastoreItem xmlns:ds="http://schemas.openxmlformats.org/officeDocument/2006/customXml" ds:itemID="{CC0F767C-B315-4CC6-9E1F-9D97AE7D7D8A}"/>
</file>

<file path=customXml/itemProps3.xml><?xml version="1.0" encoding="utf-8"?>
<ds:datastoreItem xmlns:ds="http://schemas.openxmlformats.org/officeDocument/2006/customXml" ds:itemID="{E5EFF28B-311E-48A5-A84C-585551AD78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58</vt:lpstr>
      <vt:lpstr>'58'!Print_Titles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Ngannnk</dc:creator>
  <cp:lastModifiedBy>Ngannnk</cp:lastModifiedBy>
  <dcterms:created xsi:type="dcterms:W3CDTF">2020-01-07T00:58:11Z</dcterms:created>
  <dcterms:modified xsi:type="dcterms:W3CDTF">2020-01-07T00:58:56Z</dcterms:modified>
</cp:coreProperties>
</file>